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C7057B3-541C-471F-9FE5-6DDB6B476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5" r:id="rId1"/>
    <sheet name="Graphs" sheetId="6" r:id="rId2"/>
    <sheet name="BAV" sheetId="2" r:id="rId3"/>
    <sheet name="A (old)" sheetId="1" r:id="rId4"/>
  </sheets>
  <definedNames>
    <definedName name="solver_adj" localSheetId="0" hidden="1">Active!$AC$6:$AC$10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07" i="5" l="1"/>
  <c r="F107" i="5" s="1"/>
  <c r="Q107" i="5"/>
  <c r="E105" i="5"/>
  <c r="F105" i="5" s="1"/>
  <c r="Q105" i="5"/>
  <c r="E108" i="5"/>
  <c r="F108" i="5" s="1"/>
  <c r="Q108" i="5"/>
  <c r="E109" i="5"/>
  <c r="F109" i="5"/>
  <c r="Z109" i="5" s="1"/>
  <c r="Q109" i="5"/>
  <c r="E110" i="5"/>
  <c r="F110" i="5" s="1"/>
  <c r="Q110" i="5"/>
  <c r="E99" i="5"/>
  <c r="F99" i="5" s="1"/>
  <c r="Q99" i="5"/>
  <c r="E102" i="5"/>
  <c r="F102" i="5" s="1"/>
  <c r="Z102" i="5" s="1"/>
  <c r="Q102" i="5"/>
  <c r="E103" i="5"/>
  <c r="F103" i="5" s="1"/>
  <c r="Q103" i="5"/>
  <c r="E106" i="5"/>
  <c r="F106" i="5" s="1"/>
  <c r="Q106" i="5"/>
  <c r="E104" i="5"/>
  <c r="F104" i="5"/>
  <c r="Q104" i="5"/>
  <c r="E101" i="5"/>
  <c r="F101" i="5" s="1"/>
  <c r="D9" i="5"/>
  <c r="C9" i="5"/>
  <c r="Q101" i="5"/>
  <c r="E94" i="5"/>
  <c r="F94" i="5" s="1"/>
  <c r="E96" i="5"/>
  <c r="F96" i="5" s="1"/>
  <c r="E97" i="5"/>
  <c r="F97" i="5" s="1"/>
  <c r="E76" i="5"/>
  <c r="F76" i="5" s="1"/>
  <c r="AU76" i="5" s="1"/>
  <c r="E77" i="5"/>
  <c r="F77" i="5" s="1"/>
  <c r="E78" i="5"/>
  <c r="F78" i="5" s="1"/>
  <c r="Z78" i="5" s="1"/>
  <c r="E79" i="5"/>
  <c r="F79" i="5"/>
  <c r="E80" i="5"/>
  <c r="F80" i="5" s="1"/>
  <c r="AU80" i="5" s="1"/>
  <c r="E81" i="5"/>
  <c r="F81" i="5" s="1"/>
  <c r="E82" i="5"/>
  <c r="F82" i="5"/>
  <c r="E83" i="5"/>
  <c r="F83" i="5" s="1"/>
  <c r="E84" i="5"/>
  <c r="F84" i="5" s="1"/>
  <c r="E85" i="5"/>
  <c r="F85" i="5" s="1"/>
  <c r="AU85" i="5" s="1"/>
  <c r="E86" i="5"/>
  <c r="F86" i="5" s="1"/>
  <c r="E87" i="5"/>
  <c r="F87" i="5" s="1"/>
  <c r="E88" i="5"/>
  <c r="F88" i="5" s="1"/>
  <c r="E89" i="5"/>
  <c r="F89" i="5" s="1"/>
  <c r="E90" i="5"/>
  <c r="F90" i="5" s="1"/>
  <c r="G90" i="5" s="1"/>
  <c r="AF90" i="5" s="1"/>
  <c r="E91" i="5"/>
  <c r="F91" i="5" s="1"/>
  <c r="E92" i="5"/>
  <c r="F92" i="5" s="1"/>
  <c r="E93" i="5"/>
  <c r="F93" i="5" s="1"/>
  <c r="E95" i="5"/>
  <c r="F95" i="5" s="1"/>
  <c r="E98" i="5"/>
  <c r="F98" i="5" s="1"/>
  <c r="AU98" i="5" s="1"/>
  <c r="G98" i="5"/>
  <c r="E100" i="5"/>
  <c r="F100" i="5" s="1"/>
  <c r="AU100" i="5" s="1"/>
  <c r="AT100" i="5" s="1"/>
  <c r="Q94" i="5"/>
  <c r="Q96" i="5"/>
  <c r="Q97" i="5"/>
  <c r="Q100" i="5"/>
  <c r="Q93" i="5"/>
  <c r="Q98" i="5"/>
  <c r="AB8" i="5"/>
  <c r="X8" i="5"/>
  <c r="Y8" i="5"/>
  <c r="AB9" i="5"/>
  <c r="X9" i="5"/>
  <c r="Y9" i="5"/>
  <c r="AB7" i="5"/>
  <c r="AB10" i="5"/>
  <c r="AB15" i="5"/>
  <c r="AB6" i="5"/>
  <c r="AB3" i="5"/>
  <c r="AY106" i="5"/>
  <c r="AB4" i="5"/>
  <c r="AB5" i="5"/>
  <c r="AY114" i="5"/>
  <c r="AY95" i="5"/>
  <c r="AY102" i="5"/>
  <c r="AY110" i="5"/>
  <c r="AY122" i="5"/>
  <c r="AD2" i="5"/>
  <c r="AB2" i="5"/>
  <c r="AF1956" i="5"/>
  <c r="Z1956" i="5"/>
  <c r="AD1956" i="5"/>
  <c r="AC1956" i="5"/>
  <c r="AB1956" i="5"/>
  <c r="AF1954" i="5"/>
  <c r="Z1954" i="5"/>
  <c r="AD1954" i="5"/>
  <c r="AC1954" i="5"/>
  <c r="AB1954" i="5"/>
  <c r="AY79" i="5"/>
  <c r="AY77" i="5"/>
  <c r="AY76" i="5"/>
  <c r="AY75" i="5"/>
  <c r="AY74" i="5"/>
  <c r="AY73" i="5"/>
  <c r="AY72" i="5"/>
  <c r="AY71" i="5"/>
  <c r="AY69" i="5"/>
  <c r="AY68" i="5"/>
  <c r="AY67" i="5"/>
  <c r="AY66" i="5"/>
  <c r="AY65" i="5"/>
  <c r="AY64" i="5"/>
  <c r="AY63" i="5"/>
  <c r="AY61" i="5"/>
  <c r="AY60" i="5"/>
  <c r="AY59" i="5"/>
  <c r="AY58" i="5"/>
  <c r="AY57" i="5"/>
  <c r="AY56" i="5"/>
  <c r="AY55" i="5"/>
  <c r="AY54" i="5"/>
  <c r="AY53" i="5"/>
  <c r="AY52" i="5"/>
  <c r="AY51" i="5"/>
  <c r="AY50" i="5"/>
  <c r="AY49" i="5"/>
  <c r="AY48" i="5"/>
  <c r="AY47" i="5"/>
  <c r="AY46" i="5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F29" i="5"/>
  <c r="AD29" i="5"/>
  <c r="AC29" i="5"/>
  <c r="AB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B13" i="5"/>
  <c r="AB17" i="5"/>
  <c r="AY16" i="5"/>
  <c r="AB16" i="5"/>
  <c r="AY15" i="5"/>
  <c r="AY14" i="5"/>
  <c r="AB14" i="5"/>
  <c r="AY13" i="5"/>
  <c r="AY12" i="5"/>
  <c r="AY11" i="5"/>
  <c r="AY10" i="5"/>
  <c r="Z10" i="5"/>
  <c r="AY9" i="5"/>
  <c r="AY8" i="5"/>
  <c r="AY7" i="5"/>
  <c r="AY6" i="5"/>
  <c r="AY5" i="5"/>
  <c r="AY4" i="5"/>
  <c r="AY3" i="5"/>
  <c r="AY2" i="5"/>
  <c r="E58" i="5"/>
  <c r="F58" i="5" s="1"/>
  <c r="E60" i="5"/>
  <c r="F60" i="5" s="1"/>
  <c r="E59" i="5"/>
  <c r="F59" i="5" s="1"/>
  <c r="G59" i="5" s="1"/>
  <c r="AC59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Z70" i="5" s="1"/>
  <c r="E71" i="5"/>
  <c r="F71" i="5" s="1"/>
  <c r="E73" i="5"/>
  <c r="F73" i="5" s="1"/>
  <c r="E74" i="5"/>
  <c r="F74" i="5" s="1"/>
  <c r="E75" i="5"/>
  <c r="F75" i="5" s="1"/>
  <c r="E21" i="5"/>
  <c r="F21" i="5" s="1"/>
  <c r="E22" i="5"/>
  <c r="F22" i="5" s="1"/>
  <c r="AU22" i="5" s="1"/>
  <c r="AT22" i="5" s="1"/>
  <c r="E23" i="5"/>
  <c r="F23" i="5" s="1"/>
  <c r="E24" i="5"/>
  <c r="F24" i="5" s="1"/>
  <c r="E25" i="5"/>
  <c r="F25" i="5" s="1"/>
  <c r="AU25" i="5" s="1"/>
  <c r="AT25" i="5" s="1"/>
  <c r="AS25" i="5" s="1"/>
  <c r="AR25" i="5" s="1"/>
  <c r="AQ25" i="5" s="1"/>
  <c r="AP25" i="5" s="1"/>
  <c r="AO25" i="5" s="1"/>
  <c r="AN25" i="5" s="1"/>
  <c r="AM25" i="5" s="1"/>
  <c r="AL25" i="5" s="1"/>
  <c r="E26" i="5"/>
  <c r="F26" i="5" s="1"/>
  <c r="E27" i="5"/>
  <c r="F27" i="5" s="1"/>
  <c r="E28" i="5"/>
  <c r="F28" i="5" s="1"/>
  <c r="Z28" i="5" s="1"/>
  <c r="E30" i="5"/>
  <c r="F30" i="5" s="1"/>
  <c r="AU30" i="5" s="1"/>
  <c r="E31" i="5"/>
  <c r="F31" i="5" s="1"/>
  <c r="E32" i="5"/>
  <c r="F32" i="5" s="1"/>
  <c r="AU32" i="5" s="1"/>
  <c r="E33" i="5"/>
  <c r="F33" i="5" s="1"/>
  <c r="Z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G40" i="5" s="1"/>
  <c r="E41" i="5"/>
  <c r="F41" i="5" s="1"/>
  <c r="Z41" i="5" s="1"/>
  <c r="E42" i="5"/>
  <c r="F42" i="5" s="1"/>
  <c r="E43" i="5"/>
  <c r="F43" i="5" s="1"/>
  <c r="E44" i="5"/>
  <c r="F44" i="5" s="1"/>
  <c r="G44" i="5" s="1"/>
  <c r="AF44" i="5" s="1"/>
  <c r="E45" i="5"/>
  <c r="F45" i="5" s="1"/>
  <c r="E46" i="5"/>
  <c r="F46" i="5" s="1"/>
  <c r="G46" i="5" s="1"/>
  <c r="E47" i="5"/>
  <c r="F47" i="5" s="1"/>
  <c r="E48" i="5"/>
  <c r="F48" i="5" s="1"/>
  <c r="E49" i="5"/>
  <c r="F49" i="5" s="1"/>
  <c r="E50" i="5"/>
  <c r="F50" i="5" s="1"/>
  <c r="E51" i="5"/>
  <c r="F51" i="5" s="1"/>
  <c r="Z51" i="5" s="1"/>
  <c r="E52" i="5"/>
  <c r="F52" i="5" s="1"/>
  <c r="E53" i="5"/>
  <c r="F53" i="5" s="1"/>
  <c r="Z53" i="5" s="1"/>
  <c r="E54" i="5"/>
  <c r="F54" i="5" s="1"/>
  <c r="E55" i="5"/>
  <c r="F55" i="5" s="1"/>
  <c r="E56" i="5"/>
  <c r="F56" i="5" s="1"/>
  <c r="G56" i="5" s="1"/>
  <c r="E57" i="5"/>
  <c r="F57" i="5" s="1"/>
  <c r="E72" i="5"/>
  <c r="F72" i="5" s="1"/>
  <c r="G72" i="5" s="1"/>
  <c r="E29" i="5"/>
  <c r="F29" i="5"/>
  <c r="Z29" i="5" s="1"/>
  <c r="Q58" i="5"/>
  <c r="Q60" i="5"/>
  <c r="Q59" i="5"/>
  <c r="Q61" i="5"/>
  <c r="Q62" i="5"/>
  <c r="Q63" i="5"/>
  <c r="Q64" i="5"/>
  <c r="Q65" i="5"/>
  <c r="Q66" i="5"/>
  <c r="Q67" i="5"/>
  <c r="Q68" i="5"/>
  <c r="Q69" i="5"/>
  <c r="Q70" i="5"/>
  <c r="Q71" i="5"/>
  <c r="Q73" i="5"/>
  <c r="Q74" i="5"/>
  <c r="Q75" i="5"/>
  <c r="Q76" i="5"/>
  <c r="Q77" i="5"/>
  <c r="Q78" i="5"/>
  <c r="Q79" i="5"/>
  <c r="Q80" i="5"/>
  <c r="Q81" i="5"/>
  <c r="Q82" i="5"/>
  <c r="Q83" i="5"/>
  <c r="Q85" i="5"/>
  <c r="Q92" i="5"/>
  <c r="Q95" i="5"/>
  <c r="F16" i="5"/>
  <c r="F17" i="5" s="1"/>
  <c r="C17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72" i="5"/>
  <c r="Q84" i="5"/>
  <c r="Q86" i="5"/>
  <c r="Q87" i="5"/>
  <c r="Q88" i="5"/>
  <c r="Q89" i="5"/>
  <c r="Q90" i="5"/>
  <c r="Q91" i="5"/>
  <c r="C7" i="1"/>
  <c r="E57" i="1"/>
  <c r="F57" i="1"/>
  <c r="C8" i="1"/>
  <c r="E24" i="1"/>
  <c r="F24" i="1"/>
  <c r="E33" i="1"/>
  <c r="F33" i="1"/>
  <c r="E45" i="1"/>
  <c r="F45" i="1"/>
  <c r="E61" i="1"/>
  <c r="F61" i="1"/>
  <c r="D9" i="1"/>
  <c r="C9" i="1"/>
  <c r="Q65" i="1"/>
  <c r="Q64" i="1"/>
  <c r="Q63" i="1"/>
  <c r="Q62" i="1"/>
  <c r="Q61" i="1"/>
  <c r="Q60" i="1"/>
  <c r="Q59" i="1"/>
  <c r="Q56" i="1"/>
  <c r="Q55" i="1"/>
  <c r="Q54" i="1"/>
  <c r="Q53" i="1"/>
  <c r="Q46" i="1"/>
  <c r="Q49" i="1"/>
  <c r="Q52" i="1"/>
  <c r="Q57" i="1"/>
  <c r="G39" i="2"/>
  <c r="C39" i="2"/>
  <c r="G43" i="2"/>
  <c r="C43" i="2"/>
  <c r="E43" i="2"/>
  <c r="G42" i="2"/>
  <c r="C42" i="2"/>
  <c r="G38" i="2"/>
  <c r="C38" i="2"/>
  <c r="G37" i="2"/>
  <c r="C37" i="2"/>
  <c r="G41" i="2"/>
  <c r="C41" i="2"/>
  <c r="G36" i="2"/>
  <c r="C36" i="2"/>
  <c r="G35" i="2"/>
  <c r="C35" i="2"/>
  <c r="G40" i="2"/>
  <c r="C40" i="2"/>
  <c r="G34" i="2"/>
  <c r="C34" i="2"/>
  <c r="E34" i="2"/>
  <c r="G33" i="2"/>
  <c r="C33" i="2"/>
  <c r="G32" i="2"/>
  <c r="C32" i="2"/>
  <c r="G31" i="2"/>
  <c r="C31" i="2"/>
  <c r="E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E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E14" i="2"/>
  <c r="G13" i="2"/>
  <c r="C13" i="2"/>
  <c r="G12" i="2"/>
  <c r="C12" i="2"/>
  <c r="G11" i="2"/>
  <c r="C11" i="2"/>
  <c r="H39" i="2"/>
  <c r="B39" i="2"/>
  <c r="D39" i="2"/>
  <c r="A39" i="2"/>
  <c r="H43" i="2"/>
  <c r="B43" i="2"/>
  <c r="D43" i="2"/>
  <c r="A43" i="2"/>
  <c r="H42" i="2"/>
  <c r="B42" i="2"/>
  <c r="D42" i="2"/>
  <c r="A42" i="2"/>
  <c r="H38" i="2"/>
  <c r="B38" i="2"/>
  <c r="D38" i="2"/>
  <c r="A38" i="2"/>
  <c r="H37" i="2"/>
  <c r="B37" i="2"/>
  <c r="D37" i="2"/>
  <c r="A37" i="2"/>
  <c r="H41" i="2"/>
  <c r="B41" i="2"/>
  <c r="D41" i="2"/>
  <c r="A41" i="2"/>
  <c r="H36" i="2"/>
  <c r="B36" i="2"/>
  <c r="D36" i="2"/>
  <c r="A36" i="2"/>
  <c r="H35" i="2"/>
  <c r="B35" i="2"/>
  <c r="D35" i="2"/>
  <c r="A35" i="2"/>
  <c r="H40" i="2"/>
  <c r="B40" i="2"/>
  <c r="D40" i="2"/>
  <c r="A40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58" i="1"/>
  <c r="Q51" i="1"/>
  <c r="Q47" i="1"/>
  <c r="Q48" i="1"/>
  <c r="Q44" i="1"/>
  <c r="Q43" i="1"/>
  <c r="Q40" i="1"/>
  <c r="Q39" i="1"/>
  <c r="Q38" i="1"/>
  <c r="Q34" i="1"/>
  <c r="Q29" i="1"/>
  <c r="Q28" i="1"/>
  <c r="Q27" i="1"/>
  <c r="Q26" i="1"/>
  <c r="Q25" i="1"/>
  <c r="Q24" i="1"/>
  <c r="Q23" i="1"/>
  <c r="Q22" i="1"/>
  <c r="Q21" i="1"/>
  <c r="F16" i="1"/>
  <c r="F17" i="1" s="1"/>
  <c r="C17" i="1"/>
  <c r="Q50" i="1"/>
  <c r="Q31" i="1"/>
  <c r="Q32" i="1"/>
  <c r="Q33" i="1"/>
  <c r="Q35" i="1"/>
  <c r="Q42" i="1"/>
  <c r="Q45" i="1"/>
  <c r="Q41" i="1"/>
  <c r="Q36" i="1"/>
  <c r="Q37" i="1"/>
  <c r="Q30" i="1"/>
  <c r="E27" i="2"/>
  <c r="Z32" i="5"/>
  <c r="E29" i="1"/>
  <c r="E62" i="1"/>
  <c r="F62" i="1"/>
  <c r="G62" i="1"/>
  <c r="K62" i="1"/>
  <c r="E54" i="1"/>
  <c r="F54" i="1"/>
  <c r="E50" i="1"/>
  <c r="F50" i="1"/>
  <c r="G50" i="1"/>
  <c r="K50" i="1"/>
  <c r="E46" i="1"/>
  <c r="F46" i="1"/>
  <c r="E42" i="1"/>
  <c r="F42" i="1"/>
  <c r="E38" i="1"/>
  <c r="F38" i="1"/>
  <c r="E30" i="1"/>
  <c r="F30" i="1"/>
  <c r="E25" i="1"/>
  <c r="F25" i="1"/>
  <c r="G25" i="1"/>
  <c r="K25" i="1"/>
  <c r="E21" i="1"/>
  <c r="F21" i="1"/>
  <c r="G21" i="1"/>
  <c r="K21" i="1"/>
  <c r="G70" i="5"/>
  <c r="Z39" i="5"/>
  <c r="Z22" i="5"/>
  <c r="E64" i="1"/>
  <c r="F64" i="1"/>
  <c r="G64" i="1"/>
  <c r="K64" i="1"/>
  <c r="E52" i="1"/>
  <c r="E42" i="2"/>
  <c r="E48" i="1"/>
  <c r="F48" i="1"/>
  <c r="E44" i="1"/>
  <c r="F44" i="1"/>
  <c r="G44" i="1"/>
  <c r="J44" i="1"/>
  <c r="G38" i="1"/>
  <c r="J38" i="1"/>
  <c r="E36" i="1"/>
  <c r="F36" i="1"/>
  <c r="G36" i="1"/>
  <c r="K36" i="1"/>
  <c r="E32" i="1"/>
  <c r="F32" i="1"/>
  <c r="G30" i="1"/>
  <c r="K30" i="1"/>
  <c r="U29" i="5"/>
  <c r="G55" i="5"/>
  <c r="Z34" i="5"/>
  <c r="E63" i="1"/>
  <c r="F63" i="1"/>
  <c r="G63" i="1"/>
  <c r="K63" i="1"/>
  <c r="E51" i="1"/>
  <c r="F51" i="1"/>
  <c r="E43" i="1"/>
  <c r="F43" i="1"/>
  <c r="G43" i="1"/>
  <c r="J43" i="1"/>
  <c r="G33" i="1"/>
  <c r="K33" i="1"/>
  <c r="E31" i="1"/>
  <c r="F31" i="1"/>
  <c r="G31" i="1"/>
  <c r="I31" i="1"/>
  <c r="E26" i="1"/>
  <c r="E16" i="2"/>
  <c r="G24" i="1"/>
  <c r="K24" i="1"/>
  <c r="Z98" i="5"/>
  <c r="X7" i="5"/>
  <c r="Y7" i="5"/>
  <c r="AY99" i="5"/>
  <c r="AY100" i="5"/>
  <c r="AY104" i="5"/>
  <c r="AY108" i="5"/>
  <c r="AY112" i="5"/>
  <c r="AY116" i="5"/>
  <c r="AY120" i="5"/>
  <c r="AY93" i="5"/>
  <c r="AY92" i="5"/>
  <c r="AY91" i="5"/>
  <c r="AY90" i="5"/>
  <c r="AY89" i="5"/>
  <c r="AY88" i="5"/>
  <c r="AY87" i="5"/>
  <c r="AY86" i="5"/>
  <c r="AY85" i="5"/>
  <c r="AY84" i="5"/>
  <c r="AY83" i="5"/>
  <c r="AY82" i="5"/>
  <c r="AY81" i="5"/>
  <c r="AY80" i="5"/>
  <c r="AY94" i="5"/>
  <c r="AY101" i="5"/>
  <c r="AY105" i="5"/>
  <c r="AY109" i="5"/>
  <c r="AY113" i="5"/>
  <c r="AY117" i="5"/>
  <c r="AY121" i="5"/>
  <c r="AY98" i="5"/>
  <c r="AY97" i="5"/>
  <c r="AY103" i="5"/>
  <c r="AY107" i="5"/>
  <c r="AY111" i="5"/>
  <c r="AY115" i="5"/>
  <c r="AY119" i="5"/>
  <c r="AB18" i="5"/>
  <c r="BL88" i="5"/>
  <c r="BL110" i="5"/>
  <c r="BL97" i="5"/>
  <c r="BL93" i="5"/>
  <c r="BL92" i="5"/>
  <c r="BL83" i="5"/>
  <c r="BL80" i="5"/>
  <c r="BL99" i="5"/>
  <c r="BL120" i="5"/>
  <c r="BL78" i="5"/>
  <c r="BK78" i="5"/>
  <c r="BL72" i="5"/>
  <c r="BL71" i="5"/>
  <c r="BL66" i="5"/>
  <c r="BL63" i="5"/>
  <c r="BL58" i="5"/>
  <c r="BL79" i="5"/>
  <c r="BL57" i="5"/>
  <c r="BL56" i="5"/>
  <c r="BL51" i="5"/>
  <c r="BL49" i="5"/>
  <c r="BL44" i="5"/>
  <c r="BL43" i="5"/>
  <c r="BL40" i="5"/>
  <c r="BL13" i="5"/>
  <c r="BK13" i="5"/>
  <c r="BL7" i="5"/>
  <c r="BL36" i="5"/>
  <c r="BL35" i="5"/>
  <c r="BL31" i="5"/>
  <c r="BJ31" i="5"/>
  <c r="BL28" i="5"/>
  <c r="BL24" i="5"/>
  <c r="BL23" i="5"/>
  <c r="BK23" i="5"/>
  <c r="BL6" i="5"/>
  <c r="BK6" i="5"/>
  <c r="BL2" i="5"/>
  <c r="AU36" i="5"/>
  <c r="BL19" i="5"/>
  <c r="BL8" i="5"/>
  <c r="BL4" i="5"/>
  <c r="BL11" i="5"/>
  <c r="K55" i="5"/>
  <c r="BL105" i="5"/>
  <c r="BL121" i="5"/>
  <c r="E25" i="2"/>
  <c r="E20" i="2"/>
  <c r="E11" i="2"/>
  <c r="K98" i="5"/>
  <c r="AF40" i="5"/>
  <c r="BL118" i="5"/>
  <c r="BL101" i="5"/>
  <c r="E15" i="2"/>
  <c r="E32" i="2"/>
  <c r="BK110" i="5"/>
  <c r="BJ110" i="5"/>
  <c r="BL114" i="5"/>
  <c r="BL94" i="5"/>
  <c r="BL113" i="5"/>
  <c r="E21" i="2"/>
  <c r="E40" i="2"/>
  <c r="BK94" i="5"/>
  <c r="BK121" i="5"/>
  <c r="BK4" i="5"/>
  <c r="BK31" i="5"/>
  <c r="BI31" i="5"/>
  <c r="BK35" i="5"/>
  <c r="BJ35" i="5"/>
  <c r="BK40" i="5"/>
  <c r="BK43" i="5"/>
  <c r="BK66" i="5"/>
  <c r="BK80" i="5"/>
  <c r="BJ80" i="5"/>
  <c r="BK83" i="5"/>
  <c r="BK97" i="5"/>
  <c r="BJ97" i="5"/>
  <c r="BK101" i="5"/>
  <c r="BJ101" i="5"/>
  <c r="BK113" i="5"/>
  <c r="BJ113" i="5"/>
  <c r="BI113" i="5"/>
  <c r="BK118" i="5"/>
  <c r="BJ118" i="5"/>
  <c r="BI118" i="5"/>
  <c r="BH118" i="5"/>
  <c r="BJ6" i="5"/>
  <c r="BI6" i="5"/>
  <c r="BH6" i="5"/>
  <c r="BJ13" i="5"/>
  <c r="BJ19" i="5"/>
  <c r="BI19" i="5"/>
  <c r="BK19" i="5"/>
  <c r="BK2" i="5"/>
  <c r="BJ2" i="5"/>
  <c r="BI2" i="5"/>
  <c r="BH2" i="5"/>
  <c r="BG2" i="5"/>
  <c r="BF2" i="5"/>
  <c r="BE2" i="5"/>
  <c r="BD2" i="5"/>
  <c r="BC2" i="5"/>
  <c r="BB2" i="5"/>
  <c r="BK7" i="5"/>
  <c r="BJ7" i="5"/>
  <c r="BI7" i="5"/>
  <c r="BH7" i="5"/>
  <c r="BG7" i="5"/>
  <c r="BF7" i="5"/>
  <c r="BE7" i="5"/>
  <c r="BD7" i="5"/>
  <c r="BC7" i="5"/>
  <c r="BB7" i="5"/>
  <c r="BK49" i="5"/>
  <c r="BJ49" i="5"/>
  <c r="BI49" i="5"/>
  <c r="BH49" i="5"/>
  <c r="BG49" i="5"/>
  <c r="BF49" i="5"/>
  <c r="BE49" i="5"/>
  <c r="BD49" i="5"/>
  <c r="BC49" i="5"/>
  <c r="BK79" i="5"/>
  <c r="BJ79" i="5"/>
  <c r="BI79" i="5"/>
  <c r="BH79" i="5"/>
  <c r="BG79" i="5"/>
  <c r="BF79" i="5"/>
  <c r="BE79" i="5"/>
  <c r="BD79" i="5"/>
  <c r="BC79" i="5"/>
  <c r="BB79" i="5"/>
  <c r="BK72" i="5"/>
  <c r="BJ72" i="5"/>
  <c r="BI72" i="5"/>
  <c r="BH72" i="5"/>
  <c r="BG72" i="5"/>
  <c r="BF72" i="5"/>
  <c r="BE72" i="5"/>
  <c r="BD72" i="5"/>
  <c r="BC72" i="5"/>
  <c r="BK120" i="5"/>
  <c r="BJ120" i="5"/>
  <c r="BI120" i="5"/>
  <c r="BH120" i="5"/>
  <c r="BG120" i="5"/>
  <c r="BF120" i="5"/>
  <c r="BE120" i="5"/>
  <c r="BD120" i="5"/>
  <c r="BC120" i="5"/>
  <c r="BA120" i="5"/>
  <c r="BK99" i="5"/>
  <c r="BJ99" i="5"/>
  <c r="BI99" i="5"/>
  <c r="BH99" i="5"/>
  <c r="BG99" i="5"/>
  <c r="BF99" i="5"/>
  <c r="BE99" i="5"/>
  <c r="BD99" i="5"/>
  <c r="BC99" i="5"/>
  <c r="BK93" i="5"/>
  <c r="BJ93" i="5"/>
  <c r="BI93" i="5"/>
  <c r="BH93" i="5"/>
  <c r="BG93" i="5"/>
  <c r="BF93" i="5"/>
  <c r="BE93" i="5"/>
  <c r="BD93" i="5"/>
  <c r="BC93" i="5"/>
  <c r="BA93" i="5"/>
  <c r="BK57" i="5"/>
  <c r="BJ57" i="5"/>
  <c r="BI57" i="5"/>
  <c r="BH57" i="5"/>
  <c r="BG57" i="5"/>
  <c r="BF57" i="5"/>
  <c r="BE57" i="5"/>
  <c r="BD57" i="5"/>
  <c r="BC57" i="5"/>
  <c r="BK114" i="5"/>
  <c r="BJ114" i="5"/>
  <c r="BI114" i="5"/>
  <c r="BH114" i="5"/>
  <c r="BG114" i="5"/>
  <c r="BF114" i="5"/>
  <c r="BE114" i="5"/>
  <c r="BD114" i="5"/>
  <c r="BC114" i="5"/>
  <c r="BK105" i="5"/>
  <c r="BK8" i="5"/>
  <c r="BJ8" i="5"/>
  <c r="BI8" i="5"/>
  <c r="BH8" i="5"/>
  <c r="BG8" i="5"/>
  <c r="BF8" i="5"/>
  <c r="BE8" i="5"/>
  <c r="BD8" i="5"/>
  <c r="BC8" i="5"/>
  <c r="BK24" i="5"/>
  <c r="BJ24" i="5"/>
  <c r="BI24" i="5"/>
  <c r="BH24" i="5"/>
  <c r="BG24" i="5"/>
  <c r="BF24" i="5"/>
  <c r="BE24" i="5"/>
  <c r="BD24" i="5"/>
  <c r="BC24" i="5"/>
  <c r="BK28" i="5"/>
  <c r="BJ28" i="5"/>
  <c r="BI28" i="5"/>
  <c r="BH28" i="5"/>
  <c r="BG28" i="5"/>
  <c r="BF28" i="5"/>
  <c r="BE28" i="5"/>
  <c r="BD28" i="5"/>
  <c r="BC28" i="5"/>
  <c r="BA28" i="5"/>
  <c r="BK36" i="5"/>
  <c r="BF36" i="5"/>
  <c r="BE36" i="5"/>
  <c r="BD36" i="5"/>
  <c r="BC36" i="5"/>
  <c r="BI36" i="5"/>
  <c r="BH36" i="5"/>
  <c r="BG36" i="5"/>
  <c r="BJ36" i="5"/>
  <c r="BI44" i="5"/>
  <c r="BH44" i="5"/>
  <c r="BG44" i="5"/>
  <c r="BF44" i="5"/>
  <c r="BE44" i="5"/>
  <c r="BD44" i="5"/>
  <c r="BC44" i="5"/>
  <c r="BA44" i="5"/>
  <c r="BK44" i="5"/>
  <c r="BJ44" i="5"/>
  <c r="BJ56" i="5"/>
  <c r="BI56" i="5"/>
  <c r="BH56" i="5"/>
  <c r="BG56" i="5"/>
  <c r="BF56" i="5"/>
  <c r="BE56" i="5"/>
  <c r="BD56" i="5"/>
  <c r="BC56" i="5"/>
  <c r="BK56" i="5"/>
  <c r="BK63" i="5"/>
  <c r="BJ63" i="5"/>
  <c r="BI63" i="5"/>
  <c r="BH63" i="5"/>
  <c r="BG63" i="5"/>
  <c r="BF63" i="5"/>
  <c r="BE63" i="5"/>
  <c r="BD63" i="5"/>
  <c r="BC63" i="5"/>
  <c r="BA63" i="5"/>
  <c r="BK71" i="5"/>
  <c r="BJ71" i="5"/>
  <c r="BI71" i="5"/>
  <c r="BH71" i="5"/>
  <c r="BG71" i="5"/>
  <c r="BF71" i="5"/>
  <c r="BE71" i="5"/>
  <c r="BD71" i="5"/>
  <c r="BC71" i="5"/>
  <c r="BK88" i="5"/>
  <c r="BJ88" i="5"/>
  <c r="BI88" i="5"/>
  <c r="BH88" i="5"/>
  <c r="BG88" i="5"/>
  <c r="BF88" i="5"/>
  <c r="BE88" i="5"/>
  <c r="BD88" i="5"/>
  <c r="BC88" i="5"/>
  <c r="BB88" i="5"/>
  <c r="BK92" i="5"/>
  <c r="BJ92" i="5"/>
  <c r="BI92" i="5"/>
  <c r="BH92" i="5"/>
  <c r="BG92" i="5"/>
  <c r="BF92" i="5"/>
  <c r="BE92" i="5"/>
  <c r="BD92" i="5"/>
  <c r="BC92" i="5"/>
  <c r="BA79" i="5"/>
  <c r="BB120" i="5"/>
  <c r="BA7" i="5"/>
  <c r="BB63" i="5"/>
  <c r="BB57" i="5"/>
  <c r="BA57" i="5"/>
  <c r="BA2" i="5"/>
  <c r="BB44" i="5"/>
  <c r="BB93" i="5"/>
  <c r="BA8" i="5"/>
  <c r="BB8" i="5"/>
  <c r="BB114" i="5"/>
  <c r="BA114" i="5"/>
  <c r="BA88" i="5"/>
  <c r="BB92" i="5"/>
  <c r="BA92" i="5"/>
  <c r="BA71" i="5"/>
  <c r="BB71" i="5"/>
  <c r="BB99" i="5"/>
  <c r="BA99" i="5"/>
  <c r="BB49" i="5"/>
  <c r="BA49" i="5"/>
  <c r="BA56" i="5"/>
  <c r="BB56" i="5"/>
  <c r="BB24" i="5"/>
  <c r="BA24" i="5"/>
  <c r="BB28" i="5"/>
  <c r="BA36" i="5"/>
  <c r="BB36" i="5"/>
  <c r="BB72" i="5"/>
  <c r="BA72" i="5"/>
  <c r="BJ94" i="5"/>
  <c r="BI94" i="5"/>
  <c r="BH94" i="5"/>
  <c r="BG94" i="5"/>
  <c r="BF94" i="5"/>
  <c r="BE94" i="5"/>
  <c r="BD94" i="5"/>
  <c r="BC94" i="5"/>
  <c r="BI35" i="5"/>
  <c r="BI97" i="5"/>
  <c r="BH97" i="5"/>
  <c r="BG97" i="5"/>
  <c r="BF97" i="5"/>
  <c r="BE97" i="5"/>
  <c r="BD97" i="5"/>
  <c r="BC97" i="5"/>
  <c r="BI101" i="5"/>
  <c r="BH101" i="5"/>
  <c r="BH19" i="5"/>
  <c r="BG19" i="5"/>
  <c r="BF19" i="5"/>
  <c r="BE19" i="5"/>
  <c r="BD19" i="5"/>
  <c r="BC19" i="5"/>
  <c r="BJ105" i="5"/>
  <c r="BI105" i="5"/>
  <c r="BH105" i="5"/>
  <c r="BG105" i="5"/>
  <c r="BF105" i="5"/>
  <c r="BE105" i="5"/>
  <c r="BD105" i="5"/>
  <c r="BC105" i="5"/>
  <c r="BG6" i="5"/>
  <c r="BF6" i="5"/>
  <c r="BE6" i="5"/>
  <c r="BD6" i="5"/>
  <c r="BC6" i="5"/>
  <c r="BI40" i="5"/>
  <c r="BH40" i="5"/>
  <c r="BJ4" i="5"/>
  <c r="BI4" i="5"/>
  <c r="BH4" i="5"/>
  <c r="BG4" i="5"/>
  <c r="BF4" i="5"/>
  <c r="BE4" i="5"/>
  <c r="BD4" i="5"/>
  <c r="BC4" i="5"/>
  <c r="BF31" i="5"/>
  <c r="BE31" i="5"/>
  <c r="BD31" i="5"/>
  <c r="BC31" i="5"/>
  <c r="BH31" i="5"/>
  <c r="BG31" i="5"/>
  <c r="BJ58" i="5"/>
  <c r="BI58" i="5"/>
  <c r="BH58" i="5"/>
  <c r="BG58" i="5"/>
  <c r="BF58" i="5"/>
  <c r="BE58" i="5"/>
  <c r="BD58" i="5"/>
  <c r="BC58" i="5"/>
  <c r="BK58" i="5"/>
  <c r="BG35" i="5"/>
  <c r="BF35" i="5"/>
  <c r="BE35" i="5"/>
  <c r="BD35" i="5"/>
  <c r="BC35" i="5"/>
  <c r="BH35" i="5"/>
  <c r="BJ43" i="5"/>
  <c r="BI43" i="5"/>
  <c r="BH43" i="5"/>
  <c r="BG101" i="5"/>
  <c r="BF101" i="5"/>
  <c r="BE101" i="5"/>
  <c r="BD101" i="5"/>
  <c r="BC101" i="5"/>
  <c r="BJ23" i="5"/>
  <c r="BI23" i="5"/>
  <c r="BG118" i="5"/>
  <c r="BF118" i="5"/>
  <c r="BE118" i="5"/>
  <c r="BD118" i="5"/>
  <c r="BC118" i="5"/>
  <c r="BG43" i="5"/>
  <c r="BF43" i="5"/>
  <c r="BE43" i="5"/>
  <c r="BD43" i="5"/>
  <c r="BC43" i="5"/>
  <c r="BJ121" i="5"/>
  <c r="BI121" i="5"/>
  <c r="BH121" i="5"/>
  <c r="BG121" i="5"/>
  <c r="BF121" i="5"/>
  <c r="BE121" i="5"/>
  <c r="BD121" i="5"/>
  <c r="BC121" i="5"/>
  <c r="BI13" i="5"/>
  <c r="BH13" i="5"/>
  <c r="BG13" i="5"/>
  <c r="BF13" i="5"/>
  <c r="BE13" i="5"/>
  <c r="BD13" i="5"/>
  <c r="BC13" i="5"/>
  <c r="BK51" i="5"/>
  <c r="BJ51" i="5"/>
  <c r="BI51" i="5"/>
  <c r="BH51" i="5"/>
  <c r="BG51" i="5"/>
  <c r="BF51" i="5"/>
  <c r="BE51" i="5"/>
  <c r="BD51" i="5"/>
  <c r="BC51" i="5"/>
  <c r="BH80" i="5"/>
  <c r="BG80" i="5"/>
  <c r="BF80" i="5"/>
  <c r="BE80" i="5"/>
  <c r="BD80" i="5"/>
  <c r="BC80" i="5"/>
  <c r="BI80" i="5"/>
  <c r="BH23" i="5"/>
  <c r="BG23" i="5"/>
  <c r="BF23" i="5"/>
  <c r="BE23" i="5"/>
  <c r="BD23" i="5"/>
  <c r="BC23" i="5"/>
  <c r="BJ40" i="5"/>
  <c r="BG40" i="5"/>
  <c r="BF40" i="5"/>
  <c r="BE40" i="5"/>
  <c r="BD40" i="5"/>
  <c r="BC40" i="5"/>
  <c r="BG78" i="5"/>
  <c r="BF78" i="5"/>
  <c r="BE78" i="5"/>
  <c r="BD78" i="5"/>
  <c r="BC78" i="5"/>
  <c r="BJ78" i="5"/>
  <c r="BI78" i="5"/>
  <c r="BH78" i="5"/>
  <c r="BK11" i="5"/>
  <c r="BJ11" i="5"/>
  <c r="BI11" i="5"/>
  <c r="BH11" i="5"/>
  <c r="BG11" i="5"/>
  <c r="BF11" i="5"/>
  <c r="BE11" i="5"/>
  <c r="BD11" i="5"/>
  <c r="BC11" i="5"/>
  <c r="BJ83" i="5"/>
  <c r="BI83" i="5"/>
  <c r="BH83" i="5"/>
  <c r="BG83" i="5"/>
  <c r="BF83" i="5"/>
  <c r="BE83" i="5"/>
  <c r="BD83" i="5"/>
  <c r="BC83" i="5"/>
  <c r="BJ66" i="5"/>
  <c r="BI66" i="5"/>
  <c r="BH66" i="5"/>
  <c r="BG66" i="5"/>
  <c r="BF66" i="5"/>
  <c r="BE66" i="5"/>
  <c r="BD66" i="5"/>
  <c r="BC66" i="5"/>
  <c r="E37" i="2"/>
  <c r="BL5" i="5"/>
  <c r="AU51" i="5"/>
  <c r="BL26" i="5"/>
  <c r="BL38" i="5"/>
  <c r="BL47" i="5"/>
  <c r="BL67" i="5"/>
  <c r="AU61" i="5"/>
  <c r="AT61" i="5" s="1"/>
  <c r="AS61" i="5" s="1"/>
  <c r="AR61" i="5" s="1"/>
  <c r="BL87" i="5"/>
  <c r="E33" i="2"/>
  <c r="BH113" i="5"/>
  <c r="BG113" i="5"/>
  <c r="BF113" i="5"/>
  <c r="BE113" i="5"/>
  <c r="BD113" i="5"/>
  <c r="BC113" i="5"/>
  <c r="BL10" i="5"/>
  <c r="AU23" i="5"/>
  <c r="BL27" i="5"/>
  <c r="BL3" i="5"/>
  <c r="BL48" i="5"/>
  <c r="BL68" i="5"/>
  <c r="AU1954" i="5"/>
  <c r="BL106" i="5"/>
  <c r="BL119" i="5"/>
  <c r="BL86" i="5"/>
  <c r="BL104" i="5"/>
  <c r="BL77" i="5"/>
  <c r="BL69" i="5"/>
  <c r="BL61" i="5"/>
  <c r="BL103" i="5"/>
  <c r="BL90" i="5"/>
  <c r="BL82" i="5"/>
  <c r="AU88" i="5"/>
  <c r="BL73" i="5"/>
  <c r="BL65" i="5"/>
  <c r="BL100" i="5"/>
  <c r="BL54" i="5"/>
  <c r="BL46" i="5"/>
  <c r="BL30" i="5"/>
  <c r="BL22" i="5"/>
  <c r="BL109" i="5"/>
  <c r="BL115" i="5"/>
  <c r="BL84" i="5"/>
  <c r="BL112" i="5"/>
  <c r="BL70" i="5"/>
  <c r="BL59" i="5"/>
  <c r="BL55" i="5"/>
  <c r="BL45" i="5"/>
  <c r="BL14" i="5"/>
  <c r="BL34" i="5"/>
  <c r="BL25" i="5"/>
  <c r="BL37" i="5"/>
  <c r="AU29" i="5"/>
  <c r="BL9" i="5"/>
  <c r="BL102" i="5"/>
  <c r="BL95" i="5"/>
  <c r="BL122" i="5"/>
  <c r="BL91" i="5"/>
  <c r="AU1956" i="5"/>
  <c r="BL98" i="5"/>
  <c r="BL89" i="5"/>
  <c r="BL108" i="5"/>
  <c r="AU62" i="5"/>
  <c r="BL75" i="5"/>
  <c r="BL64" i="5"/>
  <c r="BL116" i="5"/>
  <c r="BL50" i="5"/>
  <c r="BL41" i="5"/>
  <c r="BL29" i="5"/>
  <c r="BL20" i="5"/>
  <c r="BL16" i="5"/>
  <c r="F29" i="1"/>
  <c r="E19" i="2"/>
  <c r="BL96" i="5"/>
  <c r="E36" i="2"/>
  <c r="BL15" i="5"/>
  <c r="AU27" i="5"/>
  <c r="AU38" i="5"/>
  <c r="BL12" i="5"/>
  <c r="BL32" i="5"/>
  <c r="BL17" i="5"/>
  <c r="BL52" i="5"/>
  <c r="BL60" i="5"/>
  <c r="BL74" i="5"/>
  <c r="BL111" i="5"/>
  <c r="BI110" i="5"/>
  <c r="BH110" i="5"/>
  <c r="BG110" i="5"/>
  <c r="BF110" i="5"/>
  <c r="BE110" i="5"/>
  <c r="BD110" i="5"/>
  <c r="BC110" i="5"/>
  <c r="BL117" i="5"/>
  <c r="BL18" i="5"/>
  <c r="BL21" i="5"/>
  <c r="BL33" i="5"/>
  <c r="BL39" i="5"/>
  <c r="BL42" i="5"/>
  <c r="BL53" i="5"/>
  <c r="BL62" i="5"/>
  <c r="BL76" i="5"/>
  <c r="BL81" i="5"/>
  <c r="BL107" i="5"/>
  <c r="AU60" i="5"/>
  <c r="BL85" i="5"/>
  <c r="F26" i="1"/>
  <c r="G26" i="1"/>
  <c r="K26" i="1"/>
  <c r="F52" i="1"/>
  <c r="E38" i="2"/>
  <c r="E35" i="1"/>
  <c r="E47" i="1"/>
  <c r="E59" i="1"/>
  <c r="F59" i="1"/>
  <c r="G59" i="1"/>
  <c r="K59" i="1"/>
  <c r="U29" i="1"/>
  <c r="G32" i="1"/>
  <c r="K32" i="1"/>
  <c r="G46" i="1"/>
  <c r="K46" i="1"/>
  <c r="G52" i="1"/>
  <c r="K52" i="1"/>
  <c r="G51" i="5"/>
  <c r="K51" i="5" s="1"/>
  <c r="E22" i="1"/>
  <c r="F22" i="1"/>
  <c r="G22" i="1"/>
  <c r="E37" i="1"/>
  <c r="F37" i="1"/>
  <c r="G37" i="1"/>
  <c r="K37" i="1"/>
  <c r="E53" i="1"/>
  <c r="F53" i="1"/>
  <c r="G53" i="1"/>
  <c r="K53" i="1"/>
  <c r="E60" i="1"/>
  <c r="F60" i="1"/>
  <c r="G60" i="1"/>
  <c r="K60" i="1"/>
  <c r="G54" i="1"/>
  <c r="K54" i="1"/>
  <c r="G48" i="1"/>
  <c r="K48" i="1"/>
  <c r="E40" i="1"/>
  <c r="E27" i="1"/>
  <c r="G61" i="1"/>
  <c r="K61" i="1"/>
  <c r="E55" i="1"/>
  <c r="F55" i="1"/>
  <c r="G55" i="1"/>
  <c r="K55" i="1"/>
  <c r="G51" i="1"/>
  <c r="K51" i="1"/>
  <c r="G45" i="1"/>
  <c r="K45" i="1"/>
  <c r="E39" i="1"/>
  <c r="E23" i="1"/>
  <c r="G100" i="5"/>
  <c r="K100" i="5" s="1"/>
  <c r="Z100" i="5"/>
  <c r="E49" i="1"/>
  <c r="F49" i="1"/>
  <c r="G49" i="1"/>
  <c r="I49" i="1"/>
  <c r="Z85" i="5"/>
  <c r="G85" i="5"/>
  <c r="AF85" i="5" s="1"/>
  <c r="G57" i="1"/>
  <c r="K57" i="1"/>
  <c r="G42" i="1"/>
  <c r="K42" i="1"/>
  <c r="E56" i="1"/>
  <c r="F56" i="1"/>
  <c r="G56" i="1"/>
  <c r="K56" i="1"/>
  <c r="E34" i="1"/>
  <c r="E58" i="1"/>
  <c r="E65" i="1"/>
  <c r="F65" i="1"/>
  <c r="G65" i="1"/>
  <c r="K65" i="1"/>
  <c r="E28" i="1"/>
  <c r="Z80" i="5"/>
  <c r="G80" i="5"/>
  <c r="AC80" i="5" s="1"/>
  <c r="Z101" i="5"/>
  <c r="G101" i="5"/>
  <c r="AF101" i="5" s="1"/>
  <c r="E41" i="1"/>
  <c r="F41" i="1"/>
  <c r="G41" i="1"/>
  <c r="K41" i="1"/>
  <c r="G104" i="5"/>
  <c r="K104" i="5" s="1"/>
  <c r="Z104" i="5"/>
  <c r="AY96" i="5"/>
  <c r="AU101" i="5"/>
  <c r="AT101" i="5" s="1"/>
  <c r="AY118" i="5"/>
  <c r="AB12" i="5"/>
  <c r="AY62" i="5"/>
  <c r="AY70" i="5"/>
  <c r="AY78" i="5"/>
  <c r="AB11" i="5"/>
  <c r="AU104" i="5"/>
  <c r="AT104" i="5" s="1"/>
  <c r="AS104" i="5" s="1"/>
  <c r="AR104" i="5" s="1"/>
  <c r="AQ104" i="5" s="1"/>
  <c r="AP104" i="5" s="1"/>
  <c r="AO104" i="5" s="1"/>
  <c r="AN104" i="5" s="1"/>
  <c r="AM104" i="5" s="1"/>
  <c r="AL104" i="5" s="1"/>
  <c r="AU96" i="5"/>
  <c r="BA97" i="5"/>
  <c r="BB97" i="5"/>
  <c r="BB11" i="5"/>
  <c r="BA11" i="5"/>
  <c r="BA35" i="5"/>
  <c r="BB35" i="5"/>
  <c r="BB80" i="5"/>
  <c r="BA80" i="5"/>
  <c r="BB51" i="5"/>
  <c r="BA51" i="5"/>
  <c r="BB58" i="5"/>
  <c r="BA58" i="5"/>
  <c r="BB94" i="5"/>
  <c r="BA94" i="5"/>
  <c r="BA13" i="5"/>
  <c r="BB13" i="5"/>
  <c r="BA110" i="5"/>
  <c r="BB110" i="5"/>
  <c r="BB40" i="5"/>
  <c r="BA40" i="5"/>
  <c r="BA105" i="5"/>
  <c r="BB105" i="5"/>
  <c r="BA66" i="5"/>
  <c r="BB66" i="5"/>
  <c r="BA121" i="5"/>
  <c r="BB121" i="5"/>
  <c r="BB83" i="5"/>
  <c r="BA83" i="5"/>
  <c r="BB23" i="5"/>
  <c r="BA23" i="5"/>
  <c r="BA43" i="5"/>
  <c r="BB43" i="5"/>
  <c r="BB4" i="5"/>
  <c r="BA4" i="5"/>
  <c r="K85" i="5"/>
  <c r="AC85" i="5"/>
  <c r="E26" i="2"/>
  <c r="BK53" i="5"/>
  <c r="BJ53" i="5"/>
  <c r="BI53" i="5"/>
  <c r="BH53" i="5"/>
  <c r="BG53" i="5"/>
  <c r="BF53" i="5"/>
  <c r="BE53" i="5"/>
  <c r="BD53" i="5"/>
  <c r="BC53" i="5"/>
  <c r="BK117" i="5"/>
  <c r="BJ117" i="5"/>
  <c r="BI117" i="5"/>
  <c r="BH117" i="5"/>
  <c r="BG117" i="5"/>
  <c r="BF117" i="5"/>
  <c r="BE117" i="5"/>
  <c r="BD117" i="5"/>
  <c r="BC117" i="5"/>
  <c r="BK52" i="5"/>
  <c r="BJ52" i="5"/>
  <c r="BI52" i="5"/>
  <c r="BH52" i="5"/>
  <c r="BG52" i="5"/>
  <c r="BF52" i="5"/>
  <c r="BE52" i="5"/>
  <c r="BD52" i="5"/>
  <c r="BC52" i="5"/>
  <c r="BK64" i="5"/>
  <c r="BJ64" i="5"/>
  <c r="BI64" i="5"/>
  <c r="BH64" i="5"/>
  <c r="BG64" i="5"/>
  <c r="BF64" i="5"/>
  <c r="BE64" i="5"/>
  <c r="BD64" i="5"/>
  <c r="BC64" i="5"/>
  <c r="AT1956" i="5"/>
  <c r="AS1956" i="5"/>
  <c r="AR1956" i="5"/>
  <c r="AQ1956" i="5"/>
  <c r="AP1956" i="5"/>
  <c r="AO1956" i="5"/>
  <c r="AN1956" i="5"/>
  <c r="AM1956" i="5"/>
  <c r="AL1956" i="5"/>
  <c r="BJ37" i="5"/>
  <c r="BI37" i="5"/>
  <c r="BH37" i="5"/>
  <c r="BG37" i="5"/>
  <c r="BF37" i="5"/>
  <c r="BE37" i="5"/>
  <c r="BD37" i="5"/>
  <c r="BC37" i="5"/>
  <c r="BK37" i="5"/>
  <c r="BK59" i="5"/>
  <c r="BJ59" i="5"/>
  <c r="BI59" i="5"/>
  <c r="BH59" i="5"/>
  <c r="BG59" i="5"/>
  <c r="BF59" i="5"/>
  <c r="BE59" i="5"/>
  <c r="BD59" i="5"/>
  <c r="BC59" i="5"/>
  <c r="BK109" i="5"/>
  <c r="BJ109" i="5"/>
  <c r="BI109" i="5"/>
  <c r="BH109" i="5"/>
  <c r="BG109" i="5"/>
  <c r="BF109" i="5"/>
  <c r="BE109" i="5"/>
  <c r="BD109" i="5"/>
  <c r="BC109" i="5"/>
  <c r="BK46" i="5"/>
  <c r="BJ46" i="5"/>
  <c r="BI46" i="5"/>
  <c r="BH46" i="5"/>
  <c r="BG46" i="5"/>
  <c r="BF46" i="5"/>
  <c r="BE46" i="5"/>
  <c r="BD46" i="5"/>
  <c r="BC46" i="5"/>
  <c r="BK104" i="5"/>
  <c r="BJ104" i="5"/>
  <c r="BI104" i="5"/>
  <c r="BH104" i="5"/>
  <c r="BG104" i="5"/>
  <c r="BF104" i="5"/>
  <c r="BE104" i="5"/>
  <c r="BD104" i="5"/>
  <c r="BC104" i="5"/>
  <c r="BK68" i="5"/>
  <c r="BJ68" i="5"/>
  <c r="BI68" i="5"/>
  <c r="BH68" i="5"/>
  <c r="BG68" i="5"/>
  <c r="BF68" i="5"/>
  <c r="BE68" i="5"/>
  <c r="BD68" i="5"/>
  <c r="BC68" i="5"/>
  <c r="F58" i="1"/>
  <c r="G58" i="1"/>
  <c r="K58" i="1"/>
  <c r="E39" i="2"/>
  <c r="F40" i="1"/>
  <c r="G40" i="1"/>
  <c r="J40" i="1"/>
  <c r="E29" i="2"/>
  <c r="BK42" i="5"/>
  <c r="BJ42" i="5"/>
  <c r="BI42" i="5"/>
  <c r="BH42" i="5"/>
  <c r="BG42" i="5"/>
  <c r="BF42" i="5"/>
  <c r="BE42" i="5"/>
  <c r="BD42" i="5"/>
  <c r="BC42" i="5"/>
  <c r="BK20" i="5"/>
  <c r="BI20" i="5"/>
  <c r="BH20" i="5"/>
  <c r="BG20" i="5"/>
  <c r="BF20" i="5"/>
  <c r="BE20" i="5"/>
  <c r="BD20" i="5"/>
  <c r="BC20" i="5"/>
  <c r="BJ20" i="5"/>
  <c r="BK75" i="5"/>
  <c r="BJ75" i="5"/>
  <c r="BI75" i="5"/>
  <c r="BH75" i="5"/>
  <c r="BG75" i="5"/>
  <c r="BF75" i="5"/>
  <c r="BE75" i="5"/>
  <c r="BD75" i="5"/>
  <c r="BC75" i="5"/>
  <c r="BK91" i="5"/>
  <c r="BJ91" i="5"/>
  <c r="BI91" i="5"/>
  <c r="BH91" i="5"/>
  <c r="BG91" i="5"/>
  <c r="BF91" i="5"/>
  <c r="BE91" i="5"/>
  <c r="BD91" i="5"/>
  <c r="BC91" i="5"/>
  <c r="BJ70" i="5"/>
  <c r="BI70" i="5"/>
  <c r="BH70" i="5"/>
  <c r="BG70" i="5"/>
  <c r="BF70" i="5"/>
  <c r="BE70" i="5"/>
  <c r="BD70" i="5"/>
  <c r="BC70" i="5"/>
  <c r="BK70" i="5"/>
  <c r="BJ54" i="5"/>
  <c r="BI54" i="5"/>
  <c r="BH54" i="5"/>
  <c r="BG54" i="5"/>
  <c r="BF54" i="5"/>
  <c r="BE54" i="5"/>
  <c r="BD54" i="5"/>
  <c r="BC54" i="5"/>
  <c r="BK54" i="5"/>
  <c r="AS100" i="5"/>
  <c r="AT85" i="5"/>
  <c r="AS85" i="5" s="1"/>
  <c r="AR85" i="5" s="1"/>
  <c r="AQ85" i="5" s="1"/>
  <c r="AP85" i="5" s="1"/>
  <c r="AO85" i="5" s="1"/>
  <c r="AN85" i="5" s="1"/>
  <c r="AM85" i="5" s="1"/>
  <c r="AL85" i="5" s="1"/>
  <c r="BH10" i="5"/>
  <c r="BG10" i="5"/>
  <c r="BF10" i="5"/>
  <c r="BE10" i="5"/>
  <c r="BD10" i="5"/>
  <c r="BC10" i="5"/>
  <c r="BJ10" i="5"/>
  <c r="BK10" i="5"/>
  <c r="BI10" i="5"/>
  <c r="AT32" i="5"/>
  <c r="AS32" i="5"/>
  <c r="AR32" i="5" s="1"/>
  <c r="AQ32" i="5" s="1"/>
  <c r="AP32" i="5" s="1"/>
  <c r="AO32" i="5" s="1"/>
  <c r="AN32" i="5" s="1"/>
  <c r="AM32" i="5" s="1"/>
  <c r="AL32" i="5" s="1"/>
  <c r="BA31" i="5"/>
  <c r="BB31" i="5"/>
  <c r="F34" i="1"/>
  <c r="G34" i="1"/>
  <c r="K34" i="1"/>
  <c r="E23" i="2"/>
  <c r="F39" i="1"/>
  <c r="G39" i="1"/>
  <c r="J39" i="1"/>
  <c r="E28" i="2"/>
  <c r="BK107" i="5"/>
  <c r="BJ107" i="5"/>
  <c r="BI107" i="5"/>
  <c r="BH107" i="5"/>
  <c r="BG107" i="5"/>
  <c r="BF107" i="5"/>
  <c r="BE107" i="5"/>
  <c r="BD107" i="5"/>
  <c r="BC107" i="5"/>
  <c r="BJ39" i="5"/>
  <c r="BI39" i="5"/>
  <c r="BH39" i="5"/>
  <c r="BG39" i="5"/>
  <c r="BF39" i="5"/>
  <c r="BE39" i="5"/>
  <c r="BD39" i="5"/>
  <c r="BC39" i="5"/>
  <c r="BK39" i="5"/>
  <c r="BK111" i="5"/>
  <c r="BJ111" i="5"/>
  <c r="BI111" i="5"/>
  <c r="BH111" i="5"/>
  <c r="BG111" i="5"/>
  <c r="BF111" i="5"/>
  <c r="BE111" i="5"/>
  <c r="BD111" i="5"/>
  <c r="BC111" i="5"/>
  <c r="BK17" i="5"/>
  <c r="BJ17" i="5"/>
  <c r="BI17" i="5"/>
  <c r="BH17" i="5"/>
  <c r="BG17" i="5"/>
  <c r="BF17" i="5"/>
  <c r="BE17" i="5"/>
  <c r="BD17" i="5"/>
  <c r="BC17" i="5"/>
  <c r="BK96" i="5"/>
  <c r="BJ96" i="5"/>
  <c r="BI96" i="5"/>
  <c r="BH96" i="5"/>
  <c r="BG96" i="5"/>
  <c r="BF96" i="5"/>
  <c r="BE96" i="5"/>
  <c r="BD96" i="5"/>
  <c r="BC96" i="5"/>
  <c r="BE29" i="5"/>
  <c r="BD29" i="5"/>
  <c r="BC29" i="5"/>
  <c r="BK29" i="5"/>
  <c r="BJ29" i="5"/>
  <c r="BI29" i="5"/>
  <c r="BH29" i="5"/>
  <c r="BG29" i="5"/>
  <c r="BF29" i="5"/>
  <c r="AS98" i="5"/>
  <c r="AR98" i="5" s="1"/>
  <c r="AQ98" i="5" s="1"/>
  <c r="AP98" i="5" s="1"/>
  <c r="AO98" i="5" s="1"/>
  <c r="AN98" i="5" s="1"/>
  <c r="AM98" i="5" s="1"/>
  <c r="AL98" i="5" s="1"/>
  <c r="AT98" i="5"/>
  <c r="BK122" i="5"/>
  <c r="BJ122" i="5"/>
  <c r="BI122" i="5"/>
  <c r="BH122" i="5"/>
  <c r="BG122" i="5"/>
  <c r="BF122" i="5"/>
  <c r="BE122" i="5"/>
  <c r="BD122" i="5"/>
  <c r="BC122" i="5"/>
  <c r="BK25" i="5"/>
  <c r="BJ25" i="5"/>
  <c r="BI25" i="5"/>
  <c r="BH25" i="5"/>
  <c r="BG25" i="5"/>
  <c r="BF25" i="5"/>
  <c r="BE25" i="5"/>
  <c r="BD25" i="5"/>
  <c r="BC25" i="5"/>
  <c r="BJ100" i="5"/>
  <c r="BI100" i="5"/>
  <c r="BH100" i="5"/>
  <c r="BG100" i="5"/>
  <c r="BF100" i="5"/>
  <c r="BE100" i="5"/>
  <c r="BD100" i="5"/>
  <c r="BC100" i="5"/>
  <c r="BK100" i="5"/>
  <c r="BK82" i="5"/>
  <c r="BJ82" i="5"/>
  <c r="BI82" i="5"/>
  <c r="BH82" i="5"/>
  <c r="BG82" i="5"/>
  <c r="BF82" i="5"/>
  <c r="BE82" i="5"/>
  <c r="BD82" i="5"/>
  <c r="BC82" i="5"/>
  <c r="BK48" i="5"/>
  <c r="BJ48" i="5"/>
  <c r="BI48" i="5"/>
  <c r="BH48" i="5"/>
  <c r="BG48" i="5"/>
  <c r="BF48" i="5"/>
  <c r="BE48" i="5"/>
  <c r="BD48" i="5"/>
  <c r="BC48" i="5"/>
  <c r="BK67" i="5"/>
  <c r="BJ67" i="5"/>
  <c r="BI67" i="5"/>
  <c r="BH67" i="5"/>
  <c r="BG67" i="5"/>
  <c r="BF67" i="5"/>
  <c r="BE67" i="5"/>
  <c r="BD67" i="5"/>
  <c r="BC67" i="5"/>
  <c r="AS22" i="5"/>
  <c r="AR22" i="5" s="1"/>
  <c r="AQ22" i="5" s="1"/>
  <c r="AP22" i="5" s="1"/>
  <c r="AO22" i="5" s="1"/>
  <c r="AN22" i="5" s="1"/>
  <c r="AM22" i="5" s="1"/>
  <c r="AL22" i="5" s="1"/>
  <c r="BB6" i="5"/>
  <c r="BA6" i="5"/>
  <c r="E41" i="2"/>
  <c r="BK81" i="5"/>
  <c r="BJ81" i="5"/>
  <c r="BI81" i="5"/>
  <c r="BH81" i="5"/>
  <c r="BG81" i="5"/>
  <c r="BF81" i="5"/>
  <c r="BE81" i="5"/>
  <c r="BD81" i="5"/>
  <c r="BC81" i="5"/>
  <c r="BK33" i="5"/>
  <c r="BJ33" i="5"/>
  <c r="BI33" i="5"/>
  <c r="BH33" i="5"/>
  <c r="BG33" i="5"/>
  <c r="BF33" i="5"/>
  <c r="BE33" i="5"/>
  <c r="BD33" i="5"/>
  <c r="BC33" i="5"/>
  <c r="BK32" i="5"/>
  <c r="BJ32" i="5"/>
  <c r="BI32" i="5"/>
  <c r="BH32" i="5"/>
  <c r="BG32" i="5"/>
  <c r="BF32" i="5"/>
  <c r="BE32" i="5"/>
  <c r="BD32" i="5"/>
  <c r="BC32" i="5"/>
  <c r="BK95" i="5"/>
  <c r="BJ95" i="5"/>
  <c r="BI95" i="5"/>
  <c r="BH95" i="5"/>
  <c r="BG95" i="5"/>
  <c r="BF95" i="5"/>
  <c r="BE95" i="5"/>
  <c r="BD95" i="5"/>
  <c r="BC95" i="5"/>
  <c r="BK34" i="5"/>
  <c r="BJ34" i="5"/>
  <c r="BI34" i="5"/>
  <c r="BH34" i="5"/>
  <c r="BG34" i="5"/>
  <c r="BF34" i="5"/>
  <c r="BE34" i="5"/>
  <c r="BD34" i="5"/>
  <c r="BC34" i="5"/>
  <c r="BK112" i="5"/>
  <c r="BJ112" i="5"/>
  <c r="BI112" i="5"/>
  <c r="BH112" i="5"/>
  <c r="BG112" i="5"/>
  <c r="BF112" i="5"/>
  <c r="BE112" i="5"/>
  <c r="BD112" i="5"/>
  <c r="BC112" i="5"/>
  <c r="BK22" i="5"/>
  <c r="BJ22" i="5"/>
  <c r="BI22" i="5"/>
  <c r="BH22" i="5"/>
  <c r="BG22" i="5"/>
  <c r="BF22" i="5"/>
  <c r="BE22" i="5"/>
  <c r="BD22" i="5"/>
  <c r="BC22" i="5"/>
  <c r="BK65" i="5"/>
  <c r="BJ65" i="5"/>
  <c r="BI65" i="5"/>
  <c r="BH65" i="5"/>
  <c r="BG65" i="5"/>
  <c r="BF65" i="5"/>
  <c r="BE65" i="5"/>
  <c r="BD65" i="5"/>
  <c r="BC65" i="5"/>
  <c r="BK90" i="5"/>
  <c r="BJ90" i="5"/>
  <c r="BI90" i="5"/>
  <c r="BH90" i="5"/>
  <c r="BG90" i="5"/>
  <c r="BF90" i="5"/>
  <c r="BE90" i="5"/>
  <c r="BD90" i="5"/>
  <c r="BC90" i="5"/>
  <c r="E12" i="2"/>
  <c r="BB113" i="5"/>
  <c r="BA113" i="5"/>
  <c r="BK5" i="5"/>
  <c r="BJ5" i="5"/>
  <c r="BI5" i="5"/>
  <c r="BH5" i="5"/>
  <c r="BG5" i="5"/>
  <c r="BF5" i="5"/>
  <c r="BE5" i="5"/>
  <c r="BD5" i="5"/>
  <c r="BC5" i="5"/>
  <c r="BJ85" i="5"/>
  <c r="BI85" i="5"/>
  <c r="BH85" i="5"/>
  <c r="BG85" i="5"/>
  <c r="BF85" i="5"/>
  <c r="BE85" i="5"/>
  <c r="BD85" i="5"/>
  <c r="BC85" i="5"/>
  <c r="BK85" i="5"/>
  <c r="BK21" i="5"/>
  <c r="BJ21" i="5"/>
  <c r="BI21" i="5"/>
  <c r="BH21" i="5"/>
  <c r="BG21" i="5"/>
  <c r="BF21" i="5"/>
  <c r="BE21" i="5"/>
  <c r="BD21" i="5"/>
  <c r="BC21" i="5"/>
  <c r="BK12" i="5"/>
  <c r="BE12" i="5"/>
  <c r="BD12" i="5"/>
  <c r="BC12" i="5"/>
  <c r="BJ12" i="5"/>
  <c r="BI12" i="5"/>
  <c r="BH12" i="5"/>
  <c r="BG12" i="5"/>
  <c r="BF12" i="5"/>
  <c r="BJ102" i="5"/>
  <c r="BI102" i="5"/>
  <c r="BH102" i="5"/>
  <c r="BG102" i="5"/>
  <c r="BF102" i="5"/>
  <c r="BE102" i="5"/>
  <c r="BD102" i="5"/>
  <c r="BC102" i="5"/>
  <c r="BK102" i="5"/>
  <c r="BJ14" i="5"/>
  <c r="BI14" i="5"/>
  <c r="BH14" i="5"/>
  <c r="BG14" i="5"/>
  <c r="BF14" i="5"/>
  <c r="BE14" i="5"/>
  <c r="BD14" i="5"/>
  <c r="BC14" i="5"/>
  <c r="BK14" i="5"/>
  <c r="BK30" i="5"/>
  <c r="BJ30" i="5"/>
  <c r="BI30" i="5"/>
  <c r="BH30" i="5"/>
  <c r="BG30" i="5"/>
  <c r="BF30" i="5"/>
  <c r="BE30" i="5"/>
  <c r="BD30" i="5"/>
  <c r="BC30" i="5"/>
  <c r="BH73" i="5"/>
  <c r="BG73" i="5"/>
  <c r="BF73" i="5"/>
  <c r="BE73" i="5"/>
  <c r="BD73" i="5"/>
  <c r="BC73" i="5"/>
  <c r="BK73" i="5"/>
  <c r="BJ73" i="5"/>
  <c r="BI73" i="5"/>
  <c r="BK103" i="5"/>
  <c r="BJ103" i="5"/>
  <c r="BI103" i="5"/>
  <c r="BH103" i="5"/>
  <c r="BG103" i="5"/>
  <c r="BF103" i="5"/>
  <c r="BE103" i="5"/>
  <c r="BD103" i="5"/>
  <c r="BC103" i="5"/>
  <c r="BK3" i="5"/>
  <c r="BJ3" i="5"/>
  <c r="BI3" i="5"/>
  <c r="BH3" i="5"/>
  <c r="BG3" i="5"/>
  <c r="BF3" i="5"/>
  <c r="BE3" i="5"/>
  <c r="BD3" i="5"/>
  <c r="BC3" i="5"/>
  <c r="BK47" i="5"/>
  <c r="BJ47" i="5"/>
  <c r="BI47" i="5"/>
  <c r="BH47" i="5"/>
  <c r="BG47" i="5"/>
  <c r="BF47" i="5"/>
  <c r="BE47" i="5"/>
  <c r="BD47" i="5"/>
  <c r="BC47" i="5"/>
  <c r="BB78" i="5"/>
  <c r="BA78" i="5"/>
  <c r="BA118" i="5"/>
  <c r="BB118" i="5"/>
  <c r="BA101" i="5"/>
  <c r="BB101" i="5"/>
  <c r="BB19" i="5"/>
  <c r="BA19" i="5"/>
  <c r="BK16" i="5"/>
  <c r="BJ16" i="5"/>
  <c r="BI16" i="5"/>
  <c r="BH16" i="5"/>
  <c r="BG16" i="5"/>
  <c r="BF16" i="5"/>
  <c r="BE16" i="5"/>
  <c r="BD16" i="5"/>
  <c r="BC16" i="5"/>
  <c r="BJ41" i="5"/>
  <c r="BI41" i="5"/>
  <c r="BH41" i="5"/>
  <c r="BG41" i="5"/>
  <c r="BF41" i="5"/>
  <c r="BE41" i="5"/>
  <c r="BD41" i="5"/>
  <c r="BC41" i="5"/>
  <c r="BK41" i="5"/>
  <c r="BK108" i="5"/>
  <c r="BJ108" i="5"/>
  <c r="BI108" i="5"/>
  <c r="BH108" i="5"/>
  <c r="BG108" i="5"/>
  <c r="BF108" i="5"/>
  <c r="BE108" i="5"/>
  <c r="BD108" i="5"/>
  <c r="BC108" i="5"/>
  <c r="BJ9" i="5"/>
  <c r="BI9" i="5"/>
  <c r="BH9" i="5"/>
  <c r="BG9" i="5"/>
  <c r="BK9" i="5"/>
  <c r="BF9" i="5"/>
  <c r="BE9" i="5"/>
  <c r="BD9" i="5"/>
  <c r="BC9" i="5"/>
  <c r="BJ61" i="5"/>
  <c r="BK61" i="5"/>
  <c r="BI61" i="5"/>
  <c r="BH61" i="5"/>
  <c r="BG61" i="5"/>
  <c r="BF61" i="5"/>
  <c r="BE61" i="5"/>
  <c r="BD61" i="5"/>
  <c r="BC61" i="5"/>
  <c r="BK86" i="5"/>
  <c r="BJ86" i="5"/>
  <c r="BI86" i="5"/>
  <c r="BH86" i="5"/>
  <c r="BG86" i="5"/>
  <c r="BF86" i="5"/>
  <c r="BE86" i="5"/>
  <c r="BD86" i="5"/>
  <c r="BC86" i="5"/>
  <c r="BG27" i="5"/>
  <c r="BF27" i="5"/>
  <c r="BE27" i="5"/>
  <c r="BD27" i="5"/>
  <c r="BC27" i="5"/>
  <c r="BK27" i="5"/>
  <c r="BJ27" i="5"/>
  <c r="BI27" i="5"/>
  <c r="BH27" i="5"/>
  <c r="E30" i="2"/>
  <c r="BK76" i="5"/>
  <c r="BJ76" i="5"/>
  <c r="BI76" i="5"/>
  <c r="BH76" i="5"/>
  <c r="BG76" i="5"/>
  <c r="BF76" i="5"/>
  <c r="BE76" i="5"/>
  <c r="BD76" i="5"/>
  <c r="BC76" i="5"/>
  <c r="BK74" i="5"/>
  <c r="BJ74" i="5"/>
  <c r="BI74" i="5"/>
  <c r="BH74" i="5"/>
  <c r="BG74" i="5"/>
  <c r="BF74" i="5"/>
  <c r="BE74" i="5"/>
  <c r="BD74" i="5"/>
  <c r="BC74" i="5"/>
  <c r="AT27" i="5"/>
  <c r="BK50" i="5"/>
  <c r="BJ50" i="5"/>
  <c r="BI50" i="5"/>
  <c r="BH50" i="5"/>
  <c r="BG50" i="5"/>
  <c r="BF50" i="5"/>
  <c r="BE50" i="5"/>
  <c r="BD50" i="5"/>
  <c r="BC50" i="5"/>
  <c r="BK89" i="5"/>
  <c r="BJ89" i="5"/>
  <c r="BI89" i="5"/>
  <c r="BH89" i="5"/>
  <c r="BG89" i="5"/>
  <c r="BF89" i="5"/>
  <c r="BE89" i="5"/>
  <c r="BD89" i="5"/>
  <c r="BC89" i="5"/>
  <c r="BK45" i="5"/>
  <c r="BJ45" i="5"/>
  <c r="BI45" i="5"/>
  <c r="BH45" i="5"/>
  <c r="BG45" i="5"/>
  <c r="BF45" i="5"/>
  <c r="BE45" i="5"/>
  <c r="BD45" i="5"/>
  <c r="BC45" i="5"/>
  <c r="BK84" i="5"/>
  <c r="BJ84" i="5"/>
  <c r="BI84" i="5"/>
  <c r="BH84" i="5"/>
  <c r="BG84" i="5"/>
  <c r="BF84" i="5"/>
  <c r="BE84" i="5"/>
  <c r="BD84" i="5"/>
  <c r="BC84" i="5"/>
  <c r="AT88" i="5"/>
  <c r="AS88" i="5" s="1"/>
  <c r="AR88" i="5" s="1"/>
  <c r="AQ88" i="5" s="1"/>
  <c r="AP88" i="5" s="1"/>
  <c r="AO88" i="5" s="1"/>
  <c r="AN88" i="5" s="1"/>
  <c r="AM88" i="5" s="1"/>
  <c r="AL88" i="5" s="1"/>
  <c r="BK69" i="5"/>
  <c r="BJ69" i="5"/>
  <c r="BI69" i="5"/>
  <c r="BH69" i="5"/>
  <c r="BG69" i="5"/>
  <c r="BF69" i="5"/>
  <c r="BE69" i="5"/>
  <c r="BD69" i="5"/>
  <c r="BC69" i="5"/>
  <c r="BK119" i="5"/>
  <c r="BJ119" i="5"/>
  <c r="BI119" i="5"/>
  <c r="BH119" i="5"/>
  <c r="BG119" i="5"/>
  <c r="BF119" i="5"/>
  <c r="BE119" i="5"/>
  <c r="BD119" i="5"/>
  <c r="BC119" i="5"/>
  <c r="BK87" i="5"/>
  <c r="BJ87" i="5"/>
  <c r="BI87" i="5"/>
  <c r="BH87" i="5"/>
  <c r="BG87" i="5"/>
  <c r="BF87" i="5"/>
  <c r="BE87" i="5"/>
  <c r="BD87" i="5"/>
  <c r="BC87" i="5"/>
  <c r="BK38" i="5"/>
  <c r="BJ38" i="5"/>
  <c r="BI38" i="5"/>
  <c r="BH38" i="5"/>
  <c r="BG38" i="5"/>
  <c r="BF38" i="5"/>
  <c r="BE38" i="5"/>
  <c r="BD38" i="5"/>
  <c r="BC38" i="5"/>
  <c r="F47" i="1"/>
  <c r="G47" i="1"/>
  <c r="J47" i="1"/>
  <c r="E35" i="2"/>
  <c r="F28" i="1"/>
  <c r="G28" i="1"/>
  <c r="K28" i="1"/>
  <c r="E18" i="2"/>
  <c r="F23" i="1"/>
  <c r="G23" i="1"/>
  <c r="E13" i="2"/>
  <c r="F27" i="1"/>
  <c r="G27" i="1"/>
  <c r="K27" i="1"/>
  <c r="E17" i="2"/>
  <c r="K22" i="1"/>
  <c r="F35" i="1"/>
  <c r="G35" i="1"/>
  <c r="J35" i="1"/>
  <c r="E24" i="2"/>
  <c r="BK62" i="5"/>
  <c r="BJ62" i="5"/>
  <c r="BI62" i="5"/>
  <c r="BH62" i="5"/>
  <c r="BG62" i="5"/>
  <c r="BF62" i="5"/>
  <c r="BE62" i="5"/>
  <c r="BD62" i="5"/>
  <c r="BC62" i="5"/>
  <c r="BK18" i="5"/>
  <c r="BJ18" i="5"/>
  <c r="BI18" i="5"/>
  <c r="BH18" i="5"/>
  <c r="BG18" i="5"/>
  <c r="BF18" i="5"/>
  <c r="BE18" i="5"/>
  <c r="BD18" i="5"/>
  <c r="BC18" i="5"/>
  <c r="BJ60" i="5"/>
  <c r="BI60" i="5"/>
  <c r="BH60" i="5"/>
  <c r="BG60" i="5"/>
  <c r="BF60" i="5"/>
  <c r="BE60" i="5"/>
  <c r="BD60" i="5"/>
  <c r="BC60" i="5"/>
  <c r="BK60" i="5"/>
  <c r="BK15" i="5"/>
  <c r="BJ15" i="5"/>
  <c r="BI15" i="5"/>
  <c r="BH15" i="5"/>
  <c r="BG15" i="5"/>
  <c r="BF15" i="5"/>
  <c r="BE15" i="5"/>
  <c r="BD15" i="5"/>
  <c r="BC15" i="5"/>
  <c r="BK116" i="5"/>
  <c r="BJ116" i="5"/>
  <c r="BI116" i="5"/>
  <c r="BH116" i="5"/>
  <c r="BG116" i="5"/>
  <c r="BF116" i="5"/>
  <c r="BE116" i="5"/>
  <c r="BD116" i="5"/>
  <c r="BC116" i="5"/>
  <c r="BH98" i="5"/>
  <c r="BK98" i="5"/>
  <c r="BJ98" i="5"/>
  <c r="BI98" i="5"/>
  <c r="BG98" i="5"/>
  <c r="BF98" i="5"/>
  <c r="BE98" i="5"/>
  <c r="BD98" i="5"/>
  <c r="BC98" i="5"/>
  <c r="AT29" i="5"/>
  <c r="AS29" i="5" s="1"/>
  <c r="AR29" i="5" s="1"/>
  <c r="AQ29" i="5" s="1"/>
  <c r="AP29" i="5" s="1"/>
  <c r="AO29" i="5" s="1"/>
  <c r="AN29" i="5" s="1"/>
  <c r="AM29" i="5" s="1"/>
  <c r="AL29" i="5" s="1"/>
  <c r="BJ55" i="5"/>
  <c r="BI55" i="5"/>
  <c r="BH55" i="5"/>
  <c r="BG55" i="5"/>
  <c r="BF55" i="5"/>
  <c r="BE55" i="5"/>
  <c r="BD55" i="5"/>
  <c r="BC55" i="5"/>
  <c r="BK55" i="5"/>
  <c r="BK115" i="5"/>
  <c r="BJ115" i="5"/>
  <c r="BI115" i="5"/>
  <c r="BH115" i="5"/>
  <c r="BG115" i="5"/>
  <c r="BF115" i="5"/>
  <c r="BE115" i="5"/>
  <c r="BD115" i="5"/>
  <c r="BC115" i="5"/>
  <c r="BI77" i="5"/>
  <c r="BH77" i="5"/>
  <c r="BG77" i="5"/>
  <c r="BF77" i="5"/>
  <c r="BE77" i="5"/>
  <c r="BD77" i="5"/>
  <c r="BC77" i="5"/>
  <c r="BK77" i="5"/>
  <c r="BJ77" i="5"/>
  <c r="BK106" i="5"/>
  <c r="BJ106" i="5"/>
  <c r="BI106" i="5"/>
  <c r="BH106" i="5"/>
  <c r="BG106" i="5"/>
  <c r="BF106" i="5"/>
  <c r="BE106" i="5"/>
  <c r="BD106" i="5"/>
  <c r="BC106" i="5"/>
  <c r="AT1954" i="5"/>
  <c r="AS1954" i="5"/>
  <c r="AR1954" i="5"/>
  <c r="AQ1954" i="5"/>
  <c r="AP1954" i="5"/>
  <c r="AO1954" i="5"/>
  <c r="AN1954" i="5"/>
  <c r="AM1954" i="5"/>
  <c r="AL1954" i="5"/>
  <c r="AT76" i="5"/>
  <c r="AS76" i="5" s="1"/>
  <c r="AR76" i="5" s="1"/>
  <c r="AQ76" i="5" s="1"/>
  <c r="AP76" i="5" s="1"/>
  <c r="AO76" i="5" s="1"/>
  <c r="AN76" i="5" s="1"/>
  <c r="AM76" i="5" s="1"/>
  <c r="AL76" i="5" s="1"/>
  <c r="BK26" i="5"/>
  <c r="BJ26" i="5"/>
  <c r="BI26" i="5"/>
  <c r="BH26" i="5"/>
  <c r="BG26" i="5"/>
  <c r="BF26" i="5"/>
  <c r="BE26" i="5"/>
  <c r="BD26" i="5"/>
  <c r="BC26" i="5"/>
  <c r="BB115" i="5"/>
  <c r="BA115" i="5"/>
  <c r="BB77" i="5"/>
  <c r="BA77" i="5"/>
  <c r="BB15" i="5"/>
  <c r="BA15" i="5"/>
  <c r="BB87" i="5"/>
  <c r="BA87" i="5"/>
  <c r="AI1954" i="5"/>
  <c r="AK1954" i="5"/>
  <c r="AJ1954" i="5"/>
  <c r="BA50" i="5"/>
  <c r="BB50" i="5"/>
  <c r="BA76" i="5"/>
  <c r="BB76" i="5"/>
  <c r="BA65" i="5"/>
  <c r="BB65" i="5"/>
  <c r="BA95" i="5"/>
  <c r="BB95" i="5"/>
  <c r="BB25" i="5"/>
  <c r="BA25" i="5"/>
  <c r="BA96" i="5"/>
  <c r="BB96" i="5"/>
  <c r="BB98" i="5"/>
  <c r="BA98" i="5"/>
  <c r="BB84" i="5"/>
  <c r="BA84" i="5"/>
  <c r="BB27" i="5"/>
  <c r="BA27" i="5"/>
  <c r="BB108" i="5"/>
  <c r="BA108" i="5"/>
  <c r="BB85" i="5"/>
  <c r="BA85" i="5"/>
  <c r="BB60" i="5"/>
  <c r="BA60" i="5"/>
  <c r="BB106" i="5"/>
  <c r="BA106" i="5"/>
  <c r="BA18" i="5"/>
  <c r="BB18" i="5"/>
  <c r="BB45" i="5"/>
  <c r="BA45" i="5"/>
  <c r="BB41" i="5"/>
  <c r="BA41" i="5"/>
  <c r="BA14" i="5"/>
  <c r="BB14" i="5"/>
  <c r="BA5" i="5"/>
  <c r="BB5" i="5"/>
  <c r="BB67" i="5"/>
  <c r="BA67" i="5"/>
  <c r="BA70" i="5"/>
  <c r="BB70" i="5"/>
  <c r="BA62" i="5"/>
  <c r="BB62" i="5"/>
  <c r="BA119" i="5"/>
  <c r="BB119" i="5"/>
  <c r="BB74" i="5"/>
  <c r="BA74" i="5"/>
  <c r="BB86" i="5"/>
  <c r="BA86" i="5"/>
  <c r="BA16" i="5"/>
  <c r="BB16" i="5"/>
  <c r="BB112" i="5"/>
  <c r="BA112" i="5"/>
  <c r="BB48" i="5"/>
  <c r="BA48" i="5"/>
  <c r="BB69" i="5"/>
  <c r="BA69" i="5"/>
  <c r="BB61" i="5"/>
  <c r="BA61" i="5"/>
  <c r="BB34" i="5"/>
  <c r="BA34" i="5"/>
  <c r="BA33" i="5"/>
  <c r="BB33" i="5"/>
  <c r="BB39" i="5"/>
  <c r="BA39" i="5"/>
  <c r="BB26" i="5"/>
  <c r="BA26" i="5"/>
  <c r="BB116" i="5"/>
  <c r="BA116" i="5"/>
  <c r="BB55" i="5"/>
  <c r="BA55" i="5"/>
  <c r="BA38" i="5"/>
  <c r="BB38" i="5"/>
  <c r="BB89" i="5"/>
  <c r="BA89" i="5"/>
  <c r="BB81" i="5"/>
  <c r="BA81" i="5"/>
  <c r="BA107" i="5"/>
  <c r="BB107" i="5"/>
  <c r="BB73" i="5"/>
  <c r="BA73" i="5"/>
  <c r="BB32" i="5"/>
  <c r="BA32" i="5"/>
  <c r="BA104" i="5"/>
  <c r="BB104" i="5"/>
  <c r="BB47" i="5"/>
  <c r="BA47" i="5"/>
  <c r="BA30" i="5"/>
  <c r="BB30" i="5"/>
  <c r="BB102" i="5"/>
  <c r="BA102" i="5"/>
  <c r="BA22" i="5"/>
  <c r="BB22" i="5"/>
  <c r="BA82" i="5"/>
  <c r="BB82" i="5"/>
  <c r="BA29" i="5"/>
  <c r="BB29" i="5"/>
  <c r="BA75" i="5"/>
  <c r="BB75" i="5"/>
  <c r="BA64" i="5"/>
  <c r="BB64" i="5"/>
  <c r="BB3" i="5"/>
  <c r="BA3" i="5"/>
  <c r="BB21" i="5"/>
  <c r="BA21" i="5"/>
  <c r="BB46" i="5"/>
  <c r="BA46" i="5"/>
  <c r="BB100" i="5"/>
  <c r="BA100" i="5"/>
  <c r="BB20" i="5"/>
  <c r="BA20" i="5"/>
  <c r="BB109" i="5"/>
  <c r="BA109" i="5"/>
  <c r="BB122" i="5"/>
  <c r="BA122" i="5"/>
  <c r="BA17" i="5"/>
  <c r="BB17" i="5"/>
  <c r="BB10" i="5"/>
  <c r="BA10" i="5"/>
  <c r="BB54" i="5"/>
  <c r="BA54" i="5"/>
  <c r="BB59" i="5"/>
  <c r="BA59" i="5"/>
  <c r="BB52" i="5"/>
  <c r="BA52" i="5"/>
  <c r="BB103" i="5"/>
  <c r="BA103" i="5"/>
  <c r="BA111" i="5"/>
  <c r="BB111" i="5"/>
  <c r="BA68" i="5"/>
  <c r="BB68" i="5"/>
  <c r="BA117" i="5"/>
  <c r="BB117" i="5"/>
  <c r="BB9" i="5"/>
  <c r="BA9" i="5"/>
  <c r="BA90" i="5"/>
  <c r="BB90" i="5"/>
  <c r="BB42" i="5"/>
  <c r="BA42" i="5"/>
  <c r="BA37" i="5"/>
  <c r="BB37" i="5"/>
  <c r="BA53" i="5"/>
  <c r="BB53" i="5"/>
  <c r="K23" i="1"/>
  <c r="BB12" i="5"/>
  <c r="BA12" i="5"/>
  <c r="BB91" i="5"/>
  <c r="BA91" i="5"/>
  <c r="AJ1956" i="5"/>
  <c r="AK1956" i="5"/>
  <c r="AI1956" i="5"/>
  <c r="C12" i="1"/>
  <c r="C11" i="1"/>
  <c r="AT38" i="5" l="1"/>
  <c r="AS38" i="5" s="1"/>
  <c r="AR38" i="5" s="1"/>
  <c r="AQ38" i="5" s="1"/>
  <c r="AP38" i="5" s="1"/>
  <c r="AO38" i="5" s="1"/>
  <c r="AN38" i="5" s="1"/>
  <c r="AM38" i="5" s="1"/>
  <c r="AL38" i="5" s="1"/>
  <c r="AC104" i="5"/>
  <c r="K80" i="5"/>
  <c r="AF80" i="5"/>
  <c r="G107" i="5"/>
  <c r="AU107" i="5"/>
  <c r="Z107" i="5"/>
  <c r="AF100" i="5"/>
  <c r="AC100" i="5"/>
  <c r="AZ57" i="5"/>
  <c r="AX57" i="5" s="1"/>
  <c r="Z52" i="5"/>
  <c r="G52" i="5"/>
  <c r="AU52" i="5"/>
  <c r="Z21" i="5"/>
  <c r="AU21" i="5"/>
  <c r="G21" i="5"/>
  <c r="Z67" i="5"/>
  <c r="AU67" i="5"/>
  <c r="AT67" i="5" s="1"/>
  <c r="AS67" i="5" s="1"/>
  <c r="AR67" i="5" s="1"/>
  <c r="AQ67" i="5" s="1"/>
  <c r="AP67" i="5" s="1"/>
  <c r="AO67" i="5" s="1"/>
  <c r="AN67" i="5" s="1"/>
  <c r="AM67" i="5" s="1"/>
  <c r="AL67" i="5" s="1"/>
  <c r="AI67" i="5" s="1"/>
  <c r="G67" i="5"/>
  <c r="G43" i="5"/>
  <c r="AU43" i="5"/>
  <c r="AT43" i="5" s="1"/>
  <c r="AS43" i="5" s="1"/>
  <c r="AR43" i="5" s="1"/>
  <c r="AQ43" i="5" s="1"/>
  <c r="AP43" i="5" s="1"/>
  <c r="AO43" i="5" s="1"/>
  <c r="AN43" i="5" s="1"/>
  <c r="AM43" i="5" s="1"/>
  <c r="AL43" i="5" s="1"/>
  <c r="AJ43" i="5" s="1"/>
  <c r="Z43" i="5"/>
  <c r="G75" i="5"/>
  <c r="K75" i="5" s="1"/>
  <c r="AU75" i="5"/>
  <c r="AT75" i="5" s="1"/>
  <c r="AS75" i="5" s="1"/>
  <c r="AR75" i="5" s="1"/>
  <c r="AQ75" i="5" s="1"/>
  <c r="AP75" i="5" s="1"/>
  <c r="AO75" i="5" s="1"/>
  <c r="AN75" i="5" s="1"/>
  <c r="AM75" i="5" s="1"/>
  <c r="AL75" i="5" s="1"/>
  <c r="Z75" i="5"/>
  <c r="AI98" i="5"/>
  <c r="AJ98" i="5"/>
  <c r="G84" i="5"/>
  <c r="AF84" i="5" s="1"/>
  <c r="AU84" i="5"/>
  <c r="AT84" i="5" s="1"/>
  <c r="AS84" i="5" s="1"/>
  <c r="Z84" i="5"/>
  <c r="G49" i="5"/>
  <c r="Z49" i="5"/>
  <c r="AU49" i="5"/>
  <c r="G89" i="5"/>
  <c r="K89" i="5" s="1"/>
  <c r="Z89" i="5"/>
  <c r="AU89" i="5"/>
  <c r="G97" i="5"/>
  <c r="AC97" i="5" s="1"/>
  <c r="Z97" i="5"/>
  <c r="AU97" i="5"/>
  <c r="G31" i="5"/>
  <c r="AU31" i="5"/>
  <c r="Z31" i="5"/>
  <c r="G95" i="5"/>
  <c r="Z95" i="5"/>
  <c r="AU95" i="5"/>
  <c r="AT95" i="5" s="1"/>
  <c r="Z68" i="5"/>
  <c r="AU68" i="5"/>
  <c r="G68" i="5"/>
  <c r="AC68" i="5" s="1"/>
  <c r="G87" i="5"/>
  <c r="AF87" i="5" s="1"/>
  <c r="AU87" i="5"/>
  <c r="AT87" i="5" s="1"/>
  <c r="AS87" i="5" s="1"/>
  <c r="AR87" i="5" s="1"/>
  <c r="AQ87" i="5" s="1"/>
  <c r="AP87" i="5" s="1"/>
  <c r="AO87" i="5" s="1"/>
  <c r="AN87" i="5" s="1"/>
  <c r="AM87" i="5" s="1"/>
  <c r="AL87" i="5" s="1"/>
  <c r="AJ87" i="5" s="1"/>
  <c r="Z87" i="5"/>
  <c r="G94" i="5"/>
  <c r="AU94" i="5"/>
  <c r="Z94" i="5"/>
  <c r="AU72" i="5"/>
  <c r="Z72" i="5"/>
  <c r="G32" i="5"/>
  <c r="AU70" i="5"/>
  <c r="AT70" i="5" s="1"/>
  <c r="AF104" i="5"/>
  <c r="AT60" i="5"/>
  <c r="AS60" i="5" s="1"/>
  <c r="AR60" i="5" s="1"/>
  <c r="AQ60" i="5" s="1"/>
  <c r="AP60" i="5" s="1"/>
  <c r="AO60" i="5" s="1"/>
  <c r="AN60" i="5" s="1"/>
  <c r="AM60" i="5" s="1"/>
  <c r="AL60" i="5" s="1"/>
  <c r="AF51" i="5"/>
  <c r="AS101" i="5"/>
  <c r="AR101" i="5" s="1"/>
  <c r="AQ101" i="5" s="1"/>
  <c r="AP101" i="5" s="1"/>
  <c r="AO101" i="5" s="1"/>
  <c r="AN101" i="5" s="1"/>
  <c r="AM101" i="5" s="1"/>
  <c r="AL101" i="5" s="1"/>
  <c r="G105" i="5"/>
  <c r="AU105" i="5"/>
  <c r="Z105" i="5"/>
  <c r="AZ76" i="5"/>
  <c r="AX76" i="5" s="1"/>
  <c r="AZ78" i="5"/>
  <c r="AX78" i="5" s="1"/>
  <c r="AZ46" i="5"/>
  <c r="AX46" i="5" s="1"/>
  <c r="AZ80" i="5"/>
  <c r="AX80" i="5" s="1"/>
  <c r="AZ65" i="5"/>
  <c r="AX65" i="5" s="1"/>
  <c r="AZ29" i="5"/>
  <c r="AX29" i="5" s="1"/>
  <c r="AZ115" i="5"/>
  <c r="AX115" i="5" s="1"/>
  <c r="AZ33" i="5"/>
  <c r="AX33" i="5" s="1"/>
  <c r="AZ50" i="5"/>
  <c r="AX50" i="5" s="1"/>
  <c r="G110" i="5"/>
  <c r="AU110" i="5"/>
  <c r="Z110" i="5"/>
  <c r="G108" i="5"/>
  <c r="AU108" i="5"/>
  <c r="Z108" i="5"/>
  <c r="AU109" i="5"/>
  <c r="G109" i="5"/>
  <c r="AH1956" i="5"/>
  <c r="AA1956" i="5" s="1"/>
  <c r="AE1956" i="5" s="1"/>
  <c r="AZ16" i="5"/>
  <c r="AX16" i="5" s="1"/>
  <c r="AZ37" i="5"/>
  <c r="AX37" i="5" s="1"/>
  <c r="AZ67" i="5"/>
  <c r="AX67" i="5" s="1"/>
  <c r="AZ44" i="5"/>
  <c r="AX44" i="5" s="1"/>
  <c r="AZ109" i="5"/>
  <c r="AX109" i="5" s="1"/>
  <c r="AZ117" i="5"/>
  <c r="AX117" i="5" s="1"/>
  <c r="AZ85" i="5"/>
  <c r="AX85" i="5" s="1"/>
  <c r="AZ110" i="5"/>
  <c r="AX110" i="5" s="1"/>
  <c r="AZ98" i="5"/>
  <c r="AX98" i="5" s="1"/>
  <c r="AJ76" i="5"/>
  <c r="AI76" i="5"/>
  <c r="AK76" i="5"/>
  <c r="AK22" i="5"/>
  <c r="AI22" i="5"/>
  <c r="AJ22" i="5"/>
  <c r="AK32" i="5"/>
  <c r="AJ32" i="5"/>
  <c r="AI32" i="5"/>
  <c r="AJ88" i="5"/>
  <c r="AI88" i="5"/>
  <c r="AK88" i="5"/>
  <c r="AI104" i="5"/>
  <c r="AK104" i="5"/>
  <c r="AJ104" i="5"/>
  <c r="AJ67" i="5"/>
  <c r="AJ25" i="5"/>
  <c r="AK25" i="5"/>
  <c r="AI25" i="5"/>
  <c r="AK43" i="5"/>
  <c r="AJ85" i="5"/>
  <c r="AK85" i="5"/>
  <c r="AI85" i="5"/>
  <c r="AH85" i="5" s="1"/>
  <c r="AI29" i="5"/>
  <c r="AJ29" i="5"/>
  <c r="AK29" i="5"/>
  <c r="AK98" i="5"/>
  <c r="AC101" i="5"/>
  <c r="K101" i="5"/>
  <c r="AC51" i="5"/>
  <c r="AT89" i="5"/>
  <c r="AS89" i="5" s="1"/>
  <c r="AR89" i="5" s="1"/>
  <c r="AQ89" i="5" s="1"/>
  <c r="AP89" i="5" s="1"/>
  <c r="AO89" i="5" s="1"/>
  <c r="AN89" i="5" s="1"/>
  <c r="AM89" i="5" s="1"/>
  <c r="AL89" i="5" s="1"/>
  <c r="AS27" i="5"/>
  <c r="AR27" i="5" s="1"/>
  <c r="AQ27" i="5" s="1"/>
  <c r="AP27" i="5" s="1"/>
  <c r="AO27" i="5" s="1"/>
  <c r="AN27" i="5" s="1"/>
  <c r="AM27" i="5" s="1"/>
  <c r="AL27" i="5" s="1"/>
  <c r="AT62" i="5"/>
  <c r="AS62" i="5" s="1"/>
  <c r="AR62" i="5" s="1"/>
  <c r="AQ62" i="5" s="1"/>
  <c r="AP62" i="5" s="1"/>
  <c r="AO62" i="5" s="1"/>
  <c r="AN62" i="5" s="1"/>
  <c r="AM62" i="5" s="1"/>
  <c r="AL62" i="5" s="1"/>
  <c r="G106" i="5"/>
  <c r="K106" i="5" s="1"/>
  <c r="Z106" i="5"/>
  <c r="AC46" i="5"/>
  <c r="K46" i="5"/>
  <c r="AF46" i="5"/>
  <c r="AU65" i="5"/>
  <c r="G65" i="5"/>
  <c r="Z65" i="5"/>
  <c r="G58" i="5"/>
  <c r="AU58" i="5"/>
  <c r="Z58" i="5"/>
  <c r="Z83" i="5"/>
  <c r="G83" i="5"/>
  <c r="AU83" i="5"/>
  <c r="G77" i="5"/>
  <c r="Z77" i="5"/>
  <c r="AU77" i="5"/>
  <c r="AT51" i="5"/>
  <c r="AS51" i="5" s="1"/>
  <c r="AR51" i="5" s="1"/>
  <c r="AQ51" i="5" s="1"/>
  <c r="AP51" i="5" s="1"/>
  <c r="AO51" i="5" s="1"/>
  <c r="AN51" i="5" s="1"/>
  <c r="AM51" i="5" s="1"/>
  <c r="AL51" i="5" s="1"/>
  <c r="AU69" i="5"/>
  <c r="G69" i="5"/>
  <c r="Z69" i="5"/>
  <c r="K52" i="5"/>
  <c r="AT23" i="5"/>
  <c r="AS23" i="5" s="1"/>
  <c r="AR23" i="5" s="1"/>
  <c r="AQ23" i="5" s="1"/>
  <c r="AP23" i="5" s="1"/>
  <c r="AO23" i="5" s="1"/>
  <c r="AN23" i="5" s="1"/>
  <c r="AM23" i="5" s="1"/>
  <c r="AL23" i="5" s="1"/>
  <c r="AS70" i="5"/>
  <c r="AR70" i="5" s="1"/>
  <c r="AQ70" i="5" s="1"/>
  <c r="AP70" i="5" s="1"/>
  <c r="AO70" i="5" s="1"/>
  <c r="AN70" i="5" s="1"/>
  <c r="AM70" i="5" s="1"/>
  <c r="AL70" i="5" s="1"/>
  <c r="AQ61" i="5"/>
  <c r="AP61" i="5" s="1"/>
  <c r="AU37" i="5"/>
  <c r="Z37" i="5"/>
  <c r="G37" i="5"/>
  <c r="AF31" i="5"/>
  <c r="AC31" i="5"/>
  <c r="I31" i="5"/>
  <c r="AC43" i="5"/>
  <c r="AF43" i="5"/>
  <c r="J43" i="5"/>
  <c r="AT96" i="5"/>
  <c r="AS96" i="5" s="1"/>
  <c r="AR96" i="5"/>
  <c r="AQ96" i="5" s="1"/>
  <c r="AP96" i="5" s="1"/>
  <c r="AO96" i="5" s="1"/>
  <c r="AN96" i="5" s="1"/>
  <c r="AM96" i="5" s="1"/>
  <c r="AL96" i="5" s="1"/>
  <c r="AT94" i="5"/>
  <c r="AS94" i="5" s="1"/>
  <c r="AR94" i="5" s="1"/>
  <c r="AQ94" i="5" s="1"/>
  <c r="AP94" i="5" s="1"/>
  <c r="AO94" i="5" s="1"/>
  <c r="AN94" i="5" s="1"/>
  <c r="AM94" i="5" s="1"/>
  <c r="AL94" i="5" s="1"/>
  <c r="G54" i="5"/>
  <c r="Z54" i="5"/>
  <c r="AU54" i="5"/>
  <c r="AT30" i="5"/>
  <c r="AS30" i="5" s="1"/>
  <c r="AR30" i="5" s="1"/>
  <c r="AQ30" i="5" s="1"/>
  <c r="AP30" i="5" s="1"/>
  <c r="AO30" i="5" s="1"/>
  <c r="AN30" i="5" s="1"/>
  <c r="AM30" i="5" s="1"/>
  <c r="AL30" i="5" s="1"/>
  <c r="AC49" i="5"/>
  <c r="AR100" i="5"/>
  <c r="AQ100" i="5" s="1"/>
  <c r="AP100" i="5" s="1"/>
  <c r="AO100" i="5" s="1"/>
  <c r="AN100" i="5" s="1"/>
  <c r="AM100" i="5" s="1"/>
  <c r="AL100" i="5" s="1"/>
  <c r="AO61" i="5"/>
  <c r="AN61" i="5" s="1"/>
  <c r="AM61" i="5" s="1"/>
  <c r="AL61" i="5" s="1"/>
  <c r="Z76" i="5"/>
  <c r="AU55" i="5"/>
  <c r="Z55" i="5"/>
  <c r="Z44" i="5"/>
  <c r="AU44" i="5"/>
  <c r="Z38" i="5"/>
  <c r="G38" i="5"/>
  <c r="Z25" i="5"/>
  <c r="G25" i="5"/>
  <c r="Z60" i="5"/>
  <c r="G60" i="5"/>
  <c r="AF95" i="5"/>
  <c r="AC95" i="5"/>
  <c r="K95" i="5"/>
  <c r="AC89" i="5"/>
  <c r="AF89" i="5"/>
  <c r="G78" i="5"/>
  <c r="AU78" i="5"/>
  <c r="AT36" i="5"/>
  <c r="AS36" i="5" s="1"/>
  <c r="AR36" i="5" s="1"/>
  <c r="AQ36" i="5" s="1"/>
  <c r="AP36" i="5" s="1"/>
  <c r="AO36" i="5" s="1"/>
  <c r="AN36" i="5" s="1"/>
  <c r="AM36" i="5" s="1"/>
  <c r="AL36" i="5" s="1"/>
  <c r="AC55" i="5"/>
  <c r="AF55" i="5"/>
  <c r="Z40" i="5"/>
  <c r="Z48" i="5"/>
  <c r="AU48" i="5"/>
  <c r="G48" i="5"/>
  <c r="Z36" i="5"/>
  <c r="G36" i="5"/>
  <c r="G24" i="5"/>
  <c r="AU24" i="5"/>
  <c r="Z24" i="5"/>
  <c r="AF75" i="5"/>
  <c r="AC75" i="5"/>
  <c r="AU64" i="5"/>
  <c r="Z64" i="5"/>
  <c r="G64" i="5"/>
  <c r="AU93" i="5"/>
  <c r="G93" i="5"/>
  <c r="Z93" i="5"/>
  <c r="G88" i="5"/>
  <c r="Z88" i="5"/>
  <c r="AU82" i="5"/>
  <c r="G82" i="5"/>
  <c r="Z82" i="5"/>
  <c r="G76" i="5"/>
  <c r="AU53" i="5"/>
  <c r="G53" i="5"/>
  <c r="AU47" i="5"/>
  <c r="G47" i="5"/>
  <c r="AU42" i="5"/>
  <c r="Z42" i="5"/>
  <c r="G42" i="5"/>
  <c r="Z35" i="5"/>
  <c r="G35" i="5"/>
  <c r="AU35" i="5"/>
  <c r="Z30" i="5"/>
  <c r="G30" i="5"/>
  <c r="G23" i="5"/>
  <c r="Z23" i="5"/>
  <c r="G63" i="5"/>
  <c r="Z63" i="5"/>
  <c r="AU63" i="5"/>
  <c r="AU40" i="5"/>
  <c r="AT72" i="5"/>
  <c r="AS72" i="5" s="1"/>
  <c r="AR72" i="5" s="1"/>
  <c r="AQ72" i="5" s="1"/>
  <c r="AP72" i="5" s="1"/>
  <c r="AO72" i="5" s="1"/>
  <c r="AN72" i="5" s="1"/>
  <c r="AM72" i="5" s="1"/>
  <c r="AL72" i="5" s="1"/>
  <c r="Z47" i="5"/>
  <c r="AF72" i="5"/>
  <c r="AC72" i="5"/>
  <c r="K72" i="5"/>
  <c r="G22" i="5"/>
  <c r="Z74" i="5"/>
  <c r="G74" i="5"/>
  <c r="AU74" i="5"/>
  <c r="Z62" i="5"/>
  <c r="G62" i="5"/>
  <c r="Z92" i="5"/>
  <c r="G92" i="5"/>
  <c r="AU92" i="5"/>
  <c r="AU81" i="5"/>
  <c r="G81" i="5"/>
  <c r="Z81" i="5"/>
  <c r="K97" i="5"/>
  <c r="AC70" i="5"/>
  <c r="AF70" i="5"/>
  <c r="K70" i="5"/>
  <c r="Z57" i="5"/>
  <c r="G57" i="5"/>
  <c r="AU57" i="5"/>
  <c r="Z46" i="5"/>
  <c r="AU46" i="5"/>
  <c r="G41" i="5"/>
  <c r="AU41" i="5"/>
  <c r="G34" i="5"/>
  <c r="AU34" i="5"/>
  <c r="AU28" i="5"/>
  <c r="G28" i="5"/>
  <c r="AU73" i="5"/>
  <c r="Z73" i="5"/>
  <c r="G73" i="5"/>
  <c r="G61" i="5"/>
  <c r="Z61" i="5"/>
  <c r="Z91" i="5"/>
  <c r="AU91" i="5"/>
  <c r="G91" i="5"/>
  <c r="G86" i="5"/>
  <c r="Z86" i="5"/>
  <c r="AU86" i="5"/>
  <c r="AT80" i="5"/>
  <c r="AS80" i="5" s="1"/>
  <c r="AR80" i="5" s="1"/>
  <c r="AQ80" i="5" s="1"/>
  <c r="AP80" i="5" s="1"/>
  <c r="AO80" i="5" s="1"/>
  <c r="AN80" i="5" s="1"/>
  <c r="AM80" i="5" s="1"/>
  <c r="AL80" i="5" s="1"/>
  <c r="AC56" i="5"/>
  <c r="AF56" i="5"/>
  <c r="K56" i="5"/>
  <c r="AF59" i="5"/>
  <c r="K59" i="5"/>
  <c r="AC67" i="5"/>
  <c r="AF67" i="5"/>
  <c r="AU56" i="5"/>
  <c r="Z56" i="5"/>
  <c r="Z45" i="5"/>
  <c r="G45" i="5"/>
  <c r="AU45" i="5"/>
  <c r="AC40" i="5"/>
  <c r="J40" i="5"/>
  <c r="G33" i="5"/>
  <c r="AU33" i="5"/>
  <c r="Z27" i="5"/>
  <c r="G27" i="5"/>
  <c r="AU59" i="5"/>
  <c r="Z59" i="5"/>
  <c r="AF98" i="5"/>
  <c r="AC98" i="5"/>
  <c r="K90" i="5"/>
  <c r="AC90" i="5"/>
  <c r="Z79" i="5"/>
  <c r="AU79" i="5"/>
  <c r="G79" i="5"/>
  <c r="G96" i="5"/>
  <c r="Z96" i="5"/>
  <c r="K67" i="5"/>
  <c r="AF68" i="5"/>
  <c r="K68" i="5"/>
  <c r="Z50" i="5"/>
  <c r="G50" i="5"/>
  <c r="AU50" i="5"/>
  <c r="AC44" i="5"/>
  <c r="J44" i="5"/>
  <c r="G39" i="5"/>
  <c r="AU39" i="5"/>
  <c r="AF32" i="5"/>
  <c r="K32" i="5"/>
  <c r="AC32" i="5"/>
  <c r="G26" i="5"/>
  <c r="AU26" i="5"/>
  <c r="Z26" i="5"/>
  <c r="G71" i="5"/>
  <c r="Z71" i="5"/>
  <c r="AU71" i="5"/>
  <c r="Z66" i="5"/>
  <c r="G66" i="5"/>
  <c r="AU66" i="5"/>
  <c r="AU90" i="5"/>
  <c r="Z90" i="5"/>
  <c r="AC84" i="5"/>
  <c r="K84" i="5"/>
  <c r="G103" i="5"/>
  <c r="AU103" i="5"/>
  <c r="Z103" i="5"/>
  <c r="AC106" i="5"/>
  <c r="AF106" i="5"/>
  <c r="G99" i="5"/>
  <c r="AU99" i="5"/>
  <c r="Z99" i="5"/>
  <c r="AU102" i="5"/>
  <c r="G102" i="5"/>
  <c r="AU106" i="5"/>
  <c r="O56" i="1"/>
  <c r="O64" i="1"/>
  <c r="O49" i="1"/>
  <c r="O65" i="1"/>
  <c r="C15" i="1"/>
  <c r="O47" i="1"/>
  <c r="O22" i="1"/>
  <c r="O21" i="1"/>
  <c r="O39" i="1"/>
  <c r="O36" i="1"/>
  <c r="O54" i="1"/>
  <c r="O58" i="1"/>
  <c r="O32" i="1"/>
  <c r="O53" i="1"/>
  <c r="O41" i="1"/>
  <c r="O46" i="1"/>
  <c r="O61" i="1"/>
  <c r="O52" i="1"/>
  <c r="O50" i="1"/>
  <c r="O43" i="1"/>
  <c r="O55" i="1"/>
  <c r="O25" i="1"/>
  <c r="O38" i="1"/>
  <c r="O29" i="1"/>
  <c r="O23" i="1"/>
  <c r="O34" i="1"/>
  <c r="O57" i="1"/>
  <c r="O24" i="1"/>
  <c r="O40" i="1"/>
  <c r="O37" i="1"/>
  <c r="O28" i="1"/>
  <c r="O51" i="1"/>
  <c r="O45" i="1"/>
  <c r="O30" i="1"/>
  <c r="O60" i="1"/>
  <c r="O63" i="1"/>
  <c r="O33" i="1"/>
  <c r="O27" i="1"/>
  <c r="O62" i="1"/>
  <c r="O44" i="1"/>
  <c r="O59" i="1"/>
  <c r="O42" i="1"/>
  <c r="O31" i="1"/>
  <c r="O35" i="1"/>
  <c r="O48" i="1"/>
  <c r="O26" i="1"/>
  <c r="C16" i="1"/>
  <c r="D18" i="1" s="1"/>
  <c r="AZ6" i="5"/>
  <c r="AX6" i="5" s="1"/>
  <c r="AZ13" i="5"/>
  <c r="AX13" i="5" s="1"/>
  <c r="AZ102" i="5"/>
  <c r="AX102" i="5" s="1"/>
  <c r="AZ69" i="5"/>
  <c r="AX69" i="5" s="1"/>
  <c r="AZ20" i="5"/>
  <c r="AX20" i="5" s="1"/>
  <c r="AZ70" i="5"/>
  <c r="AX70" i="5" s="1"/>
  <c r="AZ26" i="5"/>
  <c r="AX26" i="5" s="1"/>
  <c r="AZ21" i="5"/>
  <c r="AX21" i="5" s="1"/>
  <c r="AZ40" i="5"/>
  <c r="AX40" i="5" s="1"/>
  <c r="AZ83" i="5"/>
  <c r="AX83" i="5" s="1"/>
  <c r="AZ97" i="5"/>
  <c r="AX97" i="5" s="1"/>
  <c r="AZ35" i="5"/>
  <c r="AX35" i="5" s="1"/>
  <c r="AZ86" i="5"/>
  <c r="AX86" i="5" s="1"/>
  <c r="AZ107" i="5"/>
  <c r="AX107" i="5" s="1"/>
  <c r="AZ108" i="5"/>
  <c r="AX108" i="5" s="1"/>
  <c r="AZ4" i="5"/>
  <c r="AX4" i="5" s="1"/>
  <c r="AZ79" i="5"/>
  <c r="AX79" i="5" s="1"/>
  <c r="AZ105" i="5"/>
  <c r="AX105" i="5" s="1"/>
  <c r="AZ7" i="5"/>
  <c r="AX7" i="5" s="1"/>
  <c r="AZ66" i="5"/>
  <c r="AX66" i="5" s="1"/>
  <c r="AZ92" i="5"/>
  <c r="AX92" i="5" s="1"/>
  <c r="AZ19" i="5"/>
  <c r="AX19" i="5" s="1"/>
  <c r="AZ25" i="5"/>
  <c r="AX25" i="5" s="1"/>
  <c r="AZ119" i="5"/>
  <c r="AX119" i="5" s="1"/>
  <c r="AZ61" i="5"/>
  <c r="AX61" i="5" s="1"/>
  <c r="AZ12" i="5"/>
  <c r="AX12" i="5" s="1"/>
  <c r="AZ74" i="5"/>
  <c r="AX74" i="5" s="1"/>
  <c r="AH1954" i="5"/>
  <c r="AA1954" i="5" s="1"/>
  <c r="AE1954" i="5" s="1"/>
  <c r="AZ84" i="5"/>
  <c r="AX84" i="5" s="1"/>
  <c r="AZ54" i="5"/>
  <c r="AX54" i="5" s="1"/>
  <c r="AZ77" i="5"/>
  <c r="AX77" i="5" s="1"/>
  <c r="AZ31" i="5"/>
  <c r="AX31" i="5" s="1"/>
  <c r="AZ11" i="5"/>
  <c r="AX11" i="5" s="1"/>
  <c r="AZ23" i="5"/>
  <c r="AX23" i="5" s="1"/>
  <c r="AZ72" i="5"/>
  <c r="AX72" i="5" s="1"/>
  <c r="AZ118" i="5"/>
  <c r="AX118" i="5" s="1"/>
  <c r="AZ38" i="5"/>
  <c r="AX38" i="5" s="1"/>
  <c r="AZ122" i="5"/>
  <c r="AX122" i="5" s="1"/>
  <c r="AZ68" i="5"/>
  <c r="AX68" i="5" s="1"/>
  <c r="AZ42" i="5"/>
  <c r="AX42" i="5" s="1"/>
  <c r="AZ100" i="5"/>
  <c r="AX100" i="5" s="1"/>
  <c r="AZ87" i="5"/>
  <c r="AX87" i="5" s="1"/>
  <c r="AZ48" i="5"/>
  <c r="AX48" i="5" s="1"/>
  <c r="AH98" i="5"/>
  <c r="AZ116" i="5"/>
  <c r="AX116" i="5" s="1"/>
  <c r="AZ120" i="5"/>
  <c r="AX120" i="5" s="1"/>
  <c r="AZ2" i="5"/>
  <c r="AX2" i="5" s="1"/>
  <c r="AZ8" i="5"/>
  <c r="AX8" i="5" s="1"/>
  <c r="AZ58" i="5"/>
  <c r="AX58" i="5" s="1"/>
  <c r="AZ99" i="5"/>
  <c r="AX99" i="5" s="1"/>
  <c r="AZ27" i="5"/>
  <c r="AX27" i="5" s="1"/>
  <c r="AZ5" i="5"/>
  <c r="AX5" i="5" s="1"/>
  <c r="AZ55" i="5"/>
  <c r="AX55" i="5" s="1"/>
  <c r="AZ32" i="5"/>
  <c r="AX32" i="5" s="1"/>
  <c r="AZ104" i="5"/>
  <c r="AX104" i="5" s="1"/>
  <c r="AZ3" i="5"/>
  <c r="AX3" i="5" s="1"/>
  <c r="AZ9" i="5"/>
  <c r="AX9" i="5" s="1"/>
  <c r="AZ47" i="5"/>
  <c r="AX47" i="5" s="1"/>
  <c r="AZ106" i="5"/>
  <c r="AX106" i="5" s="1"/>
  <c r="AZ81" i="5"/>
  <c r="AX81" i="5" s="1"/>
  <c r="AZ53" i="5"/>
  <c r="AX53" i="5" s="1"/>
  <c r="AZ101" i="5"/>
  <c r="AX101" i="5" s="1"/>
  <c r="AZ28" i="5"/>
  <c r="AX28" i="5" s="1"/>
  <c r="AZ71" i="5"/>
  <c r="AX71" i="5" s="1"/>
  <c r="AZ63" i="5"/>
  <c r="AX63" i="5" s="1"/>
  <c r="AZ15" i="5"/>
  <c r="AX15" i="5" s="1"/>
  <c r="AZ95" i="5"/>
  <c r="AX95" i="5" s="1"/>
  <c r="AZ41" i="5"/>
  <c r="AX41" i="5" s="1"/>
  <c r="AZ73" i="5"/>
  <c r="AX73" i="5" s="1"/>
  <c r="AZ30" i="5"/>
  <c r="AX30" i="5" s="1"/>
  <c r="AZ75" i="5"/>
  <c r="AX75" i="5" s="1"/>
  <c r="AZ64" i="5"/>
  <c r="AX64" i="5" s="1"/>
  <c r="AZ39" i="5"/>
  <c r="AX39" i="5" s="1"/>
  <c r="AZ90" i="5"/>
  <c r="AX90" i="5" s="1"/>
  <c r="AZ62" i="5"/>
  <c r="AX62" i="5" s="1"/>
  <c r="AZ114" i="5"/>
  <c r="AX114" i="5" s="1"/>
  <c r="AZ24" i="5"/>
  <c r="AX24" i="5" s="1"/>
  <c r="AZ43" i="5"/>
  <c r="AX43" i="5" s="1"/>
  <c r="AZ91" i="5"/>
  <c r="AX91" i="5" s="1"/>
  <c r="AZ34" i="5"/>
  <c r="AX34" i="5" s="1"/>
  <c r="AZ22" i="5"/>
  <c r="AX22" i="5" s="1"/>
  <c r="AZ96" i="5"/>
  <c r="AX96" i="5" s="1"/>
  <c r="AZ10" i="5"/>
  <c r="AX10" i="5" s="1"/>
  <c r="AZ60" i="5"/>
  <c r="AX60" i="5" s="1"/>
  <c r="AZ59" i="5"/>
  <c r="AX59" i="5" s="1"/>
  <c r="AZ112" i="5"/>
  <c r="AX112" i="5" s="1"/>
  <c r="AZ56" i="5"/>
  <c r="AX56" i="5" s="1"/>
  <c r="AZ94" i="5"/>
  <c r="AX94" i="5" s="1"/>
  <c r="AZ89" i="5"/>
  <c r="AX89" i="5" s="1"/>
  <c r="AZ52" i="5"/>
  <c r="AX52" i="5" s="1"/>
  <c r="AZ111" i="5"/>
  <c r="AX111" i="5" s="1"/>
  <c r="AZ17" i="5"/>
  <c r="AX17" i="5" s="1"/>
  <c r="AZ45" i="5"/>
  <c r="AX45" i="5" s="1"/>
  <c r="AZ18" i="5"/>
  <c r="AX18" i="5" s="1"/>
  <c r="AZ51" i="5"/>
  <c r="AX51" i="5" s="1"/>
  <c r="AZ36" i="5"/>
  <c r="AX36" i="5" s="1"/>
  <c r="AZ49" i="5"/>
  <c r="AX49" i="5" s="1"/>
  <c r="AH104" i="5"/>
  <c r="AZ82" i="5"/>
  <c r="AX82" i="5" s="1"/>
  <c r="AZ103" i="5"/>
  <c r="AX103" i="5" s="1"/>
  <c r="AZ14" i="5"/>
  <c r="AX14" i="5" s="1"/>
  <c r="AZ113" i="5"/>
  <c r="AX113" i="5" s="1"/>
  <c r="AZ88" i="5"/>
  <c r="AX88" i="5" s="1"/>
  <c r="AZ93" i="5"/>
  <c r="AX93" i="5" s="1"/>
  <c r="AZ121" i="5"/>
  <c r="AX121" i="5" s="1"/>
  <c r="C12" i="5"/>
  <c r="C11" i="5"/>
  <c r="AH43" i="5" l="1"/>
  <c r="AK38" i="5"/>
  <c r="AJ38" i="5"/>
  <c r="AI38" i="5"/>
  <c r="AH38" i="5" s="1"/>
  <c r="AF97" i="5"/>
  <c r="AS95" i="5"/>
  <c r="AR95" i="5" s="1"/>
  <c r="AQ95" i="5" s="1"/>
  <c r="AP95" i="5" s="1"/>
  <c r="AO95" i="5" s="1"/>
  <c r="AN95" i="5" s="1"/>
  <c r="AM95" i="5" s="1"/>
  <c r="AL95" i="5" s="1"/>
  <c r="AH76" i="5"/>
  <c r="AB76" i="5" s="1"/>
  <c r="AI43" i="5"/>
  <c r="AR84" i="5"/>
  <c r="AQ84" i="5" s="1"/>
  <c r="AP84" i="5" s="1"/>
  <c r="AO84" i="5" s="1"/>
  <c r="AN84" i="5" s="1"/>
  <c r="AM84" i="5" s="1"/>
  <c r="AL84" i="5" s="1"/>
  <c r="AJ84" i="5" s="1"/>
  <c r="AH67" i="5"/>
  <c r="O107" i="5"/>
  <c r="AT107" i="5"/>
  <c r="AS107" i="5" s="1"/>
  <c r="AR107" i="5" s="1"/>
  <c r="AQ107" i="5" s="1"/>
  <c r="AP107" i="5" s="1"/>
  <c r="AO107" i="5" s="1"/>
  <c r="AN107" i="5" s="1"/>
  <c r="AM107" i="5" s="1"/>
  <c r="AL107" i="5" s="1"/>
  <c r="AC107" i="5"/>
  <c r="K107" i="5"/>
  <c r="AF107" i="5"/>
  <c r="AT31" i="5"/>
  <c r="AS31" i="5" s="1"/>
  <c r="AR31" i="5" s="1"/>
  <c r="AQ31" i="5" s="1"/>
  <c r="AP31" i="5" s="1"/>
  <c r="AO31" i="5" s="1"/>
  <c r="AN31" i="5" s="1"/>
  <c r="AM31" i="5" s="1"/>
  <c r="AL31" i="5" s="1"/>
  <c r="K21" i="5"/>
  <c r="AF21" i="5"/>
  <c r="AC21" i="5"/>
  <c r="K87" i="5"/>
  <c r="AH29" i="5"/>
  <c r="AA29" i="5" s="1"/>
  <c r="AE29" i="5" s="1"/>
  <c r="AH25" i="5"/>
  <c r="AA25" i="5" s="1"/>
  <c r="AH32" i="5"/>
  <c r="AT68" i="5"/>
  <c r="AS68" i="5" s="1"/>
  <c r="AR68" i="5" s="1"/>
  <c r="AQ68" i="5" s="1"/>
  <c r="AP68" i="5" s="1"/>
  <c r="AO68" i="5" s="1"/>
  <c r="AN68" i="5" s="1"/>
  <c r="AM68" i="5" s="1"/>
  <c r="AL68" i="5" s="1"/>
  <c r="AT97" i="5"/>
  <c r="AS97" i="5" s="1"/>
  <c r="AR97" i="5" s="1"/>
  <c r="AQ97" i="5" s="1"/>
  <c r="AP97" i="5" s="1"/>
  <c r="AO97" i="5" s="1"/>
  <c r="AN97" i="5" s="1"/>
  <c r="AM97" i="5" s="1"/>
  <c r="AL97" i="5" s="1"/>
  <c r="AF49" i="5"/>
  <c r="I49" i="5"/>
  <c r="AT21" i="5"/>
  <c r="AS21" i="5" s="1"/>
  <c r="AR21" i="5" s="1"/>
  <c r="AQ21" i="5" s="1"/>
  <c r="AP21" i="5" s="1"/>
  <c r="AO21" i="5" s="1"/>
  <c r="AN21" i="5" s="1"/>
  <c r="AM21" i="5" s="1"/>
  <c r="AL21" i="5" s="1"/>
  <c r="AS49" i="5"/>
  <c r="AR49" i="5" s="1"/>
  <c r="AQ49" i="5" s="1"/>
  <c r="AP49" i="5" s="1"/>
  <c r="AO49" i="5" s="1"/>
  <c r="AN49" i="5" s="1"/>
  <c r="AM49" i="5" s="1"/>
  <c r="AL49" i="5" s="1"/>
  <c r="AT49" i="5"/>
  <c r="AC87" i="5"/>
  <c r="AK87" i="5"/>
  <c r="AI87" i="5"/>
  <c r="AH87" i="5" s="1"/>
  <c r="AT52" i="5"/>
  <c r="AS52" i="5"/>
  <c r="AR52" i="5" s="1"/>
  <c r="AQ52" i="5" s="1"/>
  <c r="AP52" i="5" s="1"/>
  <c r="AO52" i="5" s="1"/>
  <c r="AN52" i="5" s="1"/>
  <c r="AM52" i="5" s="1"/>
  <c r="AL52" i="5" s="1"/>
  <c r="AK67" i="5"/>
  <c r="AF94" i="5"/>
  <c r="K94" i="5"/>
  <c r="AC94" i="5"/>
  <c r="AF52" i="5"/>
  <c r="AC52" i="5"/>
  <c r="O105" i="5"/>
  <c r="AT105" i="5"/>
  <c r="AS105" i="5" s="1"/>
  <c r="AR105" i="5" s="1"/>
  <c r="AQ105" i="5" s="1"/>
  <c r="AP105" i="5" s="1"/>
  <c r="AO105" i="5" s="1"/>
  <c r="AN105" i="5" s="1"/>
  <c r="AM105" i="5" s="1"/>
  <c r="AL105" i="5" s="1"/>
  <c r="AC105" i="5"/>
  <c r="K105" i="5"/>
  <c r="AF105" i="5"/>
  <c r="O110" i="5"/>
  <c r="O108" i="5"/>
  <c r="O109" i="5"/>
  <c r="AT108" i="5"/>
  <c r="AS108" i="5" s="1"/>
  <c r="AR108" i="5" s="1"/>
  <c r="AQ108" i="5" s="1"/>
  <c r="AP108" i="5" s="1"/>
  <c r="AO108" i="5" s="1"/>
  <c r="AN108" i="5" s="1"/>
  <c r="AM108" i="5" s="1"/>
  <c r="AL108" i="5" s="1"/>
  <c r="AT109" i="5"/>
  <c r="AS109" i="5" s="1"/>
  <c r="AR109" i="5" s="1"/>
  <c r="AQ109" i="5" s="1"/>
  <c r="AP109" i="5" s="1"/>
  <c r="AO109" i="5" s="1"/>
  <c r="AN109" i="5" s="1"/>
  <c r="AM109" i="5" s="1"/>
  <c r="AL109" i="5" s="1"/>
  <c r="AC108" i="5"/>
  <c r="K108" i="5"/>
  <c r="AF108" i="5"/>
  <c r="AT110" i="5"/>
  <c r="AS110" i="5"/>
  <c r="AR110" i="5" s="1"/>
  <c r="AQ110" i="5" s="1"/>
  <c r="AP110" i="5" s="1"/>
  <c r="AO110" i="5" s="1"/>
  <c r="AN110" i="5" s="1"/>
  <c r="AM110" i="5" s="1"/>
  <c r="AL110" i="5" s="1"/>
  <c r="K109" i="5"/>
  <c r="AC109" i="5"/>
  <c r="AF109" i="5"/>
  <c r="K110" i="5"/>
  <c r="AF110" i="5"/>
  <c r="AC110" i="5"/>
  <c r="AJ96" i="5"/>
  <c r="AK96" i="5"/>
  <c r="AI96" i="5"/>
  <c r="AJ30" i="5"/>
  <c r="AI30" i="5"/>
  <c r="AH30" i="5" s="1"/>
  <c r="AB30" i="5" s="1"/>
  <c r="AK30" i="5"/>
  <c r="AJ62" i="5"/>
  <c r="AK62" i="5"/>
  <c r="AI62" i="5"/>
  <c r="AJ72" i="5"/>
  <c r="AK72" i="5"/>
  <c r="AI72" i="5"/>
  <c r="AJ51" i="5"/>
  <c r="AK51" i="5"/>
  <c r="AI51" i="5"/>
  <c r="AJ80" i="5"/>
  <c r="AI80" i="5"/>
  <c r="AK80" i="5"/>
  <c r="AK23" i="5"/>
  <c r="AJ23" i="5"/>
  <c r="AI23" i="5"/>
  <c r="AK36" i="5"/>
  <c r="AI36" i="5"/>
  <c r="AJ36" i="5"/>
  <c r="AI60" i="5"/>
  <c r="AK60" i="5"/>
  <c r="AJ60" i="5"/>
  <c r="AI89" i="5"/>
  <c r="AK89" i="5"/>
  <c r="AJ89" i="5"/>
  <c r="AI94" i="5"/>
  <c r="AJ94" i="5"/>
  <c r="AK94" i="5"/>
  <c r="K71" i="5"/>
  <c r="AC71" i="5"/>
  <c r="AF71" i="5"/>
  <c r="AF39" i="5"/>
  <c r="AC39" i="5"/>
  <c r="J39" i="5"/>
  <c r="AT34" i="5"/>
  <c r="AS34" i="5" s="1"/>
  <c r="AR34" i="5" s="1"/>
  <c r="AQ34" i="5" s="1"/>
  <c r="AP34" i="5" s="1"/>
  <c r="AO34" i="5" s="1"/>
  <c r="AN34" i="5" s="1"/>
  <c r="AM34" i="5" s="1"/>
  <c r="AL34" i="5" s="1"/>
  <c r="AF81" i="5"/>
  <c r="AC81" i="5"/>
  <c r="K81" i="5"/>
  <c r="AC74" i="5"/>
  <c r="K74" i="5"/>
  <c r="AF74" i="5"/>
  <c r="AT35" i="5"/>
  <c r="AS35" i="5" s="1"/>
  <c r="AR35" i="5" s="1"/>
  <c r="AQ35" i="5" s="1"/>
  <c r="AP35" i="5" s="1"/>
  <c r="AO35" i="5" s="1"/>
  <c r="AN35" i="5" s="1"/>
  <c r="AM35" i="5" s="1"/>
  <c r="AL35" i="5" s="1"/>
  <c r="AC53" i="5"/>
  <c r="K53" i="5"/>
  <c r="AF53" i="5"/>
  <c r="AF60" i="5"/>
  <c r="K60" i="5"/>
  <c r="AC60" i="5"/>
  <c r="AT69" i="5"/>
  <c r="AS69" i="5" s="1"/>
  <c r="AR69" i="5" s="1"/>
  <c r="AQ69" i="5" s="1"/>
  <c r="AP69" i="5" s="1"/>
  <c r="AO69" i="5" s="1"/>
  <c r="AN69" i="5" s="1"/>
  <c r="AM69" i="5" s="1"/>
  <c r="AL69" i="5" s="1"/>
  <c r="AT58" i="5"/>
  <c r="AS58" i="5" s="1"/>
  <c r="AR58" i="5" s="1"/>
  <c r="AQ58" i="5" s="1"/>
  <c r="AP58" i="5" s="1"/>
  <c r="AO58" i="5" s="1"/>
  <c r="AN58" i="5" s="1"/>
  <c r="AM58" i="5" s="1"/>
  <c r="AL58" i="5" s="1"/>
  <c r="AJ75" i="5"/>
  <c r="AK75" i="5"/>
  <c r="AI75" i="5"/>
  <c r="AI84" i="5"/>
  <c r="AK84" i="5"/>
  <c r="AF34" i="5"/>
  <c r="AC34" i="5"/>
  <c r="K34" i="5"/>
  <c r="AT81" i="5"/>
  <c r="AS81" i="5" s="1"/>
  <c r="AR81" i="5" s="1"/>
  <c r="AQ81" i="5" s="1"/>
  <c r="AP81" i="5" s="1"/>
  <c r="AO81" i="5" s="1"/>
  <c r="AN81" i="5" s="1"/>
  <c r="AM81" i="5" s="1"/>
  <c r="AL81" i="5" s="1"/>
  <c r="AT63" i="5"/>
  <c r="AS63" i="5" s="1"/>
  <c r="AR63" i="5" s="1"/>
  <c r="AQ63" i="5" s="1"/>
  <c r="AP63" i="5" s="1"/>
  <c r="AO63" i="5" s="1"/>
  <c r="AN63" i="5" s="1"/>
  <c r="AM63" i="5" s="1"/>
  <c r="AL63" i="5" s="1"/>
  <c r="AC35" i="5"/>
  <c r="J35" i="5"/>
  <c r="AF35" i="5"/>
  <c r="AT53" i="5"/>
  <c r="AS53" i="5" s="1"/>
  <c r="AR53" i="5" s="1"/>
  <c r="AQ53" i="5" s="1"/>
  <c r="AP53" i="5" s="1"/>
  <c r="AO53" i="5" s="1"/>
  <c r="AN53" i="5" s="1"/>
  <c r="AM53" i="5" s="1"/>
  <c r="AL53" i="5" s="1"/>
  <c r="K93" i="5"/>
  <c r="AF93" i="5"/>
  <c r="AC93" i="5"/>
  <c r="AT24" i="5"/>
  <c r="AS24" i="5" s="1"/>
  <c r="AR24" i="5" s="1"/>
  <c r="AQ24" i="5" s="1"/>
  <c r="AP24" i="5" s="1"/>
  <c r="AO24" i="5" s="1"/>
  <c r="AN24" i="5" s="1"/>
  <c r="AM24" i="5" s="1"/>
  <c r="AL24" i="5" s="1"/>
  <c r="AT78" i="5"/>
  <c r="AS78" i="5" s="1"/>
  <c r="AR78" i="5" s="1"/>
  <c r="AQ78" i="5" s="1"/>
  <c r="AP78" i="5" s="1"/>
  <c r="AO78" i="5" s="1"/>
  <c r="AN78" i="5" s="1"/>
  <c r="AM78" i="5" s="1"/>
  <c r="AL78" i="5" s="1"/>
  <c r="AT55" i="5"/>
  <c r="AS55" i="5" s="1"/>
  <c r="AR55" i="5" s="1"/>
  <c r="AQ55" i="5" s="1"/>
  <c r="AP55" i="5" s="1"/>
  <c r="AO55" i="5" s="1"/>
  <c r="AN55" i="5" s="1"/>
  <c r="AM55" i="5" s="1"/>
  <c r="AL55" i="5" s="1"/>
  <c r="K54" i="5"/>
  <c r="AF54" i="5"/>
  <c r="AC54" i="5"/>
  <c r="AT77" i="5"/>
  <c r="AS77" i="5" s="1"/>
  <c r="AR77" i="5" s="1"/>
  <c r="AQ77" i="5" s="1"/>
  <c r="AP77" i="5" s="1"/>
  <c r="AO77" i="5" s="1"/>
  <c r="AN77" i="5" s="1"/>
  <c r="AM77" i="5" s="1"/>
  <c r="AL77" i="5" s="1"/>
  <c r="AF58" i="5"/>
  <c r="K58" i="5"/>
  <c r="AC58" i="5"/>
  <c r="AT90" i="5"/>
  <c r="AS90" i="5" s="1"/>
  <c r="AR90" i="5" s="1"/>
  <c r="AQ90" i="5" s="1"/>
  <c r="AP90" i="5" s="1"/>
  <c r="AO90" i="5" s="1"/>
  <c r="AN90" i="5" s="1"/>
  <c r="AM90" i="5" s="1"/>
  <c r="AL90" i="5" s="1"/>
  <c r="AT26" i="5"/>
  <c r="AS26" i="5" s="1"/>
  <c r="AR26" i="5" s="1"/>
  <c r="AQ26" i="5" s="1"/>
  <c r="AP26" i="5" s="1"/>
  <c r="AO26" i="5" s="1"/>
  <c r="AN26" i="5" s="1"/>
  <c r="AM26" i="5" s="1"/>
  <c r="AL26" i="5" s="1"/>
  <c r="AC96" i="5"/>
  <c r="AF96" i="5"/>
  <c r="K96" i="5"/>
  <c r="AT45" i="5"/>
  <c r="AS45" i="5" s="1"/>
  <c r="AR45" i="5" s="1"/>
  <c r="AQ45" i="5" s="1"/>
  <c r="AP45" i="5" s="1"/>
  <c r="AO45" i="5" s="1"/>
  <c r="AN45" i="5" s="1"/>
  <c r="AM45" i="5" s="1"/>
  <c r="AL45" i="5" s="1"/>
  <c r="AF61" i="5"/>
  <c r="K61" i="5"/>
  <c r="AC61" i="5"/>
  <c r="AT41" i="5"/>
  <c r="AS41" i="5" s="1"/>
  <c r="AR41" i="5" s="1"/>
  <c r="AQ41" i="5" s="1"/>
  <c r="AP41" i="5" s="1"/>
  <c r="AO41" i="5" s="1"/>
  <c r="AN41" i="5" s="1"/>
  <c r="AM41" i="5" s="1"/>
  <c r="AL41" i="5" s="1"/>
  <c r="AT92" i="5"/>
  <c r="AS92" i="5" s="1"/>
  <c r="AR92" i="5" s="1"/>
  <c r="AQ92" i="5" s="1"/>
  <c r="AP92" i="5" s="1"/>
  <c r="AO92" i="5" s="1"/>
  <c r="AN92" i="5" s="1"/>
  <c r="AM92" i="5" s="1"/>
  <c r="AL92" i="5" s="1"/>
  <c r="AC22" i="5"/>
  <c r="K22" i="5"/>
  <c r="AF22" i="5"/>
  <c r="AF76" i="5"/>
  <c r="AC76" i="5"/>
  <c r="K76" i="5"/>
  <c r="AT93" i="5"/>
  <c r="AS93" i="5" s="1"/>
  <c r="AR93" i="5" s="1"/>
  <c r="AQ93" i="5" s="1"/>
  <c r="AP93" i="5" s="1"/>
  <c r="AO93" i="5" s="1"/>
  <c r="AN93" i="5" s="1"/>
  <c r="AM93" i="5" s="1"/>
  <c r="AL93" i="5" s="1"/>
  <c r="K24" i="5"/>
  <c r="AC24" i="5"/>
  <c r="AF24" i="5"/>
  <c r="K78" i="5"/>
  <c r="AC78" i="5"/>
  <c r="AF78" i="5"/>
  <c r="AC25" i="5"/>
  <c r="AF25" i="5"/>
  <c r="K25" i="5"/>
  <c r="AF37" i="5"/>
  <c r="K37" i="5"/>
  <c r="AC37" i="5"/>
  <c r="AT66" i="5"/>
  <c r="AS66" i="5" s="1"/>
  <c r="AR66" i="5" s="1"/>
  <c r="AQ66" i="5" s="1"/>
  <c r="AP66" i="5" s="1"/>
  <c r="AO66" i="5" s="1"/>
  <c r="AN66" i="5" s="1"/>
  <c r="AM66" i="5" s="1"/>
  <c r="AL66" i="5" s="1"/>
  <c r="K26" i="5"/>
  <c r="AC26" i="5"/>
  <c r="AF26" i="5"/>
  <c r="AT50" i="5"/>
  <c r="AS50" i="5" s="1"/>
  <c r="AR50" i="5" s="1"/>
  <c r="AQ50" i="5" s="1"/>
  <c r="AP50" i="5" s="1"/>
  <c r="AO50" i="5" s="1"/>
  <c r="AN50" i="5" s="1"/>
  <c r="AM50" i="5" s="1"/>
  <c r="AL50" i="5" s="1"/>
  <c r="AC79" i="5"/>
  <c r="AF79" i="5"/>
  <c r="K79" i="5"/>
  <c r="AT59" i="5"/>
  <c r="AS59" i="5"/>
  <c r="AR59" i="5" s="1"/>
  <c r="AQ59" i="5" s="1"/>
  <c r="AP59" i="5" s="1"/>
  <c r="AO59" i="5" s="1"/>
  <c r="AN59" i="5" s="1"/>
  <c r="AM59" i="5" s="1"/>
  <c r="AL59" i="5" s="1"/>
  <c r="AF45" i="5"/>
  <c r="K45" i="5"/>
  <c r="AC45" i="5"/>
  <c r="AT86" i="5"/>
  <c r="AS86" i="5" s="1"/>
  <c r="AR86" i="5" s="1"/>
  <c r="AQ86" i="5" s="1"/>
  <c r="AP86" i="5" s="1"/>
  <c r="AO86" i="5" s="1"/>
  <c r="AN86" i="5" s="1"/>
  <c r="AM86" i="5" s="1"/>
  <c r="AL86" i="5" s="1"/>
  <c r="AC73" i="5"/>
  <c r="AF73" i="5"/>
  <c r="K73" i="5"/>
  <c r="AC41" i="5"/>
  <c r="AF41" i="5"/>
  <c r="K41" i="5"/>
  <c r="AF92" i="5"/>
  <c r="AC92" i="5"/>
  <c r="K92" i="5"/>
  <c r="AF63" i="5"/>
  <c r="AC63" i="5"/>
  <c r="K63" i="5"/>
  <c r="AC42" i="5"/>
  <c r="AF42" i="5"/>
  <c r="K42" i="5"/>
  <c r="K64" i="5"/>
  <c r="AF64" i="5"/>
  <c r="AC64" i="5"/>
  <c r="K36" i="5"/>
  <c r="AC36" i="5"/>
  <c r="AF36" i="5"/>
  <c r="AK61" i="5"/>
  <c r="AI61" i="5"/>
  <c r="AJ61" i="5"/>
  <c r="AC77" i="5"/>
  <c r="K77" i="5"/>
  <c r="AF77" i="5"/>
  <c r="AF65" i="5"/>
  <c r="AC65" i="5"/>
  <c r="K65" i="5"/>
  <c r="AH22" i="5"/>
  <c r="AA22" i="5" s="1"/>
  <c r="AD22" i="5" s="1"/>
  <c r="AF66" i="5"/>
  <c r="AC66" i="5"/>
  <c r="K66" i="5"/>
  <c r="K50" i="5"/>
  <c r="AF50" i="5"/>
  <c r="AC50" i="5"/>
  <c r="AT79" i="5"/>
  <c r="AS79" i="5" s="1"/>
  <c r="AR79" i="5" s="1"/>
  <c r="AQ79" i="5" s="1"/>
  <c r="AP79" i="5" s="1"/>
  <c r="AO79" i="5" s="1"/>
  <c r="AN79" i="5" s="1"/>
  <c r="AM79" i="5" s="1"/>
  <c r="AL79" i="5" s="1"/>
  <c r="AF27" i="5"/>
  <c r="AC27" i="5"/>
  <c r="K27" i="5"/>
  <c r="AT46" i="5"/>
  <c r="AS46" i="5" s="1"/>
  <c r="AR46" i="5" s="1"/>
  <c r="AQ46" i="5" s="1"/>
  <c r="AP46" i="5" s="1"/>
  <c r="AO46" i="5" s="1"/>
  <c r="AN46" i="5" s="1"/>
  <c r="AM46" i="5" s="1"/>
  <c r="AL46" i="5" s="1"/>
  <c r="AF82" i="5"/>
  <c r="AC82" i="5"/>
  <c r="K82" i="5"/>
  <c r="AC38" i="5"/>
  <c r="AF38" i="5"/>
  <c r="J38" i="5"/>
  <c r="AK100" i="5"/>
  <c r="AJ100" i="5"/>
  <c r="AI100" i="5"/>
  <c r="AT37" i="5"/>
  <c r="AS37" i="5" s="1"/>
  <c r="AR37" i="5" s="1"/>
  <c r="AQ37" i="5" s="1"/>
  <c r="AP37" i="5" s="1"/>
  <c r="AO37" i="5" s="1"/>
  <c r="AN37" i="5" s="1"/>
  <c r="AM37" i="5" s="1"/>
  <c r="AL37" i="5" s="1"/>
  <c r="AT83" i="5"/>
  <c r="AS83" i="5" s="1"/>
  <c r="AR83" i="5" s="1"/>
  <c r="AQ83" i="5" s="1"/>
  <c r="AP83" i="5" s="1"/>
  <c r="AO83" i="5" s="1"/>
  <c r="AN83" i="5" s="1"/>
  <c r="AM83" i="5" s="1"/>
  <c r="AL83" i="5" s="1"/>
  <c r="AT65" i="5"/>
  <c r="AS65" i="5" s="1"/>
  <c r="AR65" i="5" s="1"/>
  <c r="AQ65" i="5" s="1"/>
  <c r="AP65" i="5" s="1"/>
  <c r="AO65" i="5" s="1"/>
  <c r="AN65" i="5" s="1"/>
  <c r="AM65" i="5" s="1"/>
  <c r="AL65" i="5" s="1"/>
  <c r="AF86" i="5"/>
  <c r="AC86" i="5"/>
  <c r="K86" i="5"/>
  <c r="AT73" i="5"/>
  <c r="AS73" i="5" s="1"/>
  <c r="AR73" i="5" s="1"/>
  <c r="AQ73" i="5" s="1"/>
  <c r="AP73" i="5" s="1"/>
  <c r="AO73" i="5" s="1"/>
  <c r="AN73" i="5" s="1"/>
  <c r="AM73" i="5" s="1"/>
  <c r="AL73" i="5" s="1"/>
  <c r="K62" i="5"/>
  <c r="AF62" i="5"/>
  <c r="AC62" i="5"/>
  <c r="AT40" i="5"/>
  <c r="AS40" i="5" s="1"/>
  <c r="AR40" i="5" s="1"/>
  <c r="AQ40" i="5" s="1"/>
  <c r="AP40" i="5" s="1"/>
  <c r="AO40" i="5" s="1"/>
  <c r="AN40" i="5" s="1"/>
  <c r="AM40" i="5" s="1"/>
  <c r="AL40" i="5" s="1"/>
  <c r="AF23" i="5"/>
  <c r="K23" i="5"/>
  <c r="AC23" i="5"/>
  <c r="AT42" i="5"/>
  <c r="AS42" i="5" s="1"/>
  <c r="AR42" i="5" s="1"/>
  <c r="AQ42" i="5" s="1"/>
  <c r="AP42" i="5" s="1"/>
  <c r="AO42" i="5" s="1"/>
  <c r="AN42" i="5" s="1"/>
  <c r="AM42" i="5" s="1"/>
  <c r="AL42" i="5" s="1"/>
  <c r="AS82" i="5"/>
  <c r="AR82" i="5" s="1"/>
  <c r="AQ82" i="5" s="1"/>
  <c r="AP82" i="5" s="1"/>
  <c r="AO82" i="5" s="1"/>
  <c r="AN82" i="5" s="1"/>
  <c r="AM82" i="5" s="1"/>
  <c r="AL82" i="5" s="1"/>
  <c r="AT82" i="5"/>
  <c r="AT64" i="5"/>
  <c r="AS64" i="5" s="1"/>
  <c r="AR64" i="5" s="1"/>
  <c r="AQ64" i="5" s="1"/>
  <c r="AP64" i="5" s="1"/>
  <c r="AO64" i="5" s="1"/>
  <c r="AN64" i="5" s="1"/>
  <c r="AM64" i="5" s="1"/>
  <c r="AL64" i="5" s="1"/>
  <c r="AC48" i="5"/>
  <c r="K48" i="5"/>
  <c r="AF48" i="5"/>
  <c r="AF83" i="5"/>
  <c r="K83" i="5"/>
  <c r="AC83" i="5"/>
  <c r="AH88" i="5"/>
  <c r="AT71" i="5"/>
  <c r="AS71" i="5" s="1"/>
  <c r="AR71" i="5" s="1"/>
  <c r="AQ71" i="5" s="1"/>
  <c r="AP71" i="5" s="1"/>
  <c r="AO71" i="5" s="1"/>
  <c r="AN71" i="5" s="1"/>
  <c r="AM71" i="5" s="1"/>
  <c r="AL71" i="5" s="1"/>
  <c r="AT33" i="5"/>
  <c r="AS33" i="5" s="1"/>
  <c r="AR33" i="5" s="1"/>
  <c r="AQ33" i="5" s="1"/>
  <c r="AP33" i="5" s="1"/>
  <c r="AO33" i="5" s="1"/>
  <c r="AN33" i="5" s="1"/>
  <c r="AM33" i="5" s="1"/>
  <c r="AL33" i="5" s="1"/>
  <c r="AT56" i="5"/>
  <c r="AS56" i="5" s="1"/>
  <c r="AR56" i="5" s="1"/>
  <c r="AQ56" i="5" s="1"/>
  <c r="AP56" i="5" s="1"/>
  <c r="AO56" i="5" s="1"/>
  <c r="AN56" i="5" s="1"/>
  <c r="AM56" i="5" s="1"/>
  <c r="AL56" i="5" s="1"/>
  <c r="AF91" i="5"/>
  <c r="AC91" i="5"/>
  <c r="K91" i="5"/>
  <c r="K28" i="5"/>
  <c r="AC28" i="5"/>
  <c r="AF28" i="5"/>
  <c r="AT57" i="5"/>
  <c r="AS57" i="5" s="1"/>
  <c r="AR57" i="5" s="1"/>
  <c r="AQ57" i="5" s="1"/>
  <c r="AP57" i="5" s="1"/>
  <c r="AO57" i="5" s="1"/>
  <c r="AN57" i="5" s="1"/>
  <c r="AM57" i="5" s="1"/>
  <c r="AL57" i="5" s="1"/>
  <c r="AC30" i="5"/>
  <c r="K30" i="5"/>
  <c r="AF30" i="5"/>
  <c r="AF47" i="5"/>
  <c r="AC47" i="5"/>
  <c r="J47" i="5"/>
  <c r="AT48" i="5"/>
  <c r="AS48" i="5" s="1"/>
  <c r="AR48" i="5" s="1"/>
  <c r="AQ48" i="5" s="1"/>
  <c r="AP48" i="5" s="1"/>
  <c r="AO48" i="5" s="1"/>
  <c r="AN48" i="5" s="1"/>
  <c r="AM48" i="5" s="1"/>
  <c r="AL48" i="5" s="1"/>
  <c r="AT44" i="5"/>
  <c r="AS44" i="5"/>
  <c r="AR44" i="5" s="1"/>
  <c r="AQ44" i="5" s="1"/>
  <c r="AP44" i="5" s="1"/>
  <c r="AO44" i="5" s="1"/>
  <c r="AN44" i="5" s="1"/>
  <c r="AM44" i="5" s="1"/>
  <c r="AL44" i="5" s="1"/>
  <c r="AJ70" i="5"/>
  <c r="AK70" i="5"/>
  <c r="AI70" i="5"/>
  <c r="AI27" i="5"/>
  <c r="AJ27" i="5"/>
  <c r="AK27" i="5"/>
  <c r="AT39" i="5"/>
  <c r="AS39" i="5"/>
  <c r="AR39" i="5" s="1"/>
  <c r="AQ39" i="5" s="1"/>
  <c r="AP39" i="5" s="1"/>
  <c r="AO39" i="5" s="1"/>
  <c r="AN39" i="5" s="1"/>
  <c r="AM39" i="5" s="1"/>
  <c r="AL39" i="5" s="1"/>
  <c r="AC33" i="5"/>
  <c r="AF33" i="5"/>
  <c r="K33" i="5"/>
  <c r="AT91" i="5"/>
  <c r="AS91" i="5" s="1"/>
  <c r="AR91" i="5" s="1"/>
  <c r="AQ91" i="5" s="1"/>
  <c r="AP91" i="5" s="1"/>
  <c r="AO91" i="5" s="1"/>
  <c r="AN91" i="5" s="1"/>
  <c r="AM91" i="5" s="1"/>
  <c r="AL91" i="5" s="1"/>
  <c r="AT28" i="5"/>
  <c r="AS28" i="5" s="1"/>
  <c r="AR28" i="5" s="1"/>
  <c r="AQ28" i="5" s="1"/>
  <c r="AP28" i="5" s="1"/>
  <c r="AO28" i="5" s="1"/>
  <c r="AN28" i="5" s="1"/>
  <c r="AM28" i="5" s="1"/>
  <c r="AL28" i="5" s="1"/>
  <c r="AF57" i="5"/>
  <c r="AC57" i="5"/>
  <c r="K57" i="5"/>
  <c r="AT74" i="5"/>
  <c r="AS74" i="5" s="1"/>
  <c r="AR74" i="5" s="1"/>
  <c r="AQ74" i="5" s="1"/>
  <c r="AP74" i="5" s="1"/>
  <c r="AO74" i="5" s="1"/>
  <c r="AN74" i="5" s="1"/>
  <c r="AM74" i="5" s="1"/>
  <c r="AL74" i="5" s="1"/>
  <c r="AT47" i="5"/>
  <c r="AS47" i="5" s="1"/>
  <c r="AR47" i="5" s="1"/>
  <c r="AQ47" i="5" s="1"/>
  <c r="AP47" i="5" s="1"/>
  <c r="AO47" i="5" s="1"/>
  <c r="AN47" i="5" s="1"/>
  <c r="AM47" i="5" s="1"/>
  <c r="AL47" i="5" s="1"/>
  <c r="AF88" i="5"/>
  <c r="AC88" i="5"/>
  <c r="K88" i="5"/>
  <c r="AJ101" i="5"/>
  <c r="AI101" i="5"/>
  <c r="AK101" i="5"/>
  <c r="AT54" i="5"/>
  <c r="AS54" i="5" s="1"/>
  <c r="AR54" i="5" s="1"/>
  <c r="AQ54" i="5" s="1"/>
  <c r="AP54" i="5" s="1"/>
  <c r="AO54" i="5" s="1"/>
  <c r="AN54" i="5" s="1"/>
  <c r="AM54" i="5" s="1"/>
  <c r="AL54" i="5" s="1"/>
  <c r="AF69" i="5"/>
  <c r="K69" i="5"/>
  <c r="AC69" i="5"/>
  <c r="AA85" i="5"/>
  <c r="AB85" i="5"/>
  <c r="C16" i="5"/>
  <c r="D18" i="5" s="1"/>
  <c r="O103" i="5"/>
  <c r="O99" i="5"/>
  <c r="O106" i="5"/>
  <c r="O102" i="5"/>
  <c r="O63" i="5"/>
  <c r="O68" i="5"/>
  <c r="O39" i="5"/>
  <c r="O96" i="5"/>
  <c r="O27" i="5"/>
  <c r="O51" i="5"/>
  <c r="O90" i="5"/>
  <c r="O54" i="5"/>
  <c r="O93" i="5"/>
  <c r="O62" i="5"/>
  <c r="O104" i="5"/>
  <c r="O85" i="5"/>
  <c r="O40" i="5"/>
  <c r="O22" i="5"/>
  <c r="O26" i="5"/>
  <c r="O56" i="5"/>
  <c r="O87" i="5"/>
  <c r="O37" i="5"/>
  <c r="O80" i="5"/>
  <c r="O100" i="5"/>
  <c r="O58" i="5"/>
  <c r="O83" i="5"/>
  <c r="O46" i="5"/>
  <c r="O48" i="5"/>
  <c r="O72" i="5"/>
  <c r="O64" i="5"/>
  <c r="O97" i="5"/>
  <c r="O50" i="5"/>
  <c r="O79" i="5"/>
  <c r="O70" i="5"/>
  <c r="O43" i="5"/>
  <c r="O86" i="5"/>
  <c r="O45" i="5"/>
  <c r="O38" i="5"/>
  <c r="O75" i="5"/>
  <c r="O78" i="5"/>
  <c r="O59" i="5"/>
  <c r="O84" i="5"/>
  <c r="O98" i="5"/>
  <c r="O44" i="5"/>
  <c r="O42" i="5"/>
  <c r="O33" i="5"/>
  <c r="O71" i="5"/>
  <c r="O101" i="5"/>
  <c r="O36" i="5"/>
  <c r="O82" i="5"/>
  <c r="O61" i="5"/>
  <c r="O25" i="5"/>
  <c r="O67" i="5"/>
  <c r="O76" i="5"/>
  <c r="O35" i="5"/>
  <c r="O65" i="5"/>
  <c r="O31" i="5"/>
  <c r="O55" i="5"/>
  <c r="O49" i="5"/>
  <c r="O28" i="5"/>
  <c r="O88" i="5"/>
  <c r="O29" i="5"/>
  <c r="O21" i="5"/>
  <c r="O57" i="5"/>
  <c r="O34" i="5"/>
  <c r="O41" i="5"/>
  <c r="O92" i="5"/>
  <c r="O66" i="5"/>
  <c r="O94" i="5"/>
  <c r="O32" i="5"/>
  <c r="O91" i="5"/>
  <c r="O47" i="5"/>
  <c r="O24" i="5"/>
  <c r="O52" i="5"/>
  <c r="O30" i="5"/>
  <c r="O60" i="5"/>
  <c r="O23" i="5"/>
  <c r="O53" i="5"/>
  <c r="O81" i="5"/>
  <c r="O89" i="5"/>
  <c r="C15" i="5"/>
  <c r="C18" i="5" s="1"/>
  <c r="O77" i="5"/>
  <c r="O95" i="5"/>
  <c r="O74" i="5"/>
  <c r="O73" i="5"/>
  <c r="O69" i="5"/>
  <c r="K102" i="5"/>
  <c r="AC102" i="5"/>
  <c r="AF102" i="5"/>
  <c r="AT102" i="5"/>
  <c r="AS102" i="5" s="1"/>
  <c r="AR102" i="5" s="1"/>
  <c r="AQ102" i="5" s="1"/>
  <c r="AP102" i="5" s="1"/>
  <c r="AO102" i="5" s="1"/>
  <c r="AN102" i="5" s="1"/>
  <c r="AM102" i="5" s="1"/>
  <c r="AL102" i="5" s="1"/>
  <c r="AT99" i="5"/>
  <c r="AS99" i="5" s="1"/>
  <c r="AR99" i="5" s="1"/>
  <c r="AQ99" i="5" s="1"/>
  <c r="AP99" i="5" s="1"/>
  <c r="AO99" i="5" s="1"/>
  <c r="AN99" i="5" s="1"/>
  <c r="AM99" i="5" s="1"/>
  <c r="AL99" i="5" s="1"/>
  <c r="AC99" i="5"/>
  <c r="K99" i="5"/>
  <c r="AF99" i="5"/>
  <c r="AT103" i="5"/>
  <c r="AS103" i="5" s="1"/>
  <c r="AR103" i="5" s="1"/>
  <c r="AQ103" i="5" s="1"/>
  <c r="AP103" i="5" s="1"/>
  <c r="AO103" i="5" s="1"/>
  <c r="AN103" i="5" s="1"/>
  <c r="AM103" i="5" s="1"/>
  <c r="AL103" i="5" s="1"/>
  <c r="AT106" i="5"/>
  <c r="AS106" i="5" s="1"/>
  <c r="AR106" i="5" s="1"/>
  <c r="AQ106" i="5" s="1"/>
  <c r="AP106" i="5" s="1"/>
  <c r="AO106" i="5" s="1"/>
  <c r="AN106" i="5" s="1"/>
  <c r="AM106" i="5" s="1"/>
  <c r="AL106" i="5" s="1"/>
  <c r="K103" i="5"/>
  <c r="AF103" i="5"/>
  <c r="AC103" i="5"/>
  <c r="C18" i="1"/>
  <c r="F18" i="1"/>
  <c r="F19" i="1" s="1"/>
  <c r="AA87" i="5"/>
  <c r="AB87" i="5"/>
  <c r="AA30" i="5"/>
  <c r="AA38" i="5"/>
  <c r="AB38" i="5"/>
  <c r="AB104" i="5"/>
  <c r="AA104" i="5"/>
  <c r="AB32" i="5"/>
  <c r="AA32" i="5"/>
  <c r="AA43" i="5"/>
  <c r="AB43" i="5"/>
  <c r="AB67" i="5"/>
  <c r="AA67" i="5"/>
  <c r="AB98" i="5"/>
  <c r="AA98" i="5"/>
  <c r="AE22" i="5"/>
  <c r="AB25" i="5" l="1"/>
  <c r="AJ95" i="5"/>
  <c r="AI95" i="5"/>
  <c r="AK95" i="5"/>
  <c r="AH61" i="5"/>
  <c r="AH89" i="5"/>
  <c r="AA76" i="5"/>
  <c r="AD76" i="5" s="1"/>
  <c r="AK107" i="5"/>
  <c r="AI107" i="5"/>
  <c r="AJ107" i="5"/>
  <c r="AI97" i="5"/>
  <c r="AJ97" i="5"/>
  <c r="AK97" i="5"/>
  <c r="AJ49" i="5"/>
  <c r="AK49" i="5"/>
  <c r="AI49" i="5"/>
  <c r="AH49" i="5" s="1"/>
  <c r="AJ68" i="5"/>
  <c r="AK68" i="5"/>
  <c r="AI68" i="5"/>
  <c r="AJ52" i="5"/>
  <c r="AK52" i="5"/>
  <c r="AI52" i="5"/>
  <c r="AI31" i="5"/>
  <c r="AJ31" i="5"/>
  <c r="AK31" i="5"/>
  <c r="AH27" i="5"/>
  <c r="AH60" i="5"/>
  <c r="AH80" i="5"/>
  <c r="AH62" i="5"/>
  <c r="AH94" i="5"/>
  <c r="AA94" i="5" s="1"/>
  <c r="AD94" i="5" s="1"/>
  <c r="AH36" i="5"/>
  <c r="AH51" i="5"/>
  <c r="AA51" i="5" s="1"/>
  <c r="AE51" i="5" s="1"/>
  <c r="AH101" i="5"/>
  <c r="AA101" i="5" s="1"/>
  <c r="AH72" i="5"/>
  <c r="AI21" i="5"/>
  <c r="AJ21" i="5"/>
  <c r="AK21" i="5"/>
  <c r="AK105" i="5"/>
  <c r="AI105" i="5"/>
  <c r="AJ105" i="5"/>
  <c r="AI109" i="5"/>
  <c r="AJ109" i="5"/>
  <c r="AK109" i="5"/>
  <c r="AK108" i="5"/>
  <c r="AI108" i="5"/>
  <c r="AJ108" i="5"/>
  <c r="AI110" i="5"/>
  <c r="AJ110" i="5"/>
  <c r="AK110" i="5"/>
  <c r="AJ71" i="5"/>
  <c r="AI71" i="5"/>
  <c r="AK71" i="5"/>
  <c r="AJ42" i="5"/>
  <c r="AI42" i="5"/>
  <c r="AH42" i="5" s="1"/>
  <c r="AK42" i="5"/>
  <c r="AJ73" i="5"/>
  <c r="AK73" i="5"/>
  <c r="AI73" i="5"/>
  <c r="AK46" i="5"/>
  <c r="AI46" i="5"/>
  <c r="AJ46" i="5"/>
  <c r="AJ92" i="5"/>
  <c r="AI92" i="5"/>
  <c r="AK92" i="5"/>
  <c r="AI45" i="5"/>
  <c r="AK45" i="5"/>
  <c r="AJ45" i="5"/>
  <c r="AK35" i="5"/>
  <c r="AJ35" i="5"/>
  <c r="AI35" i="5"/>
  <c r="AH35" i="5" s="1"/>
  <c r="AI47" i="5"/>
  <c r="AJ47" i="5"/>
  <c r="AK47" i="5"/>
  <c r="AJ59" i="5"/>
  <c r="AK59" i="5"/>
  <c r="AI59" i="5"/>
  <c r="AK41" i="5"/>
  <c r="AJ41" i="5"/>
  <c r="AI41" i="5"/>
  <c r="AI77" i="5"/>
  <c r="AH77" i="5" s="1"/>
  <c r="AJ77" i="5"/>
  <c r="AK77" i="5"/>
  <c r="AJ24" i="5"/>
  <c r="AK24" i="5"/>
  <c r="AI24" i="5"/>
  <c r="AJ63" i="5"/>
  <c r="AK63" i="5"/>
  <c r="AI63" i="5"/>
  <c r="AH63" i="5" s="1"/>
  <c r="AI54" i="5"/>
  <c r="AJ54" i="5"/>
  <c r="AK54" i="5"/>
  <c r="AI74" i="5"/>
  <c r="AJ74" i="5"/>
  <c r="AK74" i="5"/>
  <c r="AJ66" i="5"/>
  <c r="AI66" i="5"/>
  <c r="AH66" i="5" s="1"/>
  <c r="AK66" i="5"/>
  <c r="AI81" i="5"/>
  <c r="AK81" i="5"/>
  <c r="AJ81" i="5"/>
  <c r="AK39" i="5"/>
  <c r="AI39" i="5"/>
  <c r="AJ39" i="5"/>
  <c r="AI64" i="5"/>
  <c r="AH64" i="5" s="1"/>
  <c r="AJ64" i="5"/>
  <c r="AK64" i="5"/>
  <c r="AI40" i="5"/>
  <c r="AJ40" i="5"/>
  <c r="AK40" i="5"/>
  <c r="AI65" i="5"/>
  <c r="AK65" i="5"/>
  <c r="AJ65" i="5"/>
  <c r="AJ26" i="5"/>
  <c r="AK26" i="5"/>
  <c r="AI26" i="5"/>
  <c r="AH26" i="5" s="1"/>
  <c r="AJ58" i="5"/>
  <c r="AK58" i="5"/>
  <c r="AI58" i="5"/>
  <c r="AJ44" i="5"/>
  <c r="AI44" i="5"/>
  <c r="AH44" i="5" s="1"/>
  <c r="AK44" i="5"/>
  <c r="AK83" i="5"/>
  <c r="AI83" i="5"/>
  <c r="AJ83" i="5"/>
  <c r="AK86" i="5"/>
  <c r="AJ86" i="5"/>
  <c r="AI86" i="5"/>
  <c r="AI90" i="5"/>
  <c r="AH90" i="5" s="1"/>
  <c r="AJ90" i="5"/>
  <c r="AK90" i="5"/>
  <c r="AI55" i="5"/>
  <c r="AJ55" i="5"/>
  <c r="AK55" i="5"/>
  <c r="AI53" i="5"/>
  <c r="AK53" i="5"/>
  <c r="AJ53" i="5"/>
  <c r="AK28" i="5"/>
  <c r="AJ28" i="5"/>
  <c r="AI28" i="5"/>
  <c r="AK48" i="5"/>
  <c r="AJ48" i="5"/>
  <c r="AI48" i="5"/>
  <c r="AH48" i="5" s="1"/>
  <c r="AK57" i="5"/>
  <c r="AJ57" i="5"/>
  <c r="AI57" i="5"/>
  <c r="AI56" i="5"/>
  <c r="AJ56" i="5"/>
  <c r="AK56" i="5"/>
  <c r="AI82" i="5"/>
  <c r="AJ82" i="5"/>
  <c r="AK82" i="5"/>
  <c r="AK37" i="5"/>
  <c r="AJ37" i="5"/>
  <c r="AI37" i="5"/>
  <c r="AH37" i="5" s="1"/>
  <c r="AI79" i="5"/>
  <c r="AK79" i="5"/>
  <c r="AJ79" i="5"/>
  <c r="AJ50" i="5"/>
  <c r="AK50" i="5"/>
  <c r="AI50" i="5"/>
  <c r="AH50" i="5" s="1"/>
  <c r="AJ78" i="5"/>
  <c r="AK78" i="5"/>
  <c r="AI78" i="5"/>
  <c r="AH78" i="5" s="1"/>
  <c r="AK69" i="5"/>
  <c r="AI69" i="5"/>
  <c r="AJ69" i="5"/>
  <c r="AJ91" i="5"/>
  <c r="AK91" i="5"/>
  <c r="AI91" i="5"/>
  <c r="AJ33" i="5"/>
  <c r="AK33" i="5"/>
  <c r="AI33" i="5"/>
  <c r="AK93" i="5"/>
  <c r="AJ93" i="5"/>
  <c r="AI93" i="5"/>
  <c r="AK34" i="5"/>
  <c r="AI34" i="5"/>
  <c r="AJ34" i="5"/>
  <c r="AH70" i="5"/>
  <c r="AH84" i="5"/>
  <c r="AH75" i="5"/>
  <c r="AH23" i="5"/>
  <c r="AB88" i="5"/>
  <c r="AA88" i="5"/>
  <c r="AE85" i="5"/>
  <c r="AD85" i="5"/>
  <c r="AH95" i="5"/>
  <c r="AH96" i="5"/>
  <c r="AH100" i="5"/>
  <c r="AB22" i="5"/>
  <c r="AB101" i="5"/>
  <c r="AI103" i="5"/>
  <c r="AJ103" i="5"/>
  <c r="AK103" i="5"/>
  <c r="AK99" i="5"/>
  <c r="AI99" i="5"/>
  <c r="AJ99" i="5"/>
  <c r="AI102" i="5"/>
  <c r="AJ102" i="5"/>
  <c r="AK102" i="5"/>
  <c r="AJ106" i="5"/>
  <c r="AK106" i="5"/>
  <c r="AI106" i="5"/>
  <c r="F18" i="5"/>
  <c r="F19" i="5" s="1"/>
  <c r="AE43" i="5"/>
  <c r="AD43" i="5"/>
  <c r="AD98" i="5"/>
  <c r="AE98" i="5"/>
  <c r="AE67" i="5"/>
  <c r="AD67" i="5"/>
  <c r="AD104" i="5"/>
  <c r="AE104" i="5"/>
  <c r="AE25" i="5"/>
  <c r="AD25" i="5"/>
  <c r="AE38" i="5"/>
  <c r="AD38" i="5"/>
  <c r="AD30" i="5"/>
  <c r="AE30" i="5"/>
  <c r="AD32" i="5"/>
  <c r="AE32" i="5"/>
  <c r="AE87" i="5"/>
  <c r="AD87" i="5"/>
  <c r="AE94" i="5" l="1"/>
  <c r="AH68" i="5"/>
  <c r="AB68" i="5" s="1"/>
  <c r="AE76" i="5"/>
  <c r="AA89" i="5"/>
  <c r="AB89" i="5"/>
  <c r="AD51" i="5"/>
  <c r="AA61" i="5"/>
  <c r="AB61" i="5"/>
  <c r="AH107" i="5"/>
  <c r="AB94" i="5"/>
  <c r="AA72" i="5"/>
  <c r="AB72" i="5"/>
  <c r="AH93" i="5"/>
  <c r="AB93" i="5" s="1"/>
  <c r="AH86" i="5"/>
  <c r="AB86" i="5" s="1"/>
  <c r="AH41" i="5"/>
  <c r="AB41" i="5" s="1"/>
  <c r="AH92" i="5"/>
  <c r="AB92" i="5" s="1"/>
  <c r="AA68" i="5"/>
  <c r="AA49" i="5"/>
  <c r="AB49" i="5"/>
  <c r="AB36" i="5"/>
  <c r="AA36" i="5"/>
  <c r="AH31" i="5"/>
  <c r="AH33" i="5"/>
  <c r="AB33" i="5" s="1"/>
  <c r="AH74" i="5"/>
  <c r="AB74" i="5" s="1"/>
  <c r="AH59" i="5"/>
  <c r="AA59" i="5" s="1"/>
  <c r="AH46" i="5"/>
  <c r="AA46" i="5" s="1"/>
  <c r="AH52" i="5"/>
  <c r="AA27" i="5"/>
  <c r="AB27" i="5"/>
  <c r="AH79" i="5"/>
  <c r="AB79" i="5" s="1"/>
  <c r="AH28" i="5"/>
  <c r="AA28" i="5" s="1"/>
  <c r="AH71" i="5"/>
  <c r="AB71" i="5" s="1"/>
  <c r="AB62" i="5"/>
  <c r="AA62" i="5"/>
  <c r="AA80" i="5"/>
  <c r="AB80" i="5"/>
  <c r="AB51" i="5"/>
  <c r="AH21" i="5"/>
  <c r="AA60" i="5"/>
  <c r="AB60" i="5"/>
  <c r="AH97" i="5"/>
  <c r="AH105" i="5"/>
  <c r="AH108" i="5"/>
  <c r="AH110" i="5"/>
  <c r="AH109" i="5"/>
  <c r="AD101" i="5"/>
  <c r="AE101" i="5"/>
  <c r="AH34" i="5"/>
  <c r="AH91" i="5"/>
  <c r="AH57" i="5"/>
  <c r="AH54" i="5"/>
  <c r="AH45" i="5"/>
  <c r="AE88" i="5"/>
  <c r="AD88" i="5"/>
  <c r="AA50" i="5"/>
  <c r="AB50" i="5"/>
  <c r="AA90" i="5"/>
  <c r="AB90" i="5"/>
  <c r="AB44" i="5"/>
  <c r="AA44" i="5"/>
  <c r="AA64" i="5"/>
  <c r="AB64" i="5"/>
  <c r="AA66" i="5"/>
  <c r="AB66" i="5"/>
  <c r="AB63" i="5"/>
  <c r="AA63" i="5"/>
  <c r="AA77" i="5"/>
  <c r="AB77" i="5"/>
  <c r="AB100" i="5"/>
  <c r="AA100" i="5"/>
  <c r="AA93" i="5"/>
  <c r="AA86" i="5"/>
  <c r="AA41" i="5"/>
  <c r="AH47" i="5"/>
  <c r="AH106" i="5"/>
  <c r="AB106" i="5" s="1"/>
  <c r="AA23" i="5"/>
  <c r="AB23" i="5"/>
  <c r="AB48" i="5"/>
  <c r="AA48" i="5"/>
  <c r="AH53" i="5"/>
  <c r="AH58" i="5"/>
  <c r="AH65" i="5"/>
  <c r="AH39" i="5"/>
  <c r="AA35" i="5"/>
  <c r="AB35" i="5"/>
  <c r="AB42" i="5"/>
  <c r="AA42" i="5"/>
  <c r="AB75" i="5"/>
  <c r="AA75" i="5"/>
  <c r="AH69" i="5"/>
  <c r="AH82" i="5"/>
  <c r="AH24" i="5"/>
  <c r="AB96" i="5"/>
  <c r="AA96" i="5"/>
  <c r="AA84" i="5"/>
  <c r="AB84" i="5"/>
  <c r="AA33" i="5"/>
  <c r="AH103" i="5"/>
  <c r="AA103" i="5" s="1"/>
  <c r="AB95" i="5"/>
  <c r="AA95" i="5"/>
  <c r="AB70" i="5"/>
  <c r="AA70" i="5"/>
  <c r="AA78" i="5"/>
  <c r="AB78" i="5"/>
  <c r="AH55" i="5"/>
  <c r="AH83" i="5"/>
  <c r="AB26" i="5"/>
  <c r="AA26" i="5"/>
  <c r="AH40" i="5"/>
  <c r="AB37" i="5"/>
  <c r="AA37" i="5"/>
  <c r="AH56" i="5"/>
  <c r="AH81" i="5"/>
  <c r="AH73" i="5"/>
  <c r="AH102" i="5"/>
  <c r="AH99" i="5"/>
  <c r="AA79" i="5" l="1"/>
  <c r="AA74" i="5"/>
  <c r="AA92" i="5"/>
  <c r="AA71" i="5"/>
  <c r="AA106" i="5"/>
  <c r="AD106" i="5" s="1"/>
  <c r="AB46" i="5"/>
  <c r="AD61" i="5"/>
  <c r="AE61" i="5"/>
  <c r="AD89" i="5"/>
  <c r="AE89" i="5"/>
  <c r="AA107" i="5"/>
  <c r="AB107" i="5"/>
  <c r="AB28" i="5"/>
  <c r="AD60" i="5"/>
  <c r="AE60" i="5"/>
  <c r="AB97" i="5"/>
  <c r="AA97" i="5"/>
  <c r="AB21" i="5"/>
  <c r="AA21" i="5"/>
  <c r="AB31" i="5"/>
  <c r="AA31" i="5"/>
  <c r="AD68" i="5"/>
  <c r="AE68" i="5"/>
  <c r="AB59" i="5"/>
  <c r="AE36" i="5"/>
  <c r="AD36" i="5"/>
  <c r="AD27" i="5"/>
  <c r="AE27" i="5"/>
  <c r="AD80" i="5"/>
  <c r="AE80" i="5"/>
  <c r="AB52" i="5"/>
  <c r="AA52" i="5"/>
  <c r="AD62" i="5"/>
  <c r="AE62" i="5"/>
  <c r="AD49" i="5"/>
  <c r="AE49" i="5"/>
  <c r="AD72" i="5"/>
  <c r="AE72" i="5"/>
  <c r="AA105" i="5"/>
  <c r="AB105" i="5"/>
  <c r="AB103" i="5"/>
  <c r="AB108" i="5"/>
  <c r="AA108" i="5"/>
  <c r="AA109" i="5"/>
  <c r="AB109" i="5"/>
  <c r="AA110" i="5"/>
  <c r="AB110" i="5"/>
  <c r="AA40" i="5"/>
  <c r="AB40" i="5"/>
  <c r="AB73" i="5"/>
  <c r="AA73" i="5"/>
  <c r="AB81" i="5"/>
  <c r="AA81" i="5"/>
  <c r="AD78" i="5"/>
  <c r="AE78" i="5"/>
  <c r="AD96" i="5"/>
  <c r="AE96" i="5"/>
  <c r="AA47" i="5"/>
  <c r="AB47" i="5"/>
  <c r="AD64" i="5"/>
  <c r="AE64" i="5"/>
  <c r="AE70" i="5"/>
  <c r="AD70" i="5"/>
  <c r="AD59" i="5"/>
  <c r="AE59" i="5"/>
  <c r="AE44" i="5"/>
  <c r="AD44" i="5"/>
  <c r="AA45" i="5"/>
  <c r="AB45" i="5"/>
  <c r="AD37" i="5"/>
  <c r="AE37" i="5"/>
  <c r="AD74" i="5"/>
  <c r="AE74" i="5"/>
  <c r="AA24" i="5"/>
  <c r="AB24" i="5"/>
  <c r="AD35" i="5"/>
  <c r="AE35" i="5"/>
  <c r="AE23" i="5"/>
  <c r="AD23" i="5"/>
  <c r="AD41" i="5"/>
  <c r="AE41" i="5"/>
  <c r="AD77" i="5"/>
  <c r="AE77" i="5"/>
  <c r="AA54" i="5"/>
  <c r="AB54" i="5"/>
  <c r="AB56" i="5"/>
  <c r="AA56" i="5"/>
  <c r="AD95" i="5"/>
  <c r="AE95" i="5"/>
  <c r="AB82" i="5"/>
  <c r="AA82" i="5"/>
  <c r="AB39" i="5"/>
  <c r="AA39" i="5"/>
  <c r="AD63" i="5"/>
  <c r="AE63" i="5"/>
  <c r="AB57" i="5"/>
  <c r="AA57" i="5"/>
  <c r="AB83" i="5"/>
  <c r="AA83" i="5"/>
  <c r="AB55" i="5"/>
  <c r="AA55" i="5"/>
  <c r="AD28" i="5"/>
  <c r="AE28" i="5"/>
  <c r="AE33" i="5"/>
  <c r="AD33" i="5"/>
  <c r="AB69" i="5"/>
  <c r="AA69" i="5"/>
  <c r="AA65" i="5"/>
  <c r="AB65" i="5"/>
  <c r="AD86" i="5"/>
  <c r="AE86" i="5"/>
  <c r="AE90" i="5"/>
  <c r="AD90" i="5"/>
  <c r="AA91" i="5"/>
  <c r="AB91" i="5"/>
  <c r="AD79" i="5"/>
  <c r="AE79" i="5"/>
  <c r="AD75" i="5"/>
  <c r="AE75" i="5"/>
  <c r="AA58" i="5"/>
  <c r="AB58" i="5"/>
  <c r="AB34" i="5"/>
  <c r="AA34" i="5"/>
  <c r="AA53" i="5"/>
  <c r="AB53" i="5"/>
  <c r="AD92" i="5"/>
  <c r="AE92" i="5"/>
  <c r="AD93" i="5"/>
  <c r="AE93" i="5"/>
  <c r="AD66" i="5"/>
  <c r="AE66" i="5"/>
  <c r="AD50" i="5"/>
  <c r="AE50" i="5"/>
  <c r="AD71" i="5"/>
  <c r="AE71" i="5"/>
  <c r="AD26" i="5"/>
  <c r="AE26" i="5"/>
  <c r="AD46" i="5"/>
  <c r="AE46" i="5"/>
  <c r="AD84" i="5"/>
  <c r="AE84" i="5"/>
  <c r="AE42" i="5"/>
  <c r="AD42" i="5"/>
  <c r="AE48" i="5"/>
  <c r="AD48" i="5"/>
  <c r="AD100" i="5"/>
  <c r="AE100" i="5"/>
  <c r="AA102" i="5"/>
  <c r="AB102" i="5"/>
  <c r="AA99" i="5"/>
  <c r="AB99" i="5"/>
  <c r="AD103" i="5"/>
  <c r="AE103" i="5"/>
  <c r="AE106" i="5"/>
  <c r="AD107" i="5" l="1"/>
  <c r="AE107" i="5"/>
  <c r="AD21" i="5"/>
  <c r="AE21" i="5"/>
  <c r="AD31" i="5"/>
  <c r="AE31" i="5"/>
  <c r="AD52" i="5"/>
  <c r="AE52" i="5"/>
  <c r="AE97" i="5"/>
  <c r="AD97" i="5"/>
  <c r="AD105" i="5"/>
  <c r="AE105" i="5"/>
  <c r="AE110" i="5"/>
  <c r="AD110" i="5"/>
  <c r="AE109" i="5"/>
  <c r="AD109" i="5"/>
  <c r="AD108" i="5"/>
  <c r="AE108" i="5"/>
  <c r="AE91" i="5"/>
  <c r="AD91" i="5"/>
  <c r="AE24" i="5"/>
  <c r="AD24" i="5"/>
  <c r="AE47" i="5"/>
  <c r="AD47" i="5"/>
  <c r="AD57" i="5"/>
  <c r="AE57" i="5"/>
  <c r="AE58" i="5"/>
  <c r="AD58" i="5"/>
  <c r="AD40" i="5"/>
  <c r="AE40" i="5"/>
  <c r="AD56" i="5"/>
  <c r="AE56" i="5"/>
  <c r="AD55" i="5"/>
  <c r="AE55" i="5"/>
  <c r="AE39" i="5"/>
  <c r="AD39" i="5"/>
  <c r="AE81" i="5"/>
  <c r="AD81" i="5"/>
  <c r="AD53" i="5"/>
  <c r="AE53" i="5"/>
  <c r="AE65" i="5"/>
  <c r="AD65" i="5"/>
  <c r="AE54" i="5"/>
  <c r="AD54" i="5"/>
  <c r="AE45" i="5"/>
  <c r="AD45" i="5"/>
  <c r="AD34" i="5"/>
  <c r="AE34" i="5"/>
  <c r="AE69" i="5"/>
  <c r="AD69" i="5"/>
  <c r="AE83" i="5"/>
  <c r="AD83" i="5"/>
  <c r="AD82" i="5"/>
  <c r="AE82" i="5"/>
  <c r="AE73" i="5"/>
  <c r="AD73" i="5"/>
  <c r="AE102" i="5"/>
  <c r="AD102" i="5"/>
  <c r="AE99" i="5"/>
  <c r="AD99" i="5"/>
  <c r="AC11" i="5" l="1"/>
</calcChain>
</file>

<file path=xl/sharedStrings.xml><?xml version="1.0" encoding="utf-8"?>
<sst xmlns="http://schemas.openxmlformats.org/spreadsheetml/2006/main" count="711" uniqueCount="299">
  <si>
    <t>IBVS 6244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</si>
  <si>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</si>
  <si>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</si>
  <si>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</si>
  <si>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</si>
  <si>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</si>
  <si>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</si>
  <si>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</si>
  <si>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</si>
  <si>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</si>
  <si>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</si>
  <si>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</si>
  <si>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</si>
  <si>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</si>
  <si>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</si>
  <si>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</si>
  <si>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</si>
  <si>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</si>
  <si>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</si>
  <si>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</si>
  <si>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</si>
  <si>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</si>
  <si>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</si>
  <si>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</si>
  <si>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</si>
  <si>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</si>
  <si>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</si>
  <si>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</si>
  <si>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</si>
  <si>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</si>
  <si>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</si>
  <si>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</si>
  <si>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</si>
  <si>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</si>
  <si>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</si>
  <si>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</si>
  <si>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</si>
  <si>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AR CrB / GSC 2040-1361               </t>
  </si>
  <si>
    <t>EW</t>
  </si>
  <si>
    <t>IBVS 5781</t>
  </si>
  <si>
    <t>II</t>
  </si>
  <si>
    <t>IBVS 5871</t>
  </si>
  <si>
    <t>IBVS 5894</t>
  </si>
  <si>
    <t>IBVS 5438</t>
  </si>
  <si>
    <t>IBVS 5543</t>
  </si>
  <si>
    <t>IBVS 5653</t>
  </si>
  <si>
    <t>IBVS 5713</t>
  </si>
  <si>
    <t>IBVS 5920</t>
  </si>
  <si>
    <t>IBVS 5945</t>
  </si>
  <si>
    <t>Add cycle</t>
  </si>
  <si>
    <t>Old Cycle</t>
  </si>
  <si>
    <t>IBVS 5295</t>
  </si>
  <si>
    <t>IBVS 5918</t>
  </si>
  <si>
    <t>IBVS 5959</t>
  </si>
  <si>
    <t>IBVS 5992</t>
  </si>
  <si>
    <t>IBVS 6010</t>
  </si>
  <si>
    <t>IBVS 6029</t>
  </si>
  <si>
    <t>IBVS 6050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</si>
  <si>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</si>
  <si>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</si>
  <si>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</si>
  <si>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</si>
  <si>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</si>
  <si>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</si>
  <si>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</si>
  <si>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</si>
  <si>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</si>
  <si>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</si>
  <si>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</si>
  <si>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</si>
  <si>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2451260.8684 </t>
  </si>
  <si>
    <t> 23.03.1999 08:50 </t>
  </si>
  <si>
    <t> 0.0026 </t>
  </si>
  <si>
    <t>C </t>
  </si>
  <si>
    <t>o</t>
  </si>
  <si>
    <t> Blättler &amp; Diethelm </t>
  </si>
  <si>
    <t>IBVS 5295 </t>
  </si>
  <si>
    <t>2451310.7335 </t>
  </si>
  <si>
    <t> 12.05.1999 05:36 </t>
  </si>
  <si>
    <t> -0.0000 </t>
  </si>
  <si>
    <t>2452360.5379 </t>
  </si>
  <si>
    <t> 27.03.2002 00:54 </t>
  </si>
  <si>
    <t> 0.0004 </t>
  </si>
  <si>
    <t>2452365.5046 </t>
  </si>
  <si>
    <t> 01.04.2002 00:06 </t>
  </si>
  <si>
    <t> 0.0002 </t>
  </si>
  <si>
    <t>2452368.4846 </t>
  </si>
  <si>
    <t> 03.04.2002 23:37 </t>
  </si>
  <si>
    <t> 0.0001 </t>
  </si>
  <si>
    <t>2452395.5049 </t>
  </si>
  <si>
    <t> 01.05.2002 00:07 </t>
  </si>
  <si>
    <t>2452409.4117 </t>
  </si>
  <si>
    <t> 14.05.2002 21:52 </t>
  </si>
  <si>
    <t> -0.0001 </t>
  </si>
  <si>
    <t>2452409.6101 </t>
  </si>
  <si>
    <t> 15.05.2002 02:38 </t>
  </si>
  <si>
    <t> -0.0004 </t>
  </si>
  <si>
    <t>2452419.5700 </t>
  </si>
  <si>
    <t> 25.05.2002 01:40 </t>
  </si>
  <si>
    <t> 0.0257 </t>
  </si>
  <si>
    <t>2452763.450 </t>
  </si>
  <si>
    <t> 03.05.2003 22:48 </t>
  </si>
  <si>
    <t> -0.002 </t>
  </si>
  <si>
    <t>ns</t>
  </si>
  <si>
    <t> E.Blättler </t>
  </si>
  <si>
    <t>IBVS 5438 </t>
  </si>
  <si>
    <t>2452835.3715 </t>
  </si>
  <si>
    <t> 14.07.2003 20:54 </t>
  </si>
  <si>
    <t> -0.0016 </t>
  </si>
  <si>
    <t>IBVS 5543 </t>
  </si>
  <si>
    <t>2453216.4331 </t>
  </si>
  <si>
    <t> 29.07.2004 22:23 </t>
  </si>
  <si>
    <t> -0.0006 </t>
  </si>
  <si>
    <t>IBVS 5653 </t>
  </si>
  <si>
    <t>2453541.4673 </t>
  </si>
  <si>
    <t> 19.06.2005 23:12 </t>
  </si>
  <si>
    <t> -0.0003 </t>
  </si>
  <si>
    <t>2453917.5548 </t>
  </si>
  <si>
    <t> 01.07.2006 01:18 </t>
  </si>
  <si>
    <t> -0.0065 </t>
  </si>
  <si>
    <t>R</t>
  </si>
  <si>
    <t>IBVS 5713 </t>
  </si>
  <si>
    <t>2454197.4971 </t>
  </si>
  <si>
    <t> 06.04.2007 23:55 </t>
  </si>
  <si>
    <t> 0.0013 </t>
  </si>
  <si>
    <t>IBVS 5781 </t>
  </si>
  <si>
    <t>2454684.4454 </t>
  </si>
  <si>
    <t> 05.08.2008 22:41 </t>
  </si>
  <si>
    <t> -0.0053 </t>
  </si>
  <si>
    <t>IBVS 5871 </t>
  </si>
  <si>
    <t>2454924.4480 </t>
  </si>
  <si>
    <t> 02.04.2009 22:45 </t>
  </si>
  <si>
    <t> -0.0033 </t>
  </si>
  <si>
    <t>-I</t>
  </si>
  <si>
    <t> P.Frank </t>
  </si>
  <si>
    <t>BAVM 209 </t>
  </si>
  <si>
    <t>2454924.6413 </t>
  </si>
  <si>
    <t> 03.04.2009 03:23 </t>
  </si>
  <si>
    <t>6440.5</t>
  </si>
  <si>
    <t> -0.0087 </t>
  </si>
  <si>
    <t>2454943.5195 </t>
  </si>
  <si>
    <t> 22.04.2009 00:28 </t>
  </si>
  <si>
    <t>6488</t>
  </si>
  <si>
    <t> -0.0047 </t>
  </si>
  <si>
    <t> F.Agerer </t>
  </si>
  <si>
    <t>2454952.8582 </t>
  </si>
  <si>
    <t> 01.05.2009 08:35 </t>
  </si>
  <si>
    <t>6511.5</t>
  </si>
  <si>
    <t> -0.0037 </t>
  </si>
  <si>
    <t> R.Diethelm </t>
  </si>
  <si>
    <t>IBVS 5894 </t>
  </si>
  <si>
    <t>2455038.4884 </t>
  </si>
  <si>
    <t> 25.07.2009 23:43 </t>
  </si>
  <si>
    <t>6727</t>
  </si>
  <si>
    <t> -0.0029 </t>
  </si>
  <si>
    <t>IBVS 5920 </t>
  </si>
  <si>
    <t>2455293.3883 </t>
  </si>
  <si>
    <t> 06.04.2010 21:19 </t>
  </si>
  <si>
    <t>7368.5</t>
  </si>
  <si>
    <t> -0.0043 </t>
  </si>
  <si>
    <t>BAVM 214 </t>
  </si>
  <si>
    <t>2455293.5857 </t>
  </si>
  <si>
    <t> 07.04.2010 02:03 </t>
  </si>
  <si>
    <t>7369</t>
  </si>
  <si>
    <t> -0.0056 </t>
  </si>
  <si>
    <t>2455296.7665 </t>
  </si>
  <si>
    <t> 10.04.2010 06:23 </t>
  </si>
  <si>
    <t>7377</t>
  </si>
  <si>
    <t> -0.0036 </t>
  </si>
  <si>
    <t>IBVS 5945 </t>
  </si>
  <si>
    <t>2455334.1164 </t>
  </si>
  <si>
    <t> 17.05.2010 14:47 </t>
  </si>
  <si>
    <t>7471</t>
  </si>
  <si>
    <t> -0.0048 </t>
  </si>
  <si>
    <t> H.Itoh </t>
  </si>
  <si>
    <t>VSB 51 </t>
  </si>
  <si>
    <t>2455629.5468 </t>
  </si>
  <si>
    <t> 09.03.2011 01:07 </t>
  </si>
  <si>
    <t>8214.5</t>
  </si>
  <si>
    <t>BAVM 220 </t>
  </si>
  <si>
    <t>2455663.9172 </t>
  </si>
  <si>
    <t> 12.04.2011 10:00 </t>
  </si>
  <si>
    <t>8301</t>
  </si>
  <si>
    <t> -0.0062 </t>
  </si>
  <si>
    <t>IBVS 5992 </t>
  </si>
  <si>
    <t>2455775.3756 </t>
  </si>
  <si>
    <t> 01.08.2011 21:00 </t>
  </si>
  <si>
    <t>8581.5</t>
  </si>
  <si>
    <t> -0.0050 </t>
  </si>
  <si>
    <t>BAVM 225 </t>
  </si>
  <si>
    <t>2455940.0777 </t>
  </si>
  <si>
    <t> 13.01.2012 13:51 </t>
  </si>
  <si>
    <t>8996</t>
  </si>
  <si>
    <t> R.Nelson </t>
  </si>
  <si>
    <t>IBVS 6050 </t>
  </si>
  <si>
    <t>2456052.9262 </t>
  </si>
  <si>
    <t> 05.05.2012 10:13 </t>
  </si>
  <si>
    <t>9280</t>
  </si>
  <si>
    <t>IBVS 6029 </t>
  </si>
  <si>
    <t>2456060.0776 </t>
  </si>
  <si>
    <t> 12.05.2012 13:51 </t>
  </si>
  <si>
    <t>9298</t>
  </si>
  <si>
    <t> -0.0057 </t>
  </si>
  <si>
    <t>VSB 55 </t>
  </si>
  <si>
    <t>2456396.2375 </t>
  </si>
  <si>
    <t> 13.04.2013 17:42 </t>
  </si>
  <si>
    <t>10144</t>
  </si>
  <si>
    <t>VSB 56 </t>
  </si>
  <si>
    <t>2456782.4637 </t>
  </si>
  <si>
    <t> 04.05.2014 23:07 </t>
  </si>
  <si>
    <t>11116</t>
  </si>
  <si>
    <t> -0.0055 </t>
  </si>
  <si>
    <t>BAVM 238 </t>
  </si>
  <si>
    <t>BAD?</t>
  </si>
  <si>
    <t>UnderOak</t>
  </si>
  <si>
    <t>IBVS 6196</t>
  </si>
  <si>
    <t>−0.00029</t>
  </si>
  <si>
    <t>−0.00014</t>
  </si>
  <si>
    <t>−0.00002</t>
  </si>
  <si>
    <t>−0.00001</t>
  </si>
  <si>
    <t>−0.00030</t>
  </si>
  <si>
    <t>−0.00023</t>
  </si>
  <si>
    <t>−0.00043</t>
  </si>
  <si>
    <t>−0.00037</t>
  </si>
  <si>
    <t>IBVS 6235</t>
  </si>
  <si>
    <t>Sine + Quad fit</t>
  </si>
  <si>
    <t>Multiplier</t>
  </si>
  <si>
    <t>Power of 10</t>
  </si>
  <si>
    <t>Q.+LiTE fit</t>
  </si>
  <si>
    <t>Q fit</t>
  </si>
  <si>
    <t>A.BOX</t>
  </si>
  <si>
    <t>1+e cos nu</t>
  </si>
  <si>
    <t>sin(nu + nu_o)</t>
  </si>
  <si>
    <t>nu</t>
  </si>
  <si>
    <t>tan (nu/2)</t>
  </si>
  <si>
    <t>E7</t>
  </si>
  <si>
    <t>E6</t>
  </si>
  <si>
    <t>E5</t>
  </si>
  <si>
    <t>E4</t>
  </si>
  <si>
    <t>E3</t>
  </si>
  <si>
    <t>E2</t>
  </si>
  <si>
    <t>E1</t>
  </si>
  <si>
    <t>M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</si>
  <si>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</si>
  <si>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</si>
  <si>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</si>
  <si>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</si>
  <si>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Slope</t>
  </si>
  <si>
    <t>Quad</t>
  </si>
  <si>
    <t xml:space="preserve">A (ampl) = </t>
  </si>
  <si>
    <t>e (eccen)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</si>
  <si>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</si>
  <si>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</si>
  <si>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</si>
  <si>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t>degrees</t>
  </si>
  <si>
    <t xml:space="preserve">To = </t>
  </si>
  <si>
    <t>HJD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</si>
  <si>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</si>
  <si>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</si>
  <si>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 sin nu_o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</si>
  <si>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</si>
  <si>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</si>
  <si>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</si>
  <si>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</si>
  <si>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</si>
  <si>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</si>
  <si>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</si>
  <si>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</si>
  <si>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</si>
  <si>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</si>
  <si>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LiTE</t>
  </si>
  <si>
    <t>corr'n</t>
  </si>
  <si>
    <t>Q+S fit</t>
  </si>
  <si>
    <t>LiTE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</si>
  <si>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</si>
  <si>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</si>
  <si>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</si>
  <si>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</si>
  <si>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</si>
  <si>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B7</t>
  </si>
  <si>
    <t>B6</t>
  </si>
  <si>
    <t>B5</t>
  </si>
  <si>
    <t>B4</t>
  </si>
  <si>
    <t>B3</t>
  </si>
  <si>
    <t>B2</t>
  </si>
  <si>
    <t>B1</t>
  </si>
  <si>
    <t>wt</t>
  </si>
  <si>
    <t>VSB-64</t>
  </si>
  <si>
    <t>IBVS 6261</t>
  </si>
  <si>
    <t>2020JAVSO..48….1</t>
  </si>
  <si>
    <t>VSB 069</t>
  </si>
  <si>
    <t>RHN 2021</t>
  </si>
  <si>
    <t>IBVS, 63, 6262</t>
  </si>
  <si>
    <t>JBAV, 55</t>
  </si>
  <si>
    <t>VSB, 91</t>
  </si>
  <si>
    <t>JBAV, 60</t>
  </si>
  <si>
    <t>VSB, 108</t>
  </si>
  <si>
    <t>OEJV 226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</si>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</sst>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E+00"/>
    <numFmt numFmtId="167" formatCode="0.00000"/>
  </numFmts>
  <fonts count="5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color indexed="8"/>
      <name val="CMR1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5" fillId="0" borderId="0"/>
    <xf numFmtId="0" fontId="25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44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16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9" fillId="0" borderId="0" xfId="0" applyFont="1" applyAlignment="1"/>
    <xf numFmtId="0" fontId="6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0" xfId="0" quotePrefix="1" applyAlignment="1"/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5" fillId="0" borderId="0" xfId="0" applyFont="1" applyAlignment="1">
      <alignment vertical="center"/>
    </xf>
    <xf numFmtId="0" fontId="0" fillId="25" borderId="11" xfId="0" applyFill="1" applyBorder="1" applyAlignment="1">
      <alignment vertical="center"/>
    </xf>
    <xf numFmtId="0" fontId="25" fillId="25" borderId="12" xfId="0" applyFont="1" applyFill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3" xfId="0" applyFill="1" applyBorder="1" applyAlignment="1">
      <alignment vertical="center"/>
    </xf>
    <xf numFmtId="0" fontId="25" fillId="25" borderId="14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11" fontId="0" fillId="0" borderId="0" xfId="0" applyNumberFormat="1" applyAlignment="1">
      <alignment vertical="center"/>
    </xf>
    <xf numFmtId="0" fontId="15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6" borderId="13" xfId="0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5" fillId="26" borderId="13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5" borderId="15" xfId="0" applyFill="1" applyBorder="1" applyAlignment="1">
      <alignment vertical="center"/>
    </xf>
    <xf numFmtId="0" fontId="25" fillId="25" borderId="16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25" fillId="0" borderId="15" xfId="0" applyFont="1" applyBorder="1" applyAlignment="1">
      <alignment vertical="center"/>
    </xf>
    <xf numFmtId="0" fontId="41" fillId="27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65" fontId="45" fillId="0" borderId="0" xfId="0" applyNumberFormat="1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5" fillId="0" borderId="0" xfId="42" applyFont="1" applyAlignment="1">
      <alignment horizontal="left" vertical="center"/>
    </xf>
    <xf numFmtId="0" fontId="5" fillId="0" borderId="0" xfId="42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0" xfId="42" applyFont="1" applyAlignment="1">
      <alignment vertical="center"/>
    </xf>
    <xf numFmtId="0" fontId="48" fillId="0" borderId="0" xfId="42" applyFont="1" applyAlignment="1">
      <alignment horizontal="center" vertical="center"/>
    </xf>
    <xf numFmtId="0" fontId="48" fillId="0" borderId="0" xfId="42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165" fontId="49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167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167" fontId="49" fillId="0" borderId="0" xfId="0" applyNumberFormat="1" applyFont="1" applyAlignment="1" applyProtection="1">
      <alignment horizontal="left"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CrB - O-C Diagr.</a:t>
            </a:r>
          </a:p>
        </c:rich>
      </c:tx>
      <c:layout>
        <c:manualLayout>
          <c:xMode val="edge"/>
          <c:yMode val="edge"/>
          <c:x val="0.384385014936196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A7-4A65-8887-2EACEBFD358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10">
                  <c:v>-7.5243750325171277E-4</c:v>
                </c:pt>
                <c:pt idx="28">
                  <c:v>-4.6993749856483191E-4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A7-4A65-8887-2EACEBFD35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14">
                  <c:v>-3.7472500043804757E-3</c:v>
                </c:pt>
                <c:pt idx="17">
                  <c:v>4.3499999446794391E-4</c:v>
                </c:pt>
                <c:pt idx="18">
                  <c:v>-4.940812497807201E-3</c:v>
                </c:pt>
                <c:pt idx="19">
                  <c:v>-9.4299999909708276E-4</c:v>
                </c:pt>
                <c:pt idx="22">
                  <c:v>-2.4881250283215195E-4</c:v>
                </c:pt>
                <c:pt idx="23">
                  <c:v>-1.5246249968186021E-3</c:v>
                </c:pt>
                <c:pt idx="26">
                  <c:v>-1.2235625035827979E-3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A7-4A65-8887-2EACEBFD35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0">
                  <c:v>2.8174999970360659E-3</c:v>
                </c:pt>
                <c:pt idx="1">
                  <c:v>2.8856249991804361E-4</c:v>
                </c:pt>
                <c:pt idx="2">
                  <c:v>1.6953125013969839E-3</c:v>
                </c:pt>
                <c:pt idx="3">
                  <c:v>1.4999999984866008E-3</c:v>
                </c:pt>
                <c:pt idx="4">
                  <c:v>1.3628125016111881E-3</c:v>
                </c:pt>
                <c:pt idx="5">
                  <c:v>1.7523124988656491E-3</c:v>
                </c:pt>
                <c:pt idx="6">
                  <c:v>1.2454374955268577E-3</c:v>
                </c:pt>
                <c:pt idx="7">
                  <c:v>9.6962499810615554E-4</c:v>
                </c:pt>
                <c:pt idx="9">
                  <c:v>1.3991250016260892E-3</c:v>
                </c:pt>
                <c:pt idx="11">
                  <c:v>1.0343750182073563E-4</c:v>
                </c:pt>
                <c:pt idx="12">
                  <c:v>1.4950624972698279E-3</c:v>
                </c:pt>
                <c:pt idx="13">
                  <c:v>2.0658124922192656E-3</c:v>
                </c:pt>
                <c:pt idx="15">
                  <c:v>4.3329374966560863E-3</c:v>
                </c:pt>
                <c:pt idx="16">
                  <c:v>-1.7835000035120174E-3</c:v>
                </c:pt>
                <c:pt idx="20">
                  <c:v>-6.1874961829744279E-6</c:v>
                </c:pt>
                <c:pt idx="21">
                  <c:v>9.1862500266870484E-4</c:v>
                </c:pt>
                <c:pt idx="24">
                  <c:v>4.6237499918788671E-4</c:v>
                </c:pt>
                <c:pt idx="25">
                  <c:v>-6.9037500361446291E-4</c:v>
                </c:pt>
                <c:pt idx="27">
                  <c:v>-1.7391250003129244E-3</c:v>
                </c:pt>
                <c:pt idx="29">
                  <c:v>-6.18500002019573E-4</c:v>
                </c:pt>
                <c:pt idx="30">
                  <c:v>1.9999999494757503E-5</c:v>
                </c:pt>
                <c:pt idx="31">
                  <c:v>-9.0925000404240564E-4</c:v>
                </c:pt>
                <c:pt idx="32">
                  <c:v>-1.1672916662064381E-3</c:v>
                </c:pt>
                <c:pt idx="33">
                  <c:v>-1.7971666675293818E-3</c:v>
                </c:pt>
                <c:pt idx="34">
                  <c:v>1.1302291604806669E-3</c:v>
                </c:pt>
                <c:pt idx="35">
                  <c:v>-1.8693749734666198E-4</c:v>
                </c:pt>
                <c:pt idx="36">
                  <c:v>-4.8399999650428072E-4</c:v>
                </c:pt>
                <c:pt idx="37">
                  <c:v>1.0874999861698598E-4</c:v>
                </c:pt>
                <c:pt idx="38">
                  <c:v>7.7156249608378857E-4</c:v>
                </c:pt>
                <c:pt idx="39">
                  <c:v>9.2499998572748154E-5</c:v>
                </c:pt>
                <c:pt idx="40">
                  <c:v>2.101874997606501E-4</c:v>
                </c:pt>
                <c:pt idx="41">
                  <c:v>3.3437499223509803E-4</c:v>
                </c:pt>
                <c:pt idx="42">
                  <c:v>3.5531249886844307E-4</c:v>
                </c:pt>
                <c:pt idx="43">
                  <c:v>4.3749998440034688E-5</c:v>
                </c:pt>
                <c:pt idx="44">
                  <c:v>5.6468749244231731E-4</c:v>
                </c:pt>
                <c:pt idx="45">
                  <c:v>-2.1437500254251063E-4</c:v>
                </c:pt>
                <c:pt idx="46">
                  <c:v>3.0656249145977199E-4</c:v>
                </c:pt>
                <c:pt idx="47">
                  <c:v>-3.7250000605126843E-4</c:v>
                </c:pt>
                <c:pt idx="48">
                  <c:v>1.4843750250292942E-4</c:v>
                </c:pt>
                <c:pt idx="49">
                  <c:v>3.6899999395245686E-4</c:v>
                </c:pt>
                <c:pt idx="50">
                  <c:v>6.5749998611863703E-5</c:v>
                </c:pt>
                <c:pt idx="51">
                  <c:v>-6.3500003307126462E-5</c:v>
                </c:pt>
                <c:pt idx="52">
                  <c:v>3.7837499985471368E-4</c:v>
                </c:pt>
                <c:pt idx="53">
                  <c:v>7.426249940181151E-4</c:v>
                </c:pt>
                <c:pt idx="54">
                  <c:v>8.6681249376852065E-4</c:v>
                </c:pt>
                <c:pt idx="55">
                  <c:v>8.166249972418882E-4</c:v>
                </c:pt>
                <c:pt idx="56">
                  <c:v>1.0552499952609651E-3</c:v>
                </c:pt>
                <c:pt idx="57">
                  <c:v>5.4837499919813126E-4</c:v>
                </c:pt>
                <c:pt idx="58">
                  <c:v>6.7256249894853681E-4</c:v>
                </c:pt>
                <c:pt idx="59">
                  <c:v>5.6099999346770346E-4</c:v>
                </c:pt>
                <c:pt idx="60">
                  <c:v>9.2381249851314351E-4</c:v>
                </c:pt>
                <c:pt idx="61">
                  <c:v>9.7037499654106796E-4</c:v>
                </c:pt>
                <c:pt idx="62">
                  <c:v>1.137874998676125E-3</c:v>
                </c:pt>
                <c:pt idx="63">
                  <c:v>2.5339374988107011E-3</c:v>
                </c:pt>
                <c:pt idx="64">
                  <c:v>7.9668749822303653E-4</c:v>
                </c:pt>
                <c:pt idx="65">
                  <c:v>2.3432499947375618E-3</c:v>
                </c:pt>
                <c:pt idx="66">
                  <c:v>-9.3256249965634197E-4</c:v>
                </c:pt>
                <c:pt idx="67">
                  <c:v>-1.2358125022728927E-3</c:v>
                </c:pt>
                <c:pt idx="68">
                  <c:v>-4.1162499837810174E-4</c:v>
                </c:pt>
                <c:pt idx="69">
                  <c:v>3.4060624966514297E-3</c:v>
                </c:pt>
                <c:pt idx="70">
                  <c:v>1.1302499988232739E-3</c:v>
                </c:pt>
                <c:pt idx="71">
                  <c:v>1.2605625015567057E-3</c:v>
                </c:pt>
                <c:pt idx="72">
                  <c:v>1.1768749391194433E-4</c:v>
                </c:pt>
                <c:pt idx="73">
                  <c:v>1.5313124968088232E-3</c:v>
                </c:pt>
                <c:pt idx="74">
                  <c:v>1.3406875004875474E-3</c:v>
                </c:pt>
                <c:pt idx="75">
                  <c:v>-3.2900000223889947E-4</c:v>
                </c:pt>
                <c:pt idx="76">
                  <c:v>1.9518750195857137E-4</c:v>
                </c:pt>
                <c:pt idx="77">
                  <c:v>-6.0162500449223444E-4</c:v>
                </c:pt>
                <c:pt idx="78">
                  <c:v>-6.0162500449223444E-4</c:v>
                </c:pt>
                <c:pt idx="79">
                  <c:v>-4.4387500383891165E-4</c:v>
                </c:pt>
                <c:pt idx="80">
                  <c:v>-1.7803750015445985E-3</c:v>
                </c:pt>
                <c:pt idx="81">
                  <c:v>1.9643751293187961E-3</c:v>
                </c:pt>
                <c:pt idx="82">
                  <c:v>-1.4909372839611024E-3</c:v>
                </c:pt>
                <c:pt idx="83">
                  <c:v>-1.2465624968172051E-3</c:v>
                </c:pt>
                <c:pt idx="84">
                  <c:v>7.1743750013411045E-3</c:v>
                </c:pt>
                <c:pt idx="85">
                  <c:v>-2.9007500052102841E-3</c:v>
                </c:pt>
                <c:pt idx="86">
                  <c:v>-2.1768750011688098E-3</c:v>
                </c:pt>
                <c:pt idx="87">
                  <c:v>-8.6943730275379494E-4</c:v>
                </c:pt>
                <c:pt idx="88">
                  <c:v>-2.4066247715381905E-3</c:v>
                </c:pt>
                <c:pt idx="89">
                  <c:v>-1.1961876880377531E-3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A7-4A65-8887-2EACEBFD35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A7-4A65-8887-2EACEBFD35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A7-4A65-8887-2EACEBFD35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A7-4A65-8887-2EACEBFD35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0">
                  <c:v>5.1147556323291989E-3</c:v>
                </c:pt>
                <c:pt idx="1">
                  <c:v>5.0798653747011575E-3</c:v>
                </c:pt>
                <c:pt idx="2">
                  <c:v>4.3453628993761805E-3</c:v>
                </c:pt>
                <c:pt idx="3">
                  <c:v>4.3418877741144236E-3</c:v>
                </c:pt>
                <c:pt idx="4">
                  <c:v>4.3398026989573697E-3</c:v>
                </c:pt>
                <c:pt idx="5">
                  <c:v>4.3208980175334106E-3</c:v>
                </c:pt>
                <c:pt idx="6">
                  <c:v>4.311167666800491E-3</c:v>
                </c:pt>
                <c:pt idx="7">
                  <c:v>4.311028661790021E-3</c:v>
                </c:pt>
                <c:pt idx="8">
                  <c:v>4.3040784112665063E-3</c:v>
                </c:pt>
                <c:pt idx="9">
                  <c:v>4.2476423770155718E-3</c:v>
                </c:pt>
                <c:pt idx="10">
                  <c:v>4.0634607381424461E-3</c:v>
                </c:pt>
                <c:pt idx="11">
                  <c:v>4.0131409243522034E-3</c:v>
                </c:pt>
                <c:pt idx="12">
                  <c:v>3.7465293142702003E-3</c:v>
                </c:pt>
                <c:pt idx="13">
                  <c:v>3.5191171171408166E-3</c:v>
                </c:pt>
                <c:pt idx="14">
                  <c:v>3.2559806323205704E-3</c:v>
                </c:pt>
                <c:pt idx="15">
                  <c:v>3.0601225725679412E-3</c:v>
                </c:pt>
                <c:pt idx="16">
                  <c:v>2.7194212919052765E-3</c:v>
                </c:pt>
                <c:pt idx="17">
                  <c:v>2.5515032392571741E-3</c:v>
                </c:pt>
                <c:pt idx="18">
                  <c:v>2.551364234246704E-3</c:v>
                </c:pt>
                <c:pt idx="19">
                  <c:v>2.5381587582520271E-3</c:v>
                </c:pt>
                <c:pt idx="20">
                  <c:v>2.5316255227599239E-3</c:v>
                </c:pt>
                <c:pt idx="21">
                  <c:v>2.4717143632472316E-3</c:v>
                </c:pt>
                <c:pt idx="22">
                  <c:v>2.2933709348138581E-3</c:v>
                </c:pt>
                <c:pt idx="23">
                  <c:v>2.2932319298033877E-3</c:v>
                </c:pt>
                <c:pt idx="24">
                  <c:v>2.2910078496358633E-3</c:v>
                </c:pt>
                <c:pt idx="25">
                  <c:v>2.2648749076674499E-3</c:v>
                </c:pt>
                <c:pt idx="26">
                  <c:v>2.0581744570981387E-3</c:v>
                </c:pt>
                <c:pt idx="27">
                  <c:v>2.0341265902867798E-3</c:v>
                </c:pt>
                <c:pt idx="28">
                  <c:v>1.9561447794129508E-3</c:v>
                </c:pt>
                <c:pt idx="29">
                  <c:v>1.840909625733086E-3</c:v>
                </c:pt>
                <c:pt idx="30">
                  <c:v>1.761954779785965E-3</c:v>
                </c:pt>
                <c:pt idx="31">
                  <c:v>1.7569505994090347E-3</c:v>
                </c:pt>
                <c:pt idx="32">
                  <c:v>1.7327637275872053E-3</c:v>
                </c:pt>
                <c:pt idx="33">
                  <c:v>1.7208092966867609E-3</c:v>
                </c:pt>
                <c:pt idx="34">
                  <c:v>1.7103839209014898E-3</c:v>
                </c:pt>
                <c:pt idx="35">
                  <c:v>1.6914792394775312E-3</c:v>
                </c:pt>
                <c:pt idx="36">
                  <c:v>1.5217541216933153E-3</c:v>
                </c:pt>
                <c:pt idx="37">
                  <c:v>1.5034054603112381E-3</c:v>
                </c:pt>
                <c:pt idx="38">
                  <c:v>1.5013203851541837E-3</c:v>
                </c:pt>
                <c:pt idx="39">
                  <c:v>1.5006253601018323E-3</c:v>
                </c:pt>
                <c:pt idx="40">
                  <c:v>1.4993743150075998E-3</c:v>
                </c:pt>
                <c:pt idx="41">
                  <c:v>1.4992353099971293E-3</c:v>
                </c:pt>
                <c:pt idx="42">
                  <c:v>1.4985402849447779E-3</c:v>
                </c:pt>
                <c:pt idx="43">
                  <c:v>1.4922850594736151E-3</c:v>
                </c:pt>
                <c:pt idx="44">
                  <c:v>1.4915900344212637E-3</c:v>
                </c:pt>
                <c:pt idx="45">
                  <c:v>1.4908950093689122E-3</c:v>
                </c:pt>
                <c:pt idx="46">
                  <c:v>1.4901999843165608E-3</c:v>
                </c:pt>
                <c:pt idx="47">
                  <c:v>1.4895049592642097E-3</c:v>
                </c:pt>
                <c:pt idx="48">
                  <c:v>1.4888099342118583E-3</c:v>
                </c:pt>
                <c:pt idx="49">
                  <c:v>1.2570885817578957E-3</c:v>
                </c:pt>
                <c:pt idx="50">
                  <c:v>1.2565325617160147E-3</c:v>
                </c:pt>
                <c:pt idx="51">
                  <c:v>1.2515283813390845E-3</c:v>
                </c:pt>
                <c:pt idx="52">
                  <c:v>1.2501383312343815E-3</c:v>
                </c:pt>
                <c:pt idx="53">
                  <c:v>1.2440221107736893E-3</c:v>
                </c:pt>
                <c:pt idx="54">
                  <c:v>1.2438831057632188E-3</c:v>
                </c:pt>
                <c:pt idx="55">
                  <c:v>1.23957395043864E-3</c:v>
                </c:pt>
                <c:pt idx="56">
                  <c:v>1.2376278802920561E-3</c:v>
                </c:pt>
                <c:pt idx="57">
                  <c:v>1.2278975295591365E-3</c:v>
                </c:pt>
                <c:pt idx="58">
                  <c:v>1.227758524548666E-3</c:v>
                </c:pt>
                <c:pt idx="59">
                  <c:v>1.2215032990775033E-3</c:v>
                </c:pt>
                <c:pt idx="60">
                  <c:v>1.2194182239204489E-3</c:v>
                </c:pt>
                <c:pt idx="61">
                  <c:v>1.2145530485539891E-3</c:v>
                </c:pt>
                <c:pt idx="62">
                  <c:v>1.2089928481351779E-3</c:v>
                </c:pt>
                <c:pt idx="63">
                  <c:v>1.0072965779427965E-3</c:v>
                </c:pt>
                <c:pt idx="64">
                  <c:v>7.4429909813302072E-4</c:v>
                </c:pt>
                <c:pt idx="65">
                  <c:v>7.3943392276656049E-4</c:v>
                </c:pt>
                <c:pt idx="66">
                  <c:v>7.3929491775609046E-4</c:v>
                </c:pt>
                <c:pt idx="67">
                  <c:v>7.3873889771420946E-4</c:v>
                </c:pt>
                <c:pt idx="68">
                  <c:v>7.38599892703739E-4</c:v>
                </c:pt>
                <c:pt idx="69">
                  <c:v>7.3734884760950654E-4</c:v>
                </c:pt>
                <c:pt idx="70">
                  <c:v>7.3720984259903607E-4</c:v>
                </c:pt>
                <c:pt idx="71">
                  <c:v>7.2956456702317042E-4</c:v>
                </c:pt>
                <c:pt idx="72">
                  <c:v>5.5970044422848451E-4</c:v>
                </c:pt>
                <c:pt idx="73">
                  <c:v>5.0215236989378711E-4</c:v>
                </c:pt>
                <c:pt idx="74">
                  <c:v>4.9520211937027292E-4</c:v>
                </c:pt>
                <c:pt idx="75">
                  <c:v>4.8755684379440728E-4</c:v>
                </c:pt>
                <c:pt idx="76">
                  <c:v>4.8741783878393681E-4</c:v>
                </c:pt>
                <c:pt idx="77">
                  <c:v>2.2706145417309646E-4</c:v>
                </c:pt>
                <c:pt idx="78">
                  <c:v>2.2706145417309646E-4</c:v>
                </c:pt>
                <c:pt idx="79">
                  <c:v>-2.574823123812145E-6</c:v>
                </c:pt>
                <c:pt idx="80">
                  <c:v>-2.483356816352731E-4</c:v>
                </c:pt>
                <c:pt idx="81">
                  <c:v>-4.8019603909970569E-4</c:v>
                </c:pt>
                <c:pt idx="82">
                  <c:v>-5.2815276771195265E-4</c:v>
                </c:pt>
                <c:pt idx="83">
                  <c:v>-5.4622341907308979E-4</c:v>
                </c:pt>
                <c:pt idx="84">
                  <c:v>-5.4691844412544169E-4</c:v>
                </c:pt>
                <c:pt idx="85">
                  <c:v>-5.6832521573786481E-4</c:v>
                </c:pt>
                <c:pt idx="86">
                  <c:v>-7.6098616024967806E-4</c:v>
                </c:pt>
                <c:pt idx="87">
                  <c:v>-8.4953235191924815E-4</c:v>
                </c:pt>
                <c:pt idx="88">
                  <c:v>-8.516174270763021E-4</c:v>
                </c:pt>
                <c:pt idx="89">
                  <c:v>-8.712171335526122E-4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A7-4A65-8887-2EACEBFD35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8">
                  <c:v>2.7078999999503139E-2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A7-4A65-8887-2EACEBFD3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07200"/>
        <c:axId val="1"/>
      </c:scatterChart>
      <c:valAx>
        <c:axId val="103430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07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21052548611602"/>
          <c:y val="0.92419947506561673"/>
          <c:w val="0.72222332568789271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CrB - O-C Diagr.</a:t>
            </a:r>
          </a:p>
        </c:rich>
      </c:tx>
      <c:layout>
        <c:manualLayout>
          <c:xMode val="edge"/>
          <c:yMode val="edge"/>
          <c:x val="0.38438501493619603"/>
          <c:y val="3.1662269129287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192629133808559"/>
          <c:w val="0.8078089923062598"/>
          <c:h val="0.675462611650998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1F-4E56-B84F-1A3EE683EF49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10">
                  <c:v>-7.5243750325171277E-4</c:v>
                </c:pt>
                <c:pt idx="28">
                  <c:v>-4.6993749856483191E-4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1F-4E56-B84F-1A3EE683EF4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14">
                  <c:v>-3.7472500043804757E-3</c:v>
                </c:pt>
                <c:pt idx="17">
                  <c:v>4.3499999446794391E-4</c:v>
                </c:pt>
                <c:pt idx="18">
                  <c:v>-4.940812497807201E-3</c:v>
                </c:pt>
                <c:pt idx="19">
                  <c:v>-9.4299999909708276E-4</c:v>
                </c:pt>
                <c:pt idx="22">
                  <c:v>-2.4881250283215195E-4</c:v>
                </c:pt>
                <c:pt idx="23">
                  <c:v>-1.5246249968186021E-3</c:v>
                </c:pt>
                <c:pt idx="26">
                  <c:v>-1.2235625035827979E-3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1F-4E56-B84F-1A3EE683EF4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0">
                  <c:v>2.8174999970360659E-3</c:v>
                </c:pt>
                <c:pt idx="1">
                  <c:v>2.8856249991804361E-4</c:v>
                </c:pt>
                <c:pt idx="2">
                  <c:v>1.6953125013969839E-3</c:v>
                </c:pt>
                <c:pt idx="3">
                  <c:v>1.4999999984866008E-3</c:v>
                </c:pt>
                <c:pt idx="4">
                  <c:v>1.3628125016111881E-3</c:v>
                </c:pt>
                <c:pt idx="5">
                  <c:v>1.7523124988656491E-3</c:v>
                </c:pt>
                <c:pt idx="6">
                  <c:v>1.2454374955268577E-3</c:v>
                </c:pt>
                <c:pt idx="7">
                  <c:v>9.6962499810615554E-4</c:v>
                </c:pt>
                <c:pt idx="9">
                  <c:v>1.3991250016260892E-3</c:v>
                </c:pt>
                <c:pt idx="11">
                  <c:v>1.0343750182073563E-4</c:v>
                </c:pt>
                <c:pt idx="12">
                  <c:v>1.4950624972698279E-3</c:v>
                </c:pt>
                <c:pt idx="13">
                  <c:v>2.0658124922192656E-3</c:v>
                </c:pt>
                <c:pt idx="15">
                  <c:v>4.3329374966560863E-3</c:v>
                </c:pt>
                <c:pt idx="16">
                  <c:v>-1.7835000035120174E-3</c:v>
                </c:pt>
                <c:pt idx="20">
                  <c:v>-6.1874961829744279E-6</c:v>
                </c:pt>
                <c:pt idx="21">
                  <c:v>9.1862500266870484E-4</c:v>
                </c:pt>
                <c:pt idx="24">
                  <c:v>4.6237499918788671E-4</c:v>
                </c:pt>
                <c:pt idx="25">
                  <c:v>-6.9037500361446291E-4</c:v>
                </c:pt>
                <c:pt idx="27">
                  <c:v>-1.7391250003129244E-3</c:v>
                </c:pt>
                <c:pt idx="29">
                  <c:v>-6.18500002019573E-4</c:v>
                </c:pt>
                <c:pt idx="30">
                  <c:v>1.9999999494757503E-5</c:v>
                </c:pt>
                <c:pt idx="31">
                  <c:v>-9.0925000404240564E-4</c:v>
                </c:pt>
                <c:pt idx="32">
                  <c:v>-1.1672916662064381E-3</c:v>
                </c:pt>
                <c:pt idx="33">
                  <c:v>-1.7971666675293818E-3</c:v>
                </c:pt>
                <c:pt idx="34">
                  <c:v>1.1302291604806669E-3</c:v>
                </c:pt>
                <c:pt idx="35">
                  <c:v>-1.8693749734666198E-4</c:v>
                </c:pt>
                <c:pt idx="36">
                  <c:v>-4.8399999650428072E-4</c:v>
                </c:pt>
                <c:pt idx="37">
                  <c:v>1.0874999861698598E-4</c:v>
                </c:pt>
                <c:pt idx="38">
                  <c:v>7.7156249608378857E-4</c:v>
                </c:pt>
                <c:pt idx="39">
                  <c:v>9.2499998572748154E-5</c:v>
                </c:pt>
                <c:pt idx="40">
                  <c:v>2.101874997606501E-4</c:v>
                </c:pt>
                <c:pt idx="41">
                  <c:v>3.3437499223509803E-4</c:v>
                </c:pt>
                <c:pt idx="42">
                  <c:v>3.5531249886844307E-4</c:v>
                </c:pt>
                <c:pt idx="43">
                  <c:v>4.3749998440034688E-5</c:v>
                </c:pt>
                <c:pt idx="44">
                  <c:v>5.6468749244231731E-4</c:v>
                </c:pt>
                <c:pt idx="45">
                  <c:v>-2.1437500254251063E-4</c:v>
                </c:pt>
                <c:pt idx="46">
                  <c:v>3.0656249145977199E-4</c:v>
                </c:pt>
                <c:pt idx="47">
                  <c:v>-3.7250000605126843E-4</c:v>
                </c:pt>
                <c:pt idx="48">
                  <c:v>1.4843750250292942E-4</c:v>
                </c:pt>
                <c:pt idx="49">
                  <c:v>3.6899999395245686E-4</c:v>
                </c:pt>
                <c:pt idx="50">
                  <c:v>6.5749998611863703E-5</c:v>
                </c:pt>
                <c:pt idx="51">
                  <c:v>-6.3500003307126462E-5</c:v>
                </c:pt>
                <c:pt idx="52">
                  <c:v>3.7837499985471368E-4</c:v>
                </c:pt>
                <c:pt idx="53">
                  <c:v>7.426249940181151E-4</c:v>
                </c:pt>
                <c:pt idx="54">
                  <c:v>8.6681249376852065E-4</c:v>
                </c:pt>
                <c:pt idx="55">
                  <c:v>8.166249972418882E-4</c:v>
                </c:pt>
                <c:pt idx="56">
                  <c:v>1.0552499952609651E-3</c:v>
                </c:pt>
                <c:pt idx="57">
                  <c:v>5.4837499919813126E-4</c:v>
                </c:pt>
                <c:pt idx="58">
                  <c:v>6.7256249894853681E-4</c:v>
                </c:pt>
                <c:pt idx="59">
                  <c:v>5.6099999346770346E-4</c:v>
                </c:pt>
                <c:pt idx="60">
                  <c:v>9.2381249851314351E-4</c:v>
                </c:pt>
                <c:pt idx="61">
                  <c:v>9.7037499654106796E-4</c:v>
                </c:pt>
                <c:pt idx="62">
                  <c:v>1.137874998676125E-3</c:v>
                </c:pt>
                <c:pt idx="63">
                  <c:v>2.5339374988107011E-3</c:v>
                </c:pt>
                <c:pt idx="64">
                  <c:v>7.9668749822303653E-4</c:v>
                </c:pt>
                <c:pt idx="65">
                  <c:v>2.3432499947375618E-3</c:v>
                </c:pt>
                <c:pt idx="66">
                  <c:v>-9.3256249965634197E-4</c:v>
                </c:pt>
                <c:pt idx="67">
                  <c:v>-1.2358125022728927E-3</c:v>
                </c:pt>
                <c:pt idx="68">
                  <c:v>-4.1162499837810174E-4</c:v>
                </c:pt>
                <c:pt idx="69">
                  <c:v>3.4060624966514297E-3</c:v>
                </c:pt>
                <c:pt idx="70">
                  <c:v>1.1302499988232739E-3</c:v>
                </c:pt>
                <c:pt idx="71">
                  <c:v>1.2605625015567057E-3</c:v>
                </c:pt>
                <c:pt idx="72">
                  <c:v>1.1768749391194433E-4</c:v>
                </c:pt>
                <c:pt idx="73">
                  <c:v>1.5313124968088232E-3</c:v>
                </c:pt>
                <c:pt idx="74">
                  <c:v>1.3406875004875474E-3</c:v>
                </c:pt>
                <c:pt idx="75">
                  <c:v>-3.2900000223889947E-4</c:v>
                </c:pt>
                <c:pt idx="76">
                  <c:v>1.9518750195857137E-4</c:v>
                </c:pt>
                <c:pt idx="77">
                  <c:v>-6.0162500449223444E-4</c:v>
                </c:pt>
                <c:pt idx="78">
                  <c:v>-6.0162500449223444E-4</c:v>
                </c:pt>
                <c:pt idx="79">
                  <c:v>-4.4387500383891165E-4</c:v>
                </c:pt>
                <c:pt idx="80">
                  <c:v>-1.7803750015445985E-3</c:v>
                </c:pt>
                <c:pt idx="81">
                  <c:v>1.9643751293187961E-3</c:v>
                </c:pt>
                <c:pt idx="82">
                  <c:v>-1.4909372839611024E-3</c:v>
                </c:pt>
                <c:pt idx="83">
                  <c:v>-1.2465624968172051E-3</c:v>
                </c:pt>
                <c:pt idx="84">
                  <c:v>7.1743750013411045E-3</c:v>
                </c:pt>
                <c:pt idx="85">
                  <c:v>-2.9007500052102841E-3</c:v>
                </c:pt>
                <c:pt idx="86">
                  <c:v>-2.1768750011688098E-3</c:v>
                </c:pt>
                <c:pt idx="87">
                  <c:v>-8.6943730275379494E-4</c:v>
                </c:pt>
                <c:pt idx="88">
                  <c:v>-2.4066247715381905E-3</c:v>
                </c:pt>
                <c:pt idx="89">
                  <c:v>-1.1961876880377531E-3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1F-4E56-B84F-1A3EE683EF49}"/>
            </c:ext>
          </c:extLst>
        </c:ser>
        <c:ser>
          <c:idx val="7"/>
          <c:order val="4"/>
          <c:tx>
            <c:strRef>
              <c:f>Active!$AX$1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Active!$AW$2:$AW$122</c:f>
              <c:numCache>
                <c:formatCode>General</c:formatCode>
                <c:ptCount val="12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  <c:pt idx="71">
                  <c:v>6200</c:v>
                </c:pt>
                <c:pt idx="72">
                  <c:v>6400</c:v>
                </c:pt>
                <c:pt idx="73">
                  <c:v>6600</c:v>
                </c:pt>
                <c:pt idx="74">
                  <c:v>6800</c:v>
                </c:pt>
                <c:pt idx="75">
                  <c:v>7000</c:v>
                </c:pt>
                <c:pt idx="76">
                  <c:v>7200</c:v>
                </c:pt>
                <c:pt idx="77">
                  <c:v>7400</c:v>
                </c:pt>
                <c:pt idx="78">
                  <c:v>7600</c:v>
                </c:pt>
                <c:pt idx="79">
                  <c:v>7800</c:v>
                </c:pt>
                <c:pt idx="80">
                  <c:v>8000</c:v>
                </c:pt>
                <c:pt idx="81">
                  <c:v>8200</c:v>
                </c:pt>
                <c:pt idx="82">
                  <c:v>8400</c:v>
                </c:pt>
                <c:pt idx="83">
                  <c:v>8600</c:v>
                </c:pt>
                <c:pt idx="84">
                  <c:v>8800</c:v>
                </c:pt>
                <c:pt idx="85">
                  <c:v>9000</c:v>
                </c:pt>
                <c:pt idx="86">
                  <c:v>9200</c:v>
                </c:pt>
                <c:pt idx="87">
                  <c:v>9400</c:v>
                </c:pt>
                <c:pt idx="88">
                  <c:v>9600</c:v>
                </c:pt>
                <c:pt idx="89">
                  <c:v>9800</c:v>
                </c:pt>
                <c:pt idx="90">
                  <c:v>10000</c:v>
                </c:pt>
                <c:pt idx="91">
                  <c:v>10200</c:v>
                </c:pt>
                <c:pt idx="92">
                  <c:v>11000</c:v>
                </c:pt>
                <c:pt idx="93">
                  <c:v>10400</c:v>
                </c:pt>
                <c:pt idx="94">
                  <c:v>11200</c:v>
                </c:pt>
                <c:pt idx="95">
                  <c:v>11400</c:v>
                </c:pt>
                <c:pt idx="96">
                  <c:v>10600</c:v>
                </c:pt>
                <c:pt idx="97">
                  <c:v>10800</c:v>
                </c:pt>
                <c:pt idx="98">
                  <c:v>11600</c:v>
                </c:pt>
                <c:pt idx="99">
                  <c:v>11800</c:v>
                </c:pt>
                <c:pt idx="100">
                  <c:v>12000</c:v>
                </c:pt>
                <c:pt idx="101">
                  <c:v>12200</c:v>
                </c:pt>
                <c:pt idx="102">
                  <c:v>12400</c:v>
                </c:pt>
                <c:pt idx="103">
                  <c:v>12600</c:v>
                </c:pt>
                <c:pt idx="104">
                  <c:v>12800</c:v>
                </c:pt>
                <c:pt idx="105">
                  <c:v>13000</c:v>
                </c:pt>
                <c:pt idx="106">
                  <c:v>13200</c:v>
                </c:pt>
                <c:pt idx="107">
                  <c:v>13400</c:v>
                </c:pt>
                <c:pt idx="108">
                  <c:v>13600</c:v>
                </c:pt>
                <c:pt idx="109">
                  <c:v>13800</c:v>
                </c:pt>
                <c:pt idx="110">
                  <c:v>14000</c:v>
                </c:pt>
                <c:pt idx="111">
                  <c:v>14200</c:v>
                </c:pt>
                <c:pt idx="112">
                  <c:v>14400</c:v>
                </c:pt>
                <c:pt idx="113">
                  <c:v>14600</c:v>
                </c:pt>
                <c:pt idx="114">
                  <c:v>14800</c:v>
                </c:pt>
                <c:pt idx="115">
                  <c:v>15000</c:v>
                </c:pt>
                <c:pt idx="116">
                  <c:v>15200</c:v>
                </c:pt>
                <c:pt idx="117">
                  <c:v>15400</c:v>
                </c:pt>
                <c:pt idx="118">
                  <c:v>15600</c:v>
                </c:pt>
                <c:pt idx="119">
                  <c:v>15800</c:v>
                </c:pt>
                <c:pt idx="120">
                  <c:v>16000</c:v>
                </c:pt>
              </c:numCache>
            </c:numRef>
          </c:xVal>
          <c:yVal>
            <c:numRef>
              <c:f>Active!$AX$2:$AX$122</c:f>
              <c:numCache>
                <c:formatCode>General</c:formatCode>
                <c:ptCount val="121"/>
                <c:pt idx="0">
                  <c:v>-8.6007422324311438E-4</c:v>
                </c:pt>
                <c:pt idx="1">
                  <c:v>-9.0576662893409059E-4</c:v>
                </c:pt>
                <c:pt idx="2">
                  <c:v>-9.4729598827538841E-4</c:v>
                </c:pt>
                <c:pt idx="3">
                  <c:v>-9.8424159121746047E-4</c:v>
                </c:pt>
                <c:pt idx="4">
                  <c:v>-1.0161454150017803E-3</c:v>
                </c:pt>
                <c:pt idx="5">
                  <c:v>-1.0425069579591715E-3</c:v>
                </c:pt>
                <c:pt idx="6">
                  <c:v>-1.0627778017994643E-3</c:v>
                </c:pt>
                <c:pt idx="7">
                  <c:v>-1.0763560312357376E-3</c:v>
                </c:pt>
                <c:pt idx="8">
                  <c:v>-1.0825807518802875E-3</c:v>
                </c:pt>
                <c:pt idx="9">
                  <c:v>-1.0807271830988396E-3</c:v>
                </c:pt>
                <c:pt idx="10">
                  <c:v>-1.0700032198847189E-3</c:v>
                </c:pt>
                <c:pt idx="11">
                  <c:v>-1.0495490168667958E-3</c:v>
                </c:pt>
                <c:pt idx="12">
                  <c:v>-1.018442120718697E-3</c:v>
                </c:pt>
                <c:pt idx="13">
                  <c:v>-9.7571207673238661E-4</c:v>
                </c:pt>
                <c:pt idx="14">
                  <c:v>-9.2037043530130965E-4</c:v>
                </c:pt>
                <c:pt idx="15">
                  <c:v>-8.5146484537133567E-4</c:v>
                </c:pt>
                <c:pt idx="16">
                  <c:v>-7.6816921667825886E-4</c:v>
                </c:pt>
                <c:pt idx="17">
                  <c:v>-6.6992421397765712E-4</c:v>
                </c:pt>
                <c:pt idx="18">
                  <c:v>-5.5663934624629991E-4</c:v>
                </c:pt>
                <c:pt idx="19">
                  <c:v>-4.2895210084192717E-4</c:v>
                </c:pt>
                <c:pt idx="20">
                  <c:v>-2.885038425103846E-4</c:v>
                </c:pt>
                <c:pt idx="21">
                  <c:v>-1.3814106513999072E-4</c:v>
                </c:pt>
                <c:pt idx="22">
                  <c:v>1.8086256222050652E-5</c:v>
                </c:pt>
                <c:pt idx="23">
                  <c:v>1.752305001272582E-4</c:v>
                </c:pt>
                <c:pt idx="24">
                  <c:v>3.2804173778481349E-4</c:v>
                </c:pt>
                <c:pt idx="25">
                  <c:v>4.7168537611127359E-4</c:v>
                </c:pt>
                <c:pt idx="26">
                  <c:v>6.0233836466039076E-4</c:v>
                </c:pt>
                <c:pt idx="27">
                  <c:v>7.1748647403749495E-4</c:v>
                </c:pt>
                <c:pt idx="28">
                  <c:v>8.1590034542258381E-4</c:v>
                </c:pt>
                <c:pt idx="29">
                  <c:v>8.9739563184937571E-4</c:v>
                </c:pt>
                <c:pt idx="30">
                  <c:v>9.6251721851409199E-4</c:v>
                </c:pt>
                <c:pt idx="31">
                  <c:v>1.0122491384552111E-3</c:v>
                </c:pt>
                <c:pt idx="32">
                  <c:v>1.0477943253043068E-3</c:v>
                </c:pt>
                <c:pt idx="33">
                  <c:v>1.0704272831419989E-3</c:v>
                </c:pt>
                <c:pt idx="34">
                  <c:v>1.0814047515079143E-3</c:v>
                </c:pt>
                <c:pt idx="35">
                  <c:v>1.0819165861492628E-3</c:v>
                </c:pt>
                <c:pt idx="36">
                  <c:v>1.0730623918448643E-3</c:v>
                </c:pt>
                <c:pt idx="37">
                  <c:v>1.055843766080521E-3</c:v>
                </c:pt>
                <c:pt idx="38">
                  <c:v>1.0311654976470125E-3</c:v>
                </c:pt>
                <c:pt idx="39">
                  <c:v>9.9984149645470461E-4</c:v>
                </c:pt>
                <c:pt idx="40">
                  <c:v>9.6260286475279347E-4</c:v>
                </c:pt>
                <c:pt idx="41">
                  <c:v>9.2010661056326397E-4</c:v>
                </c:pt>
                <c:pt idx="42">
                  <c:v>8.729442143585221E-4</c:v>
                </c:pt>
                <c:pt idx="43">
                  <c:v>8.2164969106398255E-4</c:v>
                </c:pt>
                <c:pt idx="44">
                  <c:v>7.6670701845845931E-4</c:v>
                </c:pt>
                <c:pt idx="45">
                  <c:v>7.0855689893281019E-4</c:v>
                </c:pt>
                <c:pt idx="46">
                  <c:v>6.4760284502999297E-4</c:v>
                </c:pt>
                <c:pt idx="47">
                  <c:v>5.8421657724533999E-4</c:v>
                </c:pt>
                <c:pt idx="48">
                  <c:v>5.1874272488566851E-4</c:v>
                </c:pt>
                <c:pt idx="49">
                  <c:v>4.5150283994070586E-4</c:v>
                </c:pt>
                <c:pt idx="50">
                  <c:v>3.8279876898931873E-4</c:v>
                </c:pt>
                <c:pt idx="51">
                  <c:v>3.1291547004073906E-4</c:v>
                </c:pt>
                <c:pt idx="52">
                  <c:v>2.4212339801756968E-4</c:v>
                </c:pt>
                <c:pt idx="53">
                  <c:v>1.7068060402472806E-4</c:v>
                </c:pt>
                <c:pt idx="54">
                  <c:v>9.8834693679105825E-5</c:v>
                </c:pt>
                <c:pt idx="55">
                  <c:v>2.6824768090956109E-5</c:v>
                </c:pt>
                <c:pt idx="56">
                  <c:v>-4.5116567853829727E-5</c:v>
                </c:pt>
                <c:pt idx="57">
                  <c:v>-1.1676109326092623E-4</c:v>
                </c:pt>
                <c:pt idx="58">
                  <c:v>-1.8788276558149227E-4</c:v>
                </c:pt>
                <c:pt idx="59">
                  <c:v>-2.5825546902063563E-4</c:v>
                </c:pt>
                <c:pt idx="60">
                  <c:v>-3.2765078395677186E-4</c:v>
                </c:pt>
                <c:pt idx="61">
                  <c:v>-3.9583584275991966E-4</c:v>
                </c:pt>
                <c:pt idx="62">
                  <c:v>-4.6257131535661544E-4</c:v>
                </c:pt>
                <c:pt idx="63">
                  <c:v>-5.2760953003160049E-4</c:v>
                </c:pt>
                <c:pt idx="64">
                  <c:v>-5.9069268916886616E-4</c:v>
                </c:pt>
                <c:pt idx="65">
                  <c:v>-6.5155109556001237E-4</c:v>
                </c:pt>
                <c:pt idx="66">
                  <c:v>-7.0990127206971233E-4</c:v>
                </c:pt>
                <c:pt idx="67">
                  <c:v>-7.6544384323016124E-4</c:v>
                </c:pt>
                <c:pt idx="68">
                  <c:v>-8.1786105522207444E-4</c:v>
                </c:pt>
                <c:pt idx="69">
                  <c:v>-8.6681383917486244E-4</c:v>
                </c:pt>
                <c:pt idx="70">
                  <c:v>-9.1193836527821951E-4</c:v>
                </c:pt>
                <c:pt idx="71">
                  <c:v>-9.5284208175796397E-4</c:v>
                </c:pt>
                <c:pt idx="72">
                  <c:v>-9.8909927263069863E-4</c:v>
                </c:pt>
                <c:pt idx="73">
                  <c:v>-1.0202461942713261E-3</c:v>
                </c:pt>
                <c:pt idx="74">
                  <c:v>-1.0457758647696303E-3</c:v>
                </c:pt>
                <c:pt idx="75">
                  <c:v>-1.0651325964445406E-3</c:v>
                </c:pt>
                <c:pt idx="76">
                  <c:v>-1.0777064108701945E-3</c:v>
                </c:pt>
                <c:pt idx="77">
                  <c:v>-1.0828276020202559E-3</c:v>
                </c:pt>
                <c:pt idx="78">
                  <c:v>-1.079761971152268E-3</c:v>
                </c:pt>
                <c:pt idx="79">
                  <c:v>-1.0677077050528477E-3</c:v>
                </c:pt>
                <c:pt idx="80">
                  <c:v>-1.0457955680245193E-3</c:v>
                </c:pt>
                <c:pt idx="81">
                  <c:v>-1.0130951036040337E-3</c:v>
                </c:pt>
                <c:pt idx="82">
                  <c:v>-9.6863101497974397E-4</c:v>
                </c:pt>
                <c:pt idx="83">
                  <c:v>-9.1141599449161151E-4</c:v>
                </c:pt>
                <c:pt idx="84">
                  <c:v>-8.4050914126426366E-4</c:v>
                </c:pt>
                <c:pt idx="85">
                  <c:v>-7.5511239827928906E-4</c:v>
                </c:pt>
                <c:pt idx="86">
                  <c:v>-6.5471931064910421E-4</c:v>
                </c:pt>
                <c:pt idx="87">
                  <c:v>-5.3932610349669626E-4</c:v>
                </c:pt>
                <c:pt idx="88">
                  <c:v>-4.096967522209346E-4</c:v>
                </c:pt>
                <c:pt idx="89">
                  <c:v>-2.6763505797610618E-4</c:v>
                </c:pt>
                <c:pt idx="90">
                  <c:v>-1.1616515384709795E-4</c:v>
                </c:pt>
                <c:pt idx="91">
                  <c:v>4.0509009822265378E-5</c:v>
                </c:pt>
                <c:pt idx="92">
                  <c:v>6.197080051636003E-4</c:v>
                </c:pt>
                <c:pt idx="93">
                  <c:v>1.9735519602557121E-4</c:v>
                </c:pt>
                <c:pt idx="94">
                  <c:v>7.3252285432975287E-4</c:v>
                </c:pt>
                <c:pt idx="95">
                  <c:v>8.2852059342111619E-4</c:v>
                </c:pt>
                <c:pt idx="96">
                  <c:v>3.4913895539922949E-4</c:v>
                </c:pt>
                <c:pt idx="97">
                  <c:v>4.9113889250570119E-4</c:v>
                </c:pt>
                <c:pt idx="98">
                  <c:v>9.0764011457996339E-4</c:v>
                </c:pt>
                <c:pt idx="99">
                  <c:v>9.7050508897582007E-4</c:v>
                </c:pt>
                <c:pt idx="100">
                  <c:v>1.0181423405990328E-3</c:v>
                </c:pt>
                <c:pt idx="101">
                  <c:v>1.0517724299750788E-3</c:v>
                </c:pt>
                <c:pt idx="102">
                  <c:v>1.0726716673014097E-3</c:v>
                </c:pt>
                <c:pt idx="103">
                  <c:v>1.0820895400834576E-3</c:v>
                </c:pt>
                <c:pt idx="104">
                  <c:v>1.0812040364262157E-3</c:v>
                </c:pt>
                <c:pt idx="105">
                  <c:v>1.071101024501254E-3</c:v>
                </c:pt>
                <c:pt idx="106">
                  <c:v>1.0527681093411851E-3</c:v>
                </c:pt>
                <c:pt idx="107">
                  <c:v>1.0270967170543067E-3</c:v>
                </c:pt>
                <c:pt idx="108">
                  <c:v>9.948884570566835E-4</c:v>
                </c:pt>
                <c:pt idx="109">
                  <c:v>9.5686335608411268E-4</c:v>
                </c:pt>
                <c:pt idx="110">
                  <c:v>9.136685862427519E-4</c:v>
                </c:pt>
                <c:pt idx="111">
                  <c:v>8.6588697455712745E-4</c:v>
                </c:pt>
                <c:pt idx="112">
                  <c:v>8.1404497933728476E-4</c:v>
                </c:pt>
                <c:pt idx="113">
                  <c:v>7.5862002467901978E-4</c:v>
                </c:pt>
                <c:pt idx="114">
                  <c:v>7.0004716655022226E-4</c:v>
                </c:pt>
                <c:pt idx="115">
                  <c:v>6.3872508127556726E-4</c:v>
                </c:pt>
                <c:pt idx="116">
                  <c:v>5.7502136450257146E-4</c:v>
                </c:pt>
                <c:pt idx="117">
                  <c:v>5.0927713304376409E-4</c:v>
                </c:pt>
                <c:pt idx="118">
                  <c:v>4.4181094371642174E-4</c:v>
                </c:pt>
                <c:pt idx="119">
                  <c:v>3.729220800136779E-4</c:v>
                </c:pt>
                <c:pt idx="120">
                  <c:v>3.0289329932645678E-4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71F-4E56-B84F-1A3EE683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08840"/>
        <c:axId val="1"/>
      </c:scatterChart>
      <c:valAx>
        <c:axId val="1034308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02781521679165"/>
              <c:y val="0.85752089695912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9050187328167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08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85332576671158"/>
          <c:y val="0.93139952492745792"/>
          <c:w val="0.42943005998124106"/>
          <c:h val="5.27704485488126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CrB - O-C Diagr.</a:t>
            </a:r>
          </a:p>
        </c:rich>
      </c:tx>
      <c:layout>
        <c:manualLayout>
          <c:xMode val="edge"/>
          <c:yMode val="edge"/>
          <c:x val="0.3849624060150376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3227547400864442"/>
          <c:w val="0.81052631578947365"/>
          <c:h val="0.6746049174440864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FD-4196-8115-F16362E261FA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10">
                  <c:v>-7.5243750325171277E-4</c:v>
                </c:pt>
                <c:pt idx="28">
                  <c:v>-4.6993749856483191E-4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FD-4196-8115-F16362E261F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14">
                  <c:v>-3.7472500043804757E-3</c:v>
                </c:pt>
                <c:pt idx="17">
                  <c:v>4.3499999446794391E-4</c:v>
                </c:pt>
                <c:pt idx="18">
                  <c:v>-4.940812497807201E-3</c:v>
                </c:pt>
                <c:pt idx="19">
                  <c:v>-9.4299999909708276E-4</c:v>
                </c:pt>
                <c:pt idx="22">
                  <c:v>-2.4881250283215195E-4</c:v>
                </c:pt>
                <c:pt idx="23">
                  <c:v>-1.5246249968186021E-3</c:v>
                </c:pt>
                <c:pt idx="26">
                  <c:v>-1.2235625035827979E-3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FD-4196-8115-F16362E261F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0">
                  <c:v>2.8174999970360659E-3</c:v>
                </c:pt>
                <c:pt idx="1">
                  <c:v>2.8856249991804361E-4</c:v>
                </c:pt>
                <c:pt idx="2">
                  <c:v>1.6953125013969839E-3</c:v>
                </c:pt>
                <c:pt idx="3">
                  <c:v>1.4999999984866008E-3</c:v>
                </c:pt>
                <c:pt idx="4">
                  <c:v>1.3628125016111881E-3</c:v>
                </c:pt>
                <c:pt idx="5">
                  <c:v>1.7523124988656491E-3</c:v>
                </c:pt>
                <c:pt idx="6">
                  <c:v>1.2454374955268577E-3</c:v>
                </c:pt>
                <c:pt idx="7">
                  <c:v>9.6962499810615554E-4</c:v>
                </c:pt>
                <c:pt idx="9">
                  <c:v>1.3991250016260892E-3</c:v>
                </c:pt>
                <c:pt idx="11">
                  <c:v>1.0343750182073563E-4</c:v>
                </c:pt>
                <c:pt idx="12">
                  <c:v>1.4950624972698279E-3</c:v>
                </c:pt>
                <c:pt idx="13">
                  <c:v>2.0658124922192656E-3</c:v>
                </c:pt>
                <c:pt idx="15">
                  <c:v>4.3329374966560863E-3</c:v>
                </c:pt>
                <c:pt idx="16">
                  <c:v>-1.7835000035120174E-3</c:v>
                </c:pt>
                <c:pt idx="20">
                  <c:v>-6.1874961829744279E-6</c:v>
                </c:pt>
                <c:pt idx="21">
                  <c:v>9.1862500266870484E-4</c:v>
                </c:pt>
                <c:pt idx="24">
                  <c:v>4.6237499918788671E-4</c:v>
                </c:pt>
                <c:pt idx="25">
                  <c:v>-6.9037500361446291E-4</c:v>
                </c:pt>
                <c:pt idx="27">
                  <c:v>-1.7391250003129244E-3</c:v>
                </c:pt>
                <c:pt idx="29">
                  <c:v>-6.18500002019573E-4</c:v>
                </c:pt>
                <c:pt idx="30">
                  <c:v>1.9999999494757503E-5</c:v>
                </c:pt>
                <c:pt idx="31">
                  <c:v>-9.0925000404240564E-4</c:v>
                </c:pt>
                <c:pt idx="32">
                  <c:v>-1.1672916662064381E-3</c:v>
                </c:pt>
                <c:pt idx="33">
                  <c:v>-1.7971666675293818E-3</c:v>
                </c:pt>
                <c:pt idx="34">
                  <c:v>1.1302291604806669E-3</c:v>
                </c:pt>
                <c:pt idx="35">
                  <c:v>-1.8693749734666198E-4</c:v>
                </c:pt>
                <c:pt idx="36">
                  <c:v>-4.8399999650428072E-4</c:v>
                </c:pt>
                <c:pt idx="37">
                  <c:v>1.0874999861698598E-4</c:v>
                </c:pt>
                <c:pt idx="38">
                  <c:v>7.7156249608378857E-4</c:v>
                </c:pt>
                <c:pt idx="39">
                  <c:v>9.2499998572748154E-5</c:v>
                </c:pt>
                <c:pt idx="40">
                  <c:v>2.101874997606501E-4</c:v>
                </c:pt>
                <c:pt idx="41">
                  <c:v>3.3437499223509803E-4</c:v>
                </c:pt>
                <c:pt idx="42">
                  <c:v>3.5531249886844307E-4</c:v>
                </c:pt>
                <c:pt idx="43">
                  <c:v>4.3749998440034688E-5</c:v>
                </c:pt>
                <c:pt idx="44">
                  <c:v>5.6468749244231731E-4</c:v>
                </c:pt>
                <c:pt idx="45">
                  <c:v>-2.1437500254251063E-4</c:v>
                </c:pt>
                <c:pt idx="46">
                  <c:v>3.0656249145977199E-4</c:v>
                </c:pt>
                <c:pt idx="47">
                  <c:v>-3.7250000605126843E-4</c:v>
                </c:pt>
                <c:pt idx="48">
                  <c:v>1.4843750250292942E-4</c:v>
                </c:pt>
                <c:pt idx="49">
                  <c:v>3.6899999395245686E-4</c:v>
                </c:pt>
                <c:pt idx="50">
                  <c:v>6.5749998611863703E-5</c:v>
                </c:pt>
                <c:pt idx="51">
                  <c:v>-6.3500003307126462E-5</c:v>
                </c:pt>
                <c:pt idx="52">
                  <c:v>3.7837499985471368E-4</c:v>
                </c:pt>
                <c:pt idx="53">
                  <c:v>7.426249940181151E-4</c:v>
                </c:pt>
                <c:pt idx="54">
                  <c:v>8.6681249376852065E-4</c:v>
                </c:pt>
                <c:pt idx="55">
                  <c:v>8.166249972418882E-4</c:v>
                </c:pt>
                <c:pt idx="56">
                  <c:v>1.0552499952609651E-3</c:v>
                </c:pt>
                <c:pt idx="57">
                  <c:v>5.4837499919813126E-4</c:v>
                </c:pt>
                <c:pt idx="58">
                  <c:v>6.7256249894853681E-4</c:v>
                </c:pt>
                <c:pt idx="59">
                  <c:v>5.6099999346770346E-4</c:v>
                </c:pt>
                <c:pt idx="60">
                  <c:v>9.2381249851314351E-4</c:v>
                </c:pt>
                <c:pt idx="61">
                  <c:v>9.7037499654106796E-4</c:v>
                </c:pt>
                <c:pt idx="62">
                  <c:v>1.137874998676125E-3</c:v>
                </c:pt>
                <c:pt idx="63">
                  <c:v>2.5339374988107011E-3</c:v>
                </c:pt>
                <c:pt idx="64">
                  <c:v>7.9668749822303653E-4</c:v>
                </c:pt>
                <c:pt idx="65">
                  <c:v>2.3432499947375618E-3</c:v>
                </c:pt>
                <c:pt idx="66">
                  <c:v>-9.3256249965634197E-4</c:v>
                </c:pt>
                <c:pt idx="67">
                  <c:v>-1.2358125022728927E-3</c:v>
                </c:pt>
                <c:pt idx="68">
                  <c:v>-4.1162499837810174E-4</c:v>
                </c:pt>
                <c:pt idx="69">
                  <c:v>3.4060624966514297E-3</c:v>
                </c:pt>
                <c:pt idx="70">
                  <c:v>1.1302499988232739E-3</c:v>
                </c:pt>
                <c:pt idx="71">
                  <c:v>1.2605625015567057E-3</c:v>
                </c:pt>
                <c:pt idx="72">
                  <c:v>1.1768749391194433E-4</c:v>
                </c:pt>
                <c:pt idx="73">
                  <c:v>1.5313124968088232E-3</c:v>
                </c:pt>
                <c:pt idx="74">
                  <c:v>1.3406875004875474E-3</c:v>
                </c:pt>
                <c:pt idx="75">
                  <c:v>-3.2900000223889947E-4</c:v>
                </c:pt>
                <c:pt idx="76">
                  <c:v>1.9518750195857137E-4</c:v>
                </c:pt>
                <c:pt idx="77">
                  <c:v>-6.0162500449223444E-4</c:v>
                </c:pt>
                <c:pt idx="78">
                  <c:v>-6.0162500449223444E-4</c:v>
                </c:pt>
                <c:pt idx="79">
                  <c:v>-4.4387500383891165E-4</c:v>
                </c:pt>
                <c:pt idx="80">
                  <c:v>-1.7803750015445985E-3</c:v>
                </c:pt>
                <c:pt idx="81">
                  <c:v>1.9643751293187961E-3</c:v>
                </c:pt>
                <c:pt idx="82">
                  <c:v>-1.4909372839611024E-3</c:v>
                </c:pt>
                <c:pt idx="83">
                  <c:v>-1.2465624968172051E-3</c:v>
                </c:pt>
                <c:pt idx="84">
                  <c:v>7.1743750013411045E-3</c:v>
                </c:pt>
                <c:pt idx="85">
                  <c:v>-2.9007500052102841E-3</c:v>
                </c:pt>
                <c:pt idx="86">
                  <c:v>-2.1768750011688098E-3</c:v>
                </c:pt>
                <c:pt idx="87">
                  <c:v>-8.6943730275379494E-4</c:v>
                </c:pt>
                <c:pt idx="88">
                  <c:v>-2.4066247715381905E-3</c:v>
                </c:pt>
                <c:pt idx="89">
                  <c:v>-1.1961876880377531E-3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FD-4196-8115-F16362E261F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CFD-4196-8115-F16362E261F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CFD-4196-8115-F16362E261F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3.0000000000000001E-5</c:v>
                  </c:pt>
                  <c:pt idx="38">
                    <c:v>2.5000000000000001E-4</c:v>
                  </c:pt>
                  <c:pt idx="39">
                    <c:v>5.0000000000000002E-5</c:v>
                  </c:pt>
                  <c:pt idx="40">
                    <c:v>0</c:v>
                  </c:pt>
                  <c:pt idx="41">
                    <c:v>3.2000000000000003E-4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2.7999999999999998E-4</c:v>
                  </c:pt>
                  <c:pt idx="50">
                    <c:v>5.0000000000000002E-5</c:v>
                  </c:pt>
                  <c:pt idx="51">
                    <c:v>5.9999999999999995E-4</c:v>
                  </c:pt>
                  <c:pt idx="52">
                    <c:v>2.9E-4</c:v>
                  </c:pt>
                  <c:pt idx="53">
                    <c:v>6.8999999999999997E-4</c:v>
                  </c:pt>
                  <c:pt idx="54">
                    <c:v>3.5E-4</c:v>
                  </c:pt>
                  <c:pt idx="55">
                    <c:v>7.6999999999999996E-4</c:v>
                  </c:pt>
                  <c:pt idx="56">
                    <c:v>9.7999999999999997E-4</c:v>
                  </c:pt>
                  <c:pt idx="57">
                    <c:v>5.5000000000000003E-4</c:v>
                  </c:pt>
                  <c:pt idx="58">
                    <c:v>1.6000000000000001E-4</c:v>
                  </c:pt>
                  <c:pt idx="59">
                    <c:v>5.1000000000000004E-4</c:v>
                  </c:pt>
                  <c:pt idx="60">
                    <c:v>3.6000000000000002E-4</c:v>
                  </c:pt>
                  <c:pt idx="61">
                    <c:v>8.8000000000000003E-4</c:v>
                  </c:pt>
                  <c:pt idx="62">
                    <c:v>1.09E-3</c:v>
                  </c:pt>
                  <c:pt idx="63">
                    <c:v>1.8E-3</c:v>
                  </c:pt>
                  <c:pt idx="64">
                    <c:v>2.3000000000000001E-4</c:v>
                  </c:pt>
                  <c:pt idx="65">
                    <c:v>2.5000000000000001E-3</c:v>
                  </c:pt>
                  <c:pt idx="66">
                    <c:v>2E-3</c:v>
                  </c:pt>
                  <c:pt idx="67">
                    <c:v>3.5000000000000001E-3</c:v>
                  </c:pt>
                  <c:pt idx="68">
                    <c:v>4.0000000000000002E-4</c:v>
                  </c:pt>
                  <c:pt idx="69">
                    <c:v>1.5E-3</c:v>
                  </c:pt>
                  <c:pt idx="70">
                    <c:v>5.9999999999999995E-4</c:v>
                  </c:pt>
                  <c:pt idx="71">
                    <c:v>6.4999999999999997E-4</c:v>
                  </c:pt>
                  <c:pt idx="72">
                    <c:v>0</c:v>
                  </c:pt>
                  <c:pt idx="73">
                    <c:v>8.9999999999999998E-4</c:v>
                  </c:pt>
                  <c:pt idx="74">
                    <c:v>7.5000000000000002E-4</c:v>
                  </c:pt>
                  <c:pt idx="75">
                    <c:v>8.0000000000000004E-4</c:v>
                  </c:pt>
                  <c:pt idx="76">
                    <c:v>1E-3</c:v>
                  </c:pt>
                  <c:pt idx="77">
                    <c:v>2.0000000000000001E-4</c:v>
                  </c:pt>
                  <c:pt idx="78">
                    <c:v>2.0000000000000001E-4</c:v>
                  </c:pt>
                  <c:pt idx="79">
                    <c:v>1E-4</c:v>
                  </c:pt>
                  <c:pt idx="80">
                    <c:v>0</c:v>
                  </c:pt>
                  <c:pt idx="81">
                    <c:v>1E-3</c:v>
                  </c:pt>
                  <c:pt idx="83">
                    <c:v>2.0000000000000001E-4</c:v>
                  </c:pt>
                  <c:pt idx="84">
                    <c:v>5.0000000000000001E-4</c:v>
                  </c:pt>
                  <c:pt idx="85">
                    <c:v>1.1999999999999999E-3</c:v>
                  </c:pt>
                  <c:pt idx="86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CFD-4196-8115-F16362E261F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0">
                  <c:v>5.1147556323291989E-3</c:v>
                </c:pt>
                <c:pt idx="1">
                  <c:v>5.0798653747011575E-3</c:v>
                </c:pt>
                <c:pt idx="2">
                  <c:v>4.3453628993761805E-3</c:v>
                </c:pt>
                <c:pt idx="3">
                  <c:v>4.3418877741144236E-3</c:v>
                </c:pt>
                <c:pt idx="4">
                  <c:v>4.3398026989573697E-3</c:v>
                </c:pt>
                <c:pt idx="5">
                  <c:v>4.3208980175334106E-3</c:v>
                </c:pt>
                <c:pt idx="6">
                  <c:v>4.311167666800491E-3</c:v>
                </c:pt>
                <c:pt idx="7">
                  <c:v>4.311028661790021E-3</c:v>
                </c:pt>
                <c:pt idx="8">
                  <c:v>4.3040784112665063E-3</c:v>
                </c:pt>
                <c:pt idx="9">
                  <c:v>4.2476423770155718E-3</c:v>
                </c:pt>
                <c:pt idx="10">
                  <c:v>4.0634607381424461E-3</c:v>
                </c:pt>
                <c:pt idx="11">
                  <c:v>4.0131409243522034E-3</c:v>
                </c:pt>
                <c:pt idx="12">
                  <c:v>3.7465293142702003E-3</c:v>
                </c:pt>
                <c:pt idx="13">
                  <c:v>3.5191171171408166E-3</c:v>
                </c:pt>
                <c:pt idx="14">
                  <c:v>3.2559806323205704E-3</c:v>
                </c:pt>
                <c:pt idx="15">
                  <c:v>3.0601225725679412E-3</c:v>
                </c:pt>
                <c:pt idx="16">
                  <c:v>2.7194212919052765E-3</c:v>
                </c:pt>
                <c:pt idx="17">
                  <c:v>2.5515032392571741E-3</c:v>
                </c:pt>
                <c:pt idx="18">
                  <c:v>2.551364234246704E-3</c:v>
                </c:pt>
                <c:pt idx="19">
                  <c:v>2.5381587582520271E-3</c:v>
                </c:pt>
                <c:pt idx="20">
                  <c:v>2.5316255227599239E-3</c:v>
                </c:pt>
                <c:pt idx="21">
                  <c:v>2.4717143632472316E-3</c:v>
                </c:pt>
                <c:pt idx="22">
                  <c:v>2.2933709348138581E-3</c:v>
                </c:pt>
                <c:pt idx="23">
                  <c:v>2.2932319298033877E-3</c:v>
                </c:pt>
                <c:pt idx="24">
                  <c:v>2.2910078496358633E-3</c:v>
                </c:pt>
                <c:pt idx="25">
                  <c:v>2.2648749076674499E-3</c:v>
                </c:pt>
                <c:pt idx="26">
                  <c:v>2.0581744570981387E-3</c:v>
                </c:pt>
                <c:pt idx="27">
                  <c:v>2.0341265902867798E-3</c:v>
                </c:pt>
                <c:pt idx="28">
                  <c:v>1.9561447794129508E-3</c:v>
                </c:pt>
                <c:pt idx="29">
                  <c:v>1.840909625733086E-3</c:v>
                </c:pt>
                <c:pt idx="30">
                  <c:v>1.761954779785965E-3</c:v>
                </c:pt>
                <c:pt idx="31">
                  <c:v>1.7569505994090347E-3</c:v>
                </c:pt>
                <c:pt idx="32">
                  <c:v>1.7327637275872053E-3</c:v>
                </c:pt>
                <c:pt idx="33">
                  <c:v>1.7208092966867609E-3</c:v>
                </c:pt>
                <c:pt idx="34">
                  <c:v>1.7103839209014898E-3</c:v>
                </c:pt>
                <c:pt idx="35">
                  <c:v>1.6914792394775312E-3</c:v>
                </c:pt>
                <c:pt idx="36">
                  <c:v>1.5217541216933153E-3</c:v>
                </c:pt>
                <c:pt idx="37">
                  <c:v>1.5034054603112381E-3</c:v>
                </c:pt>
                <c:pt idx="38">
                  <c:v>1.5013203851541837E-3</c:v>
                </c:pt>
                <c:pt idx="39">
                  <c:v>1.5006253601018323E-3</c:v>
                </c:pt>
                <c:pt idx="40">
                  <c:v>1.4993743150075998E-3</c:v>
                </c:pt>
                <c:pt idx="41">
                  <c:v>1.4992353099971293E-3</c:v>
                </c:pt>
                <c:pt idx="42">
                  <c:v>1.4985402849447779E-3</c:v>
                </c:pt>
                <c:pt idx="43">
                  <c:v>1.4922850594736151E-3</c:v>
                </c:pt>
                <c:pt idx="44">
                  <c:v>1.4915900344212637E-3</c:v>
                </c:pt>
                <c:pt idx="45">
                  <c:v>1.4908950093689122E-3</c:v>
                </c:pt>
                <c:pt idx="46">
                  <c:v>1.4901999843165608E-3</c:v>
                </c:pt>
                <c:pt idx="47">
                  <c:v>1.4895049592642097E-3</c:v>
                </c:pt>
                <c:pt idx="48">
                  <c:v>1.4888099342118583E-3</c:v>
                </c:pt>
                <c:pt idx="49">
                  <c:v>1.2570885817578957E-3</c:v>
                </c:pt>
                <c:pt idx="50">
                  <c:v>1.2565325617160147E-3</c:v>
                </c:pt>
                <c:pt idx="51">
                  <c:v>1.2515283813390845E-3</c:v>
                </c:pt>
                <c:pt idx="52">
                  <c:v>1.2501383312343815E-3</c:v>
                </c:pt>
                <c:pt idx="53">
                  <c:v>1.2440221107736893E-3</c:v>
                </c:pt>
                <c:pt idx="54">
                  <c:v>1.2438831057632188E-3</c:v>
                </c:pt>
                <c:pt idx="55">
                  <c:v>1.23957395043864E-3</c:v>
                </c:pt>
                <c:pt idx="56">
                  <c:v>1.2376278802920561E-3</c:v>
                </c:pt>
                <c:pt idx="57">
                  <c:v>1.2278975295591365E-3</c:v>
                </c:pt>
                <c:pt idx="58">
                  <c:v>1.227758524548666E-3</c:v>
                </c:pt>
                <c:pt idx="59">
                  <c:v>1.2215032990775033E-3</c:v>
                </c:pt>
                <c:pt idx="60">
                  <c:v>1.2194182239204489E-3</c:v>
                </c:pt>
                <c:pt idx="61">
                  <c:v>1.2145530485539891E-3</c:v>
                </c:pt>
                <c:pt idx="62">
                  <c:v>1.2089928481351779E-3</c:v>
                </c:pt>
                <c:pt idx="63">
                  <c:v>1.0072965779427965E-3</c:v>
                </c:pt>
                <c:pt idx="64">
                  <c:v>7.4429909813302072E-4</c:v>
                </c:pt>
                <c:pt idx="65">
                  <c:v>7.3943392276656049E-4</c:v>
                </c:pt>
                <c:pt idx="66">
                  <c:v>7.3929491775609046E-4</c:v>
                </c:pt>
                <c:pt idx="67">
                  <c:v>7.3873889771420946E-4</c:v>
                </c:pt>
                <c:pt idx="68">
                  <c:v>7.38599892703739E-4</c:v>
                </c:pt>
                <c:pt idx="69">
                  <c:v>7.3734884760950654E-4</c:v>
                </c:pt>
                <c:pt idx="70">
                  <c:v>7.3720984259903607E-4</c:v>
                </c:pt>
                <c:pt idx="71">
                  <c:v>7.2956456702317042E-4</c:v>
                </c:pt>
                <c:pt idx="72">
                  <c:v>5.5970044422848451E-4</c:v>
                </c:pt>
                <c:pt idx="73">
                  <c:v>5.0215236989378711E-4</c:v>
                </c:pt>
                <c:pt idx="74">
                  <c:v>4.9520211937027292E-4</c:v>
                </c:pt>
                <c:pt idx="75">
                  <c:v>4.8755684379440728E-4</c:v>
                </c:pt>
                <c:pt idx="76">
                  <c:v>4.8741783878393681E-4</c:v>
                </c:pt>
                <c:pt idx="77">
                  <c:v>2.2706145417309646E-4</c:v>
                </c:pt>
                <c:pt idx="78">
                  <c:v>2.2706145417309646E-4</c:v>
                </c:pt>
                <c:pt idx="79">
                  <c:v>-2.574823123812145E-6</c:v>
                </c:pt>
                <c:pt idx="80">
                  <c:v>-2.483356816352731E-4</c:v>
                </c:pt>
                <c:pt idx="81">
                  <c:v>-4.8019603909970569E-4</c:v>
                </c:pt>
                <c:pt idx="82">
                  <c:v>-5.2815276771195265E-4</c:v>
                </c:pt>
                <c:pt idx="83">
                  <c:v>-5.4622341907308979E-4</c:v>
                </c:pt>
                <c:pt idx="84">
                  <c:v>-5.4691844412544169E-4</c:v>
                </c:pt>
                <c:pt idx="85">
                  <c:v>-5.6832521573786481E-4</c:v>
                </c:pt>
                <c:pt idx="86">
                  <c:v>-7.6098616024967806E-4</c:v>
                </c:pt>
                <c:pt idx="87">
                  <c:v>-8.4953235191924815E-4</c:v>
                </c:pt>
                <c:pt idx="88">
                  <c:v>-8.516174270763021E-4</c:v>
                </c:pt>
                <c:pt idx="89">
                  <c:v>-8.712171335526122E-4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CFD-4196-8115-F16362E261F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-2780</c:v>
                </c:pt>
                <c:pt idx="1">
                  <c:v>-2654.5</c:v>
                </c:pt>
                <c:pt idx="2">
                  <c:v>-12.5</c:v>
                </c:pt>
                <c:pt idx="3">
                  <c:v>0</c:v>
                </c:pt>
                <c:pt idx="4">
                  <c:v>7.5</c:v>
                </c:pt>
                <c:pt idx="5">
                  <c:v>75.5</c:v>
                </c:pt>
                <c:pt idx="6">
                  <c:v>110.5</c:v>
                </c:pt>
                <c:pt idx="7">
                  <c:v>111</c:v>
                </c:pt>
                <c:pt idx="8">
                  <c:v>136</c:v>
                </c:pt>
                <c:pt idx="9">
                  <c:v>339</c:v>
                </c:pt>
                <c:pt idx="10">
                  <c:v>1001.5</c:v>
                </c:pt>
                <c:pt idx="11">
                  <c:v>1182.5</c:v>
                </c:pt>
                <c:pt idx="12">
                  <c:v>2141.5</c:v>
                </c:pt>
                <c:pt idx="13">
                  <c:v>2959.5</c:v>
                </c:pt>
                <c:pt idx="14">
                  <c:v>3906</c:v>
                </c:pt>
                <c:pt idx="15">
                  <c:v>4610.5</c:v>
                </c:pt>
                <c:pt idx="16">
                  <c:v>5836</c:v>
                </c:pt>
                <c:pt idx="17">
                  <c:v>6440</c:v>
                </c:pt>
                <c:pt idx="18">
                  <c:v>6440.5</c:v>
                </c:pt>
                <c:pt idx="19">
                  <c:v>6488</c:v>
                </c:pt>
                <c:pt idx="20">
                  <c:v>6511.5</c:v>
                </c:pt>
                <c:pt idx="21">
                  <c:v>6727</c:v>
                </c:pt>
                <c:pt idx="22">
                  <c:v>7368.5</c:v>
                </c:pt>
                <c:pt idx="23">
                  <c:v>7369</c:v>
                </c:pt>
                <c:pt idx="24">
                  <c:v>7377</c:v>
                </c:pt>
                <c:pt idx="25">
                  <c:v>7471</c:v>
                </c:pt>
                <c:pt idx="26">
                  <c:v>8214.5</c:v>
                </c:pt>
                <c:pt idx="27">
                  <c:v>8301</c:v>
                </c:pt>
                <c:pt idx="28">
                  <c:v>8581.5</c:v>
                </c:pt>
                <c:pt idx="29">
                  <c:v>8996</c:v>
                </c:pt>
                <c:pt idx="30">
                  <c:v>9280</c:v>
                </c:pt>
                <c:pt idx="31">
                  <c:v>9298</c:v>
                </c:pt>
                <c:pt idx="32">
                  <c:v>9385</c:v>
                </c:pt>
                <c:pt idx="33">
                  <c:v>9428</c:v>
                </c:pt>
                <c:pt idx="34">
                  <c:v>9465.5</c:v>
                </c:pt>
                <c:pt idx="35">
                  <c:v>9533.5</c:v>
                </c:pt>
                <c:pt idx="36">
                  <c:v>10144</c:v>
                </c:pt>
                <c:pt idx="37">
                  <c:v>10210</c:v>
                </c:pt>
                <c:pt idx="38">
                  <c:v>10217.5</c:v>
                </c:pt>
                <c:pt idx="39">
                  <c:v>10220</c:v>
                </c:pt>
                <c:pt idx="40">
                  <c:v>10224.5</c:v>
                </c:pt>
                <c:pt idx="41">
                  <c:v>10225</c:v>
                </c:pt>
                <c:pt idx="42">
                  <c:v>10227.5</c:v>
                </c:pt>
                <c:pt idx="43">
                  <c:v>10250</c:v>
                </c:pt>
                <c:pt idx="44">
                  <c:v>10252.5</c:v>
                </c:pt>
                <c:pt idx="45">
                  <c:v>10255</c:v>
                </c:pt>
                <c:pt idx="46">
                  <c:v>10257.5</c:v>
                </c:pt>
                <c:pt idx="47">
                  <c:v>10260</c:v>
                </c:pt>
                <c:pt idx="48">
                  <c:v>10262.5</c:v>
                </c:pt>
                <c:pt idx="49">
                  <c:v>11096</c:v>
                </c:pt>
                <c:pt idx="50">
                  <c:v>11098</c:v>
                </c:pt>
                <c:pt idx="51">
                  <c:v>11116</c:v>
                </c:pt>
                <c:pt idx="52">
                  <c:v>11121</c:v>
                </c:pt>
                <c:pt idx="53">
                  <c:v>11143</c:v>
                </c:pt>
                <c:pt idx="54">
                  <c:v>11143.5</c:v>
                </c:pt>
                <c:pt idx="55">
                  <c:v>11159</c:v>
                </c:pt>
                <c:pt idx="56">
                  <c:v>11166</c:v>
                </c:pt>
                <c:pt idx="57">
                  <c:v>11201</c:v>
                </c:pt>
                <c:pt idx="58">
                  <c:v>11201.5</c:v>
                </c:pt>
                <c:pt idx="59">
                  <c:v>11224</c:v>
                </c:pt>
                <c:pt idx="60">
                  <c:v>11231.5</c:v>
                </c:pt>
                <c:pt idx="61">
                  <c:v>11249</c:v>
                </c:pt>
                <c:pt idx="62">
                  <c:v>11269</c:v>
                </c:pt>
                <c:pt idx="63">
                  <c:v>11994.5</c:v>
                </c:pt>
                <c:pt idx="64">
                  <c:v>12940.5</c:v>
                </c:pt>
                <c:pt idx="65">
                  <c:v>12958</c:v>
                </c:pt>
                <c:pt idx="66">
                  <c:v>12958.5</c:v>
                </c:pt>
                <c:pt idx="67">
                  <c:v>12960.5</c:v>
                </c:pt>
                <c:pt idx="68">
                  <c:v>12961</c:v>
                </c:pt>
                <c:pt idx="69">
                  <c:v>12965.5</c:v>
                </c:pt>
                <c:pt idx="70">
                  <c:v>12966</c:v>
                </c:pt>
                <c:pt idx="71">
                  <c:v>12993.5</c:v>
                </c:pt>
                <c:pt idx="72">
                  <c:v>13604.5</c:v>
                </c:pt>
                <c:pt idx="73">
                  <c:v>13811.5</c:v>
                </c:pt>
                <c:pt idx="74">
                  <c:v>13836.5</c:v>
                </c:pt>
                <c:pt idx="75">
                  <c:v>13864</c:v>
                </c:pt>
                <c:pt idx="76">
                  <c:v>13864.5</c:v>
                </c:pt>
                <c:pt idx="77">
                  <c:v>14801</c:v>
                </c:pt>
                <c:pt idx="78">
                  <c:v>14801</c:v>
                </c:pt>
                <c:pt idx="79">
                  <c:v>15627</c:v>
                </c:pt>
                <c:pt idx="80">
                  <c:v>16511</c:v>
                </c:pt>
                <c:pt idx="81">
                  <c:v>17345</c:v>
                </c:pt>
                <c:pt idx="82">
                  <c:v>17517.5</c:v>
                </c:pt>
                <c:pt idx="83">
                  <c:v>17582.5</c:v>
                </c:pt>
                <c:pt idx="84">
                  <c:v>17585</c:v>
                </c:pt>
                <c:pt idx="85">
                  <c:v>17662</c:v>
                </c:pt>
                <c:pt idx="86">
                  <c:v>18355</c:v>
                </c:pt>
                <c:pt idx="87">
                  <c:v>18673.5</c:v>
                </c:pt>
                <c:pt idx="88">
                  <c:v>18681</c:v>
                </c:pt>
                <c:pt idx="89">
                  <c:v>18751.5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8">
                  <c:v>2.7078999999503139E-2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CFD-4196-8115-F16362E26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16384"/>
        <c:axId val="1"/>
      </c:scatterChart>
      <c:valAx>
        <c:axId val="1034316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5714507908733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8888999986112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16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3121943090447024"/>
          <c:w val="0.72330827067669168"/>
          <c:h val="5.291005291005290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CrB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(old)'!$H$21:$H$975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FE-4A6F-A2E7-ED87EE04BED0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(old)'!$I$21:$I$975</c:f>
              <c:numCache>
                <c:formatCode>General</c:formatCode>
                <c:ptCount val="955"/>
                <c:pt idx="10">
                  <c:v>-2.2675000072922558E-3</c:v>
                </c:pt>
                <c:pt idx="28">
                  <c:v>-3.3115000042016618E-3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FE-4A6F-A2E7-ED87EE04BED0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(old)'!$J$21:$J$975</c:f>
              <c:numCache>
                <c:formatCode>General</c:formatCode>
                <c:ptCount val="955"/>
                <c:pt idx="14">
                  <c:v>-5.7706000079633668E-3</c:v>
                </c:pt>
                <c:pt idx="17">
                  <c:v>-2.0318000024417415E-3</c:v>
                </c:pt>
                <c:pt idx="18">
                  <c:v>-7.4077000026591122E-3</c:v>
                </c:pt>
                <c:pt idx="19">
                  <c:v>-3.4182000017608516E-3</c:v>
                </c:pt>
                <c:pt idx="22">
                  <c:v>-2.8781000073649921E-3</c:v>
                </c:pt>
                <c:pt idx="23">
                  <c:v>-4.1540000020177104E-3</c:v>
                </c:pt>
                <c:pt idx="26">
                  <c:v>-4.0009000076679513E-3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FE-4A6F-A2E7-ED87EE04BED0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(old)'!$K$21:$K$975</c:f>
              <c:numCache>
                <c:formatCode>General</c:formatCode>
                <c:ptCount val="955"/>
                <c:pt idx="0">
                  <c:v>1.9641999970190227E-3</c:v>
                </c:pt>
                <c:pt idx="1">
                  <c:v>-5.866999999852851E-4</c:v>
                </c:pt>
                <c:pt idx="2">
                  <c:v>3.5770000249613076E-4</c:v>
                </c:pt>
                <c:pt idx="3">
                  <c:v>1.601999974809587E-4</c:v>
                </c:pt>
                <c:pt idx="4">
                  <c:v>2.1699997887481004E-5</c:v>
                </c:pt>
                <c:pt idx="5">
                  <c:v>3.9929999911691993E-4</c:v>
                </c:pt>
                <c:pt idx="6">
                  <c:v>-1.137000072048977E-4</c:v>
                </c:pt>
                <c:pt idx="7">
                  <c:v>-3.89600005291868E-4</c:v>
                </c:pt>
                <c:pt idx="9">
                  <c:v>0</c:v>
                </c:pt>
                <c:pt idx="11">
                  <c:v>-1.4433000033022836E-3</c:v>
                </c:pt>
                <c:pt idx="12">
                  <c:v>-2.1949999791104347E-4</c:v>
                </c:pt>
                <c:pt idx="13">
                  <c:v>2.080999911413528E-4</c:v>
                </c:pt>
                <c:pt idx="15">
                  <c:v>2.1863000001758337E-3</c:v>
                </c:pt>
                <c:pt idx="16">
                  <c:v>-4.1446000032010488E-3</c:v>
                </c:pt>
                <c:pt idx="20">
                  <c:v>-2.4855000010575168E-3</c:v>
                </c:pt>
                <c:pt idx="21">
                  <c:v>-1.5983999983291142E-3</c:v>
                </c:pt>
                <c:pt idx="24">
                  <c:v>-2.168400002119597E-3</c:v>
                </c:pt>
                <c:pt idx="25">
                  <c:v>-3.3376000064890832E-3</c:v>
                </c:pt>
                <c:pt idx="27">
                  <c:v>-4.5315999959711917E-3</c:v>
                </c:pt>
                <c:pt idx="29">
                  <c:v>-3.5325999997439794E-3</c:v>
                </c:pt>
                <c:pt idx="30">
                  <c:v>-2.9437999983201735E-3</c:v>
                </c:pt>
                <c:pt idx="31">
                  <c:v>-3.8762000040151179E-3</c:v>
                </c:pt>
                <c:pt idx="32">
                  <c:v>-4.1494666656944901E-3</c:v>
                </c:pt>
                <c:pt idx="33">
                  <c:v>-4.7868666661088355E-3</c:v>
                </c:pt>
                <c:pt idx="34">
                  <c:v>-1.8660333371371962E-3</c:v>
                </c:pt>
                <c:pt idx="35">
                  <c:v>-3.1950999982655048E-3</c:v>
                </c:pt>
                <c:pt idx="36">
                  <c:v>-3.5989999960293062E-3</c:v>
                </c:pt>
                <c:pt idx="37">
                  <c:v>-3.3486000029370189E-3</c:v>
                </c:pt>
                <c:pt idx="38">
                  <c:v>-9.0490000002318993E-4</c:v>
                </c:pt>
                <c:pt idx="39">
                  <c:v>-1.2642000074265525E-3</c:v>
                </c:pt>
                <c:pt idx="40">
                  <c:v>-4.5401000024867244E-3</c:v>
                </c:pt>
                <c:pt idx="41">
                  <c:v>-4.8437000004923902E-3</c:v>
                </c:pt>
                <c:pt idx="42">
                  <c:v>-4.0195999972638674E-3</c:v>
                </c:pt>
                <c:pt idx="43">
                  <c:v>-2.027000009547919E-4</c:v>
                </c:pt>
                <c:pt idx="44">
                  <c:v>-2.4786000067251734E-3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FE-4A6F-A2E7-ED87EE04BED0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FE-4A6F-A2E7-ED87EE04BED0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FE-4A6F-A2E7-ED87EE04BED0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FE-4A6F-A2E7-ED87EE04BED0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(old)'!$O$21:$O$975</c:f>
              <c:numCache>
                <c:formatCode>General</c:formatCode>
                <c:ptCount val="955"/>
                <c:pt idx="0">
                  <c:v>6.3040585179653641E-5</c:v>
                </c:pt>
                <c:pt idx="1">
                  <c:v>3.0863844652239325E-5</c:v>
                </c:pt>
                <c:pt idx="2">
                  <c:v>-6.465142308332484E-4</c:v>
                </c:pt>
                <c:pt idx="3">
                  <c:v>-6.4971908546745298E-4</c:v>
                </c:pt>
                <c:pt idx="4">
                  <c:v>-6.5164199824797571E-4</c:v>
                </c:pt>
                <c:pt idx="5">
                  <c:v>-6.6907640745804886E-4</c:v>
                </c:pt>
                <c:pt idx="6">
                  <c:v>-6.7805000043382184E-4</c:v>
                </c:pt>
                <c:pt idx="7">
                  <c:v>-6.7817819461919E-4</c:v>
                </c:pt>
                <c:pt idx="8">
                  <c:v>-6.8458790388759916E-4</c:v>
                </c:pt>
                <c:pt idx="9">
                  <c:v>-7.3663474314708218E-4</c:v>
                </c:pt>
                <c:pt idx="10">
                  <c:v>-9.0649203875992686E-4</c:v>
                </c:pt>
                <c:pt idx="11">
                  <c:v>-9.5289833386320963E-4</c:v>
                </c:pt>
                <c:pt idx="12">
                  <c:v>-1.1987747813993878E-3</c:v>
                </c:pt>
                <c:pt idx="13">
                  <c:v>-1.4085004686617379E-3</c:v>
                </c:pt>
                <c:pt idx="14">
                  <c:v>-1.6511720615637114E-3</c:v>
                </c:pt>
                <c:pt idx="15">
                  <c:v>-1.8317976687474836E-3</c:v>
                </c:pt>
                <c:pt idx="16">
                  <c:v>-2.1460016170849043E-3</c:v>
                </c:pt>
                <c:pt idx="17">
                  <c:v>-2.3008601930096712E-3</c:v>
                </c:pt>
                <c:pt idx="18">
                  <c:v>-2.3009883871950394E-3</c:v>
                </c:pt>
                <c:pt idx="19">
                  <c:v>-2.313166834805017E-3</c:v>
                </c:pt>
                <c:pt idx="20">
                  <c:v>-2.3191919615173215E-3</c:v>
                </c:pt>
                <c:pt idx="21">
                  <c:v>-2.3744436554110093E-3</c:v>
                </c:pt>
                <c:pt idx="22">
                  <c:v>-2.5389167952383903E-3</c:v>
                </c:pt>
                <c:pt idx="23">
                  <c:v>-2.5390449894237585E-3</c:v>
                </c:pt>
                <c:pt idx="24">
                  <c:v>-2.5410960963896494E-3</c:v>
                </c:pt>
                <c:pt idx="25">
                  <c:v>-2.5651966032388682E-3</c:v>
                </c:pt>
                <c:pt idx="26">
                  <c:v>-2.755821356881359E-3</c:v>
                </c:pt>
                <c:pt idx="27">
                  <c:v>-2.7779989509500542E-3</c:v>
                </c:pt>
                <c:pt idx="28">
                  <c:v>-2.8499158889416058E-3</c:v>
                </c:pt>
                <c:pt idx="29">
                  <c:v>-2.9561888686118311E-3</c:v>
                </c:pt>
                <c:pt idx="30">
                  <c:v>-3.0290031659009602E-3</c:v>
                </c:pt>
                <c:pt idx="31">
                  <c:v>-3.0336181565742146E-3</c:v>
                </c:pt>
                <c:pt idx="32">
                  <c:v>-3.0559239448282793E-3</c:v>
                </c:pt>
                <c:pt idx="33">
                  <c:v>-3.0669486447699431E-3</c:v>
                </c:pt>
                <c:pt idx="34">
                  <c:v>-3.0765632086725567E-3</c:v>
                </c:pt>
                <c:pt idx="35">
                  <c:v>-3.0939976178826298E-3</c:v>
                </c:pt>
                <c:pt idx="36">
                  <c:v>-3.2505227182171833E-3</c:v>
                </c:pt>
                <c:pt idx="37">
                  <c:v>-3.4997322145729343E-3</c:v>
                </c:pt>
                <c:pt idx="38">
                  <c:v>-3.724969398264835E-3</c:v>
                </c:pt>
                <c:pt idx="39">
                  <c:v>-3.9719995934693261E-3</c:v>
                </c:pt>
                <c:pt idx="40">
                  <c:v>-3.9721277876546947E-3</c:v>
                </c:pt>
                <c:pt idx="41">
                  <c:v>-3.9726405643961673E-3</c:v>
                </c:pt>
                <c:pt idx="42">
                  <c:v>-3.9727687585815359E-3</c:v>
                </c:pt>
                <c:pt idx="43">
                  <c:v>-3.9739225062498489E-3</c:v>
                </c:pt>
                <c:pt idx="44">
                  <c:v>-3.9740507004352174E-3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FE-4A6F-A2E7-ED87EE04BED0}"/>
            </c:ext>
          </c:extLst>
        </c:ser>
        <c:ser>
          <c:idx val="8"/>
          <c:order val="8"/>
          <c:tx>
            <c:strRef>
              <c:f>'A (old)'!$U$20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(old)'!$U$21:$U$986</c:f>
              <c:numCache>
                <c:formatCode>General</c:formatCode>
                <c:ptCount val="966"/>
                <c:pt idx="8">
                  <c:v>2.5715399999171495E-2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5FE-4A6F-A2E7-ED87EE04B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17368"/>
        <c:axId val="1"/>
      </c:scatterChart>
      <c:valAx>
        <c:axId val="1034317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17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902255639097744"/>
          <c:y val="0.92397660818713445"/>
          <c:w val="0.93233082706766912"/>
          <c:h val="0.982456140350877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AR CrB - O-C Diagr.</a:t>
            </a:r>
          </a:p>
        </c:rich>
      </c:tx>
      <c:layout>
        <c:manualLayout>
          <c:xMode val="edge"/>
          <c:yMode val="edge"/>
          <c:x val="0.384385014936196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(old)'!$D$21:$D$215</c:f>
                <c:numCache>
                  <c:formatCode>General</c:formatCode>
                  <c:ptCount val="19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(old)'!$H$21:$H$975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38-4FC6-B747-E4EC22C56CF8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(old)'!$I$21:$I$975</c:f>
              <c:numCache>
                <c:formatCode>General</c:formatCode>
                <c:ptCount val="955"/>
                <c:pt idx="10">
                  <c:v>-2.2675000072922558E-3</c:v>
                </c:pt>
                <c:pt idx="28">
                  <c:v>-3.3115000042016618E-3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38-4FC6-B747-E4EC22C56CF8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(old)'!$J$21:$J$975</c:f>
              <c:numCache>
                <c:formatCode>General</c:formatCode>
                <c:ptCount val="955"/>
                <c:pt idx="14">
                  <c:v>-5.7706000079633668E-3</c:v>
                </c:pt>
                <c:pt idx="17">
                  <c:v>-2.0318000024417415E-3</c:v>
                </c:pt>
                <c:pt idx="18">
                  <c:v>-7.4077000026591122E-3</c:v>
                </c:pt>
                <c:pt idx="19">
                  <c:v>-3.4182000017608516E-3</c:v>
                </c:pt>
                <c:pt idx="22">
                  <c:v>-2.8781000073649921E-3</c:v>
                </c:pt>
                <c:pt idx="23">
                  <c:v>-4.1540000020177104E-3</c:v>
                </c:pt>
                <c:pt idx="26">
                  <c:v>-4.0009000076679513E-3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38-4FC6-B747-E4EC22C56CF8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(old)'!$K$21:$K$975</c:f>
              <c:numCache>
                <c:formatCode>General</c:formatCode>
                <c:ptCount val="955"/>
                <c:pt idx="0">
                  <c:v>1.9641999970190227E-3</c:v>
                </c:pt>
                <c:pt idx="1">
                  <c:v>-5.866999999852851E-4</c:v>
                </c:pt>
                <c:pt idx="2">
                  <c:v>3.5770000249613076E-4</c:v>
                </c:pt>
                <c:pt idx="3">
                  <c:v>1.601999974809587E-4</c:v>
                </c:pt>
                <c:pt idx="4">
                  <c:v>2.1699997887481004E-5</c:v>
                </c:pt>
                <c:pt idx="5">
                  <c:v>3.9929999911691993E-4</c:v>
                </c:pt>
                <c:pt idx="6">
                  <c:v>-1.137000072048977E-4</c:v>
                </c:pt>
                <c:pt idx="7">
                  <c:v>-3.89600005291868E-4</c:v>
                </c:pt>
                <c:pt idx="9">
                  <c:v>0</c:v>
                </c:pt>
                <c:pt idx="11">
                  <c:v>-1.4433000033022836E-3</c:v>
                </c:pt>
                <c:pt idx="12">
                  <c:v>-2.1949999791104347E-4</c:v>
                </c:pt>
                <c:pt idx="13">
                  <c:v>2.080999911413528E-4</c:v>
                </c:pt>
                <c:pt idx="15">
                  <c:v>2.1863000001758337E-3</c:v>
                </c:pt>
                <c:pt idx="16">
                  <c:v>-4.1446000032010488E-3</c:v>
                </c:pt>
                <c:pt idx="20">
                  <c:v>-2.4855000010575168E-3</c:v>
                </c:pt>
                <c:pt idx="21">
                  <c:v>-1.5983999983291142E-3</c:v>
                </c:pt>
                <c:pt idx="24">
                  <c:v>-2.168400002119597E-3</c:v>
                </c:pt>
                <c:pt idx="25">
                  <c:v>-3.3376000064890832E-3</c:v>
                </c:pt>
                <c:pt idx="27">
                  <c:v>-4.5315999959711917E-3</c:v>
                </c:pt>
                <c:pt idx="29">
                  <c:v>-3.5325999997439794E-3</c:v>
                </c:pt>
                <c:pt idx="30">
                  <c:v>-2.9437999983201735E-3</c:v>
                </c:pt>
                <c:pt idx="31">
                  <c:v>-3.8762000040151179E-3</c:v>
                </c:pt>
                <c:pt idx="32">
                  <c:v>-4.1494666656944901E-3</c:v>
                </c:pt>
                <c:pt idx="33">
                  <c:v>-4.7868666661088355E-3</c:v>
                </c:pt>
                <c:pt idx="34">
                  <c:v>-1.8660333371371962E-3</c:v>
                </c:pt>
                <c:pt idx="35">
                  <c:v>-3.1950999982655048E-3</c:v>
                </c:pt>
                <c:pt idx="36">
                  <c:v>-3.5989999960293062E-3</c:v>
                </c:pt>
                <c:pt idx="37">
                  <c:v>-3.3486000029370189E-3</c:v>
                </c:pt>
                <c:pt idx="38">
                  <c:v>-9.0490000002318993E-4</c:v>
                </c:pt>
                <c:pt idx="39">
                  <c:v>-1.2642000074265525E-3</c:v>
                </c:pt>
                <c:pt idx="40">
                  <c:v>-4.5401000024867244E-3</c:v>
                </c:pt>
                <c:pt idx="41">
                  <c:v>-4.8437000004923902E-3</c:v>
                </c:pt>
                <c:pt idx="42">
                  <c:v>-4.0195999972638674E-3</c:v>
                </c:pt>
                <c:pt idx="43">
                  <c:v>-2.027000009547919E-4</c:v>
                </c:pt>
                <c:pt idx="44">
                  <c:v>-2.4786000067251734E-3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38-4FC6-B747-E4EC22C56CF8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(old)'!$L$21:$L$975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38-4FC6-B747-E4EC22C56CF8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E38-4FC6-B747-E4EC22C56CF8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plus>
            <c:minus>
              <c:numRef>
                <c:f>'A (old)'!$D$21:$D$975</c:f>
                <c:numCache>
                  <c:formatCode>General</c:formatCode>
                  <c:ptCount val="955"/>
                  <c:pt idx="0">
                    <c:v>4.0000000000000002E-4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6.9999999999999999E-4</c:v>
                  </c:pt>
                  <c:pt idx="4">
                    <c:v>4.0000000000000002E-4</c:v>
                  </c:pt>
                  <c:pt idx="5">
                    <c:v>1.5E-3</c:v>
                  </c:pt>
                  <c:pt idx="6">
                    <c:v>5.0000000000000001E-4</c:v>
                  </c:pt>
                  <c:pt idx="7">
                    <c:v>8.9999999999999998E-4</c:v>
                  </c:pt>
                  <c:pt idx="8">
                    <c:v>5.0000000000000001E-4</c:v>
                  </c:pt>
                  <c:pt idx="10">
                    <c:v>3.0000000000000001E-3</c:v>
                  </c:pt>
                  <c:pt idx="11">
                    <c:v>8.0000000000000004E-4</c:v>
                  </c:pt>
                  <c:pt idx="12">
                    <c:v>6.9999999999999999E-4</c:v>
                  </c:pt>
                  <c:pt idx="13">
                    <c:v>8.0000000000000004E-4</c:v>
                  </c:pt>
                  <c:pt idx="14">
                    <c:v>1E-3</c:v>
                  </c:pt>
                  <c:pt idx="15">
                    <c:v>8.9999999999999998E-4</c:v>
                  </c:pt>
                  <c:pt idx="16">
                    <c:v>5.9999999999999995E-4</c:v>
                  </c:pt>
                  <c:pt idx="17">
                    <c:v>4.0000000000000002E-4</c:v>
                  </c:pt>
                  <c:pt idx="18">
                    <c:v>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4.0000000000000002E-4</c:v>
                  </c:pt>
                  <c:pt idx="22">
                    <c:v>5.9999999999999995E-4</c:v>
                  </c:pt>
                  <c:pt idx="23">
                    <c:v>2.9999999999999997E-4</c:v>
                  </c:pt>
                  <c:pt idx="24">
                    <c:v>4.0000000000000002E-4</c:v>
                  </c:pt>
                  <c:pt idx="25">
                    <c:v>0</c:v>
                  </c:pt>
                  <c:pt idx="26">
                    <c:v>1.6999999999999999E-3</c:v>
                  </c:pt>
                  <c:pt idx="27">
                    <c:v>2.0000000000000001E-4</c:v>
                  </c:pt>
                  <c:pt idx="28">
                    <c:v>0</c:v>
                  </c:pt>
                  <c:pt idx="29">
                    <c:v>1E-4</c:v>
                  </c:pt>
                  <c:pt idx="30">
                    <c:v>2.3999999999999998E-3</c:v>
                  </c:pt>
                  <c:pt idx="31">
                    <c:v>0</c:v>
                  </c:pt>
                  <c:pt idx="32">
                    <c:v>1.0980588911747591E-3</c:v>
                  </c:pt>
                  <c:pt idx="33">
                    <c:v>5.0362022833830386E-4</c:v>
                  </c:pt>
                  <c:pt idx="34">
                    <c:v>1.0929013371061167E-3</c:v>
                  </c:pt>
                  <c:pt idx="35">
                    <c:v>1.1596551175749802E-3</c:v>
                  </c:pt>
                  <c:pt idx="36">
                    <c:v>0</c:v>
                  </c:pt>
                  <c:pt idx="37">
                    <c:v>5.9999999999999995E-4</c:v>
                  </c:pt>
                  <c:pt idx="38">
                    <c:v>1.8E-3</c:v>
                  </c:pt>
                  <c:pt idx="39">
                    <c:v>2.5000000000000001E-3</c:v>
                  </c:pt>
                  <c:pt idx="40">
                    <c:v>2E-3</c:v>
                  </c:pt>
                  <c:pt idx="41">
                    <c:v>3.5000000000000001E-3</c:v>
                  </c:pt>
                  <c:pt idx="42">
                    <c:v>4.0000000000000002E-4</c:v>
                  </c:pt>
                  <c:pt idx="43">
                    <c:v>1.5E-3</c:v>
                  </c:pt>
                  <c:pt idx="44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E38-4FC6-B747-E4EC22C56CF8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(old)'!$F$21:$F$975</c:f>
              <c:numCache>
                <c:formatCode>General</c:formatCode>
                <c:ptCount val="955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(old)'!$O$21:$O$975</c:f>
              <c:numCache>
                <c:formatCode>General</c:formatCode>
                <c:ptCount val="955"/>
                <c:pt idx="0">
                  <c:v>6.3040585179653641E-5</c:v>
                </c:pt>
                <c:pt idx="1">
                  <c:v>3.0863844652239325E-5</c:v>
                </c:pt>
                <c:pt idx="2">
                  <c:v>-6.465142308332484E-4</c:v>
                </c:pt>
                <c:pt idx="3">
                  <c:v>-6.4971908546745298E-4</c:v>
                </c:pt>
                <c:pt idx="4">
                  <c:v>-6.5164199824797571E-4</c:v>
                </c:pt>
                <c:pt idx="5">
                  <c:v>-6.6907640745804886E-4</c:v>
                </c:pt>
                <c:pt idx="6">
                  <c:v>-6.7805000043382184E-4</c:v>
                </c:pt>
                <c:pt idx="7">
                  <c:v>-6.7817819461919E-4</c:v>
                </c:pt>
                <c:pt idx="8">
                  <c:v>-6.8458790388759916E-4</c:v>
                </c:pt>
                <c:pt idx="9">
                  <c:v>-7.3663474314708218E-4</c:v>
                </c:pt>
                <c:pt idx="10">
                  <c:v>-9.0649203875992686E-4</c:v>
                </c:pt>
                <c:pt idx="11">
                  <c:v>-9.5289833386320963E-4</c:v>
                </c:pt>
                <c:pt idx="12">
                  <c:v>-1.1987747813993878E-3</c:v>
                </c:pt>
                <c:pt idx="13">
                  <c:v>-1.4085004686617379E-3</c:v>
                </c:pt>
                <c:pt idx="14">
                  <c:v>-1.6511720615637114E-3</c:v>
                </c:pt>
                <c:pt idx="15">
                  <c:v>-1.8317976687474836E-3</c:v>
                </c:pt>
                <c:pt idx="16">
                  <c:v>-2.1460016170849043E-3</c:v>
                </c:pt>
                <c:pt idx="17">
                  <c:v>-2.3008601930096712E-3</c:v>
                </c:pt>
                <c:pt idx="18">
                  <c:v>-2.3009883871950394E-3</c:v>
                </c:pt>
                <c:pt idx="19">
                  <c:v>-2.313166834805017E-3</c:v>
                </c:pt>
                <c:pt idx="20">
                  <c:v>-2.3191919615173215E-3</c:v>
                </c:pt>
                <c:pt idx="21">
                  <c:v>-2.3744436554110093E-3</c:v>
                </c:pt>
                <c:pt idx="22">
                  <c:v>-2.5389167952383903E-3</c:v>
                </c:pt>
                <c:pt idx="23">
                  <c:v>-2.5390449894237585E-3</c:v>
                </c:pt>
                <c:pt idx="24">
                  <c:v>-2.5410960963896494E-3</c:v>
                </c:pt>
                <c:pt idx="25">
                  <c:v>-2.5651966032388682E-3</c:v>
                </c:pt>
                <c:pt idx="26">
                  <c:v>-2.755821356881359E-3</c:v>
                </c:pt>
                <c:pt idx="27">
                  <c:v>-2.7779989509500542E-3</c:v>
                </c:pt>
                <c:pt idx="28">
                  <c:v>-2.8499158889416058E-3</c:v>
                </c:pt>
                <c:pt idx="29">
                  <c:v>-2.9561888686118311E-3</c:v>
                </c:pt>
                <c:pt idx="30">
                  <c:v>-3.0290031659009602E-3</c:v>
                </c:pt>
                <c:pt idx="31">
                  <c:v>-3.0336181565742146E-3</c:v>
                </c:pt>
                <c:pt idx="32">
                  <c:v>-3.0559239448282793E-3</c:v>
                </c:pt>
                <c:pt idx="33">
                  <c:v>-3.0669486447699431E-3</c:v>
                </c:pt>
                <c:pt idx="34">
                  <c:v>-3.0765632086725567E-3</c:v>
                </c:pt>
                <c:pt idx="35">
                  <c:v>-3.0939976178826298E-3</c:v>
                </c:pt>
                <c:pt idx="36">
                  <c:v>-3.2505227182171833E-3</c:v>
                </c:pt>
                <c:pt idx="37">
                  <c:v>-3.4997322145729343E-3</c:v>
                </c:pt>
                <c:pt idx="38">
                  <c:v>-3.724969398264835E-3</c:v>
                </c:pt>
                <c:pt idx="39">
                  <c:v>-3.9719995934693261E-3</c:v>
                </c:pt>
                <c:pt idx="40">
                  <c:v>-3.9721277876546947E-3</c:v>
                </c:pt>
                <c:pt idx="41">
                  <c:v>-3.9726405643961673E-3</c:v>
                </c:pt>
                <c:pt idx="42">
                  <c:v>-3.9727687585815359E-3</c:v>
                </c:pt>
                <c:pt idx="43">
                  <c:v>-3.9739225062498489E-3</c:v>
                </c:pt>
                <c:pt idx="44">
                  <c:v>-3.9740507004352174E-3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38-4FC6-B747-E4EC22C56CF8}"/>
            </c:ext>
          </c:extLst>
        </c:ser>
        <c:ser>
          <c:idx val="8"/>
          <c:order val="8"/>
          <c:tx>
            <c:strRef>
              <c:f>'A (old)'!$U$20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(old)'!$F$21:$F$986</c:f>
              <c:numCache>
                <c:formatCode>General</c:formatCode>
                <c:ptCount val="966"/>
                <c:pt idx="0">
                  <c:v>-3119</c:v>
                </c:pt>
                <c:pt idx="1">
                  <c:v>-2993.5</c:v>
                </c:pt>
                <c:pt idx="2">
                  <c:v>-351.5</c:v>
                </c:pt>
                <c:pt idx="3">
                  <c:v>-339</c:v>
                </c:pt>
                <c:pt idx="4">
                  <c:v>-331.5</c:v>
                </c:pt>
                <c:pt idx="5">
                  <c:v>-263.5</c:v>
                </c:pt>
                <c:pt idx="6">
                  <c:v>-228.5</c:v>
                </c:pt>
                <c:pt idx="7">
                  <c:v>-228</c:v>
                </c:pt>
                <c:pt idx="8">
                  <c:v>-203</c:v>
                </c:pt>
                <c:pt idx="9">
                  <c:v>0</c:v>
                </c:pt>
                <c:pt idx="10">
                  <c:v>662.5</c:v>
                </c:pt>
                <c:pt idx="11">
                  <c:v>843.5</c:v>
                </c:pt>
                <c:pt idx="12">
                  <c:v>1802.5</c:v>
                </c:pt>
                <c:pt idx="13">
                  <c:v>2620.5</c:v>
                </c:pt>
                <c:pt idx="14">
                  <c:v>3567</c:v>
                </c:pt>
                <c:pt idx="15">
                  <c:v>4271.5</c:v>
                </c:pt>
                <c:pt idx="16">
                  <c:v>5497</c:v>
                </c:pt>
                <c:pt idx="17">
                  <c:v>6101</c:v>
                </c:pt>
                <c:pt idx="18">
                  <c:v>6101.5</c:v>
                </c:pt>
                <c:pt idx="19">
                  <c:v>6149</c:v>
                </c:pt>
                <c:pt idx="20">
                  <c:v>6172.5</c:v>
                </c:pt>
                <c:pt idx="21">
                  <c:v>6388</c:v>
                </c:pt>
                <c:pt idx="22">
                  <c:v>7029.5</c:v>
                </c:pt>
                <c:pt idx="23">
                  <c:v>7030</c:v>
                </c:pt>
                <c:pt idx="24">
                  <c:v>7038</c:v>
                </c:pt>
                <c:pt idx="25">
                  <c:v>7132</c:v>
                </c:pt>
                <c:pt idx="26">
                  <c:v>7875.5</c:v>
                </c:pt>
                <c:pt idx="27">
                  <c:v>7962</c:v>
                </c:pt>
                <c:pt idx="28">
                  <c:v>8242.5</c:v>
                </c:pt>
                <c:pt idx="29">
                  <c:v>8657</c:v>
                </c:pt>
                <c:pt idx="30">
                  <c:v>8941</c:v>
                </c:pt>
                <c:pt idx="31">
                  <c:v>8959</c:v>
                </c:pt>
                <c:pt idx="32">
                  <c:v>9046</c:v>
                </c:pt>
                <c:pt idx="33">
                  <c:v>9089</c:v>
                </c:pt>
                <c:pt idx="34">
                  <c:v>9126.5</c:v>
                </c:pt>
                <c:pt idx="35">
                  <c:v>9194.5</c:v>
                </c:pt>
                <c:pt idx="36">
                  <c:v>9805</c:v>
                </c:pt>
                <c:pt idx="37">
                  <c:v>10777</c:v>
                </c:pt>
                <c:pt idx="38">
                  <c:v>11655.5</c:v>
                </c:pt>
                <c:pt idx="39">
                  <c:v>12619</c:v>
                </c:pt>
                <c:pt idx="40">
                  <c:v>12619.5</c:v>
                </c:pt>
                <c:pt idx="41">
                  <c:v>12621.5</c:v>
                </c:pt>
                <c:pt idx="42">
                  <c:v>12622</c:v>
                </c:pt>
                <c:pt idx="43">
                  <c:v>12626.5</c:v>
                </c:pt>
                <c:pt idx="44">
                  <c:v>12627</c:v>
                </c:pt>
              </c:numCache>
            </c:numRef>
          </c:xVal>
          <c:yVal>
            <c:numRef>
              <c:f>'A (old)'!$U$21:$U$986</c:f>
              <c:numCache>
                <c:formatCode>General</c:formatCode>
                <c:ptCount val="966"/>
                <c:pt idx="8">
                  <c:v>2.5715399999171495E-2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E38-4FC6-B747-E4EC22C56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4319992"/>
        <c:axId val="1"/>
      </c:scatterChart>
      <c:valAx>
        <c:axId val="1034319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52931671829317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4319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021021021021022"/>
          <c:y val="0.92419825072886297"/>
          <c:w val="0.93243243243243246"/>
          <c:h val="0.982507288629737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0</xdr:row>
      <xdr:rowOff>57150</xdr:rowOff>
    </xdr:from>
    <xdr:to>
      <xdr:col>21</xdr:col>
      <xdr:colOff>600075</xdr:colOff>
      <xdr:row>19</xdr:row>
      <xdr:rowOff>9525</xdr:rowOff>
    </xdr:to>
    <xdr:graphicFrame macro="">
      <xdr:nvGraphicFramePr>
        <xdr:cNvPr id="50184" name="Chart 2">
          <a:extLst>
            <a:ext uri="{FF2B5EF4-FFF2-40B4-BE49-F238E27FC236}">
              <a16:creationId xmlns:a16="http://schemas.microsoft.com/office/drawing/2014/main" id="{F5384EF3-A08D-032F-9589-BBDA42A12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47625</xdr:rowOff>
    </xdr:from>
    <xdr:to>
      <xdr:col>22</xdr:col>
      <xdr:colOff>352425</xdr:colOff>
      <xdr:row>20</xdr:row>
      <xdr:rowOff>9525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AD9D2C-7CC6-8E59-364F-096C54246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21</xdr:row>
      <xdr:rowOff>104775</xdr:rowOff>
    </xdr:from>
    <xdr:to>
      <xdr:col>24</xdr:col>
      <xdr:colOff>581025</xdr:colOff>
      <xdr:row>41</xdr:row>
      <xdr:rowOff>57150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2B637E-B442-82FA-EBEE-EED74E731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5654344E-902E-63BA-3B6E-1ACB0A33E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171450</xdr:colOff>
      <xdr:row>19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B9543214-2E8B-F8FD-4A39-62FD8F0B1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295" TargetMode="External"/><Relationship Id="rId13" Type="http://schemas.openxmlformats.org/officeDocument/2006/relationships/hyperlink" Target="http://www.konkoly.hu/cgi-bin/IBVS?5653" TargetMode="External"/><Relationship Id="rId18" Type="http://schemas.openxmlformats.org/officeDocument/2006/relationships/hyperlink" Target="http://www.bav-astro.de/sfs/BAVM_link.php?BAVMnr=209" TargetMode="External"/><Relationship Id="rId26" Type="http://schemas.openxmlformats.org/officeDocument/2006/relationships/hyperlink" Target="http://www.bav-astro.de/sfs/BAVM_link.php?BAVMnr=220" TargetMode="External"/><Relationship Id="rId3" Type="http://schemas.openxmlformats.org/officeDocument/2006/relationships/hyperlink" Target="http://www.konkoly.hu/cgi-bin/IBVS?5295" TargetMode="External"/><Relationship Id="rId21" Type="http://schemas.openxmlformats.org/officeDocument/2006/relationships/hyperlink" Target="http://www.konkoly.hu/cgi-bin/IBVS?5920" TargetMode="External"/><Relationship Id="rId7" Type="http://schemas.openxmlformats.org/officeDocument/2006/relationships/hyperlink" Target="http://www.konkoly.hu/cgi-bin/IBVS?5295" TargetMode="External"/><Relationship Id="rId12" Type="http://schemas.openxmlformats.org/officeDocument/2006/relationships/hyperlink" Target="http://www.konkoly.hu/cgi-bin/IBVS?5653" TargetMode="External"/><Relationship Id="rId17" Type="http://schemas.openxmlformats.org/officeDocument/2006/relationships/hyperlink" Target="http://www.bav-astro.de/sfs/BAVM_link.php?BAVMnr=209" TargetMode="External"/><Relationship Id="rId25" Type="http://schemas.openxmlformats.org/officeDocument/2006/relationships/hyperlink" Target="http://vsolj.cetus-net.org/vsoljno51.pdf" TargetMode="External"/><Relationship Id="rId33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www.konkoly.hu/cgi-bin/IBVS?5295" TargetMode="External"/><Relationship Id="rId16" Type="http://schemas.openxmlformats.org/officeDocument/2006/relationships/hyperlink" Target="http://www.konkoly.hu/cgi-bin/IBVS?5871" TargetMode="External"/><Relationship Id="rId20" Type="http://schemas.openxmlformats.org/officeDocument/2006/relationships/hyperlink" Target="http://www.konkoly.hu/cgi-bin/IBVS?5894" TargetMode="External"/><Relationship Id="rId29" Type="http://schemas.openxmlformats.org/officeDocument/2006/relationships/hyperlink" Target="http://www.konkoly.hu/cgi-bin/IBVS?6050" TargetMode="External"/><Relationship Id="rId1" Type="http://schemas.openxmlformats.org/officeDocument/2006/relationships/hyperlink" Target="http://www.konkoly.hu/cgi-bin/IBVS?5295" TargetMode="External"/><Relationship Id="rId6" Type="http://schemas.openxmlformats.org/officeDocument/2006/relationships/hyperlink" Target="http://www.konkoly.hu/cgi-bin/IBVS?5295" TargetMode="External"/><Relationship Id="rId11" Type="http://schemas.openxmlformats.org/officeDocument/2006/relationships/hyperlink" Target="http://www.konkoly.hu/cgi-bin/IBVS?5543" TargetMode="External"/><Relationship Id="rId24" Type="http://schemas.openxmlformats.org/officeDocument/2006/relationships/hyperlink" Target="http://www.konkoly.hu/cgi-bin/IBVS?5945" TargetMode="External"/><Relationship Id="rId32" Type="http://schemas.openxmlformats.org/officeDocument/2006/relationships/hyperlink" Target="http://vsolj.cetus-net.org/vsoljno56.pdf" TargetMode="External"/><Relationship Id="rId5" Type="http://schemas.openxmlformats.org/officeDocument/2006/relationships/hyperlink" Target="http://www.konkoly.hu/cgi-bin/IBVS?5295" TargetMode="External"/><Relationship Id="rId15" Type="http://schemas.openxmlformats.org/officeDocument/2006/relationships/hyperlink" Target="http://www.konkoly.hu/cgi-bin/IBVS?5781" TargetMode="External"/><Relationship Id="rId23" Type="http://schemas.openxmlformats.org/officeDocument/2006/relationships/hyperlink" Target="http://www.bav-astro.de/sfs/BAVM_link.php?BAVMnr=214" TargetMode="External"/><Relationship Id="rId28" Type="http://schemas.openxmlformats.org/officeDocument/2006/relationships/hyperlink" Target="http://www.bav-astro.de/sfs/BAVM_link.php?BAVMnr=225" TargetMode="External"/><Relationship Id="rId10" Type="http://schemas.openxmlformats.org/officeDocument/2006/relationships/hyperlink" Target="http://www.konkoly.hu/cgi-bin/IBVS?5438" TargetMode="External"/><Relationship Id="rId19" Type="http://schemas.openxmlformats.org/officeDocument/2006/relationships/hyperlink" Target="http://www.bav-astro.de/sfs/BAVM_link.php?BAVMnr=209" TargetMode="External"/><Relationship Id="rId31" Type="http://schemas.openxmlformats.org/officeDocument/2006/relationships/hyperlink" Target="http://vsolj.cetus-net.org/vsoljno55.pdf" TargetMode="External"/><Relationship Id="rId4" Type="http://schemas.openxmlformats.org/officeDocument/2006/relationships/hyperlink" Target="http://www.konkoly.hu/cgi-bin/IBVS?5295" TargetMode="External"/><Relationship Id="rId9" Type="http://schemas.openxmlformats.org/officeDocument/2006/relationships/hyperlink" Target="http://www.konkoly.hu/cgi-bin/IBVS?5295" TargetMode="External"/><Relationship Id="rId14" Type="http://schemas.openxmlformats.org/officeDocument/2006/relationships/hyperlink" Target="http://www.konkoly.hu/cgi-bin/IBVS?5713" TargetMode="External"/><Relationship Id="rId22" Type="http://schemas.openxmlformats.org/officeDocument/2006/relationships/hyperlink" Target="http://www.bav-astro.de/sfs/BAVM_link.php?BAVMnr=214" TargetMode="External"/><Relationship Id="rId27" Type="http://schemas.openxmlformats.org/officeDocument/2006/relationships/hyperlink" Target="http://www.konkoly.hu/cgi-bin/IBVS?5992" TargetMode="External"/><Relationship Id="rId30" Type="http://schemas.openxmlformats.org/officeDocument/2006/relationships/hyperlink" Target="http://www.konkoly.hu/cgi-bin/IBVS?60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BL6916"/>
  <sheetViews>
    <sheetView tabSelected="1" workbookViewId="0">
      <pane xSplit="14" ySplit="22" topLeftCell="O88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95" customHeight="1"/>
  <cols>
    <col min="1" max="1" width="14.42578125" style="72" customWidth="1"/>
    <col min="2" max="2" width="3.85546875" style="72" customWidth="1"/>
    <col min="3" max="3" width="14" style="72" customWidth="1"/>
    <col min="4" max="4" width="9.42578125" style="72" customWidth="1"/>
    <col min="5" max="5" width="9.85546875" style="72" customWidth="1"/>
    <col min="6" max="6" width="16.85546875" style="72" customWidth="1"/>
    <col min="7" max="7" width="8.140625" style="72" customWidth="1"/>
    <col min="8" max="14" width="8.5703125" style="72" customWidth="1"/>
    <col min="15" max="15" width="8" style="72" customWidth="1"/>
    <col min="16" max="16" width="7.7109375" style="72" customWidth="1"/>
    <col min="17" max="17" width="9.85546875" style="72" customWidth="1"/>
    <col min="18" max="26" width="10.28515625" style="72" customWidth="1"/>
    <col min="27" max="27" width="12.140625" style="72" customWidth="1"/>
    <col min="28" max="28" width="9.42578125" style="72" customWidth="1"/>
    <col min="29" max="31" width="10.42578125" style="72" customWidth="1"/>
    <col min="32" max="32" width="10.5703125" style="72" customWidth="1"/>
    <col min="33" max="33" width="10.28515625" style="72" customWidth="1"/>
    <col min="34" max="37" width="9.42578125" style="72" customWidth="1"/>
    <col min="38" max="52" width="10.28515625" style="72" customWidth="1"/>
    <col min="53" max="53" width="11.85546875" style="72" customWidth="1"/>
    <col min="54" max="54" width="14.7109375" style="72" customWidth="1"/>
    <col min="55" max="64" width="10.28515625" style="72" customWidth="1"/>
    <col min="65" max="16384" width="10.28515625" style="72"/>
  </cols>
  <sheetData>
    <row r="1" spans="1:64" customFormat="1" ht="21.75" customHeight="1" thickBot="1">
      <c r="A1" s="1" t="s">
        <v>37</v>
      </c>
      <c r="AA1" s="57" t="s">
        <v>225</v>
      </c>
      <c r="AB1" s="58"/>
      <c r="AC1" s="58" t="s">
        <v>226</v>
      </c>
      <c r="AD1" s="58" t="s">
        <v>227</v>
      </c>
      <c r="AE1" s="59"/>
      <c r="AM1" s="60"/>
      <c r="AW1" s="61" t="s">
        <v>10</v>
      </c>
      <c r="AX1" s="62" t="s">
        <v>228</v>
      </c>
      <c r="AY1" s="6" t="s">
        <v>229</v>
      </c>
      <c r="AZ1" s="63" t="s">
        <v>230</v>
      </c>
      <c r="BA1" s="64" t="s">
        <v>231</v>
      </c>
      <c r="BB1" s="63" t="s">
        <v>232</v>
      </c>
      <c r="BC1" s="64" t="s">
        <v>233</v>
      </c>
      <c r="BD1" s="63" t="s">
        <v>234</v>
      </c>
      <c r="BE1" s="65" t="s">
        <v>235</v>
      </c>
      <c r="BF1" s="64" t="s">
        <v>236</v>
      </c>
      <c r="BG1" s="63" t="s">
        <v>237</v>
      </c>
      <c r="BH1" s="65" t="s">
        <v>238</v>
      </c>
      <c r="BI1" s="64" t="s">
        <v>239</v>
      </c>
      <c r="BJ1" s="63" t="s">
        <v>240</v>
      </c>
      <c r="BK1" s="65" t="s">
        <v>241</v>
      </c>
      <c r="BL1" s="64" t="s">
        <v>242</v>
      </c>
    </row>
    <row r="2" spans="1:64" ht="12.95" customHeight="1" thickBot="1">
      <c r="A2" s="72" t="s">
        <v>23</v>
      </c>
      <c r="B2" s="72" t="s">
        <v>38</v>
      </c>
      <c r="C2" s="73"/>
      <c r="D2" s="73"/>
      <c r="AA2" s="74" t="s">
        <v>243</v>
      </c>
      <c r="AB2" s="75">
        <f>C7</f>
        <v>52365.503100000002</v>
      </c>
      <c r="AC2" s="76" t="s">
        <v>244</v>
      </c>
      <c r="AD2" s="75">
        <f>C8</f>
        <v>0.39735162499999999</v>
      </c>
      <c r="AE2" s="77" t="s">
        <v>245</v>
      </c>
      <c r="AL2" s="73"/>
      <c r="AW2" s="72">
        <v>-8000</v>
      </c>
      <c r="AX2" s="72">
        <f t="shared" ref="AX2:AX65" si="0">AB$3+AB$4*AW2+AB$5*AW2^2+AZ2</f>
        <v>-8.6007422324311438E-4</v>
      </c>
      <c r="AY2" s="72">
        <f t="shared" ref="AY2:AY65" si="1">AB$3+AB$4*AW2+AB$5*AW2^2</f>
        <v>0</v>
      </c>
      <c r="AZ2" s="78">
        <f t="shared" ref="AZ2:AZ65" si="2">$AB$6*($AB$11/BA2*BB2+$AB$12)</f>
        <v>-8.6007422324311438E-4</v>
      </c>
      <c r="BA2" s="72">
        <f t="shared" ref="BA2:BA65" si="3">1+$AB$7*COS(BC2)</f>
        <v>0.68183475141524241</v>
      </c>
      <c r="BB2" s="72">
        <f t="shared" ref="BB2:BB65" si="4">SIN(BC2+RADIANS($AB$9))</f>
        <v>-0.61629687113730358</v>
      </c>
      <c r="BC2" s="72">
        <f t="shared" ref="BC2:BC65" si="5">2*ATAN(BD2)</f>
        <v>-2.5840170544652845</v>
      </c>
      <c r="BD2" s="72">
        <f t="shared" ref="BD2:BD65" si="6">SQRT((1+$AB$7)/(1-$AB$7))*TAN(BE2/2)</f>
        <v>-3.4935431685495635</v>
      </c>
      <c r="BE2" s="72">
        <f t="shared" ref="BE2:BK17" si="7">$BL2+$AB$7*SIN(BF2)</f>
        <v>29.077302972596616</v>
      </c>
      <c r="BF2" s="72">
        <f t="shared" si="7"/>
        <v>29.077395152270089</v>
      </c>
      <c r="BG2" s="72">
        <f t="shared" si="7"/>
        <v>29.077041237679079</v>
      </c>
      <c r="BH2" s="72">
        <f t="shared" si="7"/>
        <v>29.078400765361248</v>
      </c>
      <c r="BI2" s="72">
        <f t="shared" si="7"/>
        <v>29.073188667736062</v>
      </c>
      <c r="BJ2" s="72">
        <f t="shared" si="7"/>
        <v>29.093326649400797</v>
      </c>
      <c r="BK2" s="72">
        <f t="shared" si="7"/>
        <v>29.017673981923089</v>
      </c>
      <c r="BL2" s="72">
        <f t="shared" ref="BL2:BL65" si="8">RADIANS($AB$9)+$AB$18*(AW2-AB$15)</f>
        <v>29.347078325748281</v>
      </c>
    </row>
    <row r="3" spans="1:64" ht="12.95" customHeight="1" thickBot="1">
      <c r="Z3" s="72">
        <v>0.03</v>
      </c>
      <c r="AA3" s="79" t="s">
        <v>246</v>
      </c>
      <c r="AB3" s="80">
        <f t="shared" ref="AB3:AB10" si="9">AC3*AD3</f>
        <v>0</v>
      </c>
      <c r="AC3" s="81">
        <v>0</v>
      </c>
      <c r="AD3" s="72">
        <v>0.01</v>
      </c>
      <c r="AE3" s="82"/>
      <c r="AF3" s="83"/>
      <c r="AG3" s="81">
        <v>0</v>
      </c>
      <c r="AH3" s="81">
        <v>0</v>
      </c>
      <c r="AI3" s="81"/>
      <c r="AJ3" s="81"/>
      <c r="AK3" s="81"/>
      <c r="AL3" s="81"/>
      <c r="AM3" s="81"/>
      <c r="AW3" s="72">
        <v>-7800</v>
      </c>
      <c r="AX3" s="72">
        <f t="shared" si="0"/>
        <v>-9.0576662893409059E-4</v>
      </c>
      <c r="AY3" s="72">
        <f t="shared" si="1"/>
        <v>0</v>
      </c>
      <c r="AZ3" s="78">
        <f t="shared" si="2"/>
        <v>-9.0576662893409059E-4</v>
      </c>
      <c r="BA3" s="72">
        <f t="shared" si="3"/>
        <v>0.69303157811378902</v>
      </c>
      <c r="BB3" s="72">
        <f t="shared" si="4"/>
        <v>-0.65798975259693437</v>
      </c>
      <c r="BC3" s="72">
        <f t="shared" si="5"/>
        <v>-2.5299026724317843</v>
      </c>
      <c r="BD3" s="72">
        <f t="shared" si="6"/>
        <v>-3.1670403369760036</v>
      </c>
      <c r="BE3" s="72">
        <f t="shared" si="7"/>
        <v>29.150289003190366</v>
      </c>
      <c r="BF3" s="72">
        <f t="shared" si="7"/>
        <v>29.150346162010297</v>
      </c>
      <c r="BG3" s="72">
        <f t="shared" si="7"/>
        <v>29.150108087944503</v>
      </c>
      <c r="BH3" s="72">
        <f t="shared" si="7"/>
        <v>29.151100146760264</v>
      </c>
      <c r="BI3" s="72">
        <f t="shared" si="7"/>
        <v>29.14697397489131</v>
      </c>
      <c r="BJ3" s="72">
        <f t="shared" si="7"/>
        <v>29.164272469206797</v>
      </c>
      <c r="BK3" s="72">
        <f t="shared" si="7"/>
        <v>29.093971196297716</v>
      </c>
      <c r="BL3" s="72">
        <f t="shared" si="8"/>
        <v>29.438327125158928</v>
      </c>
    </row>
    <row r="4" spans="1:64" ht="12.95" customHeight="1" thickTop="1" thickBot="1">
      <c r="A4" s="84" t="s">
        <v>36</v>
      </c>
      <c r="C4" s="85">
        <v>52500.206700000002</v>
      </c>
      <c r="D4" s="86">
        <v>0.39735179999999998</v>
      </c>
      <c r="Z4" s="72">
        <v>-2.5000000000000002E-6</v>
      </c>
      <c r="AA4" s="87" t="s">
        <v>247</v>
      </c>
      <c r="AB4" s="88">
        <f t="shared" si="9"/>
        <v>0</v>
      </c>
      <c r="AC4" s="89">
        <v>0</v>
      </c>
      <c r="AD4" s="90">
        <v>9.9999999999999995E-7</v>
      </c>
      <c r="AE4" s="82"/>
      <c r="AF4" s="91"/>
      <c r="AG4" s="89">
        <v>0</v>
      </c>
      <c r="AH4" s="89">
        <v>0</v>
      </c>
      <c r="AI4" s="89"/>
      <c r="AJ4" s="89"/>
      <c r="AK4" s="89"/>
      <c r="AL4" s="89"/>
      <c r="AM4" s="89"/>
      <c r="AW4" s="72">
        <v>-7600</v>
      </c>
      <c r="AX4" s="72">
        <f t="shared" si="0"/>
        <v>-9.4729598827538841E-4</v>
      </c>
      <c r="AY4" s="72">
        <f t="shared" si="1"/>
        <v>0</v>
      </c>
      <c r="AZ4" s="78">
        <f t="shared" si="2"/>
        <v>-9.4729598827538841E-4</v>
      </c>
      <c r="BA4" s="72">
        <f t="shared" si="3"/>
        <v>0.70556326183803175</v>
      </c>
      <c r="BB4" s="72">
        <f t="shared" si="4"/>
        <v>-0.69910241679355611</v>
      </c>
      <c r="BC4" s="72">
        <f t="shared" si="5"/>
        <v>-2.4739073516554861</v>
      </c>
      <c r="BD4" s="72">
        <f t="shared" si="6"/>
        <v>-2.8833065519754602</v>
      </c>
      <c r="BE4" s="72">
        <f t="shared" si="7"/>
        <v>29.22453105459979</v>
      </c>
      <c r="BF4" s="72">
        <f t="shared" si="7"/>
        <v>29.2245627942584</v>
      </c>
      <c r="BG4" s="72">
        <f t="shared" si="7"/>
        <v>29.224417238146223</v>
      </c>
      <c r="BH4" s="72">
        <f t="shared" si="7"/>
        <v>29.225084993402046</v>
      </c>
      <c r="BI4" s="72">
        <f t="shared" si="7"/>
        <v>29.222026702992487</v>
      </c>
      <c r="BJ4" s="72">
        <f t="shared" si="7"/>
        <v>29.236142827973239</v>
      </c>
      <c r="BK4" s="72">
        <f t="shared" si="7"/>
        <v>29.173133647479016</v>
      </c>
      <c r="BL4" s="72">
        <f t="shared" si="8"/>
        <v>29.529575924569574</v>
      </c>
    </row>
    <row r="5" spans="1:64" ht="12.95" customHeight="1" thickTop="1">
      <c r="A5" s="92" t="s">
        <v>28</v>
      </c>
      <c r="C5" s="93">
        <v>-9.5</v>
      </c>
      <c r="D5" s="72" t="s">
        <v>29</v>
      </c>
      <c r="Z5" s="72">
        <v>3E-11</v>
      </c>
      <c r="AA5" s="87" t="s">
        <v>248</v>
      </c>
      <c r="AB5" s="88">
        <f t="shared" si="9"/>
        <v>0</v>
      </c>
      <c r="AC5" s="89">
        <v>0</v>
      </c>
      <c r="AD5" s="72">
        <v>9.9999999999999994E-12</v>
      </c>
      <c r="AE5" s="82"/>
      <c r="AF5" s="91"/>
      <c r="AG5" s="89">
        <v>0</v>
      </c>
      <c r="AH5" s="89">
        <v>0</v>
      </c>
      <c r="AI5" s="89"/>
      <c r="AJ5" s="89"/>
      <c r="AK5" s="89"/>
      <c r="AL5" s="89"/>
      <c r="AM5" s="89"/>
      <c r="AW5" s="72">
        <v>-7400</v>
      </c>
      <c r="AX5" s="72">
        <f t="shared" si="0"/>
        <v>-9.8424159121746047E-4</v>
      </c>
      <c r="AY5" s="72">
        <f t="shared" si="1"/>
        <v>0</v>
      </c>
      <c r="AZ5" s="78">
        <f t="shared" si="2"/>
        <v>-9.8424159121746047E-4</v>
      </c>
      <c r="BA5" s="72">
        <f t="shared" si="3"/>
        <v>0.7195500212119661</v>
      </c>
      <c r="BB5" s="72">
        <f t="shared" si="4"/>
        <v>-0.73946640512708428</v>
      </c>
      <c r="BC5" s="72">
        <f t="shared" si="5"/>
        <v>-2.4157713727002386</v>
      </c>
      <c r="BD5" s="72">
        <f t="shared" si="6"/>
        <v>-2.6334533907598106</v>
      </c>
      <c r="BE5" s="72">
        <f t="shared" si="7"/>
        <v>29.300177516741705</v>
      </c>
      <c r="BF5" s="72">
        <f t="shared" si="7"/>
        <v>29.300192848955124</v>
      </c>
      <c r="BG5" s="72">
        <f t="shared" si="7"/>
        <v>29.300113970004428</v>
      </c>
      <c r="BH5" s="72">
        <f t="shared" si="7"/>
        <v>29.300519884501931</v>
      </c>
      <c r="BI5" s="72">
        <f t="shared" si="7"/>
        <v>29.298433921370798</v>
      </c>
      <c r="BJ5" s="72">
        <f t="shared" si="7"/>
        <v>29.309231135687224</v>
      </c>
      <c r="BK5" s="72">
        <f t="shared" si="7"/>
        <v>29.25526190074525</v>
      </c>
      <c r="BL5" s="72">
        <f t="shared" si="8"/>
        <v>29.62082472398022</v>
      </c>
    </row>
    <row r="6" spans="1:64" ht="12.95" customHeight="1">
      <c r="A6" s="84" t="s">
        <v>1</v>
      </c>
      <c r="AA6" s="87" t="s">
        <v>249</v>
      </c>
      <c r="AB6" s="88">
        <f t="shared" si="9"/>
        <v>1.1670554879638258E-3</v>
      </c>
      <c r="AC6" s="89">
        <v>0.11670554879638258</v>
      </c>
      <c r="AD6" s="72">
        <v>0.01</v>
      </c>
      <c r="AE6" s="82" t="s">
        <v>245</v>
      </c>
      <c r="AF6" s="91"/>
      <c r="AG6" s="89">
        <v>0.11670554879638258</v>
      </c>
      <c r="AH6" s="89">
        <v>0.11670554879638258</v>
      </c>
      <c r="AI6" s="89"/>
      <c r="AJ6" s="89"/>
      <c r="AK6" s="89"/>
      <c r="AL6" s="89"/>
      <c r="AM6" s="89"/>
      <c r="AW6" s="72">
        <v>-7200</v>
      </c>
      <c r="AX6" s="72">
        <f t="shared" si="0"/>
        <v>-1.0161454150017803E-3</v>
      </c>
      <c r="AY6" s="72">
        <f t="shared" si="1"/>
        <v>0</v>
      </c>
      <c r="AZ6" s="72">
        <f t="shared" si="2"/>
        <v>-1.0161454150017803E-3</v>
      </c>
      <c r="BA6" s="72">
        <f t="shared" si="3"/>
        <v>0.73512976082558379</v>
      </c>
      <c r="BB6" s="72">
        <f t="shared" si="4"/>
        <v>-0.77886121448184253</v>
      </c>
      <c r="BC6" s="72">
        <f t="shared" si="5"/>
        <v>-2.3552006650155817</v>
      </c>
      <c r="BD6" s="72">
        <f t="shared" si="6"/>
        <v>-2.4108244964005516</v>
      </c>
      <c r="BE6" s="72">
        <f t="shared" si="7"/>
        <v>29.377390682751567</v>
      </c>
      <c r="BF6" s="72">
        <f t="shared" si="7"/>
        <v>29.377396832112179</v>
      </c>
      <c r="BG6" s="72">
        <f t="shared" si="7"/>
        <v>29.377360458343752</v>
      </c>
      <c r="BH6" s="72">
        <f t="shared" si="7"/>
        <v>29.37757564905036</v>
      </c>
      <c r="BI6" s="72">
        <f t="shared" si="7"/>
        <v>29.376303890228058</v>
      </c>
      <c r="BJ6" s="72">
        <f t="shared" si="7"/>
        <v>29.383866978083041</v>
      </c>
      <c r="BK6" s="72">
        <f t="shared" si="7"/>
        <v>29.340431844217747</v>
      </c>
      <c r="BL6" s="72">
        <f t="shared" si="8"/>
        <v>29.712073523390867</v>
      </c>
    </row>
    <row r="7" spans="1:64" ht="12.95" customHeight="1">
      <c r="A7" s="72" t="s">
        <v>2</v>
      </c>
      <c r="C7" s="72">
        <v>52365.503100000002</v>
      </c>
      <c r="X7" s="72">
        <f>-AB7</f>
        <v>-0.37495591024169883</v>
      </c>
      <c r="Y7" s="72">
        <f>X7/AD7</f>
        <v>-0.37495591024169883</v>
      </c>
      <c r="AA7" s="94" t="s">
        <v>250</v>
      </c>
      <c r="AB7" s="95">
        <f t="shared" si="9"/>
        <v>0.37495591024169883</v>
      </c>
      <c r="AC7" s="89">
        <v>0.37495591024169883</v>
      </c>
      <c r="AD7" s="72">
        <v>1</v>
      </c>
      <c r="AE7" s="82"/>
      <c r="AF7" s="91"/>
      <c r="AG7" s="89">
        <v>0.37495591024169883</v>
      </c>
      <c r="AH7" s="89">
        <v>-0.37495591024169883</v>
      </c>
      <c r="AI7" s="89"/>
      <c r="AJ7" s="89"/>
      <c r="AK7" s="89"/>
      <c r="AL7" s="89"/>
      <c r="AM7" s="89"/>
      <c r="AW7" s="72">
        <v>-7000</v>
      </c>
      <c r="AX7" s="72">
        <f t="shared" si="0"/>
        <v>-1.0425069579591715E-3</v>
      </c>
      <c r="AY7" s="72">
        <f t="shared" si="1"/>
        <v>0</v>
      </c>
      <c r="AZ7" s="72">
        <f t="shared" si="2"/>
        <v>-1.0425069579591715E-3</v>
      </c>
      <c r="BA7" s="72">
        <f t="shared" si="3"/>
        <v>0.75245996871606013</v>
      </c>
      <c r="BB7" s="72">
        <f t="shared" si="4"/>
        <v>-0.81699949432763674</v>
      </c>
      <c r="BC7" s="72">
        <f t="shared" si="5"/>
        <v>-2.291860526326551</v>
      </c>
      <c r="BD7" s="72">
        <f t="shared" si="6"/>
        <v>-2.210326776688269</v>
      </c>
      <c r="BE7" s="72">
        <f t="shared" si="7"/>
        <v>29.456348518997341</v>
      </c>
      <c r="BF7" s="72">
        <f t="shared" si="7"/>
        <v>29.456350404392115</v>
      </c>
      <c r="BG7" s="72">
        <f t="shared" si="7"/>
        <v>29.456337139381372</v>
      </c>
      <c r="BH7" s="72">
        <f t="shared" si="7"/>
        <v>29.456430476708952</v>
      </c>
      <c r="BI7" s="72">
        <f t="shared" si="7"/>
        <v>29.455774173111468</v>
      </c>
      <c r="BJ7" s="72">
        <f t="shared" si="7"/>
        <v>29.460411518835464</v>
      </c>
      <c r="BK7" s="72">
        <f t="shared" si="7"/>
        <v>29.428694057428665</v>
      </c>
      <c r="BL7" s="72">
        <f t="shared" si="8"/>
        <v>29.803322322801513</v>
      </c>
    </row>
    <row r="8" spans="1:64" ht="12.95" customHeight="1">
      <c r="A8" s="72" t="s">
        <v>3</v>
      </c>
      <c r="C8" s="72">
        <v>0.39735162499999999</v>
      </c>
      <c r="D8" s="93"/>
      <c r="X8" s="72">
        <f>AB8</f>
        <v>14.98223995369333</v>
      </c>
      <c r="Y8" s="72">
        <f>X8/AD8</f>
        <v>1.498223995369333</v>
      </c>
      <c r="AA8" s="87" t="s">
        <v>251</v>
      </c>
      <c r="AB8" s="95">
        <f t="shared" si="9"/>
        <v>14.98223995369333</v>
      </c>
      <c r="AC8" s="89">
        <v>1.498223995369333</v>
      </c>
      <c r="AD8" s="72">
        <v>10</v>
      </c>
      <c r="AE8" s="82" t="s">
        <v>252</v>
      </c>
      <c r="AF8" s="91"/>
      <c r="AG8" s="89">
        <v>1.498223995369333</v>
      </c>
      <c r="AH8" s="89">
        <v>1.498223995369333</v>
      </c>
      <c r="AI8" s="89"/>
      <c r="AJ8" s="89"/>
      <c r="AK8" s="89"/>
      <c r="AL8" s="89"/>
      <c r="AM8" s="89"/>
      <c r="AW8" s="72">
        <v>-6800</v>
      </c>
      <c r="AX8" s="72">
        <f t="shared" si="0"/>
        <v>-1.0627778017994643E-3</v>
      </c>
      <c r="AY8" s="72">
        <f t="shared" si="1"/>
        <v>0</v>
      </c>
      <c r="AZ8" s="72">
        <f t="shared" si="2"/>
        <v>-1.0627778017994643E-3</v>
      </c>
      <c r="BA8" s="72">
        <f t="shared" si="3"/>
        <v>0.7717194905396676</v>
      </c>
      <c r="BB8" s="72">
        <f t="shared" si="4"/>
        <v>-0.85350790646760488</v>
      </c>
      <c r="BC8" s="72">
        <f t="shared" si="5"/>
        <v>-2.2253681285784284</v>
      </c>
      <c r="BD8" s="72">
        <f t="shared" si="6"/>
        <v>-2.02798685216389</v>
      </c>
      <c r="BE8" s="72">
        <f t="shared" si="7"/>
        <v>29.537246689004604</v>
      </c>
      <c r="BF8" s="72">
        <f t="shared" si="7"/>
        <v>29.537247059967918</v>
      </c>
      <c r="BG8" s="72">
        <f t="shared" si="7"/>
        <v>29.537243795249736</v>
      </c>
      <c r="BH8" s="72">
        <f t="shared" si="7"/>
        <v>29.537272528041402</v>
      </c>
      <c r="BI8" s="72">
        <f t="shared" si="7"/>
        <v>29.537019739737801</v>
      </c>
      <c r="BJ8" s="72">
        <f t="shared" si="7"/>
        <v>29.539250684779944</v>
      </c>
      <c r="BK8" s="72">
        <f t="shared" si="7"/>
        <v>29.520073390470554</v>
      </c>
      <c r="BL8" s="72">
        <f t="shared" si="8"/>
        <v>29.89457112221216</v>
      </c>
    </row>
    <row r="9" spans="1:64" ht="12.95" customHeight="1">
      <c r="A9" s="96" t="s">
        <v>33</v>
      </c>
      <c r="B9" s="97">
        <v>85</v>
      </c>
      <c r="C9" s="98" t="str">
        <f>"F"&amp;B9</f>
        <v>F85</v>
      </c>
      <c r="D9" s="99" t="str">
        <f>"G"&amp;B9</f>
        <v>G85</v>
      </c>
      <c r="X9" s="72">
        <f>AB9-180</f>
        <v>-173.9005147824777</v>
      </c>
      <c r="Y9" s="72">
        <f>X9/AD9</f>
        <v>-17.39005147824777</v>
      </c>
      <c r="AA9" s="100" t="s">
        <v>253</v>
      </c>
      <c r="AB9" s="95">
        <f t="shared" si="9"/>
        <v>6.0994852175223002</v>
      </c>
      <c r="AC9" s="89">
        <v>0.60994852175223002</v>
      </c>
      <c r="AD9" s="72">
        <v>10</v>
      </c>
      <c r="AE9" s="82" t="s">
        <v>254</v>
      </c>
      <c r="AF9" s="91"/>
      <c r="AG9" s="89">
        <v>0.60994852175223002</v>
      </c>
      <c r="AH9" s="89">
        <v>18.60994852175223</v>
      </c>
      <c r="AI9" s="89"/>
      <c r="AJ9" s="89"/>
      <c r="AK9" s="89"/>
      <c r="AL9" s="89"/>
      <c r="AM9" s="89"/>
      <c r="AW9" s="72">
        <v>-6600</v>
      </c>
      <c r="AX9" s="72">
        <f t="shared" si="0"/>
        <v>-1.0763560312357376E-3</v>
      </c>
      <c r="AY9" s="72">
        <f t="shared" si="1"/>
        <v>0</v>
      </c>
      <c r="AZ9" s="72">
        <f t="shared" si="2"/>
        <v>-1.0763560312357376E-3</v>
      </c>
      <c r="BA9" s="72">
        <f t="shared" si="3"/>
        <v>0.79310988325790721</v>
      </c>
      <c r="BB9" s="72">
        <f t="shared" si="4"/>
        <v>-0.88790236172459802</v>
      </c>
      <c r="BC9" s="72">
        <f t="shared" si="5"/>
        <v>-2.1552836096394894</v>
      </c>
      <c r="BD9" s="72">
        <f t="shared" si="6"/>
        <v>-1.8606486468295673</v>
      </c>
      <c r="BE9" s="72">
        <f t="shared" si="7"/>
        <v>29.620300839030655</v>
      </c>
      <c r="BF9" s="72">
        <f t="shared" si="7"/>
        <v>29.620300864675549</v>
      </c>
      <c r="BG9" s="72">
        <f t="shared" si="7"/>
        <v>29.620300557891767</v>
      </c>
      <c r="BH9" s="72">
        <f t="shared" si="7"/>
        <v>29.620304227900451</v>
      </c>
      <c r="BI9" s="72">
        <f t="shared" si="7"/>
        <v>29.620260327994728</v>
      </c>
      <c r="BJ9" s="72">
        <f t="shared" si="7"/>
        <v>29.62078600351083</v>
      </c>
      <c r="BK9" s="72">
        <f t="shared" si="7"/>
        <v>29.614568757229513</v>
      </c>
      <c r="BL9" s="72">
        <f t="shared" si="8"/>
        <v>29.985819921622806</v>
      </c>
    </row>
    <row r="10" spans="1:64" ht="12.95" customHeight="1" thickBot="1">
      <c r="C10" s="101" t="s">
        <v>19</v>
      </c>
      <c r="D10" s="101" t="s">
        <v>20</v>
      </c>
      <c r="Z10" s="72">
        <f>Y10/AD10</f>
        <v>0</v>
      </c>
      <c r="AA10" s="102" t="s">
        <v>255</v>
      </c>
      <c r="AB10" s="103">
        <f t="shared" si="9"/>
        <v>23720.472829053891</v>
      </c>
      <c r="AC10" s="104">
        <v>2.3720472829053891</v>
      </c>
      <c r="AD10" s="72">
        <v>10000</v>
      </c>
      <c r="AE10" s="82" t="s">
        <v>256</v>
      </c>
      <c r="AF10" s="105"/>
      <c r="AG10" s="104">
        <v>2.3720472829053891</v>
      </c>
      <c r="AH10" s="104">
        <v>2.3720472829053891</v>
      </c>
      <c r="AI10" s="104"/>
      <c r="AJ10" s="104"/>
      <c r="AK10" s="104"/>
      <c r="AL10" s="104"/>
      <c r="AM10" s="104"/>
      <c r="AW10" s="72">
        <v>-6400</v>
      </c>
      <c r="AX10" s="72">
        <f t="shared" si="0"/>
        <v>-1.0825807518802875E-3</v>
      </c>
      <c r="AY10" s="72">
        <f t="shared" si="1"/>
        <v>0</v>
      </c>
      <c r="AZ10" s="72">
        <f t="shared" si="2"/>
        <v>-1.0825807518802875E-3</v>
      </c>
      <c r="BA10" s="72">
        <f t="shared" si="3"/>
        <v>0.81685581610656921</v>
      </c>
      <c r="BB10" s="72">
        <f t="shared" si="4"/>
        <v>-0.91955601557680644</v>
      </c>
      <c r="BC10" s="72">
        <f t="shared" si="5"/>
        <v>-2.0810996153096268</v>
      </c>
      <c r="BD10" s="72">
        <f t="shared" si="6"/>
        <v>-1.7057621399012839</v>
      </c>
      <c r="BE10" s="72">
        <f t="shared" si="7"/>
        <v>29.705749071627196</v>
      </c>
      <c r="BF10" s="72">
        <f t="shared" si="7"/>
        <v>29.7057490690988</v>
      </c>
      <c r="BG10" s="72">
        <f t="shared" si="7"/>
        <v>29.705749117635222</v>
      </c>
      <c r="BH10" s="72">
        <f t="shared" si="7"/>
        <v>29.705748185906828</v>
      </c>
      <c r="BI10" s="72">
        <f t="shared" si="7"/>
        <v>29.705766072892484</v>
      </c>
      <c r="BJ10" s="72">
        <f t="shared" si="7"/>
        <v>29.705423082424677</v>
      </c>
      <c r="BK10" s="72">
        <f t="shared" si="7"/>
        <v>29.712153144422238</v>
      </c>
      <c r="BL10" s="72">
        <f t="shared" si="8"/>
        <v>30.077068721033452</v>
      </c>
    </row>
    <row r="11" spans="1:64" ht="12.95" customHeight="1">
      <c r="A11" s="72" t="s">
        <v>15</v>
      </c>
      <c r="C11" s="99">
        <f ca="1">INTERCEPT(INDIRECT($D$9):G985,INDIRECT($C$9):F985)</f>
        <v>4.3418877741144236E-3</v>
      </c>
      <c r="D11" s="73"/>
      <c r="AA11" s="106" t="s">
        <v>257</v>
      </c>
      <c r="AB11" s="99">
        <f>1-AB7^2</f>
        <v>0.85940806537481906</v>
      </c>
      <c r="AC11" s="99">
        <f>SUM(AE21:AE1950)</f>
        <v>1.9196863134775038E-4</v>
      </c>
      <c r="AD11" s="106" t="s">
        <v>258</v>
      </c>
      <c r="AE11" s="82"/>
      <c r="AF11" s="99"/>
      <c r="AG11" s="99">
        <v>1.0538199961654008E-4</v>
      </c>
      <c r="AH11" s="99">
        <v>1.0538199961654016E-4</v>
      </c>
      <c r="AI11" s="99"/>
      <c r="AJ11" s="99"/>
      <c r="AK11" s="99"/>
      <c r="AL11" s="99"/>
      <c r="AM11" s="99"/>
      <c r="AW11" s="72">
        <v>-6200</v>
      </c>
      <c r="AX11" s="72">
        <f t="shared" si="0"/>
        <v>-1.0807271830988396E-3</v>
      </c>
      <c r="AY11" s="72">
        <f t="shared" si="1"/>
        <v>0</v>
      </c>
      <c r="AZ11" s="72">
        <f t="shared" si="2"/>
        <v>-1.0807271830988396E-3</v>
      </c>
      <c r="BA11" s="72">
        <f t="shared" si="3"/>
        <v>0.84320360102200254</v>
      </c>
      <c r="BB11" s="72">
        <f t="shared" si="4"/>
        <v>-0.94765811109165865</v>
      </c>
      <c r="BC11" s="72">
        <f t="shared" si="5"/>
        <v>-2.0022292986530119</v>
      </c>
      <c r="BD11" s="72">
        <f t="shared" si="6"/>
        <v>-1.5612326183612839</v>
      </c>
      <c r="BE11" s="72">
        <f t="shared" si="7"/>
        <v>29.793854420472158</v>
      </c>
      <c r="BF11" s="72">
        <f t="shared" si="7"/>
        <v>29.793854420430815</v>
      </c>
      <c r="BG11" s="72">
        <f t="shared" si="7"/>
        <v>29.793854422582115</v>
      </c>
      <c r="BH11" s="72">
        <f t="shared" si="7"/>
        <v>29.793854310638743</v>
      </c>
      <c r="BI11" s="72">
        <f t="shared" si="7"/>
        <v>29.793860135960063</v>
      </c>
      <c r="BJ11" s="72">
        <f t="shared" si="7"/>
        <v>29.793557870285007</v>
      </c>
      <c r="BK11" s="72">
        <f t="shared" si="7"/>
        <v>29.812773836361899</v>
      </c>
      <c r="BL11" s="72">
        <f t="shared" si="8"/>
        <v>30.168317520444099</v>
      </c>
    </row>
    <row r="12" spans="1:64" ht="12.95" customHeight="1">
      <c r="A12" s="72" t="s">
        <v>16</v>
      </c>
      <c r="C12" s="99">
        <f ca="1">SLOPE(INDIRECT($D$9):G985,INDIRECT($C$9):F985)</f>
        <v>-2.7801002094056667E-7</v>
      </c>
      <c r="D12" s="73"/>
      <c r="AA12" s="107" t="s">
        <v>259</v>
      </c>
      <c r="AB12" s="99">
        <f>AB7*SIN(RADIANS(AB9))</f>
        <v>3.9840991819552869E-2</v>
      </c>
      <c r="AE12" s="82"/>
      <c r="AW12" s="72">
        <v>-6000</v>
      </c>
      <c r="AX12" s="72">
        <f t="shared" si="0"/>
        <v>-1.0700032198847189E-3</v>
      </c>
      <c r="AY12" s="72">
        <f t="shared" si="1"/>
        <v>0</v>
      </c>
      <c r="AZ12" s="72">
        <f t="shared" si="2"/>
        <v>-1.0700032198847189E-3</v>
      </c>
      <c r="BA12" s="72">
        <f t="shared" si="3"/>
        <v>0.87241632406424607</v>
      </c>
      <c r="BB12" s="72">
        <f t="shared" si="4"/>
        <v>-0.97116166041910612</v>
      </c>
      <c r="BC12" s="72">
        <f t="shared" si="5"/>
        <v>-1.9179930495861919</v>
      </c>
      <c r="BD12" s="72">
        <f t="shared" si="6"/>
        <v>-1.4253110859146403</v>
      </c>
      <c r="BE12" s="72">
        <f t="shared" si="7"/>
        <v>29.884906996783499</v>
      </c>
      <c r="BF12" s="72">
        <f t="shared" si="7"/>
        <v>29.884906996815609</v>
      </c>
      <c r="BG12" s="72">
        <f t="shared" si="7"/>
        <v>29.884906998969203</v>
      </c>
      <c r="BH12" s="72">
        <f t="shared" si="7"/>
        <v>29.88490714340255</v>
      </c>
      <c r="BI12" s="72">
        <f t="shared" si="7"/>
        <v>29.884916828804609</v>
      </c>
      <c r="BJ12" s="72">
        <f t="shared" si="7"/>
        <v>29.885561020544323</v>
      </c>
      <c r="BK12" s="72">
        <f t="shared" si="7"/>
        <v>29.916352853582563</v>
      </c>
      <c r="BL12" s="72">
        <f t="shared" si="8"/>
        <v>30.259566319854745</v>
      </c>
    </row>
    <row r="13" spans="1:64" ht="12.95" customHeight="1">
      <c r="A13" s="72" t="s">
        <v>18</v>
      </c>
      <c r="C13" s="73" t="s">
        <v>13</v>
      </c>
      <c r="AA13" s="108" t="s">
        <v>260</v>
      </c>
      <c r="AB13" s="109">
        <f>AB6*86400*300000/149600000</f>
        <v>0.20220640540121901</v>
      </c>
      <c r="AC13" s="72" t="s">
        <v>261</v>
      </c>
      <c r="AE13" s="82"/>
      <c r="AL13" s="73"/>
      <c r="AW13" s="72">
        <v>-5800</v>
      </c>
      <c r="AX13" s="72">
        <f t="shared" si="0"/>
        <v>-1.0495490168667958E-3</v>
      </c>
      <c r="AY13" s="72">
        <f t="shared" si="1"/>
        <v>0</v>
      </c>
      <c r="AZ13" s="72">
        <f t="shared" si="2"/>
        <v>-1.0495490168667958E-3</v>
      </c>
      <c r="BA13" s="72">
        <f t="shared" si="3"/>
        <v>0.90476311292840506</v>
      </c>
      <c r="BB13" s="72">
        <f t="shared" si="4"/>
        <v>-0.98871837296059173</v>
      </c>
      <c r="BC13" s="72">
        <f t="shared" si="5"/>
        <v>-1.8276047035624721</v>
      </c>
      <c r="BD13" s="72">
        <f t="shared" si="6"/>
        <v>-1.2965133248403473</v>
      </c>
      <c r="BE13" s="72">
        <f t="shared" si="7"/>
        <v>29.979225294664772</v>
      </c>
      <c r="BF13" s="72">
        <f t="shared" si="7"/>
        <v>29.979225310024489</v>
      </c>
      <c r="BG13" s="72">
        <f t="shared" si="7"/>
        <v>29.97922561642671</v>
      </c>
      <c r="BH13" s="72">
        <f t="shared" si="7"/>
        <v>29.9792317285245</v>
      </c>
      <c r="BI13" s="72">
        <f t="shared" si="7"/>
        <v>29.979353594575045</v>
      </c>
      <c r="BJ13" s="72">
        <f t="shared" si="7"/>
        <v>29.981760869252547</v>
      </c>
      <c r="BK13" s="72">
        <f t="shared" si="7"/>
        <v>30.022787601672629</v>
      </c>
      <c r="BL13" s="72">
        <f t="shared" si="8"/>
        <v>30.350815119265391</v>
      </c>
    </row>
    <row r="14" spans="1:64" ht="12.95" customHeight="1">
      <c r="AA14" s="108" t="s">
        <v>262</v>
      </c>
      <c r="AB14" s="99">
        <f>2*AB5*365.24/C8</f>
        <v>0</v>
      </c>
      <c r="AC14" s="72" t="s">
        <v>263</v>
      </c>
      <c r="AE14" s="82"/>
      <c r="AL14" s="73"/>
      <c r="AW14" s="72">
        <v>-5600</v>
      </c>
      <c r="AX14" s="72">
        <f t="shared" si="0"/>
        <v>-1.018442120718697E-3</v>
      </c>
      <c r="AY14" s="72">
        <f t="shared" si="1"/>
        <v>0</v>
      </c>
      <c r="AZ14" s="72">
        <f t="shared" si="2"/>
        <v>-1.018442120718697E-3</v>
      </c>
      <c r="BA14" s="72">
        <f t="shared" si="3"/>
        <v>0.94049868947310489</v>
      </c>
      <c r="BB14" s="72">
        <f t="shared" si="4"/>
        <v>-0.99860078272170005</v>
      </c>
      <c r="BC14" s="72">
        <f t="shared" si="5"/>
        <v>-1.7301588288067953</v>
      </c>
      <c r="BD14" s="72">
        <f t="shared" si="6"/>
        <v>-1.1735594034060703</v>
      </c>
      <c r="BE14" s="72">
        <f t="shared" si="7"/>
        <v>30.077155878717267</v>
      </c>
      <c r="BF14" s="72">
        <f t="shared" si="7"/>
        <v>30.077156148098624</v>
      </c>
      <c r="BG14" s="72">
        <f t="shared" si="7"/>
        <v>30.077159272391388</v>
      </c>
      <c r="BH14" s="72">
        <f t="shared" si="7"/>
        <v>30.077195505011478</v>
      </c>
      <c r="BI14" s="72">
        <f t="shared" si="7"/>
        <v>30.077615291951492</v>
      </c>
      <c r="BJ14" s="72">
        <f t="shared" si="7"/>
        <v>30.08242573421763</v>
      </c>
      <c r="BK14" s="72">
        <f t="shared" si="7"/>
        <v>30.131951724918565</v>
      </c>
      <c r="BL14" s="72">
        <f t="shared" si="8"/>
        <v>30.442063918676038</v>
      </c>
    </row>
    <row r="15" spans="1:64" ht="12.95" customHeight="1">
      <c r="A15" s="110" t="s">
        <v>17</v>
      </c>
      <c r="C15" s="111">
        <f ca="1">(C7+C11)+(C8+C12)*INT(MAX(F21:F3526))</f>
        <v>59816.242549296876</v>
      </c>
      <c r="E15" s="112" t="s">
        <v>49</v>
      </c>
      <c r="F15" s="93">
        <v>1</v>
      </c>
      <c r="AA15" s="107" t="s">
        <v>264</v>
      </c>
      <c r="AB15" s="113">
        <f>(AB10-AB2)/AD2</f>
        <v>-72089.878255678734</v>
      </c>
      <c r="AC15" s="72" t="s">
        <v>265</v>
      </c>
      <c r="AE15" s="82"/>
      <c r="AW15" s="72">
        <v>-5400</v>
      </c>
      <c r="AX15" s="72">
        <f t="shared" si="0"/>
        <v>-9.7571207673238661E-4</v>
      </c>
      <c r="AY15" s="72">
        <f t="shared" si="1"/>
        <v>0</v>
      </c>
      <c r="AZ15" s="72">
        <f t="shared" si="2"/>
        <v>-9.7571207673238661E-4</v>
      </c>
      <c r="BA15" s="72">
        <f t="shared" si="3"/>
        <v>0.97982740975178884</v>
      </c>
      <c r="BB15" s="72">
        <f t="shared" si="4"/>
        <v>-0.99861534999343649</v>
      </c>
      <c r="BC15" s="72">
        <f t="shared" si="5"/>
        <v>-1.6246222133844166</v>
      </c>
      <c r="BD15" s="72">
        <f t="shared" si="6"/>
        <v>-1.0553282926516334</v>
      </c>
      <c r="BE15" s="72">
        <f t="shared" si="7"/>
        <v>30.17907023953472</v>
      </c>
      <c r="BF15" s="72">
        <f t="shared" si="7"/>
        <v>30.179072000440144</v>
      </c>
      <c r="BG15" s="72">
        <f t="shared" si="7"/>
        <v>30.179086328196398</v>
      </c>
      <c r="BH15" s="72">
        <f t="shared" si="7"/>
        <v>30.179202885214519</v>
      </c>
      <c r="BI15" s="72">
        <f t="shared" si="7"/>
        <v>30.180149632112691</v>
      </c>
      <c r="BJ15" s="72">
        <f t="shared" si="7"/>
        <v>30.187746417273424</v>
      </c>
      <c r="BK15" s="72">
        <f t="shared" si="7"/>
        <v>30.243696157656167</v>
      </c>
      <c r="BL15" s="72">
        <f t="shared" si="8"/>
        <v>30.533312718086684</v>
      </c>
    </row>
    <row r="16" spans="1:64" ht="12.95" customHeight="1">
      <c r="A16" s="84" t="s">
        <v>4</v>
      </c>
      <c r="C16" s="114">
        <f ca="1">+C8+C12</f>
        <v>0.39735134698997904</v>
      </c>
      <c r="E16" s="112" t="s">
        <v>30</v>
      </c>
      <c r="F16" s="115">
        <f ca="1">NOW()+15018.5+$C$5/24</f>
        <v>60313.787412499994</v>
      </c>
      <c r="AA16" s="106" t="s">
        <v>266</v>
      </c>
      <c r="AB16" s="113">
        <f>365.24*AB8</f>
        <v>5472.1133206869517</v>
      </c>
      <c r="AC16" s="72" t="s">
        <v>245</v>
      </c>
      <c r="AD16" s="99"/>
      <c r="AE16" s="82"/>
      <c r="AW16" s="72">
        <v>-5200</v>
      </c>
      <c r="AX16" s="72">
        <f t="shared" si="0"/>
        <v>-9.2037043530130965E-4</v>
      </c>
      <c r="AY16" s="72">
        <f t="shared" si="1"/>
        <v>0</v>
      </c>
      <c r="AZ16" s="72">
        <f t="shared" si="2"/>
        <v>-9.2037043530130965E-4</v>
      </c>
      <c r="BA16" s="72">
        <f t="shared" si="3"/>
        <v>1.0228435284612833</v>
      </c>
      <c r="BB16" s="72">
        <f t="shared" si="4"/>
        <v>-0.98601846172191898</v>
      </c>
      <c r="BC16" s="72">
        <f t="shared" si="5"/>
        <v>-1.5098353373704525</v>
      </c>
      <c r="BD16" s="72">
        <f t="shared" si="6"/>
        <v>-0.94082438553441106</v>
      </c>
      <c r="BE16" s="72">
        <f t="shared" si="7"/>
        <v>30.285356846758294</v>
      </c>
      <c r="BF16" s="72">
        <f t="shared" si="7"/>
        <v>30.285363781068103</v>
      </c>
      <c r="BG16" s="72">
        <f t="shared" si="7"/>
        <v>30.285407176073686</v>
      </c>
      <c r="BH16" s="72">
        <f t="shared" si="7"/>
        <v>30.285678651890944</v>
      </c>
      <c r="BI16" s="72">
        <f t="shared" si="7"/>
        <v>30.287373449262557</v>
      </c>
      <c r="BJ16" s="72">
        <f t="shared" si="7"/>
        <v>30.297819926984168</v>
      </c>
      <c r="BK16" s="72">
        <f t="shared" si="7"/>
        <v>30.357850364581523</v>
      </c>
      <c r="BL16" s="72">
        <f t="shared" si="8"/>
        <v>30.62456151749733</v>
      </c>
    </row>
    <row r="17" spans="1:64" ht="12.95" customHeight="1" thickBot="1">
      <c r="A17" s="112" t="s">
        <v>27</v>
      </c>
      <c r="C17" s="72">
        <f>COUNT(C21:C2184)</f>
        <v>90</v>
      </c>
      <c r="E17" s="112" t="s">
        <v>50</v>
      </c>
      <c r="F17" s="115">
        <f ca="1">ROUND(2*(F16-$C$7)/$C$8,0)/2+F15</f>
        <v>20004</v>
      </c>
      <c r="AA17" s="106" t="s">
        <v>267</v>
      </c>
      <c r="AB17" s="116">
        <f>AB13^3/AB8^2</f>
        <v>3.6832502734421769E-5</v>
      </c>
      <c r="AE17" s="82"/>
      <c r="AW17" s="72">
        <v>-5000</v>
      </c>
      <c r="AX17" s="72">
        <f t="shared" si="0"/>
        <v>-8.5146484537133567E-4</v>
      </c>
      <c r="AY17" s="72">
        <f t="shared" si="1"/>
        <v>0</v>
      </c>
      <c r="AZ17" s="72">
        <f t="shared" si="2"/>
        <v>-8.5146484537133567E-4</v>
      </c>
      <c r="BA17" s="72">
        <f t="shared" si="3"/>
        <v>1.0694370240440183</v>
      </c>
      <c r="BB17" s="72">
        <f t="shared" si="4"/>
        <v>-0.95746299660732781</v>
      </c>
      <c r="BC17" s="72">
        <f t="shared" si="5"/>
        <v>-1.3845340030574491</v>
      </c>
      <c r="BD17" s="72">
        <f t="shared" si="6"/>
        <v>-0.8291544930795256</v>
      </c>
      <c r="BE17" s="72">
        <f t="shared" si="7"/>
        <v>30.396405226723417</v>
      </c>
      <c r="BF17" s="72">
        <f t="shared" si="7"/>
        <v>30.396424953899214</v>
      </c>
      <c r="BG17" s="72">
        <f t="shared" si="7"/>
        <v>30.396525390394707</v>
      </c>
      <c r="BH17" s="72">
        <f t="shared" si="7"/>
        <v>30.397036486212205</v>
      </c>
      <c r="BI17" s="72">
        <f t="shared" si="7"/>
        <v>30.399630781049087</v>
      </c>
      <c r="BJ17" s="72">
        <f t="shared" si="7"/>
        <v>30.412635513853314</v>
      </c>
      <c r="BK17" s="72">
        <f t="shared" si="7"/>
        <v>30.474223759701527</v>
      </c>
      <c r="BL17" s="72">
        <f t="shared" si="8"/>
        <v>30.715810316907977</v>
      </c>
    </row>
    <row r="18" spans="1:64" ht="12.95" customHeight="1" thickTop="1" thickBot="1">
      <c r="A18" s="84" t="s">
        <v>5</v>
      </c>
      <c r="C18" s="66">
        <f ca="1">+C15</f>
        <v>59816.242549296876</v>
      </c>
      <c r="D18" s="67">
        <f ca="1">+C16</f>
        <v>0.39735134698997904</v>
      </c>
      <c r="E18" s="112" t="s">
        <v>31</v>
      </c>
      <c r="F18" s="99">
        <f ca="1">ROUND(2*(F16-$C$15)/$C$16,0)/2+F15</f>
        <v>1253</v>
      </c>
      <c r="AA18" s="117" t="s">
        <v>268</v>
      </c>
      <c r="AB18" s="118">
        <f>2*PI()/(AB8*365.2422)*AD2</f>
        <v>4.5624399705323062E-4</v>
      </c>
      <c r="AC18" s="119" t="s">
        <v>269</v>
      </c>
      <c r="AD18" s="119"/>
      <c r="AE18" s="120"/>
      <c r="AH18" s="73" t="s">
        <v>270</v>
      </c>
      <c r="AW18" s="72">
        <v>-4800</v>
      </c>
      <c r="AX18" s="72">
        <f t="shared" si="0"/>
        <v>-7.6816921667825886E-4</v>
      </c>
      <c r="AY18" s="72">
        <f t="shared" si="1"/>
        <v>0</v>
      </c>
      <c r="AZ18" s="72">
        <f t="shared" si="2"/>
        <v>-7.6816921667825886E-4</v>
      </c>
      <c r="BA18" s="72">
        <f t="shared" si="3"/>
        <v>1.1191539971039783</v>
      </c>
      <c r="BB18" s="72">
        <f t="shared" si="4"/>
        <v>-0.90903046695016687</v>
      </c>
      <c r="BC18" s="72">
        <f t="shared" si="5"/>
        <v>-1.2474076982045035</v>
      </c>
      <c r="BD18" s="72">
        <f t="shared" si="6"/>
        <v>-0.71951543218715852</v>
      </c>
      <c r="BE18" s="72">
        <f t="shared" ref="BE18:BK33" si="10">$BL18+$AB$7*SIN(BF18)</f>
        <v>30.512577337899593</v>
      </c>
      <c r="BF18" s="72">
        <f t="shared" si="10"/>
        <v>30.512621483138219</v>
      </c>
      <c r="BG18" s="72">
        <f t="shared" si="10"/>
        <v>30.512811655872774</v>
      </c>
      <c r="BH18" s="72">
        <f t="shared" si="10"/>
        <v>30.513630374910637</v>
      </c>
      <c r="BI18" s="72">
        <f t="shared" si="10"/>
        <v>30.517145427976587</v>
      </c>
      <c r="BJ18" s="72">
        <f t="shared" si="10"/>
        <v>30.532064105867118</v>
      </c>
      <c r="BK18" s="72">
        <f t="shared" si="10"/>
        <v>30.592607292117535</v>
      </c>
      <c r="BL18" s="72">
        <f t="shared" si="8"/>
        <v>30.807059116318619</v>
      </c>
    </row>
    <row r="19" spans="1:64" ht="12.95" customHeight="1" thickTop="1">
      <c r="E19" s="112" t="s">
        <v>32</v>
      </c>
      <c r="F19" s="121">
        <f ca="1">+$C$15+$C$16*F18-15018.5-$C$5/24</f>
        <v>45296.019620408653</v>
      </c>
      <c r="AA19" s="122"/>
      <c r="AC19" s="122"/>
      <c r="AH19" s="73" t="s">
        <v>271</v>
      </c>
      <c r="AW19" s="72">
        <v>-4600</v>
      </c>
      <c r="AX19" s="72">
        <f t="shared" si="0"/>
        <v>-6.6992421397765712E-4</v>
      </c>
      <c r="AY19" s="72">
        <f t="shared" si="1"/>
        <v>0</v>
      </c>
      <c r="AZ19" s="72">
        <f t="shared" si="2"/>
        <v>-6.6992421397765712E-4</v>
      </c>
      <c r="BA19" s="72">
        <f t="shared" si="3"/>
        <v>1.171007346981185</v>
      </c>
      <c r="BB19" s="72">
        <f t="shared" si="4"/>
        <v>-0.83644408344492016</v>
      </c>
      <c r="BC19" s="72">
        <f t="shared" si="5"/>
        <v>-1.0972185484529229</v>
      </c>
      <c r="BD19" s="72">
        <f t="shared" si="6"/>
        <v>-0.61119334541721593</v>
      </c>
      <c r="BE19" s="72">
        <f t="shared" si="10"/>
        <v>30.634160325459302</v>
      </c>
      <c r="BF19" s="72">
        <f t="shared" si="10"/>
        <v>30.634241406726048</v>
      </c>
      <c r="BG19" s="72">
        <f t="shared" si="10"/>
        <v>30.634546044036011</v>
      </c>
      <c r="BH19" s="72">
        <f t="shared" si="10"/>
        <v>30.635689801163739</v>
      </c>
      <c r="BI19" s="72">
        <f t="shared" si="10"/>
        <v>30.639972528510896</v>
      </c>
      <c r="BJ19" s="72">
        <f t="shared" si="10"/>
        <v>30.655852136450498</v>
      </c>
      <c r="BK19" s="72">
        <f t="shared" si="10"/>
        <v>30.712775185447533</v>
      </c>
      <c r="BL19" s="72">
        <f t="shared" si="8"/>
        <v>30.898307915729266</v>
      </c>
    </row>
    <row r="20" spans="1:64" ht="12.95" customHeight="1" thickBot="1">
      <c r="A20" s="101" t="s">
        <v>6</v>
      </c>
      <c r="B20" s="101" t="s">
        <v>7</v>
      </c>
      <c r="C20" s="101" t="s">
        <v>8</v>
      </c>
      <c r="D20" s="101" t="s">
        <v>12</v>
      </c>
      <c r="E20" s="101" t="s">
        <v>9</v>
      </c>
      <c r="F20" s="101" t="s">
        <v>10</v>
      </c>
      <c r="G20" s="101" t="s">
        <v>11</v>
      </c>
      <c r="H20" s="123" t="s">
        <v>66</v>
      </c>
      <c r="I20" s="123" t="s">
        <v>69</v>
      </c>
      <c r="J20" s="123" t="s">
        <v>63</v>
      </c>
      <c r="K20" s="123" t="s">
        <v>61</v>
      </c>
      <c r="L20" s="123" t="s">
        <v>24</v>
      </c>
      <c r="M20" s="123" t="s">
        <v>25</v>
      </c>
      <c r="N20" s="123" t="s">
        <v>26</v>
      </c>
      <c r="O20" s="123" t="s">
        <v>22</v>
      </c>
      <c r="P20" s="124" t="s">
        <v>21</v>
      </c>
      <c r="Q20" s="101" t="s">
        <v>14</v>
      </c>
      <c r="S20" s="125" t="s">
        <v>286</v>
      </c>
      <c r="U20" s="126" t="s">
        <v>213</v>
      </c>
      <c r="Z20" s="101" t="s">
        <v>10</v>
      </c>
      <c r="AA20" s="124" t="s">
        <v>272</v>
      </c>
      <c r="AB20" s="124" t="s">
        <v>273</v>
      </c>
      <c r="AC20" s="124" t="s">
        <v>274</v>
      </c>
      <c r="AD20" s="124" t="s">
        <v>275</v>
      </c>
      <c r="AE20" s="124" t="s">
        <v>276</v>
      </c>
      <c r="AF20" s="124" t="s">
        <v>277</v>
      </c>
      <c r="AG20" s="127"/>
      <c r="AH20" s="124" t="s">
        <v>230</v>
      </c>
      <c r="AI20" s="124" t="s">
        <v>231</v>
      </c>
      <c r="AJ20" s="124" t="s">
        <v>232</v>
      </c>
      <c r="AK20" s="124" t="s">
        <v>278</v>
      </c>
      <c r="AL20" s="124" t="s">
        <v>233</v>
      </c>
      <c r="AM20" s="124" t="s">
        <v>234</v>
      </c>
      <c r="AN20" s="101" t="s">
        <v>279</v>
      </c>
      <c r="AO20" s="101" t="s">
        <v>280</v>
      </c>
      <c r="AP20" s="101" t="s">
        <v>281</v>
      </c>
      <c r="AQ20" s="101" t="s">
        <v>282</v>
      </c>
      <c r="AR20" s="101" t="s">
        <v>283</v>
      </c>
      <c r="AS20" s="101" t="s">
        <v>284</v>
      </c>
      <c r="AT20" s="101" t="s">
        <v>285</v>
      </c>
      <c r="AU20" s="101" t="s">
        <v>242</v>
      </c>
      <c r="AV20" s="128"/>
      <c r="AW20" s="72">
        <v>-4400</v>
      </c>
      <c r="AX20" s="72">
        <f t="shared" si="0"/>
        <v>-5.5663934624629991E-4</v>
      </c>
      <c r="AY20" s="72">
        <f t="shared" si="1"/>
        <v>0</v>
      </c>
      <c r="AZ20" s="72">
        <f t="shared" si="2"/>
        <v>-5.5663934624629991E-4</v>
      </c>
      <c r="BA20" s="72">
        <f t="shared" si="3"/>
        <v>1.2232562097621782</v>
      </c>
      <c r="BB20" s="72">
        <f t="shared" si="4"/>
        <v>-0.73560004337088236</v>
      </c>
      <c r="BC20" s="72">
        <f t="shared" si="5"/>
        <v>-0.93300813779412961</v>
      </c>
      <c r="BD20" s="72">
        <f t="shared" si="6"/>
        <v>-0.50357569150514336</v>
      </c>
      <c r="BE20" s="72">
        <f t="shared" si="10"/>
        <v>30.761295681148766</v>
      </c>
      <c r="BF20" s="72">
        <f t="shared" si="10"/>
        <v>30.761420205962512</v>
      </c>
      <c r="BG20" s="72">
        <f t="shared" si="10"/>
        <v>30.761838750752386</v>
      </c>
      <c r="BH20" s="72">
        <f t="shared" si="10"/>
        <v>30.763244553692974</v>
      </c>
      <c r="BI20" s="72">
        <f t="shared" si="10"/>
        <v>30.767955343429087</v>
      </c>
      <c r="BJ20" s="72">
        <f t="shared" si="10"/>
        <v>30.783620565460968</v>
      </c>
      <c r="BK20" s="72">
        <f t="shared" si="10"/>
        <v>30.834486816413779</v>
      </c>
      <c r="BL20" s="72">
        <f t="shared" si="8"/>
        <v>30.989556715139912</v>
      </c>
    </row>
    <row r="21" spans="1:64" ht="12.95" customHeight="1">
      <c r="A21" s="31" t="s">
        <v>51</v>
      </c>
      <c r="B21" s="34" t="s">
        <v>34</v>
      </c>
      <c r="C21" s="31">
        <v>51260.868399999999</v>
      </c>
      <c r="D21" s="31">
        <v>4.0000000000000002E-4</v>
      </c>
      <c r="E21" s="129">
        <f t="shared" ref="E21:E52" si="11">+(C21-C$7)/C$8</f>
        <v>-2779.9929093029441</v>
      </c>
      <c r="F21" s="72">
        <f t="shared" ref="F21:F52" si="12">ROUND(2*E21,0)/2</f>
        <v>-2780</v>
      </c>
      <c r="G21" s="72">
        <f t="shared" ref="G21:G28" si="13">+C21-(C$7+F21*C$8)</f>
        <v>2.8174999970360659E-3</v>
      </c>
      <c r="K21" s="72">
        <f t="shared" ref="K21:K28" si="14">G21</f>
        <v>2.8174999970360659E-3</v>
      </c>
      <c r="O21" s="72">
        <f t="shared" ref="O21:O52" ca="1" si="15">+C$11+C$12*$F21</f>
        <v>5.1147556323291989E-3</v>
      </c>
      <c r="Q21" s="130">
        <f t="shared" ref="Q21:Q52" si="16">+C21-15018.5</f>
        <v>36242.368399999999</v>
      </c>
      <c r="S21" s="73">
        <v>1</v>
      </c>
      <c r="Z21" s="72">
        <f t="shared" ref="Z21:Z52" si="17">F21</f>
        <v>-2780</v>
      </c>
      <c r="AA21" s="78">
        <f t="shared" ref="AA21:AA52" si="18">AB$3+AB$4*Z21+AB$5*Z21^2+AH21</f>
        <v>6.1458070156210625E-4</v>
      </c>
      <c r="AB21" s="78">
        <f t="shared" ref="AB21:AB52" si="19">IF(S21&lt;&gt;0,G21-AH21, -9999)</f>
        <v>2.2029192954739598E-3</v>
      </c>
      <c r="AC21" s="78">
        <f t="shared" ref="AC21:AC52" si="20">+G21-P21</f>
        <v>2.8174999970360659E-3</v>
      </c>
      <c r="AD21" s="78">
        <f t="shared" ref="AD21:AD52" si="21">IF(S21&lt;&gt;0,G21-AA21, -9999)</f>
        <v>2.2029192954739598E-3</v>
      </c>
      <c r="AE21" s="78">
        <f t="shared" ref="AE21:AE52" si="22">+(G21-AA21)^2*S21</f>
        <v>4.852853422371487E-6</v>
      </c>
      <c r="AF21" s="72">
        <f t="shared" ref="AF21:AF52" si="23">IF(S21&lt;&gt;0,G21-P21, -9999)</f>
        <v>2.8174999970360659E-3</v>
      </c>
      <c r="AG21" s="131"/>
      <c r="AH21" s="72">
        <f t="shared" ref="AH21:AH52" si="24">$AB$6*($AB$11/AI21*AJ21+$AB$12)</f>
        <v>6.1458070156210625E-4</v>
      </c>
      <c r="AI21" s="72">
        <f t="shared" ref="AI21:AI52" si="25">1+$AB$7*COS(AL21)</f>
        <v>1.2847284894389324</v>
      </c>
      <c r="AJ21" s="72">
        <f t="shared" ref="AJ21:AJ52" si="26">SIN(AL21+RADIANS($AB$9))</f>
        <v>0.72766757486999389</v>
      </c>
      <c r="AK21" s="72">
        <f t="shared" ref="AK21:AK52" si="27">$AB$7*SIN(AL21)</f>
        <v>0.24397053495659007</v>
      </c>
      <c r="AL21" s="72">
        <f t="shared" ref="AL21:AL52" si="28">2*ATAN(AM21)</f>
        <v>0.70845930514781363</v>
      </c>
      <c r="AM21" s="72">
        <f t="shared" ref="AM21:AM52" si="29">SQRT((1+$AB$7)/(1-$AB$7))*TAN(AN21/2)</f>
        <v>0.36982917145638428</v>
      </c>
      <c r="AN21" s="78">
        <f t="shared" ref="AN21:AT30" si="30">$AU21+$AB$7*SIN(AO21)</f>
        <v>31.904663099673741</v>
      </c>
      <c r="AO21" s="78">
        <f t="shared" si="30"/>
        <v>31.904497824544485</v>
      </c>
      <c r="AP21" s="78">
        <f t="shared" si="30"/>
        <v>31.903998702362738</v>
      </c>
      <c r="AQ21" s="78">
        <f t="shared" si="30"/>
        <v>31.902492181362653</v>
      </c>
      <c r="AR21" s="78">
        <f t="shared" si="30"/>
        <v>31.897952236578497</v>
      </c>
      <c r="AS21" s="78">
        <f t="shared" si="30"/>
        <v>31.884335359337236</v>
      </c>
      <c r="AT21" s="78">
        <f t="shared" si="30"/>
        <v>31.844035452149399</v>
      </c>
      <c r="AU21" s="78">
        <f t="shared" ref="AU21:AU52" si="31">RADIANS($AB$9)+$AB$18*(F21-AB$15)</f>
        <v>31.728671990366148</v>
      </c>
      <c r="AW21" s="72">
        <v>-4200</v>
      </c>
      <c r="AX21" s="72">
        <f t="shared" si="0"/>
        <v>-4.2895210084192717E-4</v>
      </c>
      <c r="AY21" s="72">
        <f t="shared" si="1"/>
        <v>0</v>
      </c>
      <c r="AZ21" s="72">
        <f t="shared" si="2"/>
        <v>-4.2895210084192717E-4</v>
      </c>
      <c r="BA21" s="72">
        <f t="shared" si="3"/>
        <v>1.273221702413541</v>
      </c>
      <c r="BB21" s="72">
        <f t="shared" si="4"/>
        <v>-0.6035549434349966</v>
      </c>
      <c r="BC21" s="72">
        <f t="shared" si="5"/>
        <v>-0.75440833218343262</v>
      </c>
      <c r="BD21" s="72">
        <f t="shared" si="6"/>
        <v>-0.39617447438789943</v>
      </c>
      <c r="BE21" s="72">
        <f t="shared" si="10"/>
        <v>30.893885680270149</v>
      </c>
      <c r="BF21" s="72">
        <f t="shared" si="10"/>
        <v>30.894045677768524</v>
      </c>
      <c r="BG21" s="72">
        <f t="shared" si="10"/>
        <v>30.89453784310632</v>
      </c>
      <c r="BH21" s="72">
        <f t="shared" si="10"/>
        <v>30.89605091277544</v>
      </c>
      <c r="BI21" s="72">
        <f t="shared" si="10"/>
        <v>30.900694390209484</v>
      </c>
      <c r="BJ21" s="72">
        <f t="shared" si="10"/>
        <v>30.914869612782049</v>
      </c>
      <c r="BK21" s="72">
        <f t="shared" si="10"/>
        <v>30.957488716965063</v>
      </c>
      <c r="BL21" s="72">
        <f t="shared" si="8"/>
        <v>31.080805514550558</v>
      </c>
    </row>
    <row r="22" spans="1:64" ht="12.95" customHeight="1">
      <c r="A22" s="31" t="s">
        <v>51</v>
      </c>
      <c r="B22" s="34" t="s">
        <v>40</v>
      </c>
      <c r="C22" s="31">
        <v>51310.733500000002</v>
      </c>
      <c r="D22" s="31">
        <v>2.9999999999999997E-4</v>
      </c>
      <c r="E22" s="129">
        <f t="shared" si="11"/>
        <v>-2654.4992737855287</v>
      </c>
      <c r="F22" s="72">
        <f t="shared" si="12"/>
        <v>-2654.5</v>
      </c>
      <c r="G22" s="72">
        <f t="shared" si="13"/>
        <v>2.8856249991804361E-4</v>
      </c>
      <c r="K22" s="72">
        <f t="shared" si="14"/>
        <v>2.8856249991804361E-4</v>
      </c>
      <c r="O22" s="72">
        <f t="shared" ca="1" si="15"/>
        <v>5.0798653747011575E-3</v>
      </c>
      <c r="Q22" s="130">
        <f t="shared" si="16"/>
        <v>36292.233500000002</v>
      </c>
      <c r="S22" s="73">
        <v>1</v>
      </c>
      <c r="Z22" s="72">
        <f t="shared" si="17"/>
        <v>-2654.5</v>
      </c>
      <c r="AA22" s="78">
        <f t="shared" si="18"/>
        <v>6.8773712794461021E-4</v>
      </c>
      <c r="AB22" s="78">
        <f t="shared" si="19"/>
        <v>-3.9917462802656659E-4</v>
      </c>
      <c r="AC22" s="78">
        <f t="shared" si="20"/>
        <v>2.8856249991804361E-4</v>
      </c>
      <c r="AD22" s="78">
        <f t="shared" si="21"/>
        <v>-3.9917462802656659E-4</v>
      </c>
      <c r="AE22" s="78">
        <f t="shared" si="22"/>
        <v>1.5934038366014782E-7</v>
      </c>
      <c r="AF22" s="72">
        <f t="shared" si="23"/>
        <v>2.8856249991804361E-4</v>
      </c>
      <c r="AG22" s="131"/>
      <c r="AH22" s="72">
        <f t="shared" si="24"/>
        <v>6.8773712794461021E-4</v>
      </c>
      <c r="AI22" s="72">
        <f t="shared" si="25"/>
        <v>1.2546022321757935</v>
      </c>
      <c r="AJ22" s="72">
        <f t="shared" si="26"/>
        <v>0.80211392509458712</v>
      </c>
      <c r="AK22" s="72">
        <f t="shared" si="27"/>
        <v>0.27526285255421651</v>
      </c>
      <c r="AL22" s="72">
        <f t="shared" si="28"/>
        <v>0.82437064857297038</v>
      </c>
      <c r="AM22" s="72">
        <f t="shared" si="29"/>
        <v>0.43723182023698715</v>
      </c>
      <c r="AN22" s="78">
        <f t="shared" si="30"/>
        <v>31.989279270343079</v>
      </c>
      <c r="AO22" s="78">
        <f t="shared" si="30"/>
        <v>31.989130686740381</v>
      </c>
      <c r="AP22" s="78">
        <f t="shared" si="30"/>
        <v>31.988659103160824</v>
      </c>
      <c r="AQ22" s="78">
        <f t="shared" si="30"/>
        <v>31.987163311257927</v>
      </c>
      <c r="AR22" s="78">
        <f t="shared" si="30"/>
        <v>31.982428354618875</v>
      </c>
      <c r="AS22" s="78">
        <f t="shared" si="30"/>
        <v>31.967532402391104</v>
      </c>
      <c r="AT22" s="78">
        <f t="shared" si="30"/>
        <v>31.921521880374264</v>
      </c>
      <c r="AU22" s="78">
        <f t="shared" si="31"/>
        <v>31.785930611996328</v>
      </c>
      <c r="AW22" s="72">
        <v>-4000</v>
      </c>
      <c r="AX22" s="72">
        <f t="shared" si="0"/>
        <v>-2.885038425103846E-4</v>
      </c>
      <c r="AY22" s="72">
        <f t="shared" si="1"/>
        <v>0</v>
      </c>
      <c r="AZ22" s="72">
        <f t="shared" si="2"/>
        <v>-2.885038425103846E-4</v>
      </c>
      <c r="BA22" s="72">
        <f t="shared" si="3"/>
        <v>1.3172780568448441</v>
      </c>
      <c r="BB22" s="72">
        <f t="shared" si="4"/>
        <v>-0.4399790222242293</v>
      </c>
      <c r="BC22" s="72">
        <f t="shared" si="5"/>
        <v>-0.56203141264198053</v>
      </c>
      <c r="BD22" s="72">
        <f t="shared" si="6"/>
        <v>-0.28865433992972855</v>
      </c>
      <c r="BE22" s="72">
        <f t="shared" si="10"/>
        <v>31.031490842513289</v>
      </c>
      <c r="BF22" s="72">
        <f t="shared" si="10"/>
        <v>31.031659204915147</v>
      </c>
      <c r="BG22" s="72">
        <f t="shared" si="10"/>
        <v>31.032143498046263</v>
      </c>
      <c r="BH22" s="72">
        <f t="shared" si="10"/>
        <v>31.033536036106028</v>
      </c>
      <c r="BI22" s="72">
        <f t="shared" si="10"/>
        <v>31.037535815576145</v>
      </c>
      <c r="BJ22" s="72">
        <f t="shared" si="10"/>
        <v>31.048989370468199</v>
      </c>
      <c r="BK22" s="72">
        <f t="shared" si="10"/>
        <v>31.081516683274796</v>
      </c>
      <c r="BL22" s="72">
        <f t="shared" si="8"/>
        <v>31.172054313961205</v>
      </c>
    </row>
    <row r="23" spans="1:64" ht="12.95" customHeight="1">
      <c r="A23" s="31" t="s">
        <v>51</v>
      </c>
      <c r="B23" s="34" t="s">
        <v>40</v>
      </c>
      <c r="C23" s="31">
        <v>52360.537900000003</v>
      </c>
      <c r="D23" s="31">
        <v>5.0000000000000001E-4</v>
      </c>
      <c r="E23" s="129">
        <f t="shared" si="11"/>
        <v>-12.495733470320479</v>
      </c>
      <c r="F23" s="72">
        <f t="shared" si="12"/>
        <v>-12.5</v>
      </c>
      <c r="G23" s="72">
        <f t="shared" si="13"/>
        <v>1.6953125013969839E-3</v>
      </c>
      <c r="K23" s="72">
        <f t="shared" si="14"/>
        <v>1.6953125013969839E-3</v>
      </c>
      <c r="O23" s="72">
        <f t="shared" ca="1" si="15"/>
        <v>4.3453628993761805E-3</v>
      </c>
      <c r="Q23" s="130">
        <f t="shared" si="16"/>
        <v>37342.037900000003</v>
      </c>
      <c r="S23" s="73">
        <v>1</v>
      </c>
      <c r="Z23" s="72">
        <f t="shared" si="17"/>
        <v>-12.5</v>
      </c>
      <c r="AA23" s="78">
        <f t="shared" si="18"/>
        <v>9.650907815699091E-4</v>
      </c>
      <c r="AB23" s="78">
        <f t="shared" si="19"/>
        <v>7.3022171982707476E-4</v>
      </c>
      <c r="AC23" s="78">
        <f t="shared" si="20"/>
        <v>1.6953125013969839E-3</v>
      </c>
      <c r="AD23" s="78">
        <f t="shared" si="21"/>
        <v>7.3022171982707476E-4</v>
      </c>
      <c r="AE23" s="78">
        <f t="shared" si="22"/>
        <v>5.3322376010721091E-7</v>
      </c>
      <c r="AF23" s="72">
        <f t="shared" si="23"/>
        <v>1.6953125013969839E-3</v>
      </c>
      <c r="AG23" s="131"/>
      <c r="AH23" s="72">
        <f t="shared" si="24"/>
        <v>9.650907815699091E-4</v>
      </c>
      <c r="AI23" s="72">
        <f t="shared" si="25"/>
        <v>0.76006851748293425</v>
      </c>
      <c r="AJ23" s="72">
        <f t="shared" si="26"/>
        <v>0.69612219562290856</v>
      </c>
      <c r="AK23" s="72">
        <f t="shared" si="27"/>
        <v>0.28814027542560572</v>
      </c>
      <c r="AL23" s="72">
        <f t="shared" si="28"/>
        <v>2.2651547217120176</v>
      </c>
      <c r="AM23" s="72">
        <f t="shared" si="29"/>
        <v>2.1339862740483877</v>
      </c>
      <c r="AN23" s="78">
        <f t="shared" si="30"/>
        <v>33.342767182131787</v>
      </c>
      <c r="AO23" s="78">
        <f t="shared" si="30"/>
        <v>33.342766140247306</v>
      </c>
      <c r="AP23" s="78">
        <f t="shared" si="30"/>
        <v>33.342774111869261</v>
      </c>
      <c r="AQ23" s="78">
        <f t="shared" si="30"/>
        <v>33.342713115387795</v>
      </c>
      <c r="AR23" s="78">
        <f t="shared" si="30"/>
        <v>33.34317958802886</v>
      </c>
      <c r="AS23" s="78">
        <f t="shared" si="30"/>
        <v>33.339597217453253</v>
      </c>
      <c r="AT23" s="78">
        <f t="shared" si="30"/>
        <v>33.366279187851518</v>
      </c>
      <c r="AU23" s="78">
        <f t="shared" si="31"/>
        <v>32.991327252210965</v>
      </c>
      <c r="AW23" s="72">
        <v>-3800</v>
      </c>
      <c r="AX23" s="72">
        <f t="shared" si="0"/>
        <v>-1.3814106513999072E-4</v>
      </c>
      <c r="AY23" s="72">
        <f t="shared" si="1"/>
        <v>0</v>
      </c>
      <c r="AZ23" s="72">
        <f t="shared" si="2"/>
        <v>-1.3814106513999072E-4</v>
      </c>
      <c r="BA23" s="72">
        <f t="shared" si="3"/>
        <v>1.3512047688801523</v>
      </c>
      <c r="BB23" s="72">
        <f t="shared" si="4"/>
        <v>-0.24874287626760572</v>
      </c>
      <c r="BC23" s="72">
        <f t="shared" si="5"/>
        <v>-0.35783822024440642</v>
      </c>
      <c r="BD23" s="72">
        <f t="shared" si="6"/>
        <v>-0.18085306691474715</v>
      </c>
      <c r="BE23" s="72">
        <f t="shared" si="10"/>
        <v>31.173249830899341</v>
      </c>
      <c r="BF23" s="72">
        <f t="shared" si="10"/>
        <v>31.1733852290327</v>
      </c>
      <c r="BG23" s="72">
        <f t="shared" si="10"/>
        <v>31.1737572039934</v>
      </c>
      <c r="BH23" s="72">
        <f t="shared" si="10"/>
        <v>31.174778943172676</v>
      </c>
      <c r="BI23" s="72">
        <f t="shared" si="10"/>
        <v>31.177584134782851</v>
      </c>
      <c r="BJ23" s="72">
        <f t="shared" si="10"/>
        <v>31.18527606050267</v>
      </c>
      <c r="BK23" s="72">
        <f t="shared" si="10"/>
        <v>31.206297974066818</v>
      </c>
      <c r="BL23" s="72">
        <f t="shared" si="8"/>
        <v>31.263303113371851</v>
      </c>
    </row>
    <row r="24" spans="1:64" ht="12.95" customHeight="1">
      <c r="A24" s="31" t="s">
        <v>51</v>
      </c>
      <c r="B24" s="34" t="s">
        <v>34</v>
      </c>
      <c r="C24" s="31">
        <v>52365.5046</v>
      </c>
      <c r="D24" s="31">
        <v>6.9999999999999999E-4</v>
      </c>
      <c r="E24" s="129">
        <f t="shared" si="11"/>
        <v>3.7749939955237402E-3</v>
      </c>
      <c r="F24" s="72">
        <f t="shared" si="12"/>
        <v>0</v>
      </c>
      <c r="G24" s="72">
        <f t="shared" si="13"/>
        <v>1.4999999984866008E-3</v>
      </c>
      <c r="K24" s="72">
        <f t="shared" si="14"/>
        <v>1.4999999984866008E-3</v>
      </c>
      <c r="O24" s="72">
        <f t="shared" ca="1" si="15"/>
        <v>4.3418877741144236E-3</v>
      </c>
      <c r="Q24" s="130">
        <f t="shared" si="16"/>
        <v>37347.0046</v>
      </c>
      <c r="S24" s="73">
        <v>1</v>
      </c>
      <c r="Z24" s="72">
        <f t="shared" si="17"/>
        <v>0</v>
      </c>
      <c r="AA24" s="78">
        <f t="shared" si="18"/>
        <v>9.6260286475279347E-4</v>
      </c>
      <c r="AB24" s="78">
        <f t="shared" si="19"/>
        <v>5.3739713373380734E-4</v>
      </c>
      <c r="AC24" s="78">
        <f t="shared" si="20"/>
        <v>1.4999999984866008E-3</v>
      </c>
      <c r="AD24" s="78">
        <f t="shared" si="21"/>
        <v>5.3739713373380734E-4</v>
      </c>
      <c r="AE24" s="78">
        <f t="shared" si="22"/>
        <v>2.887956793453116E-7</v>
      </c>
      <c r="AF24" s="72">
        <f t="shared" si="23"/>
        <v>1.4999999984866008E-3</v>
      </c>
      <c r="AG24" s="131"/>
      <c r="AH24" s="72">
        <f t="shared" si="24"/>
        <v>9.6260286475279347E-4</v>
      </c>
      <c r="AI24" s="72">
        <f t="shared" si="25"/>
        <v>0.75888086136592336</v>
      </c>
      <c r="AJ24" s="72">
        <f t="shared" si="26"/>
        <v>0.6931520311041921</v>
      </c>
      <c r="AK24" s="72">
        <f t="shared" si="27"/>
        <v>0.2871471671626622</v>
      </c>
      <c r="AL24" s="72">
        <f t="shared" si="28"/>
        <v>2.2692836295999266</v>
      </c>
      <c r="AM24" s="72">
        <f t="shared" si="29"/>
        <v>2.1455027920466421</v>
      </c>
      <c r="AN24" s="78">
        <f t="shared" si="30"/>
        <v>33.347807081741664</v>
      </c>
      <c r="AO24" s="78">
        <f t="shared" si="30"/>
        <v>33.347805934617099</v>
      </c>
      <c r="AP24" s="78">
        <f t="shared" si="30"/>
        <v>33.347814594198866</v>
      </c>
      <c r="AQ24" s="78">
        <f t="shared" si="30"/>
        <v>33.347749218571821</v>
      </c>
      <c r="AR24" s="78">
        <f t="shared" si="30"/>
        <v>33.348242493266703</v>
      </c>
      <c r="AS24" s="78">
        <f t="shared" si="30"/>
        <v>33.344504562228785</v>
      </c>
      <c r="AT24" s="78">
        <f t="shared" si="30"/>
        <v>33.371966294313921</v>
      </c>
      <c r="AU24" s="78">
        <f t="shared" si="31"/>
        <v>32.997030302174124</v>
      </c>
      <c r="AW24" s="72">
        <v>-3600</v>
      </c>
      <c r="AX24" s="72">
        <f t="shared" si="0"/>
        <v>1.8086256222050652E-5</v>
      </c>
      <c r="AY24" s="72">
        <f t="shared" si="1"/>
        <v>0</v>
      </c>
      <c r="AZ24" s="72">
        <f t="shared" si="2"/>
        <v>1.8086256222050652E-5</v>
      </c>
      <c r="BA24" s="72">
        <f t="shared" si="3"/>
        <v>1.3710047608607716</v>
      </c>
      <c r="BB24" s="72">
        <f t="shared" si="4"/>
        <v>-3.8835174194718006E-2</v>
      </c>
      <c r="BC24" s="72">
        <f t="shared" si="5"/>
        <v>-0.14530104222717957</v>
      </c>
      <c r="BD24" s="72">
        <f t="shared" si="6"/>
        <v>-7.2778610409552802E-2</v>
      </c>
      <c r="BE24" s="72">
        <f t="shared" si="10"/>
        <v>31.317865497810207</v>
      </c>
      <c r="BF24" s="72">
        <f t="shared" si="10"/>
        <v>31.317927808513765</v>
      </c>
      <c r="BG24" s="72">
        <f t="shared" si="10"/>
        <v>31.318094789746585</v>
      </c>
      <c r="BH24" s="72">
        <f t="shared" si="10"/>
        <v>31.31854225527994</v>
      </c>
      <c r="BI24" s="72">
        <f t="shared" si="10"/>
        <v>31.319741248361147</v>
      </c>
      <c r="BJ24" s="72">
        <f t="shared" si="10"/>
        <v>31.322953296138667</v>
      </c>
      <c r="BK24" s="72">
        <f t="shared" si="10"/>
        <v>31.331553579977637</v>
      </c>
      <c r="BL24" s="72">
        <f t="shared" si="8"/>
        <v>31.354551912782497</v>
      </c>
    </row>
    <row r="25" spans="1:64" ht="12.95" customHeight="1">
      <c r="A25" s="31" t="s">
        <v>51</v>
      </c>
      <c r="B25" s="34" t="s">
        <v>40</v>
      </c>
      <c r="C25" s="31">
        <v>52368.484600000003</v>
      </c>
      <c r="D25" s="31">
        <v>4.0000000000000002E-4</v>
      </c>
      <c r="E25" s="129">
        <f t="shared" si="11"/>
        <v>7.5034297393440585</v>
      </c>
      <c r="F25" s="72">
        <f t="shared" si="12"/>
        <v>7.5</v>
      </c>
      <c r="G25" s="72">
        <f t="shared" si="13"/>
        <v>1.3628125016111881E-3</v>
      </c>
      <c r="K25" s="72">
        <f t="shared" si="14"/>
        <v>1.3628125016111881E-3</v>
      </c>
      <c r="O25" s="72">
        <f t="shared" ca="1" si="15"/>
        <v>4.3398026989573697E-3</v>
      </c>
      <c r="Q25" s="130">
        <f t="shared" si="16"/>
        <v>37349.984600000003</v>
      </c>
      <c r="S25" s="73">
        <v>1</v>
      </c>
      <c r="Z25" s="72">
        <f t="shared" si="17"/>
        <v>7.5</v>
      </c>
      <c r="AA25" s="78">
        <f t="shared" si="18"/>
        <v>9.6110025709625379E-4</v>
      </c>
      <c r="AB25" s="78">
        <f t="shared" si="19"/>
        <v>4.0171224451493427E-4</v>
      </c>
      <c r="AC25" s="78">
        <f t="shared" si="20"/>
        <v>1.3628125016111881E-3</v>
      </c>
      <c r="AD25" s="78">
        <f t="shared" si="21"/>
        <v>4.0171224451493427E-4</v>
      </c>
      <c r="AE25" s="78">
        <f t="shared" si="22"/>
        <v>1.6137272739322632E-7</v>
      </c>
      <c r="AF25" s="72">
        <f t="shared" si="23"/>
        <v>1.3628125016111881E-3</v>
      </c>
      <c r="AG25" s="131"/>
      <c r="AH25" s="72">
        <f t="shared" si="24"/>
        <v>9.6110025709625379E-4</v>
      </c>
      <c r="AI25" s="72">
        <f t="shared" si="25"/>
        <v>0.75817201020742053</v>
      </c>
      <c r="AJ25" s="72">
        <f t="shared" si="26"/>
        <v>0.69136872181553854</v>
      </c>
      <c r="AK25" s="72">
        <f t="shared" si="27"/>
        <v>0.28655044578234568</v>
      </c>
      <c r="AL25" s="72">
        <f t="shared" si="28"/>
        <v>2.2717547948332557</v>
      </c>
      <c r="AM25" s="72">
        <f t="shared" si="29"/>
        <v>2.1524443919475424</v>
      </c>
      <c r="AN25" s="78">
        <f t="shared" si="30"/>
        <v>33.350827248190107</v>
      </c>
      <c r="AO25" s="78">
        <f t="shared" si="30"/>
        <v>33.350826034079539</v>
      </c>
      <c r="AP25" s="78">
        <f t="shared" si="30"/>
        <v>33.350835126656314</v>
      </c>
      <c r="AQ25" s="78">
        <f t="shared" si="30"/>
        <v>33.35076702630743</v>
      </c>
      <c r="AR25" s="78">
        <f t="shared" si="30"/>
        <v>33.351276779685676</v>
      </c>
      <c r="AS25" s="78">
        <f t="shared" si="30"/>
        <v>33.347444404706479</v>
      </c>
      <c r="AT25" s="78">
        <f t="shared" si="30"/>
        <v>33.37537270469663</v>
      </c>
      <c r="AU25" s="78">
        <f t="shared" si="31"/>
        <v>33.000452132152027</v>
      </c>
      <c r="AW25" s="72">
        <v>-3400</v>
      </c>
      <c r="AX25" s="72">
        <f t="shared" si="0"/>
        <v>1.752305001272582E-4</v>
      </c>
      <c r="AY25" s="72">
        <f t="shared" si="1"/>
        <v>0</v>
      </c>
      <c r="AZ25" s="72">
        <f t="shared" si="2"/>
        <v>1.752305001272582E-4</v>
      </c>
      <c r="BA25" s="72">
        <f t="shared" si="3"/>
        <v>1.3740157882125461</v>
      </c>
      <c r="BB25" s="72">
        <f t="shared" si="4"/>
        <v>0.17635734706856698</v>
      </c>
      <c r="BC25" s="72">
        <f t="shared" si="5"/>
        <v>7.0828459184193629E-2</v>
      </c>
      <c r="BD25" s="72">
        <f t="shared" si="6"/>
        <v>3.5429042150238163E-2</v>
      </c>
      <c r="BE25" s="72">
        <f t="shared" si="10"/>
        <v>31.463692413670788</v>
      </c>
      <c r="BF25" s="72">
        <f t="shared" si="10"/>
        <v>31.463661476301585</v>
      </c>
      <c r="BG25" s="72">
        <f t="shared" si="10"/>
        <v>31.463578873019163</v>
      </c>
      <c r="BH25" s="72">
        <f t="shared" si="10"/>
        <v>31.463358322495051</v>
      </c>
      <c r="BI25" s="72">
        <f t="shared" si="10"/>
        <v>31.462769464519251</v>
      </c>
      <c r="BJ25" s="72">
        <f t="shared" si="10"/>
        <v>31.461197324633627</v>
      </c>
      <c r="BK25" s="72">
        <f t="shared" si="10"/>
        <v>31.457000545072724</v>
      </c>
      <c r="BL25" s="72">
        <f t="shared" si="8"/>
        <v>31.445800712193144</v>
      </c>
    </row>
    <row r="26" spans="1:64" ht="12.95" customHeight="1">
      <c r="A26" s="31" t="s">
        <v>51</v>
      </c>
      <c r="B26" s="34" t="s">
        <v>40</v>
      </c>
      <c r="C26" s="31">
        <v>52395.5049</v>
      </c>
      <c r="D26" s="31">
        <v>1.5E-3</v>
      </c>
      <c r="E26" s="129">
        <f t="shared" si="11"/>
        <v>75.504409979443736</v>
      </c>
      <c r="F26" s="72">
        <f t="shared" si="12"/>
        <v>75.5</v>
      </c>
      <c r="G26" s="72">
        <f t="shared" si="13"/>
        <v>1.7523124988656491E-3</v>
      </c>
      <c r="K26" s="72">
        <f t="shared" si="14"/>
        <v>1.7523124988656491E-3</v>
      </c>
      <c r="O26" s="72">
        <f t="shared" ca="1" si="15"/>
        <v>4.3208980175334106E-3</v>
      </c>
      <c r="Q26" s="130">
        <f t="shared" si="16"/>
        <v>37377.0049</v>
      </c>
      <c r="S26" s="73">
        <v>1</v>
      </c>
      <c r="Z26" s="72">
        <f t="shared" si="17"/>
        <v>75.5</v>
      </c>
      <c r="AA26" s="78">
        <f t="shared" si="18"/>
        <v>9.4714502488375601E-4</v>
      </c>
      <c r="AB26" s="78">
        <f t="shared" si="19"/>
        <v>8.0516747398189309E-4</v>
      </c>
      <c r="AC26" s="78">
        <f t="shared" si="20"/>
        <v>1.7523124988656491E-3</v>
      </c>
      <c r="AD26" s="78">
        <f t="shared" si="21"/>
        <v>8.0516747398189309E-4</v>
      </c>
      <c r="AE26" s="78">
        <f t="shared" si="22"/>
        <v>6.4829466115838247E-7</v>
      </c>
      <c r="AF26" s="72">
        <f t="shared" si="23"/>
        <v>1.7523124988656491E-3</v>
      </c>
      <c r="AG26" s="131"/>
      <c r="AH26" s="72">
        <f t="shared" si="24"/>
        <v>9.4714502488375601E-4</v>
      </c>
      <c r="AI26" s="72">
        <f t="shared" si="25"/>
        <v>0.7518713432806472</v>
      </c>
      <c r="AJ26" s="72">
        <f t="shared" si="26"/>
        <v>0.67516181623869409</v>
      </c>
      <c r="AK26" s="72">
        <f t="shared" si="27"/>
        <v>0.28111226287700519</v>
      </c>
      <c r="AL26" s="72">
        <f t="shared" si="28"/>
        <v>2.2939525122924374</v>
      </c>
      <c r="AM26" s="72">
        <f t="shared" si="29"/>
        <v>2.2164972832710239</v>
      </c>
      <c r="AN26" s="78">
        <f t="shared" si="30"/>
        <v>33.378082921698201</v>
      </c>
      <c r="AO26" s="78">
        <f t="shared" si="30"/>
        <v>33.378080952029855</v>
      </c>
      <c r="AP26" s="78">
        <f t="shared" si="30"/>
        <v>33.378094723321311</v>
      </c>
      <c r="AQ26" s="78">
        <f t="shared" si="30"/>
        <v>33.37799842922486</v>
      </c>
      <c r="AR26" s="78">
        <f t="shared" si="30"/>
        <v>33.378671284019141</v>
      </c>
      <c r="AS26" s="78">
        <f t="shared" si="30"/>
        <v>33.373946518114813</v>
      </c>
      <c r="AT26" s="78">
        <f t="shared" si="30"/>
        <v>33.406057195749256</v>
      </c>
      <c r="AU26" s="78">
        <f t="shared" si="31"/>
        <v>33.031476723951648</v>
      </c>
      <c r="AW26" s="72">
        <v>-3200</v>
      </c>
      <c r="AX26" s="72">
        <f t="shared" si="0"/>
        <v>3.2804173778481349E-4</v>
      </c>
      <c r="AY26" s="72">
        <f t="shared" si="1"/>
        <v>0</v>
      </c>
      <c r="AZ26" s="72">
        <f t="shared" si="2"/>
        <v>3.2804173778481349E-4</v>
      </c>
      <c r="BA26" s="72">
        <f t="shared" si="3"/>
        <v>1.3598106240897541</v>
      </c>
      <c r="BB26" s="72">
        <f t="shared" si="4"/>
        <v>0.3817116868715727</v>
      </c>
      <c r="BC26" s="72">
        <f t="shared" si="5"/>
        <v>0.28519140106287538</v>
      </c>
      <c r="BD26" s="72">
        <f t="shared" si="6"/>
        <v>0.14357011814017873</v>
      </c>
      <c r="BE26" s="72">
        <f t="shared" si="10"/>
        <v>31.608925061538052</v>
      </c>
      <c r="BF26" s="72">
        <f t="shared" si="10"/>
        <v>31.608811009575309</v>
      </c>
      <c r="BG26" s="72">
        <f t="shared" si="10"/>
        <v>31.608501097243394</v>
      </c>
      <c r="BH26" s="72">
        <f t="shared" si="10"/>
        <v>31.607659069845727</v>
      </c>
      <c r="BI26" s="72">
        <f t="shared" si="10"/>
        <v>31.605371986319064</v>
      </c>
      <c r="BJ26" s="72">
        <f t="shared" si="10"/>
        <v>31.599164916440611</v>
      </c>
      <c r="BK26" s="72">
        <f t="shared" si="10"/>
        <v>31.582354321200508</v>
      </c>
      <c r="BL26" s="72">
        <f t="shared" si="8"/>
        <v>31.53704951160379</v>
      </c>
    </row>
    <row r="27" spans="1:64" ht="12.95" customHeight="1">
      <c r="A27" s="31" t="s">
        <v>51</v>
      </c>
      <c r="B27" s="34" t="s">
        <v>40</v>
      </c>
      <c r="C27" s="31">
        <v>52409.411699999997</v>
      </c>
      <c r="D27" s="31">
        <v>5.0000000000000001E-4</v>
      </c>
      <c r="E27" s="129">
        <f t="shared" si="11"/>
        <v>110.50313434604729</v>
      </c>
      <c r="F27" s="72">
        <f t="shared" si="12"/>
        <v>110.5</v>
      </c>
      <c r="G27" s="72">
        <f t="shared" si="13"/>
        <v>1.2454374955268577E-3</v>
      </c>
      <c r="K27" s="72">
        <f t="shared" si="14"/>
        <v>1.2454374955268577E-3</v>
      </c>
      <c r="O27" s="72">
        <f t="shared" ca="1" si="15"/>
        <v>4.311167666800491E-3</v>
      </c>
      <c r="Q27" s="130">
        <f t="shared" si="16"/>
        <v>37390.911699999997</v>
      </c>
      <c r="S27" s="73">
        <v>1</v>
      </c>
      <c r="Z27" s="72">
        <f t="shared" si="17"/>
        <v>110.5</v>
      </c>
      <c r="AA27" s="78">
        <f t="shared" si="18"/>
        <v>9.3973438307624402E-4</v>
      </c>
      <c r="AB27" s="78">
        <f t="shared" si="19"/>
        <v>3.0570311245061365E-4</v>
      </c>
      <c r="AC27" s="78">
        <f t="shared" si="20"/>
        <v>1.2454374955268577E-3</v>
      </c>
      <c r="AD27" s="78">
        <f t="shared" si="21"/>
        <v>3.0570311245061365E-4</v>
      </c>
      <c r="AE27" s="78">
        <f t="shared" si="22"/>
        <v>9.345439296199254E-8</v>
      </c>
      <c r="AF27" s="72">
        <f t="shared" si="23"/>
        <v>1.2454374955268577E-3</v>
      </c>
      <c r="AG27" s="131"/>
      <c r="AH27" s="72">
        <f t="shared" si="24"/>
        <v>9.3973438307624402E-4</v>
      </c>
      <c r="AI27" s="72">
        <f t="shared" si="25"/>
        <v>0.74871540751136578</v>
      </c>
      <c r="AJ27" s="72">
        <f t="shared" si="26"/>
        <v>0.66679587068593293</v>
      </c>
      <c r="AK27" s="72">
        <f t="shared" si="27"/>
        <v>0.2782947865178253</v>
      </c>
      <c r="AL27" s="72">
        <f t="shared" si="28"/>
        <v>2.3052355388172083</v>
      </c>
      <c r="AM27" s="72">
        <f t="shared" si="29"/>
        <v>2.2502775225012024</v>
      </c>
      <c r="AN27" s="78">
        <f t="shared" si="30"/>
        <v>33.39202400054613</v>
      </c>
      <c r="AO27" s="78">
        <f t="shared" si="30"/>
        <v>33.392021522287806</v>
      </c>
      <c r="AP27" s="78">
        <f t="shared" si="30"/>
        <v>33.392038284778636</v>
      </c>
      <c r="AQ27" s="78">
        <f t="shared" si="30"/>
        <v>33.391924893555483</v>
      </c>
      <c r="AR27" s="78">
        <f t="shared" si="30"/>
        <v>33.392691354316383</v>
      </c>
      <c r="AS27" s="78">
        <f t="shared" si="30"/>
        <v>33.387483560130491</v>
      </c>
      <c r="AT27" s="78">
        <f t="shared" si="30"/>
        <v>33.421710115877794</v>
      </c>
      <c r="AU27" s="78">
        <f t="shared" si="31"/>
        <v>33.047445263848509</v>
      </c>
      <c r="AW27" s="72">
        <v>-3000</v>
      </c>
      <c r="AX27" s="72">
        <f t="shared" si="0"/>
        <v>4.7168537611127359E-4</v>
      </c>
      <c r="AY27" s="72">
        <f t="shared" si="1"/>
        <v>0</v>
      </c>
      <c r="AZ27" s="72">
        <f t="shared" si="2"/>
        <v>4.7168537611127359E-4</v>
      </c>
      <c r="BA27" s="72">
        <f t="shared" si="3"/>
        <v>1.3303526182426166</v>
      </c>
      <c r="BB27" s="72">
        <f t="shared" si="4"/>
        <v>0.56397204960727276</v>
      </c>
      <c r="BC27" s="72">
        <f t="shared" si="5"/>
        <v>0.49273182132887738</v>
      </c>
      <c r="BD27" s="72">
        <f t="shared" si="6"/>
        <v>0.25147446281574681</v>
      </c>
      <c r="BE27" s="72">
        <f t="shared" si="10"/>
        <v>31.751837404449997</v>
      </c>
      <c r="BF27" s="72">
        <f t="shared" si="10"/>
        <v>31.751675407744209</v>
      </c>
      <c r="BG27" s="72">
        <f t="shared" si="10"/>
        <v>31.751217852053188</v>
      </c>
      <c r="BH27" s="72">
        <f t="shared" si="10"/>
        <v>31.74992589083109</v>
      </c>
      <c r="BI27" s="72">
        <f t="shared" si="10"/>
        <v>31.746281005073129</v>
      </c>
      <c r="BJ27" s="72">
        <f t="shared" si="10"/>
        <v>31.736022353485396</v>
      </c>
      <c r="BK27" s="72">
        <f t="shared" si="10"/>
        <v>31.707331135594526</v>
      </c>
      <c r="BL27" s="72">
        <f t="shared" si="8"/>
        <v>31.628298311014436</v>
      </c>
    </row>
    <row r="28" spans="1:64" ht="12.95" customHeight="1">
      <c r="A28" s="31" t="s">
        <v>51</v>
      </c>
      <c r="B28" s="34" t="s">
        <v>34</v>
      </c>
      <c r="C28" s="31">
        <v>52409.610099999998</v>
      </c>
      <c r="D28" s="31">
        <v>8.9999999999999998E-4</v>
      </c>
      <c r="E28" s="129">
        <f t="shared" si="11"/>
        <v>111.00244021902851</v>
      </c>
      <c r="F28" s="72">
        <f t="shared" si="12"/>
        <v>111</v>
      </c>
      <c r="G28" s="72">
        <f t="shared" si="13"/>
        <v>9.6962499810615554E-4</v>
      </c>
      <c r="K28" s="72">
        <f t="shared" si="14"/>
        <v>9.6962499810615554E-4</v>
      </c>
      <c r="O28" s="72">
        <f t="shared" ca="1" si="15"/>
        <v>4.311028661790021E-3</v>
      </c>
      <c r="Q28" s="130">
        <f t="shared" si="16"/>
        <v>37391.110099999998</v>
      </c>
      <c r="S28" s="73">
        <v>1</v>
      </c>
      <c r="Z28" s="72">
        <f t="shared" si="17"/>
        <v>111</v>
      </c>
      <c r="AA28" s="78">
        <f t="shared" si="18"/>
        <v>9.3962741801670877E-4</v>
      </c>
      <c r="AB28" s="78">
        <f t="shared" si="19"/>
        <v>2.9997580089446778E-5</v>
      </c>
      <c r="AC28" s="78">
        <f t="shared" si="20"/>
        <v>9.6962499810615554E-4</v>
      </c>
      <c r="AD28" s="78">
        <f t="shared" si="21"/>
        <v>2.9997580089446778E-5</v>
      </c>
      <c r="AE28" s="78">
        <f t="shared" si="22"/>
        <v>8.9985481122277382E-10</v>
      </c>
      <c r="AF28" s="72">
        <f t="shared" si="23"/>
        <v>9.6962499810615554E-4</v>
      </c>
      <c r="AG28" s="131"/>
      <c r="AH28" s="72">
        <f t="shared" si="24"/>
        <v>9.3962741801670877E-4</v>
      </c>
      <c r="AI28" s="72">
        <f t="shared" si="25"/>
        <v>0.74867074410771317</v>
      </c>
      <c r="AJ28" s="72">
        <f t="shared" si="26"/>
        <v>0.66667625013601139</v>
      </c>
      <c r="AK28" s="72">
        <f t="shared" si="27"/>
        <v>0.27825445146090705</v>
      </c>
      <c r="AL28" s="72">
        <f t="shared" si="28"/>
        <v>2.3053960399930578</v>
      </c>
      <c r="AM28" s="72">
        <f t="shared" si="29"/>
        <v>2.2507642298113413</v>
      </c>
      <c r="AN28" s="78">
        <f t="shared" si="30"/>
        <v>33.392222735434324</v>
      </c>
      <c r="AO28" s="78">
        <f t="shared" si="30"/>
        <v>33.392220249245526</v>
      </c>
      <c r="AP28" s="78">
        <f t="shared" si="30"/>
        <v>33.392237057591061</v>
      </c>
      <c r="AQ28" s="78">
        <f t="shared" si="30"/>
        <v>33.392123408800977</v>
      </c>
      <c r="AR28" s="78">
        <f t="shared" si="30"/>
        <v>33.392891254358652</v>
      </c>
      <c r="AS28" s="78">
        <f t="shared" si="30"/>
        <v>33.387676450745921</v>
      </c>
      <c r="AT28" s="78">
        <f t="shared" si="30"/>
        <v>33.421933037396741</v>
      </c>
      <c r="AU28" s="78">
        <f t="shared" si="31"/>
        <v>33.047673385847034</v>
      </c>
      <c r="AW28" s="72">
        <v>-2800</v>
      </c>
      <c r="AX28" s="72">
        <f t="shared" si="0"/>
        <v>6.0233836466039076E-4</v>
      </c>
      <c r="AY28" s="72">
        <f t="shared" si="1"/>
        <v>0</v>
      </c>
      <c r="AZ28" s="72">
        <f t="shared" si="2"/>
        <v>6.0233836466039076E-4</v>
      </c>
      <c r="BA28" s="72">
        <f t="shared" si="3"/>
        <v>1.2893059169999717</v>
      </c>
      <c r="BB28" s="72">
        <f t="shared" si="4"/>
        <v>0.71452295128585097</v>
      </c>
      <c r="BC28" s="72">
        <f t="shared" si="5"/>
        <v>0.68948589302659857</v>
      </c>
      <c r="BD28" s="72">
        <f t="shared" si="6"/>
        <v>0.35908231682093761</v>
      </c>
      <c r="BE28" s="72">
        <f t="shared" si="10"/>
        <v>31.890996566720439</v>
      </c>
      <c r="BF28" s="72">
        <f t="shared" si="10"/>
        <v>31.890829678555892</v>
      </c>
      <c r="BG28" s="72">
        <f t="shared" si="10"/>
        <v>31.890329271851162</v>
      </c>
      <c r="BH28" s="72">
        <f t="shared" si="10"/>
        <v>31.888829594447142</v>
      </c>
      <c r="BI28" s="72">
        <f t="shared" si="10"/>
        <v>31.884342047991375</v>
      </c>
      <c r="BJ28" s="72">
        <f t="shared" si="10"/>
        <v>31.870973879926723</v>
      </c>
      <c r="BK28" s="72">
        <f t="shared" si="10"/>
        <v>31.831650352023928</v>
      </c>
      <c r="BL28" s="72">
        <f t="shared" si="8"/>
        <v>31.719547110425083</v>
      </c>
    </row>
    <row r="29" spans="1:64" ht="12.95" customHeight="1">
      <c r="A29" s="31" t="s">
        <v>51</v>
      </c>
      <c r="B29" s="34" t="s">
        <v>34</v>
      </c>
      <c r="C29" s="31">
        <v>52419.57</v>
      </c>
      <c r="D29" s="31">
        <v>5.0000000000000001E-4</v>
      </c>
      <c r="E29" s="129">
        <f t="shared" si="11"/>
        <v>136.06814870833355</v>
      </c>
      <c r="F29" s="72">
        <f t="shared" si="12"/>
        <v>136</v>
      </c>
      <c r="O29" s="72">
        <f t="shared" ca="1" si="15"/>
        <v>4.3040784112665063E-3</v>
      </c>
      <c r="Q29" s="130">
        <f t="shared" si="16"/>
        <v>37401.07</v>
      </c>
      <c r="S29" s="73"/>
      <c r="U29" s="72">
        <f>+C29-(C$7+F29*C$8)</f>
        <v>2.7078999999503139E-2</v>
      </c>
      <c r="Z29" s="72">
        <f t="shared" si="17"/>
        <v>136</v>
      </c>
      <c r="AA29" s="78">
        <f t="shared" si="18"/>
        <v>9.3424017539673991E-4</v>
      </c>
      <c r="AB29" s="78">
        <f t="shared" si="19"/>
        <v>-9999</v>
      </c>
      <c r="AC29" s="78">
        <f t="shared" si="20"/>
        <v>0</v>
      </c>
      <c r="AD29" s="78">
        <f t="shared" si="21"/>
        <v>-9999</v>
      </c>
      <c r="AE29" s="78">
        <f t="shared" si="22"/>
        <v>0</v>
      </c>
      <c r="AF29" s="72">
        <f t="shared" si="23"/>
        <v>-9999</v>
      </c>
      <c r="AG29" s="131"/>
      <c r="AH29" s="72">
        <f t="shared" si="24"/>
        <v>9.3424017539673991E-4</v>
      </c>
      <c r="AI29" s="72">
        <f t="shared" si="25"/>
        <v>0.74645255942436983</v>
      </c>
      <c r="AJ29" s="72">
        <f t="shared" si="26"/>
        <v>0.66069161575283764</v>
      </c>
      <c r="AK29" s="72">
        <f t="shared" si="27"/>
        <v>0.27623473713986119</v>
      </c>
      <c r="AL29" s="72">
        <f t="shared" si="28"/>
        <v>2.3133968194358614</v>
      </c>
      <c r="AM29" s="72">
        <f t="shared" si="29"/>
        <v>2.2752509598353292</v>
      </c>
      <c r="AN29" s="78">
        <f t="shared" si="30"/>
        <v>33.402144435565162</v>
      </c>
      <c r="AO29" s="78">
        <f t="shared" si="30"/>
        <v>33.402141527307329</v>
      </c>
      <c r="AP29" s="78">
        <f t="shared" si="30"/>
        <v>33.402160745879328</v>
      </c>
      <c r="AQ29" s="78">
        <f t="shared" si="30"/>
        <v>33.40203372872007</v>
      </c>
      <c r="AR29" s="78">
        <f t="shared" si="30"/>
        <v>33.402872519041154</v>
      </c>
      <c r="AS29" s="78">
        <f t="shared" si="30"/>
        <v>33.397303494000006</v>
      </c>
      <c r="AT29" s="78">
        <f t="shared" si="30"/>
        <v>33.433054286921418</v>
      </c>
      <c r="AU29" s="78">
        <f t="shared" si="31"/>
        <v>33.059079485773367</v>
      </c>
      <c r="AW29" s="72">
        <v>-2600</v>
      </c>
      <c r="AX29" s="72">
        <f t="shared" si="0"/>
        <v>7.1748647403749495E-4</v>
      </c>
      <c r="AY29" s="72">
        <f t="shared" si="1"/>
        <v>0</v>
      </c>
      <c r="AZ29" s="72">
        <f t="shared" si="2"/>
        <v>7.1748647403749495E-4</v>
      </c>
      <c r="BA29" s="72">
        <f t="shared" si="3"/>
        <v>1.2409285190161339</v>
      </c>
      <c r="BB29" s="72">
        <f t="shared" si="4"/>
        <v>0.83017905164637762</v>
      </c>
      <c r="BC29" s="72">
        <f t="shared" si="5"/>
        <v>0.87297267857114957</v>
      </c>
      <c r="BD29" s="72">
        <f t="shared" si="6"/>
        <v>0.46649518982473498</v>
      </c>
      <c r="BE29" s="72">
        <f t="shared" si="10"/>
        <v>32.02538769647213</v>
      </c>
      <c r="BF29" s="72">
        <f t="shared" si="10"/>
        <v>32.025249079182117</v>
      </c>
      <c r="BG29" s="72">
        <f t="shared" si="10"/>
        <v>32.024798328874226</v>
      </c>
      <c r="BH29" s="72">
        <f t="shared" si="10"/>
        <v>32.023333574387877</v>
      </c>
      <c r="BI29" s="72">
        <f t="shared" si="10"/>
        <v>32.018583967034765</v>
      </c>
      <c r="BJ29" s="72">
        <f t="shared" si="10"/>
        <v>32.0032880225084</v>
      </c>
      <c r="BK29" s="72">
        <f t="shared" si="10"/>
        <v>31.955036805846227</v>
      </c>
      <c r="BL29" s="72">
        <f t="shared" si="8"/>
        <v>31.810795909835729</v>
      </c>
    </row>
    <row r="30" spans="1:64" ht="12.95" customHeight="1">
      <c r="A30" s="31" t="s">
        <v>35</v>
      </c>
      <c r="B30" s="34" t="s">
        <v>34</v>
      </c>
      <c r="C30" s="31">
        <v>52500.206700000002</v>
      </c>
      <c r="D30" s="68"/>
      <c r="E30" s="129">
        <f t="shared" si="11"/>
        <v>339.00352112565474</v>
      </c>
      <c r="F30" s="72">
        <f t="shared" si="12"/>
        <v>339</v>
      </c>
      <c r="G30" s="72">
        <f t="shared" ref="G30:G61" si="32">+C30-(C$7+F30*C$8)</f>
        <v>1.3991250016260892E-3</v>
      </c>
      <c r="K30" s="72">
        <f>+G30</f>
        <v>1.3991250016260892E-3</v>
      </c>
      <c r="O30" s="72">
        <f t="shared" ca="1" si="15"/>
        <v>4.2476423770155718E-3</v>
      </c>
      <c r="Q30" s="130">
        <f t="shared" si="16"/>
        <v>37481.706700000002</v>
      </c>
      <c r="S30" s="73">
        <v>1</v>
      </c>
      <c r="Z30" s="72">
        <f t="shared" si="17"/>
        <v>339</v>
      </c>
      <c r="AA30" s="78">
        <f t="shared" si="18"/>
        <v>8.8779027774972552E-4</v>
      </c>
      <c r="AB30" s="78">
        <f t="shared" si="19"/>
        <v>5.113347238763637E-4</v>
      </c>
      <c r="AC30" s="78">
        <f t="shared" si="20"/>
        <v>1.3991250016260892E-3</v>
      </c>
      <c r="AD30" s="78">
        <f t="shared" si="21"/>
        <v>5.113347238763637E-4</v>
      </c>
      <c r="AE30" s="78">
        <f t="shared" si="22"/>
        <v>2.614631998417171E-7</v>
      </c>
      <c r="AF30" s="72">
        <f t="shared" si="23"/>
        <v>1.3991250016260892E-3</v>
      </c>
      <c r="AG30" s="131"/>
      <c r="AH30" s="72">
        <f t="shared" si="24"/>
        <v>8.8779027774972552E-4</v>
      </c>
      <c r="AI30" s="72">
        <f t="shared" si="25"/>
        <v>0.72948963315542237</v>
      </c>
      <c r="AJ30" s="72">
        <f t="shared" si="26"/>
        <v>0.61189343621632175</v>
      </c>
      <c r="AK30" s="72">
        <f t="shared" si="27"/>
        <v>0.25964605919365102</v>
      </c>
      <c r="AL30" s="72">
        <f t="shared" si="28"/>
        <v>2.376684267706807</v>
      </c>
      <c r="AM30" s="72">
        <f t="shared" si="29"/>
        <v>2.4859467503216384</v>
      </c>
      <c r="AN30" s="78">
        <f t="shared" si="30"/>
        <v>33.481659344685397</v>
      </c>
      <c r="AO30" s="78">
        <f t="shared" si="30"/>
        <v>33.481650663705913</v>
      </c>
      <c r="AP30" s="78">
        <f t="shared" si="30"/>
        <v>33.481699405830881</v>
      </c>
      <c r="AQ30" s="78">
        <f t="shared" si="30"/>
        <v>33.481425670587939</v>
      </c>
      <c r="AR30" s="78">
        <f t="shared" si="30"/>
        <v>33.482961169998362</v>
      </c>
      <c r="AS30" s="78">
        <f t="shared" si="30"/>
        <v>33.474290571515077</v>
      </c>
      <c r="AT30" s="78">
        <f t="shared" si="30"/>
        <v>33.521562001117424</v>
      </c>
      <c r="AU30" s="78">
        <f t="shared" si="31"/>
        <v>33.151697017175174</v>
      </c>
      <c r="AW30" s="72">
        <v>-2400</v>
      </c>
      <c r="AX30" s="72">
        <f t="shared" si="0"/>
        <v>8.1590034542258381E-4</v>
      </c>
      <c r="AY30" s="72">
        <f t="shared" si="1"/>
        <v>0</v>
      </c>
      <c r="AZ30" s="72">
        <f t="shared" si="2"/>
        <v>8.1590034542258381E-4</v>
      </c>
      <c r="BA30" s="72">
        <f t="shared" si="3"/>
        <v>1.1891146055233421</v>
      </c>
      <c r="BB30" s="72">
        <f t="shared" si="4"/>
        <v>0.91219366547358327</v>
      </c>
      <c r="BC30" s="72">
        <f t="shared" si="5"/>
        <v>1.0421500061419868</v>
      </c>
      <c r="BD30" s="72">
        <f t="shared" si="6"/>
        <v>0.57399012808327632</v>
      </c>
      <c r="BE30" s="72">
        <f t="shared" si="10"/>
        <v>32.154432337920483</v>
      </c>
      <c r="BF30" s="72">
        <f t="shared" si="10"/>
        <v>32.154336429570854</v>
      </c>
      <c r="BG30" s="72">
        <f t="shared" si="10"/>
        <v>32.153990612585709</v>
      </c>
      <c r="BH30" s="72">
        <f t="shared" si="10"/>
        <v>32.152744601242112</v>
      </c>
      <c r="BI30" s="72">
        <f t="shared" si="10"/>
        <v>32.148266724212689</v>
      </c>
      <c r="BJ30" s="72">
        <f t="shared" si="10"/>
        <v>32.132320359486414</v>
      </c>
      <c r="BK30" s="72">
        <f t="shared" si="10"/>
        <v>32.077223093533313</v>
      </c>
      <c r="BL30" s="72">
        <f t="shared" si="8"/>
        <v>31.902044709246375</v>
      </c>
    </row>
    <row r="31" spans="1:64" ht="12.95" customHeight="1">
      <c r="A31" s="31" t="s">
        <v>43</v>
      </c>
      <c r="B31" s="34" t="s">
        <v>40</v>
      </c>
      <c r="C31" s="31">
        <v>52763.45</v>
      </c>
      <c r="D31" s="31">
        <v>3.0000000000000001E-3</v>
      </c>
      <c r="E31" s="129">
        <f t="shared" si="11"/>
        <v>1001.4981063686234</v>
      </c>
      <c r="F31" s="72">
        <f t="shared" si="12"/>
        <v>1001.5</v>
      </c>
      <c r="G31" s="72">
        <f t="shared" si="32"/>
        <v>-7.5243750325171277E-4</v>
      </c>
      <c r="I31" s="72">
        <f>+G31</f>
        <v>-7.5243750325171277E-4</v>
      </c>
      <c r="O31" s="72">
        <f t="shared" ca="1" si="15"/>
        <v>4.0634607381424461E-3</v>
      </c>
      <c r="Q31" s="130">
        <f t="shared" si="16"/>
        <v>37744.949999999997</v>
      </c>
      <c r="S31" s="73">
        <v>0.1</v>
      </c>
      <c r="Z31" s="72">
        <f t="shared" si="17"/>
        <v>1001.5</v>
      </c>
      <c r="AA31" s="78">
        <f t="shared" si="18"/>
        <v>7.0810969626513849E-4</v>
      </c>
      <c r="AB31" s="78">
        <f t="shared" si="19"/>
        <v>-1.4605471995168514E-3</v>
      </c>
      <c r="AC31" s="78">
        <f t="shared" si="20"/>
        <v>-7.5243750325171277E-4</v>
      </c>
      <c r="AD31" s="78">
        <f t="shared" si="21"/>
        <v>-1.4605471995168514E-3</v>
      </c>
      <c r="AE31" s="78">
        <f t="shared" si="22"/>
        <v>2.1331981220165172E-7</v>
      </c>
      <c r="AF31" s="72">
        <f t="shared" si="23"/>
        <v>-7.5243750325171277E-4</v>
      </c>
      <c r="AG31" s="131"/>
      <c r="AH31" s="72">
        <f t="shared" si="24"/>
        <v>7.0810969626513849E-4</v>
      </c>
      <c r="AI31" s="72">
        <f t="shared" si="25"/>
        <v>0.68547358428689686</v>
      </c>
      <c r="AJ31" s="72">
        <f t="shared" si="26"/>
        <v>0.45217219650017237</v>
      </c>
      <c r="AK31" s="72">
        <f t="shared" si="27"/>
        <v>0.20412023036399193</v>
      </c>
      <c r="AL31" s="72">
        <f t="shared" si="28"/>
        <v>2.5659373267984114</v>
      </c>
      <c r="AM31" s="72">
        <f t="shared" si="29"/>
        <v>3.3778245533296767</v>
      </c>
      <c r="AN31" s="78">
        <f t="shared" ref="AN31:AT40" si="33">$AU31+$AB$7*SIN(AO31)</f>
        <v>33.730033420759909</v>
      </c>
      <c r="AO31" s="78">
        <f t="shared" si="33"/>
        <v>33.729954111702888</v>
      </c>
      <c r="AP31" s="78">
        <f t="shared" si="33"/>
        <v>33.730266641527322</v>
      </c>
      <c r="AQ31" s="78">
        <f t="shared" si="33"/>
        <v>33.729034452028934</v>
      </c>
      <c r="AR31" s="78">
        <f t="shared" si="33"/>
        <v>33.733882986656234</v>
      </c>
      <c r="AS31" s="78">
        <f t="shared" si="33"/>
        <v>33.714653754961439</v>
      </c>
      <c r="AT31" s="78">
        <f t="shared" si="33"/>
        <v>33.788725581492898</v>
      </c>
      <c r="AU31" s="78">
        <f t="shared" si="31"/>
        <v>33.453958665222942</v>
      </c>
      <c r="AW31" s="72">
        <v>-2200</v>
      </c>
      <c r="AX31" s="72">
        <f t="shared" si="0"/>
        <v>8.9739563184937571E-4</v>
      </c>
      <c r="AY31" s="72">
        <f t="shared" si="1"/>
        <v>0</v>
      </c>
      <c r="AZ31" s="72">
        <f t="shared" si="2"/>
        <v>8.9739563184937571E-4</v>
      </c>
      <c r="BA31" s="72">
        <f t="shared" si="3"/>
        <v>1.1368833281441508</v>
      </c>
      <c r="BB31" s="72">
        <f t="shared" si="4"/>
        <v>0.96450164443038677</v>
      </c>
      <c r="BC31" s="72">
        <f t="shared" si="5"/>
        <v>1.1970935662109614</v>
      </c>
      <c r="BD31" s="72">
        <f t="shared" si="6"/>
        <v>0.68200554060580232</v>
      </c>
      <c r="BE31" s="72">
        <f t="shared" si="10"/>
        <v>32.277926072900939</v>
      </c>
      <c r="BF31" s="72">
        <f t="shared" si="10"/>
        <v>32.277870464178086</v>
      </c>
      <c r="BG31" s="72">
        <f t="shared" si="10"/>
        <v>32.27764266680731</v>
      </c>
      <c r="BH31" s="72">
        <f t="shared" si="10"/>
        <v>32.276710140852465</v>
      </c>
      <c r="BI31" s="72">
        <f t="shared" si="10"/>
        <v>32.272903185316281</v>
      </c>
      <c r="BJ31" s="72">
        <f t="shared" si="10"/>
        <v>32.257531598525475</v>
      </c>
      <c r="BK31" s="72">
        <f t="shared" si="10"/>
        <v>32.197951797620625</v>
      </c>
      <c r="BL31" s="72">
        <f t="shared" si="8"/>
        <v>31.993293508657022</v>
      </c>
    </row>
    <row r="32" spans="1:64" ht="12.95" customHeight="1">
      <c r="A32" s="31" t="s">
        <v>44</v>
      </c>
      <c r="B32" s="34" t="s">
        <v>40</v>
      </c>
      <c r="C32" s="31">
        <v>52835.371500000001</v>
      </c>
      <c r="D32" s="31">
        <v>8.0000000000000004E-4</v>
      </c>
      <c r="E32" s="129">
        <f t="shared" si="11"/>
        <v>1182.5002603172929</v>
      </c>
      <c r="F32" s="72">
        <f t="shared" si="12"/>
        <v>1182.5</v>
      </c>
      <c r="G32" s="72">
        <f t="shared" si="32"/>
        <v>1.0343750182073563E-4</v>
      </c>
      <c r="K32" s="72">
        <f>G32</f>
        <v>1.0343750182073563E-4</v>
      </c>
      <c r="O32" s="72">
        <f t="shared" ca="1" si="15"/>
        <v>4.0131409243522034E-3</v>
      </c>
      <c r="Q32" s="130">
        <f t="shared" si="16"/>
        <v>37816.871500000001</v>
      </c>
      <c r="S32" s="73">
        <v>1</v>
      </c>
      <c r="Z32" s="72">
        <f t="shared" si="17"/>
        <v>1182.5</v>
      </c>
      <c r="AA32" s="78">
        <f t="shared" si="18"/>
        <v>6.53038602652238E-4</v>
      </c>
      <c r="AB32" s="78">
        <f t="shared" si="19"/>
        <v>-5.4960110083150237E-4</v>
      </c>
      <c r="AC32" s="78">
        <f t="shared" si="20"/>
        <v>1.0343750182073563E-4</v>
      </c>
      <c r="AD32" s="78">
        <f t="shared" si="21"/>
        <v>-5.4960110083150237E-4</v>
      </c>
      <c r="AE32" s="78">
        <f t="shared" si="22"/>
        <v>3.0206137003519923E-7</v>
      </c>
      <c r="AF32" s="72">
        <f t="shared" si="23"/>
        <v>1.0343750182073563E-4</v>
      </c>
      <c r="AG32" s="131"/>
      <c r="AH32" s="72">
        <f t="shared" si="24"/>
        <v>6.53038602652238E-4</v>
      </c>
      <c r="AI32" s="72">
        <f t="shared" si="25"/>
        <v>0.67603605429365066</v>
      </c>
      <c r="AJ32" s="72">
        <f t="shared" si="26"/>
        <v>0.40882719238651571</v>
      </c>
      <c r="AK32" s="72">
        <f t="shared" si="27"/>
        <v>0.18878372945663099</v>
      </c>
      <c r="AL32" s="72">
        <f t="shared" si="28"/>
        <v>2.6139679733079304</v>
      </c>
      <c r="AM32" s="72">
        <f t="shared" si="29"/>
        <v>3.702225069711901</v>
      </c>
      <c r="AN32" s="78">
        <f t="shared" si="33"/>
        <v>33.795447847918453</v>
      </c>
      <c r="AO32" s="78">
        <f t="shared" si="33"/>
        <v>33.795331880946776</v>
      </c>
      <c r="AP32" s="78">
        <f t="shared" si="33"/>
        <v>33.79575937551877</v>
      </c>
      <c r="AQ32" s="78">
        <f t="shared" si="33"/>
        <v>33.794182616929888</v>
      </c>
      <c r="AR32" s="78">
        <f t="shared" si="33"/>
        <v>33.79998658901215</v>
      </c>
      <c r="AS32" s="78">
        <f t="shared" si="33"/>
        <v>33.77846042795337</v>
      </c>
      <c r="AT32" s="78">
        <f t="shared" si="33"/>
        <v>33.856233999290978</v>
      </c>
      <c r="AU32" s="78">
        <f t="shared" si="31"/>
        <v>33.536538828689572</v>
      </c>
      <c r="AW32" s="72">
        <v>-2000</v>
      </c>
      <c r="AX32" s="72">
        <f t="shared" si="0"/>
        <v>9.6251721851409199E-4</v>
      </c>
      <c r="AY32" s="72">
        <f t="shared" si="1"/>
        <v>0</v>
      </c>
      <c r="AZ32" s="72">
        <f t="shared" si="2"/>
        <v>9.6251721851409199E-4</v>
      </c>
      <c r="BA32" s="72">
        <f t="shared" si="3"/>
        <v>1.0862837803949639</v>
      </c>
      <c r="BB32" s="72">
        <f t="shared" si="4"/>
        <v>0.99210489193980866</v>
      </c>
      <c r="BC32" s="72">
        <f t="shared" si="5"/>
        <v>1.3385982788088169</v>
      </c>
      <c r="BD32" s="72">
        <f t="shared" si="6"/>
        <v>0.79111404017545461</v>
      </c>
      <c r="BE32" s="72">
        <f t="shared" si="10"/>
        <v>32.395939295369708</v>
      </c>
      <c r="BF32" s="72">
        <f t="shared" si="10"/>
        <v>32.395912602213812</v>
      </c>
      <c r="BG32" s="72">
        <f t="shared" si="10"/>
        <v>32.3957848123068</v>
      </c>
      <c r="BH32" s="72">
        <f t="shared" si="10"/>
        <v>32.395173372095996</v>
      </c>
      <c r="BI32" s="72">
        <f t="shared" si="10"/>
        <v>32.392255459970357</v>
      </c>
      <c r="BJ32" s="72">
        <f t="shared" si="10"/>
        <v>32.378500185015525</v>
      </c>
      <c r="BK32" s="72">
        <f t="shared" si="10"/>
        <v>32.316977628566569</v>
      </c>
      <c r="BL32" s="72">
        <f t="shared" si="8"/>
        <v>32.084542308067668</v>
      </c>
    </row>
    <row r="33" spans="1:64" ht="12.95" customHeight="1">
      <c r="A33" s="31" t="s">
        <v>45</v>
      </c>
      <c r="B33" s="34" t="s">
        <v>40</v>
      </c>
      <c r="C33" s="31">
        <v>53216.433100000002</v>
      </c>
      <c r="D33" s="31">
        <v>6.9999999999999999E-4</v>
      </c>
      <c r="E33" s="129">
        <f t="shared" si="11"/>
        <v>2141.5037625679784</v>
      </c>
      <c r="F33" s="72">
        <f t="shared" si="12"/>
        <v>2141.5</v>
      </c>
      <c r="G33" s="72">
        <f t="shared" si="32"/>
        <v>1.4950624972698279E-3</v>
      </c>
      <c r="K33" s="72">
        <f>G33</f>
        <v>1.4950624972698279E-3</v>
      </c>
      <c r="O33" s="72">
        <f t="shared" ca="1" si="15"/>
        <v>3.7465293142702003E-3</v>
      </c>
      <c r="Q33" s="130">
        <f t="shared" si="16"/>
        <v>38197.933100000002</v>
      </c>
      <c r="S33" s="73">
        <v>1</v>
      </c>
      <c r="Z33" s="72">
        <f t="shared" si="17"/>
        <v>2141.5</v>
      </c>
      <c r="AA33" s="78">
        <f t="shared" si="18"/>
        <v>3.3346217053937329E-4</v>
      </c>
      <c r="AB33" s="78">
        <f t="shared" si="19"/>
        <v>1.1616003267304546E-3</v>
      </c>
      <c r="AC33" s="78">
        <f t="shared" si="20"/>
        <v>1.4950624972698279E-3</v>
      </c>
      <c r="AD33" s="78">
        <f t="shared" si="21"/>
        <v>1.1616003267304546E-3</v>
      </c>
      <c r="AE33" s="78">
        <f t="shared" si="22"/>
        <v>1.3493153190602989E-6</v>
      </c>
      <c r="AF33" s="72">
        <f t="shared" si="23"/>
        <v>1.4950624972698279E-3</v>
      </c>
      <c r="AG33" s="131"/>
      <c r="AH33" s="72">
        <f t="shared" si="24"/>
        <v>3.3346217053937329E-4</v>
      </c>
      <c r="AI33" s="72">
        <f t="shared" si="25"/>
        <v>0.64079078625502395</v>
      </c>
      <c r="AJ33" s="72">
        <f t="shared" si="26"/>
        <v>0.18333908077681871</v>
      </c>
      <c r="AK33" s="72">
        <f t="shared" si="27"/>
        <v>0.10752058122004832</v>
      </c>
      <c r="AL33" s="72">
        <f t="shared" si="28"/>
        <v>2.8507545162905741</v>
      </c>
      <c r="AM33" s="72">
        <f t="shared" si="29"/>
        <v>6.8281357453244738</v>
      </c>
      <c r="AN33" s="78">
        <f t="shared" si="33"/>
        <v>34.129737301069561</v>
      </c>
      <c r="AO33" s="78">
        <f t="shared" si="33"/>
        <v>34.129418744696302</v>
      </c>
      <c r="AP33" s="78">
        <f t="shared" si="33"/>
        <v>34.130352404654403</v>
      </c>
      <c r="AQ33" s="78">
        <f t="shared" si="33"/>
        <v>34.127614804398561</v>
      </c>
      <c r="AR33" s="78">
        <f t="shared" si="33"/>
        <v>34.135632146536096</v>
      </c>
      <c r="AS33" s="78">
        <f t="shared" si="33"/>
        <v>34.112068252488648</v>
      </c>
      <c r="AT33" s="78">
        <f t="shared" si="33"/>
        <v>34.180640068826584</v>
      </c>
      <c r="AU33" s="78">
        <f t="shared" si="31"/>
        <v>33.974076821863619</v>
      </c>
      <c r="AW33" s="72">
        <v>-1800</v>
      </c>
      <c r="AX33" s="72">
        <f t="shared" si="0"/>
        <v>1.0122491384552111E-3</v>
      </c>
      <c r="AY33" s="72">
        <f t="shared" si="1"/>
        <v>0</v>
      </c>
      <c r="AZ33" s="72">
        <f t="shared" si="2"/>
        <v>1.0122491384552111E-3</v>
      </c>
      <c r="BA33" s="72">
        <f t="shared" si="3"/>
        <v>1.0385381217744698</v>
      </c>
      <c r="BB33" s="72">
        <f t="shared" si="4"/>
        <v>0.9999938964552807</v>
      </c>
      <c r="BC33" s="72">
        <f t="shared" si="5"/>
        <v>1.467834093391601</v>
      </c>
      <c r="BD33" s="72">
        <f t="shared" si="6"/>
        <v>0.90199650112475327</v>
      </c>
      <c r="BE33" s="72">
        <f t="shared" si="10"/>
        <v>32.508718139404841</v>
      </c>
      <c r="BF33" s="72">
        <f t="shared" si="10"/>
        <v>32.508707875851549</v>
      </c>
      <c r="BG33" s="72">
        <f t="shared" si="10"/>
        <v>32.50864837568507</v>
      </c>
      <c r="BH33" s="72">
        <f t="shared" si="10"/>
        <v>32.508303574125513</v>
      </c>
      <c r="BI33" s="72">
        <f t="shared" si="10"/>
        <v>32.506309955027881</v>
      </c>
      <c r="BJ33" s="72">
        <f t="shared" si="10"/>
        <v>32.494929065856446</v>
      </c>
      <c r="BK33" s="72">
        <f t="shared" si="10"/>
        <v>32.434069465700738</v>
      </c>
      <c r="BL33" s="72">
        <f t="shared" si="8"/>
        <v>32.175791107478311</v>
      </c>
    </row>
    <row r="34" spans="1:64" ht="12.95" customHeight="1">
      <c r="A34" s="31" t="s">
        <v>45</v>
      </c>
      <c r="B34" s="34" t="s">
        <v>40</v>
      </c>
      <c r="C34" s="31">
        <v>53541.467299999997</v>
      </c>
      <c r="D34" s="31">
        <v>8.0000000000000004E-4</v>
      </c>
      <c r="E34" s="129">
        <f t="shared" si="11"/>
        <v>2959.5051989531812</v>
      </c>
      <c r="F34" s="72">
        <f t="shared" si="12"/>
        <v>2959.5</v>
      </c>
      <c r="G34" s="72">
        <f t="shared" si="32"/>
        <v>2.0658124922192656E-3</v>
      </c>
      <c r="K34" s="72">
        <f>G34</f>
        <v>2.0658124922192656E-3</v>
      </c>
      <c r="O34" s="72">
        <f t="shared" ca="1" si="15"/>
        <v>3.5191171171408166E-3</v>
      </c>
      <c r="Q34" s="130">
        <f t="shared" si="16"/>
        <v>38522.967299999997</v>
      </c>
      <c r="S34" s="73">
        <v>1</v>
      </c>
      <c r="Z34" s="72">
        <f t="shared" si="17"/>
        <v>2959.5</v>
      </c>
      <c r="AA34" s="78">
        <f t="shared" si="18"/>
        <v>4.1408690504587598E-5</v>
      </c>
      <c r="AB34" s="78">
        <f t="shared" si="19"/>
        <v>2.0244038017146779E-3</v>
      </c>
      <c r="AC34" s="78">
        <f t="shared" si="20"/>
        <v>2.0658124922192656E-3</v>
      </c>
      <c r="AD34" s="78">
        <f t="shared" si="21"/>
        <v>2.0244038017146779E-3</v>
      </c>
      <c r="AE34" s="78">
        <f t="shared" si="22"/>
        <v>4.0982107523968409E-6</v>
      </c>
      <c r="AF34" s="72">
        <f t="shared" si="23"/>
        <v>2.0658124922192656E-3</v>
      </c>
      <c r="AG34" s="131"/>
      <c r="AH34" s="72">
        <f t="shared" si="24"/>
        <v>4.1408690504587598E-5</v>
      </c>
      <c r="AI34" s="72">
        <f t="shared" si="25"/>
        <v>0.62704190932999515</v>
      </c>
      <c r="AJ34" s="72">
        <f t="shared" si="26"/>
        <v>-3.1808934769829867E-3</v>
      </c>
      <c r="AK34" s="72">
        <f t="shared" si="27"/>
        <v>3.865484741873064E-2</v>
      </c>
      <c r="AL34" s="72">
        <f t="shared" si="28"/>
        <v>3.0383174527084047</v>
      </c>
      <c r="AM34" s="72">
        <f t="shared" si="29"/>
        <v>19.348517737242243</v>
      </c>
      <c r="AN34" s="78">
        <f t="shared" si="33"/>
        <v>34.404508111946782</v>
      </c>
      <c r="AO34" s="78">
        <f t="shared" si="33"/>
        <v>34.404305986292393</v>
      </c>
      <c r="AP34" s="78">
        <f t="shared" si="33"/>
        <v>34.40485141803935</v>
      </c>
      <c r="AQ34" s="78">
        <f t="shared" si="33"/>
        <v>34.403379476777388</v>
      </c>
      <c r="AR34" s="78">
        <f t="shared" si="33"/>
        <v>34.407351001011932</v>
      </c>
      <c r="AS34" s="78">
        <f t="shared" si="33"/>
        <v>34.396629563116583</v>
      </c>
      <c r="AT34" s="78">
        <f t="shared" si="33"/>
        <v>34.425533778235916</v>
      </c>
      <c r="AU34" s="78">
        <f t="shared" si="31"/>
        <v>34.347284411453167</v>
      </c>
      <c r="AW34" s="72">
        <v>-1600</v>
      </c>
      <c r="AX34" s="72">
        <f t="shared" si="0"/>
        <v>1.0477943253043068E-3</v>
      </c>
      <c r="AY34" s="72">
        <f t="shared" si="1"/>
        <v>0</v>
      </c>
      <c r="AZ34" s="72">
        <f t="shared" si="2"/>
        <v>1.0477943253043068E-3</v>
      </c>
      <c r="BA34" s="72">
        <f t="shared" si="3"/>
        <v>0.99426060108054959</v>
      </c>
      <c r="BB34" s="72">
        <f t="shared" si="4"/>
        <v>0.99259597229638308</v>
      </c>
      <c r="BC34" s="72">
        <f t="shared" si="5"/>
        <v>1.5861037880454154</v>
      </c>
      <c r="BD34" s="72">
        <f t="shared" si="6"/>
        <v>1.0154258275936667</v>
      </c>
      <c r="BE34" s="72">
        <f t="shared" ref="BE34:BK70" si="34">$BL34+$AB$7*SIN(BF34)</f>
        <v>32.616605197844706</v>
      </c>
      <c r="BF34" s="72">
        <f t="shared" si="34"/>
        <v>32.61660224144498</v>
      </c>
      <c r="BG34" s="72">
        <f t="shared" si="34"/>
        <v>32.61658044484475</v>
      </c>
      <c r="BH34" s="72">
        <f t="shared" si="34"/>
        <v>32.616419783177918</v>
      </c>
      <c r="BI34" s="72">
        <f t="shared" si="34"/>
        <v>32.615237598717087</v>
      </c>
      <c r="BJ34" s="72">
        <f t="shared" si="34"/>
        <v>32.60664664043221</v>
      </c>
      <c r="BK34" s="72">
        <f t="shared" si="34"/>
        <v>32.549012280279108</v>
      </c>
      <c r="BL34" s="72">
        <f t="shared" si="8"/>
        <v>32.267039906888961</v>
      </c>
    </row>
    <row r="35" spans="1:64" ht="12.95" customHeight="1">
      <c r="A35" s="31" t="s">
        <v>46</v>
      </c>
      <c r="B35" s="34" t="s">
        <v>34</v>
      </c>
      <c r="C35" s="31">
        <v>53917.554799999998</v>
      </c>
      <c r="D35" s="31">
        <v>1E-3</v>
      </c>
      <c r="E35" s="129">
        <f t="shared" si="11"/>
        <v>3905.9905694358149</v>
      </c>
      <c r="F35" s="72">
        <f t="shared" si="12"/>
        <v>3906</v>
      </c>
      <c r="G35" s="72">
        <f t="shared" si="32"/>
        <v>-3.7472500043804757E-3</v>
      </c>
      <c r="J35" s="72">
        <f>+G35</f>
        <v>-3.7472500043804757E-3</v>
      </c>
      <c r="O35" s="72">
        <f t="shared" ca="1" si="15"/>
        <v>3.2559806323205704E-3</v>
      </c>
      <c r="Q35" s="130">
        <f t="shared" si="16"/>
        <v>38899.054799999998</v>
      </c>
      <c r="S35" s="73">
        <v>1</v>
      </c>
      <c r="Z35" s="72">
        <f t="shared" si="17"/>
        <v>3906</v>
      </c>
      <c r="AA35" s="78">
        <f t="shared" si="18"/>
        <v>-2.9517138322429962E-4</v>
      </c>
      <c r="AB35" s="78">
        <f t="shared" si="19"/>
        <v>-3.4520786211561759E-3</v>
      </c>
      <c r="AC35" s="78">
        <f t="shared" si="20"/>
        <v>-3.7472500043804757E-3</v>
      </c>
      <c r="AD35" s="78">
        <f t="shared" si="21"/>
        <v>-3.4520786211561759E-3</v>
      </c>
      <c r="AE35" s="78">
        <f t="shared" si="22"/>
        <v>1.1916846806643525E-5</v>
      </c>
      <c r="AF35" s="72">
        <f t="shared" si="23"/>
        <v>-3.7472500043804757E-3</v>
      </c>
      <c r="AG35" s="131"/>
      <c r="AH35" s="72">
        <f t="shared" si="24"/>
        <v>-2.9517138322429962E-4</v>
      </c>
      <c r="AI35" s="72">
        <f t="shared" si="25"/>
        <v>0.62726460151059515</v>
      </c>
      <c r="AJ35" s="72">
        <f t="shared" si="26"/>
        <v>-0.21368015728118339</v>
      </c>
      <c r="AK35" s="72">
        <f t="shared" si="27"/>
        <v>-4.0746255510481985E-2</v>
      </c>
      <c r="AL35" s="72">
        <f t="shared" si="28"/>
        <v>-3.0327081705074139</v>
      </c>
      <c r="AM35" s="72">
        <f t="shared" si="29"/>
        <v>-18.349939138303363</v>
      </c>
      <c r="AN35" s="78">
        <f t="shared" si="33"/>
        <v>34.71882178417043</v>
      </c>
      <c r="AO35" s="78">
        <f t="shared" si="33"/>
        <v>34.719032929007469</v>
      </c>
      <c r="AP35" s="78">
        <f t="shared" si="33"/>
        <v>34.71846241073905</v>
      </c>
      <c r="AQ35" s="78">
        <f t="shared" si="33"/>
        <v>34.7200040864576</v>
      </c>
      <c r="AR35" s="78">
        <f t="shared" si="33"/>
        <v>34.715838998003711</v>
      </c>
      <c r="AS35" s="78">
        <f t="shared" si="33"/>
        <v>34.727098247627296</v>
      </c>
      <c r="AT35" s="78">
        <f t="shared" si="33"/>
        <v>34.696707442642101</v>
      </c>
      <c r="AU35" s="78">
        <f t="shared" si="31"/>
        <v>34.779119354664047</v>
      </c>
      <c r="AW35" s="72">
        <v>-1400</v>
      </c>
      <c r="AX35" s="72">
        <f t="shared" si="0"/>
        <v>1.0704272831419989E-3</v>
      </c>
      <c r="AY35" s="72">
        <f t="shared" si="1"/>
        <v>0</v>
      </c>
      <c r="AZ35" s="72">
        <f t="shared" si="2"/>
        <v>1.0704272831419989E-3</v>
      </c>
      <c r="BA35" s="72">
        <f t="shared" si="3"/>
        <v>0.95366161343568601</v>
      </c>
      <c r="BB35" s="72">
        <f t="shared" si="4"/>
        <v>0.97358507687842144</v>
      </c>
      <c r="BC35" s="72">
        <f t="shared" si="5"/>
        <v>1.6946966494145825</v>
      </c>
      <c r="BD35" s="72">
        <f t="shared" si="6"/>
        <v>1.1322632997001092</v>
      </c>
      <c r="BE35" s="72">
        <f t="shared" si="34"/>
        <v>32.719984529852049</v>
      </c>
      <c r="BF35" s="72">
        <f t="shared" si="34"/>
        <v>32.719983973952658</v>
      </c>
      <c r="BG35" s="72">
        <f t="shared" si="34"/>
        <v>32.719978349407064</v>
      </c>
      <c r="BH35" s="72">
        <f t="shared" si="34"/>
        <v>32.719921447214979</v>
      </c>
      <c r="BI35" s="72">
        <f t="shared" si="34"/>
        <v>32.719346445982552</v>
      </c>
      <c r="BJ35" s="72">
        <f t="shared" si="34"/>
        <v>32.713602303278982</v>
      </c>
      <c r="BK35" s="72">
        <f t="shared" si="34"/>
        <v>32.661608924645222</v>
      </c>
      <c r="BL35" s="72">
        <f t="shared" si="8"/>
        <v>32.358288706299604</v>
      </c>
    </row>
    <row r="36" spans="1:64" ht="12.95" customHeight="1">
      <c r="A36" s="31" t="s">
        <v>39</v>
      </c>
      <c r="B36" s="34" t="s">
        <v>40</v>
      </c>
      <c r="C36" s="31">
        <v>54197.497100000001</v>
      </c>
      <c r="D36" s="31">
        <v>8.9999999999999998E-4</v>
      </c>
      <c r="E36" s="129">
        <f t="shared" si="11"/>
        <v>4610.5109045420386</v>
      </c>
      <c r="F36" s="72">
        <f t="shared" si="12"/>
        <v>4610.5</v>
      </c>
      <c r="G36" s="72">
        <f t="shared" si="32"/>
        <v>4.3329374966560863E-3</v>
      </c>
      <c r="K36" s="72">
        <f>G36</f>
        <v>4.3329374966560863E-3</v>
      </c>
      <c r="O36" s="72">
        <f t="shared" ca="1" si="15"/>
        <v>3.0601225725679412E-3</v>
      </c>
      <c r="Q36" s="130">
        <f t="shared" si="16"/>
        <v>39178.997100000001</v>
      </c>
      <c r="S36" s="73">
        <v>1</v>
      </c>
      <c r="Z36" s="72">
        <f t="shared" si="17"/>
        <v>4610.5</v>
      </c>
      <c r="AA36" s="78">
        <f t="shared" si="18"/>
        <v>-5.3097232143545984E-4</v>
      </c>
      <c r="AB36" s="78">
        <f t="shared" si="19"/>
        <v>4.8639098180915464E-3</v>
      </c>
      <c r="AC36" s="78">
        <f t="shared" si="20"/>
        <v>4.3329374966560863E-3</v>
      </c>
      <c r="AD36" s="78">
        <f t="shared" si="21"/>
        <v>4.8639098180915464E-3</v>
      </c>
      <c r="AE36" s="78">
        <f t="shared" si="22"/>
        <v>2.365761871852734E-5</v>
      </c>
      <c r="AF36" s="72">
        <f t="shared" si="23"/>
        <v>4.3329374966560863E-3</v>
      </c>
      <c r="AG36" s="131"/>
      <c r="AH36" s="72">
        <f t="shared" si="24"/>
        <v>-5.3097232143545984E-4</v>
      </c>
      <c r="AI36" s="72">
        <f t="shared" si="25"/>
        <v>0.63863602537693953</v>
      </c>
      <c r="AJ36" s="72">
        <f t="shared" si="26"/>
        <v>-0.36769788800347264</v>
      </c>
      <c r="AK36" s="72">
        <f t="shared" si="27"/>
        <v>-0.10004005432727942</v>
      </c>
      <c r="AL36" s="72">
        <f t="shared" si="28"/>
        <v>-2.871516482733576</v>
      </c>
      <c r="AM36" s="72">
        <f t="shared" si="29"/>
        <v>-7.3602507497237104</v>
      </c>
      <c r="AN36" s="78">
        <f t="shared" si="33"/>
        <v>34.955213173345726</v>
      </c>
      <c r="AO36" s="78">
        <f t="shared" si="33"/>
        <v>34.955537631215755</v>
      </c>
      <c r="AP36" s="78">
        <f t="shared" si="33"/>
        <v>34.954599116125507</v>
      </c>
      <c r="AQ36" s="78">
        <f t="shared" si="33"/>
        <v>34.957314846037995</v>
      </c>
      <c r="AR36" s="78">
        <f t="shared" si="33"/>
        <v>34.949464925751009</v>
      </c>
      <c r="AS36" s="78">
        <f t="shared" si="33"/>
        <v>34.972227414996318</v>
      </c>
      <c r="AT36" s="78">
        <f t="shared" si="33"/>
        <v>34.906793257866418</v>
      </c>
      <c r="AU36" s="78">
        <f t="shared" si="31"/>
        <v>35.100543250588046</v>
      </c>
      <c r="AW36" s="72">
        <v>-1200</v>
      </c>
      <c r="AX36" s="72">
        <f t="shared" si="0"/>
        <v>1.0814047515079143E-3</v>
      </c>
      <c r="AY36" s="72">
        <f t="shared" si="1"/>
        <v>0</v>
      </c>
      <c r="AZ36" s="72">
        <f t="shared" si="2"/>
        <v>1.0814047515079143E-3</v>
      </c>
      <c r="BA36" s="72">
        <f t="shared" si="3"/>
        <v>0.91670468728788068</v>
      </c>
      <c r="BB36" s="72">
        <f t="shared" si="4"/>
        <v>0.9458892922822254</v>
      </c>
      <c r="BC36" s="72">
        <f t="shared" si="5"/>
        <v>1.7948122195556542</v>
      </c>
      <c r="BD36" s="72">
        <f t="shared" si="6"/>
        <v>1.2534670893062825</v>
      </c>
      <c r="BE36" s="72">
        <f t="shared" si="34"/>
        <v>32.819247298237059</v>
      </c>
      <c r="BF36" s="72">
        <f t="shared" si="34"/>
        <v>32.819247249214719</v>
      </c>
      <c r="BG36" s="72">
        <f t="shared" si="34"/>
        <v>32.81924646489469</v>
      </c>
      <c r="BH36" s="72">
        <f t="shared" si="34"/>
        <v>32.819233916866601</v>
      </c>
      <c r="BI36" s="72">
        <f t="shared" si="34"/>
        <v>32.819033292373845</v>
      </c>
      <c r="BJ36" s="72">
        <f t="shared" si="34"/>
        <v>32.815857291538244</v>
      </c>
      <c r="BK36" s="72">
        <f t="shared" si="34"/>
        <v>32.77168177261067</v>
      </c>
      <c r="BL36" s="72">
        <f t="shared" si="8"/>
        <v>32.449537505710254</v>
      </c>
    </row>
    <row r="37" spans="1:64" ht="12.95" customHeight="1">
      <c r="A37" s="31" t="s">
        <v>41</v>
      </c>
      <c r="B37" s="34" t="s">
        <v>34</v>
      </c>
      <c r="C37" s="31">
        <v>54684.445399999997</v>
      </c>
      <c r="D37" s="31">
        <v>5.9999999999999995E-4</v>
      </c>
      <c r="E37" s="129">
        <f t="shared" si="11"/>
        <v>5835.9955115321227</v>
      </c>
      <c r="F37" s="72">
        <f t="shared" si="12"/>
        <v>5836</v>
      </c>
      <c r="G37" s="72">
        <f t="shared" si="32"/>
        <v>-1.7835000035120174E-3</v>
      </c>
      <c r="K37" s="72">
        <f>G37</f>
        <v>-1.7835000035120174E-3</v>
      </c>
      <c r="O37" s="72">
        <f t="shared" ca="1" si="15"/>
        <v>2.7194212919052765E-3</v>
      </c>
      <c r="Q37" s="130">
        <f t="shared" si="16"/>
        <v>39665.945399999997</v>
      </c>
      <c r="S37" s="73">
        <v>1</v>
      </c>
      <c r="Z37" s="72">
        <f t="shared" si="17"/>
        <v>5836</v>
      </c>
      <c r="AA37" s="78">
        <f t="shared" si="18"/>
        <v>-8.7522977060216643E-4</v>
      </c>
      <c r="AB37" s="78">
        <f t="shared" si="19"/>
        <v>-9.08270232909851E-4</v>
      </c>
      <c r="AC37" s="78">
        <f t="shared" si="20"/>
        <v>-1.7835000035120174E-3</v>
      </c>
      <c r="AD37" s="78">
        <f t="shared" si="21"/>
        <v>-9.08270232909851E-4</v>
      </c>
      <c r="AE37" s="78">
        <f t="shared" si="22"/>
        <v>8.2495481599011495E-7</v>
      </c>
      <c r="AF37" s="72">
        <f t="shared" si="23"/>
        <v>-1.7835000035120174E-3</v>
      </c>
      <c r="AG37" s="131"/>
      <c r="AH37" s="72">
        <f t="shared" si="24"/>
        <v>-8.7522977060216643E-4</v>
      </c>
      <c r="AI37" s="72">
        <f t="shared" si="25"/>
        <v>0.68530404020963032</v>
      </c>
      <c r="AJ37" s="72">
        <f t="shared" si="26"/>
        <v>-0.62978802334069028</v>
      </c>
      <c r="AK37" s="72">
        <f t="shared" si="27"/>
        <v>-0.20385874402830739</v>
      </c>
      <c r="AL37" s="72">
        <f t="shared" si="28"/>
        <v>-2.5667684680000336</v>
      </c>
      <c r="AM37" s="72">
        <f t="shared" si="29"/>
        <v>-3.3829889089099106</v>
      </c>
      <c r="AN37" s="78">
        <f t="shared" si="33"/>
        <v>35.383880773886418</v>
      </c>
      <c r="AO37" s="78">
        <f t="shared" si="33"/>
        <v>35.383960649095464</v>
      </c>
      <c r="AP37" s="78">
        <f t="shared" si="33"/>
        <v>35.383646272616041</v>
      </c>
      <c r="AQ37" s="78">
        <f t="shared" si="33"/>
        <v>35.38488423050925</v>
      </c>
      <c r="AR37" s="78">
        <f t="shared" si="33"/>
        <v>35.380018948636959</v>
      </c>
      <c r="AS37" s="78">
        <f t="shared" si="33"/>
        <v>35.399290961969612</v>
      </c>
      <c r="AT37" s="78">
        <f t="shared" si="33"/>
        <v>35.325141722990658</v>
      </c>
      <c r="AU37" s="78">
        <f t="shared" si="31"/>
        <v>35.659670268976782</v>
      </c>
      <c r="AW37" s="72">
        <v>-1000</v>
      </c>
      <c r="AX37" s="72">
        <f t="shared" si="0"/>
        <v>1.0819165861492628E-3</v>
      </c>
      <c r="AY37" s="72">
        <f t="shared" si="1"/>
        <v>0</v>
      </c>
      <c r="AZ37" s="72">
        <f t="shared" si="2"/>
        <v>1.0819165861492628E-3</v>
      </c>
      <c r="BA37" s="72">
        <f t="shared" si="3"/>
        <v>0.88321522096968297</v>
      </c>
      <c r="BB37" s="72">
        <f t="shared" si="4"/>
        <v>0.91178435930237234</v>
      </c>
      <c r="BC37" s="72">
        <f t="shared" si="5"/>
        <v>1.887528234068224</v>
      </c>
      <c r="BD37" s="72">
        <f t="shared" si="6"/>
        <v>1.3801116883211069</v>
      </c>
      <c r="BE37" s="72">
        <f t="shared" si="34"/>
        <v>32.91477207642253</v>
      </c>
      <c r="BF37" s="72">
        <f t="shared" si="34"/>
        <v>32.91477207580067</v>
      </c>
      <c r="BG37" s="72">
        <f t="shared" si="34"/>
        <v>32.914772052730619</v>
      </c>
      <c r="BH37" s="72">
        <f t="shared" si="34"/>
        <v>32.914771196866319</v>
      </c>
      <c r="BI37" s="72">
        <f t="shared" si="34"/>
        <v>32.914739452766113</v>
      </c>
      <c r="BJ37" s="72">
        <f t="shared" si="34"/>
        <v>32.913571773915919</v>
      </c>
      <c r="BK37" s="72">
        <f t="shared" si="34"/>
        <v>32.879074197405707</v>
      </c>
      <c r="BL37" s="72">
        <f t="shared" si="8"/>
        <v>32.540786305120896</v>
      </c>
    </row>
    <row r="38" spans="1:64" ht="12.95" customHeight="1">
      <c r="A38" s="31" t="s">
        <v>52</v>
      </c>
      <c r="B38" s="34" t="s">
        <v>34</v>
      </c>
      <c r="C38" s="31">
        <v>54924.447999999997</v>
      </c>
      <c r="D38" s="31">
        <v>4.0000000000000002E-4</v>
      </c>
      <c r="E38" s="129">
        <f t="shared" si="11"/>
        <v>6440.0010947482469</v>
      </c>
      <c r="F38" s="72">
        <f t="shared" si="12"/>
        <v>6440</v>
      </c>
      <c r="G38" s="72">
        <f t="shared" si="32"/>
        <v>4.3499999446794391E-4</v>
      </c>
      <c r="J38" s="72">
        <f>+G38</f>
        <v>4.3499999446794391E-4</v>
      </c>
      <c r="O38" s="72">
        <f t="shared" ca="1" si="15"/>
        <v>2.5515032392571741E-3</v>
      </c>
      <c r="Q38" s="130">
        <f t="shared" si="16"/>
        <v>39905.947999999997</v>
      </c>
      <c r="S38" s="73">
        <v>1</v>
      </c>
      <c r="Z38" s="72">
        <f t="shared" si="17"/>
        <v>6440</v>
      </c>
      <c r="AA38" s="78">
        <f t="shared" si="18"/>
        <v>-9.9575304526359522E-4</v>
      </c>
      <c r="AB38" s="78">
        <f t="shared" si="19"/>
        <v>1.4307530397315391E-3</v>
      </c>
      <c r="AC38" s="78">
        <f t="shared" si="20"/>
        <v>4.3499999446794391E-4</v>
      </c>
      <c r="AD38" s="78">
        <f t="shared" si="21"/>
        <v>1.4307530397315391E-3</v>
      </c>
      <c r="AE38" s="78">
        <f t="shared" si="22"/>
        <v>2.0470542607010391E-6</v>
      </c>
      <c r="AF38" s="72">
        <f t="shared" si="23"/>
        <v>4.3499999446794391E-4</v>
      </c>
      <c r="AG38" s="131"/>
      <c r="AH38" s="72">
        <f t="shared" si="24"/>
        <v>-9.9575304526359522E-4</v>
      </c>
      <c r="AI38" s="72">
        <f t="shared" si="25"/>
        <v>0.72469566823965281</v>
      </c>
      <c r="AJ38" s="72">
        <f t="shared" si="26"/>
        <v>-0.7530720186286427</v>
      </c>
      <c r="AK38" s="72">
        <f t="shared" si="27"/>
        <v>-0.2545573796596155</v>
      </c>
      <c r="AL38" s="72">
        <f t="shared" si="28"/>
        <v>-2.3953299074036165</v>
      </c>
      <c r="AM38" s="72">
        <f t="shared" si="29"/>
        <v>-2.5544741341679011</v>
      </c>
      <c r="AN38" s="78">
        <f t="shared" si="33"/>
        <v>35.609605511455349</v>
      </c>
      <c r="AO38" s="78">
        <f t="shared" si="33"/>
        <v>35.609616999668155</v>
      </c>
      <c r="AP38" s="78">
        <f t="shared" si="33"/>
        <v>35.609555200048035</v>
      </c>
      <c r="AQ38" s="78">
        <f t="shared" si="33"/>
        <v>35.609887723387821</v>
      </c>
      <c r="AR38" s="78">
        <f t="shared" si="33"/>
        <v>35.608100801398123</v>
      </c>
      <c r="AS38" s="78">
        <f t="shared" si="33"/>
        <v>35.617770181253803</v>
      </c>
      <c r="AT38" s="78">
        <f t="shared" si="33"/>
        <v>35.567252763064737</v>
      </c>
      <c r="AU38" s="78">
        <f t="shared" si="31"/>
        <v>35.935241643196932</v>
      </c>
      <c r="AW38" s="72">
        <v>-800</v>
      </c>
      <c r="AX38" s="72">
        <f t="shared" si="0"/>
        <v>1.0730623918448643E-3</v>
      </c>
      <c r="AY38" s="72">
        <f t="shared" si="1"/>
        <v>0</v>
      </c>
      <c r="AZ38" s="72">
        <f t="shared" si="2"/>
        <v>1.0730623918448643E-3</v>
      </c>
      <c r="BA38" s="72">
        <f t="shared" si="3"/>
        <v>0.85295080989488015</v>
      </c>
      <c r="BB38" s="72">
        <f t="shared" si="4"/>
        <v>0.87301121619544619</v>
      </c>
      <c r="BC38" s="72">
        <f t="shared" si="5"/>
        <v>1.9737936244981811</v>
      </c>
      <c r="BD38" s="72">
        <f t="shared" si="6"/>
        <v>1.5134176955515315</v>
      </c>
      <c r="BE38" s="72">
        <f t="shared" si="34"/>
        <v>33.006914581574577</v>
      </c>
      <c r="BF38" s="72">
        <f t="shared" si="34"/>
        <v>33.006914581574826</v>
      </c>
      <c r="BG38" s="72">
        <f t="shared" si="34"/>
        <v>33.006914581542127</v>
      </c>
      <c r="BH38" s="72">
        <f t="shared" si="34"/>
        <v>33.006914585861665</v>
      </c>
      <c r="BI38" s="72">
        <f t="shared" si="34"/>
        <v>33.006914015278234</v>
      </c>
      <c r="BJ38" s="72">
        <f t="shared" si="34"/>
        <v>33.006989246676412</v>
      </c>
      <c r="BK38" s="72">
        <f t="shared" si="34"/>
        <v>32.983651874903003</v>
      </c>
      <c r="BL38" s="72">
        <f t="shared" si="8"/>
        <v>32.632035104531546</v>
      </c>
    </row>
    <row r="39" spans="1:64" ht="12.95" customHeight="1">
      <c r="A39" s="31" t="s">
        <v>52</v>
      </c>
      <c r="B39" s="34" t="s">
        <v>40</v>
      </c>
      <c r="C39" s="31">
        <v>54924.641300000003</v>
      </c>
      <c r="D39" s="31">
        <v>1E-4</v>
      </c>
      <c r="E39" s="129">
        <f t="shared" si="11"/>
        <v>6440.4875656416434</v>
      </c>
      <c r="F39" s="72">
        <f t="shared" si="12"/>
        <v>6440.5</v>
      </c>
      <c r="G39" s="72">
        <f t="shared" si="32"/>
        <v>-4.940812497807201E-3</v>
      </c>
      <c r="J39" s="72">
        <f>+G39</f>
        <v>-4.940812497807201E-3</v>
      </c>
      <c r="O39" s="72">
        <f t="shared" ca="1" si="15"/>
        <v>2.551364234246704E-3</v>
      </c>
      <c r="Q39" s="130">
        <f t="shared" si="16"/>
        <v>39906.141300000003</v>
      </c>
      <c r="S39" s="73">
        <v>1</v>
      </c>
      <c r="Z39" s="72">
        <f t="shared" si="17"/>
        <v>6440.5</v>
      </c>
      <c r="AA39" s="78">
        <f t="shared" si="18"/>
        <v>-9.9583490824663168E-4</v>
      </c>
      <c r="AB39" s="78">
        <f t="shared" si="19"/>
        <v>-3.9449775895605693E-3</v>
      </c>
      <c r="AC39" s="78">
        <f t="shared" si="20"/>
        <v>-4.940812497807201E-3</v>
      </c>
      <c r="AD39" s="78">
        <f t="shared" si="21"/>
        <v>-3.9449775895605693E-3</v>
      </c>
      <c r="AE39" s="78">
        <f t="shared" si="22"/>
        <v>1.556284818213512E-5</v>
      </c>
      <c r="AF39" s="72">
        <f t="shared" si="23"/>
        <v>-4.940812497807201E-3</v>
      </c>
      <c r="AG39" s="131"/>
      <c r="AH39" s="72">
        <f t="shared" si="24"/>
        <v>-9.9583490824663168E-4</v>
      </c>
      <c r="AI39" s="72">
        <f t="shared" si="25"/>
        <v>0.72473395367450566</v>
      </c>
      <c r="AJ39" s="72">
        <f t="shared" si="26"/>
        <v>-0.753170955968259</v>
      </c>
      <c r="AK39" s="72">
        <f t="shared" si="27"/>
        <v>-0.25459877919092966</v>
      </c>
      <c r="AL39" s="72">
        <f t="shared" si="28"/>
        <v>-2.3951795196134849</v>
      </c>
      <c r="AM39" s="72">
        <f t="shared" si="29"/>
        <v>-2.5539083833531517</v>
      </c>
      <c r="AN39" s="78">
        <f t="shared" si="33"/>
        <v>35.60979788491418</v>
      </c>
      <c r="AO39" s="78">
        <f t="shared" si="33"/>
        <v>35.609809347956414</v>
      </c>
      <c r="AP39" s="78">
        <f t="shared" si="33"/>
        <v>35.609747662947541</v>
      </c>
      <c r="AQ39" s="78">
        <f t="shared" si="33"/>
        <v>35.610079681431976</v>
      </c>
      <c r="AR39" s="78">
        <f t="shared" si="33"/>
        <v>35.608294869797113</v>
      </c>
      <c r="AS39" s="78">
        <f t="shared" si="33"/>
        <v>35.617956070485064</v>
      </c>
      <c r="AT39" s="78">
        <f t="shared" si="33"/>
        <v>35.567464482344626</v>
      </c>
      <c r="AU39" s="78">
        <f t="shared" si="31"/>
        <v>35.935469765195457</v>
      </c>
      <c r="AW39" s="72">
        <v>-600</v>
      </c>
      <c r="AX39" s="72">
        <f t="shared" si="0"/>
        <v>1.055843766080521E-3</v>
      </c>
      <c r="AY39" s="72">
        <f t="shared" si="1"/>
        <v>0</v>
      </c>
      <c r="AZ39" s="72">
        <f t="shared" si="2"/>
        <v>1.055843766080521E-3</v>
      </c>
      <c r="BA39" s="72">
        <f t="shared" si="3"/>
        <v>0.82564434629260364</v>
      </c>
      <c r="BB39" s="72">
        <f t="shared" si="4"/>
        <v>0.83088827082460892</v>
      </c>
      <c r="BC39" s="72">
        <f t="shared" si="5"/>
        <v>2.0544344187705867</v>
      </c>
      <c r="BD39" s="72">
        <f t="shared" si="6"/>
        <v>1.6547928237357141</v>
      </c>
      <c r="BE39" s="72">
        <f t="shared" si="34"/>
        <v>33.096003145816823</v>
      </c>
      <c r="BF39" s="72">
        <f t="shared" si="34"/>
        <v>33.096003147030544</v>
      </c>
      <c r="BG39" s="72">
        <f t="shared" si="34"/>
        <v>33.096003117350705</v>
      </c>
      <c r="BH39" s="72">
        <f t="shared" si="34"/>
        <v>33.096003843127328</v>
      </c>
      <c r="BI39" s="72">
        <f t="shared" si="34"/>
        <v>33.095986093956149</v>
      </c>
      <c r="BJ39" s="72">
        <f t="shared" si="34"/>
        <v>33.096419336985406</v>
      </c>
      <c r="BK39" s="72">
        <f t="shared" si="34"/>
        <v>33.085303901270528</v>
      </c>
      <c r="BL39" s="72">
        <f t="shared" si="8"/>
        <v>32.723283903942189</v>
      </c>
    </row>
    <row r="40" spans="1:64" ht="12.95" customHeight="1">
      <c r="A40" s="31" t="s">
        <v>52</v>
      </c>
      <c r="B40" s="34" t="s">
        <v>34</v>
      </c>
      <c r="C40" s="31">
        <v>54943.519500000002</v>
      </c>
      <c r="D40" s="31">
        <v>2.0000000000000001E-4</v>
      </c>
      <c r="E40" s="129">
        <f t="shared" si="11"/>
        <v>6487.997626787107</v>
      </c>
      <c r="F40" s="72">
        <f t="shared" si="12"/>
        <v>6488</v>
      </c>
      <c r="G40" s="72">
        <f t="shared" si="32"/>
        <v>-9.4299999909708276E-4</v>
      </c>
      <c r="J40" s="72">
        <f>+G40</f>
        <v>-9.4299999909708276E-4</v>
      </c>
      <c r="O40" s="72">
        <f t="shared" ca="1" si="15"/>
        <v>2.5381587582520271E-3</v>
      </c>
      <c r="Q40" s="130">
        <f t="shared" si="16"/>
        <v>39925.019500000002</v>
      </c>
      <c r="S40" s="73">
        <v>1</v>
      </c>
      <c r="Z40" s="72">
        <f t="shared" si="17"/>
        <v>6488</v>
      </c>
      <c r="AA40" s="78">
        <f t="shared" si="18"/>
        <v>-1.0034624264465915E-3</v>
      </c>
      <c r="AB40" s="78">
        <f t="shared" si="19"/>
        <v>6.0462427349508704E-5</v>
      </c>
      <c r="AC40" s="78">
        <f t="shared" si="20"/>
        <v>-9.4299999909708276E-4</v>
      </c>
      <c r="AD40" s="78">
        <f t="shared" si="21"/>
        <v>6.0462427349508704E-5</v>
      </c>
      <c r="AE40" s="78">
        <f t="shared" si="22"/>
        <v>3.6557051209946183E-9</v>
      </c>
      <c r="AF40" s="72">
        <f t="shared" si="23"/>
        <v>-9.4299999909708276E-4</v>
      </c>
      <c r="AG40" s="131"/>
      <c r="AH40" s="72">
        <f t="shared" si="24"/>
        <v>-1.0034624264465915E-3</v>
      </c>
      <c r="AI40" s="72">
        <f t="shared" si="25"/>
        <v>0.72841825028153839</v>
      </c>
      <c r="AJ40" s="72">
        <f t="shared" si="26"/>
        <v>-0.76253934928450096</v>
      </c>
      <c r="AK40" s="72">
        <f t="shared" si="27"/>
        <v>-0.25852521703895687</v>
      </c>
      <c r="AL40" s="72">
        <f t="shared" si="28"/>
        <v>-2.3808195079112955</v>
      </c>
      <c r="AM40" s="72">
        <f t="shared" si="29"/>
        <v>-2.500868841211473</v>
      </c>
      <c r="AN40" s="78">
        <f t="shared" si="33"/>
        <v>35.628120064527735</v>
      </c>
      <c r="AO40" s="78">
        <f t="shared" si="33"/>
        <v>35.628129315606067</v>
      </c>
      <c r="AP40" s="78">
        <f t="shared" si="33"/>
        <v>35.628077873047474</v>
      </c>
      <c r="AQ40" s="78">
        <f t="shared" si="33"/>
        <v>35.628363991594561</v>
      </c>
      <c r="AR40" s="78">
        <f t="shared" si="33"/>
        <v>35.626774522968475</v>
      </c>
      <c r="AS40" s="78">
        <f t="shared" si="33"/>
        <v>35.635663838941468</v>
      </c>
      <c r="AT40" s="78">
        <f t="shared" si="33"/>
        <v>35.587665260382551</v>
      </c>
      <c r="AU40" s="78">
        <f t="shared" si="31"/>
        <v>35.957141355055491</v>
      </c>
      <c r="AW40" s="72">
        <v>-400</v>
      </c>
      <c r="AX40" s="72">
        <f t="shared" si="0"/>
        <v>1.0311654976470125E-3</v>
      </c>
      <c r="AY40" s="72">
        <f t="shared" si="1"/>
        <v>0</v>
      </c>
      <c r="AZ40" s="72">
        <f t="shared" si="2"/>
        <v>1.0311654976470125E-3</v>
      </c>
      <c r="BA40" s="72">
        <f t="shared" si="3"/>
        <v>0.80102905038070971</v>
      </c>
      <c r="BB40" s="72">
        <f t="shared" si="4"/>
        <v>0.78640729827753908</v>
      </c>
      <c r="BC40" s="72">
        <f t="shared" si="5"/>
        <v>2.1301654623396908</v>
      </c>
      <c r="BD40" s="72">
        <f t="shared" si="6"/>
        <v>1.8058866914919796</v>
      </c>
      <c r="BE40" s="72">
        <f t="shared" si="34"/>
        <v>33.182337593445965</v>
      </c>
      <c r="BF40" s="72">
        <f t="shared" si="34"/>
        <v>33.182337589889585</v>
      </c>
      <c r="BG40" s="72">
        <f t="shared" si="34"/>
        <v>33.182337638687365</v>
      </c>
      <c r="BH40" s="72">
        <f t="shared" si="34"/>
        <v>33.18233696912317</v>
      </c>
      <c r="BI40" s="72">
        <f t="shared" si="34"/>
        <v>33.182346156150864</v>
      </c>
      <c r="BJ40" s="72">
        <f t="shared" si="34"/>
        <v>33.182220064607613</v>
      </c>
      <c r="BK40" s="72">
        <f t="shared" si="34"/>
        <v>33.183943715754474</v>
      </c>
      <c r="BL40" s="72">
        <f t="shared" si="8"/>
        <v>32.814532703352839</v>
      </c>
    </row>
    <row r="41" spans="1:64" ht="12.95" customHeight="1">
      <c r="A41" s="31" t="s">
        <v>42</v>
      </c>
      <c r="B41" s="34" t="s">
        <v>40</v>
      </c>
      <c r="C41" s="31">
        <v>54952.858200000002</v>
      </c>
      <c r="D41" s="31">
        <v>2.9999999999999997E-4</v>
      </c>
      <c r="E41" s="129">
        <f t="shared" si="11"/>
        <v>6511.4999844281519</v>
      </c>
      <c r="F41" s="72">
        <f t="shared" si="12"/>
        <v>6511.5</v>
      </c>
      <c r="G41" s="72">
        <f t="shared" si="32"/>
        <v>-6.1874961829744279E-6</v>
      </c>
      <c r="K41" s="72">
        <f>G41</f>
        <v>-6.1874961829744279E-6</v>
      </c>
      <c r="O41" s="72">
        <f t="shared" ca="1" si="15"/>
        <v>2.5316255227599239E-3</v>
      </c>
      <c r="Q41" s="130">
        <f t="shared" si="16"/>
        <v>39934.358200000002</v>
      </c>
      <c r="S41" s="73">
        <v>1</v>
      </c>
      <c r="Z41" s="72">
        <f t="shared" si="17"/>
        <v>6511.5</v>
      </c>
      <c r="AA41" s="78">
        <f t="shared" si="18"/>
        <v>-1.0071254209486902E-3</v>
      </c>
      <c r="AB41" s="78">
        <f t="shared" si="19"/>
        <v>1.0009379247657157E-3</v>
      </c>
      <c r="AC41" s="78">
        <f t="shared" si="20"/>
        <v>-6.1874961829744279E-6</v>
      </c>
      <c r="AD41" s="78">
        <f t="shared" si="21"/>
        <v>1.0009379247657157E-3</v>
      </c>
      <c r="AE41" s="78">
        <f t="shared" si="22"/>
        <v>1.0018767292342976E-6</v>
      </c>
      <c r="AF41" s="72">
        <f t="shared" si="23"/>
        <v>-6.1874961829744279E-6</v>
      </c>
      <c r="AG41" s="131"/>
      <c r="AH41" s="72">
        <f t="shared" si="24"/>
        <v>-1.0071254209486902E-3</v>
      </c>
      <c r="AI41" s="72">
        <f t="shared" si="25"/>
        <v>0.73027592447580214</v>
      </c>
      <c r="AJ41" s="72">
        <f t="shared" si="26"/>
        <v>-0.76715109914478963</v>
      </c>
      <c r="AK41" s="72">
        <f t="shared" si="27"/>
        <v>-0.26046277605024043</v>
      </c>
      <c r="AL41" s="72">
        <f t="shared" si="28"/>
        <v>-2.3736607054518313</v>
      </c>
      <c r="AM41" s="72">
        <f t="shared" si="29"/>
        <v>-2.4751328982285932</v>
      </c>
      <c r="AN41" s="78">
        <f t="shared" ref="AN41:AT50" si="35">$AU41+$AB$7*SIN(AO41)</f>
        <v>35.637219338914896</v>
      </c>
      <c r="AO41" s="78">
        <f t="shared" si="35"/>
        <v>35.637227620885383</v>
      </c>
      <c r="AP41" s="78">
        <f t="shared" si="35"/>
        <v>35.637180785508498</v>
      </c>
      <c r="AQ41" s="78">
        <f t="shared" si="35"/>
        <v>35.637445698292836</v>
      </c>
      <c r="AR41" s="78">
        <f t="shared" si="35"/>
        <v>35.635949007921539</v>
      </c>
      <c r="AS41" s="78">
        <f t="shared" si="35"/>
        <v>35.644460763154605</v>
      </c>
      <c r="AT41" s="78">
        <f t="shared" si="35"/>
        <v>35.597723449003141</v>
      </c>
      <c r="AU41" s="78">
        <f t="shared" si="31"/>
        <v>35.967863088986242</v>
      </c>
      <c r="AW41" s="72">
        <v>-200</v>
      </c>
      <c r="AX41" s="72">
        <f t="shared" si="0"/>
        <v>9.9984149645470461E-4</v>
      </c>
      <c r="AY41" s="72">
        <f t="shared" si="1"/>
        <v>0</v>
      </c>
      <c r="AZ41" s="72">
        <f t="shared" si="2"/>
        <v>9.9984149645470461E-4</v>
      </c>
      <c r="BA41" s="72">
        <f t="shared" si="3"/>
        <v>0.77885203519654711</v>
      </c>
      <c r="BB41" s="72">
        <f t="shared" si="4"/>
        <v>0.74031074495962357</v>
      </c>
      <c r="BC41" s="72">
        <f t="shared" si="5"/>
        <v>2.2016040771622585</v>
      </c>
      <c r="BD41" s="72">
        <f t="shared" si="6"/>
        <v>1.9686639429949711</v>
      </c>
      <c r="BE41" s="72">
        <f t="shared" si="34"/>
        <v>33.266190092889879</v>
      </c>
      <c r="BF41" s="72">
        <f t="shared" si="34"/>
        <v>33.26618991529179</v>
      </c>
      <c r="BG41" s="72">
        <f t="shared" si="34"/>
        <v>33.266191632386089</v>
      </c>
      <c r="BH41" s="72">
        <f t="shared" si="34"/>
        <v>33.26617503035277</v>
      </c>
      <c r="BI41" s="72">
        <f t="shared" si="34"/>
        <v>33.266335509852404</v>
      </c>
      <c r="BJ41" s="72">
        <f t="shared" si="34"/>
        <v>33.264780496162231</v>
      </c>
      <c r="BK41" s="72">
        <f t="shared" si="34"/>
        <v>33.279509820913802</v>
      </c>
      <c r="BL41" s="72">
        <f t="shared" si="8"/>
        <v>32.905781502763482</v>
      </c>
    </row>
    <row r="42" spans="1:64" ht="12.95" customHeight="1">
      <c r="A42" s="31" t="s">
        <v>47</v>
      </c>
      <c r="B42" s="34" t="s">
        <v>34</v>
      </c>
      <c r="C42" s="31">
        <v>55038.488400000002</v>
      </c>
      <c r="D42" s="31">
        <v>4.0000000000000002E-4</v>
      </c>
      <c r="E42" s="129">
        <f t="shared" si="11"/>
        <v>6727.0023118692425</v>
      </c>
      <c r="F42" s="72">
        <f t="shared" si="12"/>
        <v>6727</v>
      </c>
      <c r="G42" s="72">
        <f t="shared" si="32"/>
        <v>9.1862500266870484E-4</v>
      </c>
      <c r="K42" s="72">
        <f>G42</f>
        <v>9.1862500266870484E-4</v>
      </c>
      <c r="O42" s="72">
        <f t="shared" ca="1" si="15"/>
        <v>2.4717143632472316E-3</v>
      </c>
      <c r="Q42" s="130">
        <f t="shared" si="16"/>
        <v>40019.988400000002</v>
      </c>
      <c r="S42" s="73">
        <v>1</v>
      </c>
      <c r="Z42" s="72">
        <f t="shared" si="17"/>
        <v>6727</v>
      </c>
      <c r="AA42" s="78">
        <f t="shared" si="18"/>
        <v>-1.037142487632781E-3</v>
      </c>
      <c r="AB42" s="78">
        <f t="shared" si="19"/>
        <v>1.9557674903014858E-3</v>
      </c>
      <c r="AC42" s="78">
        <f t="shared" si="20"/>
        <v>9.1862500266870484E-4</v>
      </c>
      <c r="AD42" s="78">
        <f t="shared" si="21"/>
        <v>1.9557674903014858E-3</v>
      </c>
      <c r="AE42" s="78">
        <f t="shared" si="22"/>
        <v>3.8250264761201725E-6</v>
      </c>
      <c r="AF42" s="72">
        <f t="shared" si="23"/>
        <v>9.1862500266870484E-4</v>
      </c>
      <c r="AG42" s="131"/>
      <c r="AH42" s="72">
        <f t="shared" si="24"/>
        <v>-1.037142487632781E-3</v>
      </c>
      <c r="AI42" s="72">
        <f t="shared" si="25"/>
        <v>0.74843964475357283</v>
      </c>
      <c r="AJ42" s="72">
        <f t="shared" si="26"/>
        <v>-0.80863127611063601</v>
      </c>
      <c r="AK42" s="72">
        <f t="shared" si="27"/>
        <v>-0.27804553996328057</v>
      </c>
      <c r="AL42" s="72">
        <f t="shared" si="28"/>
        <v>-2.3062268843015561</v>
      </c>
      <c r="AM42" s="72">
        <f t="shared" si="29"/>
        <v>-2.2532865140396261</v>
      </c>
      <c r="AN42" s="78">
        <f t="shared" si="35"/>
        <v>35.721786690523444</v>
      </c>
      <c r="AO42" s="78">
        <f t="shared" si="35"/>
        <v>35.721789218092653</v>
      </c>
      <c r="AP42" s="78">
        <f t="shared" si="35"/>
        <v>35.721772170840445</v>
      </c>
      <c r="AQ42" s="78">
        <f t="shared" si="35"/>
        <v>35.72188715952894</v>
      </c>
      <c r="AR42" s="78">
        <f t="shared" si="35"/>
        <v>35.721112121429975</v>
      </c>
      <c r="AS42" s="78">
        <f t="shared" si="35"/>
        <v>35.726363270971184</v>
      </c>
      <c r="AT42" s="78">
        <f t="shared" si="35"/>
        <v>35.691951260892381</v>
      </c>
      <c r="AU42" s="78">
        <f t="shared" si="31"/>
        <v>36.066183670351208</v>
      </c>
      <c r="AW42" s="72">
        <v>0</v>
      </c>
      <c r="AX42" s="72">
        <f t="shared" si="0"/>
        <v>9.6260286475279347E-4</v>
      </c>
      <c r="AY42" s="72">
        <f t="shared" si="1"/>
        <v>0</v>
      </c>
      <c r="AZ42" s="72">
        <f t="shared" si="2"/>
        <v>9.6260286475279347E-4</v>
      </c>
      <c r="BA42" s="72">
        <f t="shared" si="3"/>
        <v>0.75888086136592336</v>
      </c>
      <c r="BB42" s="72">
        <f t="shared" si="4"/>
        <v>0.6931520311041921</v>
      </c>
      <c r="BC42" s="72">
        <f t="shared" si="5"/>
        <v>2.2692836295999266</v>
      </c>
      <c r="BD42" s="72">
        <f t="shared" si="6"/>
        <v>2.1455027920466421</v>
      </c>
      <c r="BE42" s="72">
        <f t="shared" si="34"/>
        <v>33.347807081741664</v>
      </c>
      <c r="BF42" s="72">
        <f t="shared" si="34"/>
        <v>33.347805934617099</v>
      </c>
      <c r="BG42" s="72">
        <f t="shared" si="34"/>
        <v>33.347814594198866</v>
      </c>
      <c r="BH42" s="72">
        <f t="shared" si="34"/>
        <v>33.347749218571821</v>
      </c>
      <c r="BI42" s="72">
        <f t="shared" si="34"/>
        <v>33.348242493266703</v>
      </c>
      <c r="BJ42" s="72">
        <f t="shared" si="34"/>
        <v>33.344504562228785</v>
      </c>
      <c r="BK42" s="72">
        <f t="shared" si="34"/>
        <v>33.371966294313921</v>
      </c>
      <c r="BL42" s="72">
        <f t="shared" si="8"/>
        <v>32.997030302174124</v>
      </c>
    </row>
    <row r="43" spans="1:64" ht="12.95" customHeight="1">
      <c r="A43" s="31" t="s">
        <v>53</v>
      </c>
      <c r="B43" s="34" t="s">
        <v>40</v>
      </c>
      <c r="C43" s="31">
        <v>55293.388299999999</v>
      </c>
      <c r="D43" s="31">
        <v>5.9999999999999995E-4</v>
      </c>
      <c r="E43" s="129">
        <f t="shared" si="11"/>
        <v>7368.4993738228632</v>
      </c>
      <c r="F43" s="72">
        <f t="shared" si="12"/>
        <v>7368.5</v>
      </c>
      <c r="G43" s="72">
        <f t="shared" si="32"/>
        <v>-2.4881250283215195E-4</v>
      </c>
      <c r="J43" s="72">
        <f>+G43</f>
        <v>-2.4881250283215195E-4</v>
      </c>
      <c r="O43" s="72">
        <f t="shared" ca="1" si="15"/>
        <v>2.2933709348138581E-3</v>
      </c>
      <c r="Q43" s="130">
        <f t="shared" si="16"/>
        <v>40274.888299999999</v>
      </c>
      <c r="S43" s="73">
        <v>1</v>
      </c>
      <c r="Z43" s="72">
        <f t="shared" si="17"/>
        <v>7368.5</v>
      </c>
      <c r="AA43" s="78">
        <f t="shared" si="18"/>
        <v>-1.0825446027226361E-3</v>
      </c>
      <c r="AB43" s="78">
        <f t="shared" si="19"/>
        <v>8.3373209989048413E-4</v>
      </c>
      <c r="AC43" s="78">
        <f t="shared" si="20"/>
        <v>-2.4881250283215195E-4</v>
      </c>
      <c r="AD43" s="78">
        <f t="shared" si="21"/>
        <v>8.3373209989048413E-4</v>
      </c>
      <c r="AE43" s="78">
        <f t="shared" si="22"/>
        <v>6.9510921438779624E-7</v>
      </c>
      <c r="AF43" s="72">
        <f t="shared" si="23"/>
        <v>-2.4881250283215195E-4</v>
      </c>
      <c r="AG43" s="131"/>
      <c r="AH43" s="72">
        <f t="shared" si="24"/>
        <v>-1.0825446027226361E-3</v>
      </c>
      <c r="AI43" s="72">
        <f t="shared" si="25"/>
        <v>0.81647527268294162</v>
      </c>
      <c r="AJ43" s="72">
        <f t="shared" si="26"/>
        <v>-0.91909820057317848</v>
      </c>
      <c r="AK43" s="72">
        <f t="shared" si="27"/>
        <v>-0.32697187813079626</v>
      </c>
      <c r="AL43" s="72">
        <f t="shared" si="28"/>
        <v>-2.0822630771281889</v>
      </c>
      <c r="AM43" s="72">
        <f t="shared" si="29"/>
        <v>-1.7080387486270365</v>
      </c>
      <c r="AN43" s="78">
        <f t="shared" si="35"/>
        <v>35.987613668295978</v>
      </c>
      <c r="AO43" s="78">
        <f t="shared" si="35"/>
        <v>35.987613665720893</v>
      </c>
      <c r="AP43" s="78">
        <f t="shared" si="35"/>
        <v>35.987613714692593</v>
      </c>
      <c r="AQ43" s="78">
        <f t="shared" si="35"/>
        <v>35.987612783375127</v>
      </c>
      <c r="AR43" s="78">
        <f t="shared" si="35"/>
        <v>35.987630495721156</v>
      </c>
      <c r="AS43" s="78">
        <f t="shared" si="35"/>
        <v>35.987294010522056</v>
      </c>
      <c r="AT43" s="78">
        <f t="shared" si="35"/>
        <v>35.993829181845648</v>
      </c>
      <c r="AU43" s="78">
        <f t="shared" si="31"/>
        <v>36.358864194460857</v>
      </c>
      <c r="AW43" s="72">
        <v>200</v>
      </c>
      <c r="AX43" s="72">
        <f t="shared" si="0"/>
        <v>9.2010661056326397E-4</v>
      </c>
      <c r="AY43" s="72">
        <f t="shared" si="1"/>
        <v>0</v>
      </c>
      <c r="AZ43" s="72">
        <f t="shared" si="2"/>
        <v>9.2010661056326397E-4</v>
      </c>
      <c r="BA43" s="72">
        <f t="shared" si="3"/>
        <v>0.74090596783152329</v>
      </c>
      <c r="BB43" s="72">
        <f t="shared" si="4"/>
        <v>0.64534171753427638</v>
      </c>
      <c r="BC43" s="72">
        <f t="shared" si="5"/>
        <v>2.3336660188048839</v>
      </c>
      <c r="BD43" s="72">
        <f t="shared" si="6"/>
        <v>2.3393297921461373</v>
      </c>
      <c r="BE43" s="72">
        <f t="shared" si="34"/>
        <v>33.427411673690102</v>
      </c>
      <c r="BF43" s="72">
        <f t="shared" si="34"/>
        <v>33.427407433797057</v>
      </c>
      <c r="BG43" s="72">
        <f t="shared" si="34"/>
        <v>33.427433942205624</v>
      </c>
      <c r="BH43" s="72">
        <f t="shared" si="34"/>
        <v>33.427268183430265</v>
      </c>
      <c r="BI43" s="72">
        <f t="shared" si="34"/>
        <v>33.428303728755452</v>
      </c>
      <c r="BJ43" s="72">
        <f t="shared" si="34"/>
        <v>33.42179661791144</v>
      </c>
      <c r="BK43" s="72">
        <f t="shared" si="34"/>
        <v>33.461303087421676</v>
      </c>
      <c r="BL43" s="72">
        <f t="shared" si="8"/>
        <v>33.088279101584774</v>
      </c>
    </row>
    <row r="44" spans="1:64" ht="12.95" customHeight="1">
      <c r="A44" s="31" t="s">
        <v>53</v>
      </c>
      <c r="B44" s="34" t="s">
        <v>34</v>
      </c>
      <c r="C44" s="31">
        <v>55293.585700000003</v>
      </c>
      <c r="D44" s="31">
        <v>2.9999999999999997E-4</v>
      </c>
      <c r="E44" s="129">
        <f t="shared" si="11"/>
        <v>7368.9961630331863</v>
      </c>
      <c r="F44" s="72">
        <f t="shared" si="12"/>
        <v>7369</v>
      </c>
      <c r="G44" s="72">
        <f t="shared" si="32"/>
        <v>-1.5246249968186021E-3</v>
      </c>
      <c r="J44" s="72">
        <f>+G44</f>
        <v>-1.5246249968186021E-3</v>
      </c>
      <c r="O44" s="72">
        <f t="shared" ca="1" si="15"/>
        <v>2.2932319298033877E-3</v>
      </c>
      <c r="Q44" s="130">
        <f t="shared" si="16"/>
        <v>40275.085700000003</v>
      </c>
      <c r="S44" s="73">
        <v>1</v>
      </c>
      <c r="Z44" s="72">
        <f t="shared" si="17"/>
        <v>7369</v>
      </c>
      <c r="AA44" s="78">
        <f t="shared" si="18"/>
        <v>-1.082550664463473E-3</v>
      </c>
      <c r="AB44" s="78">
        <f t="shared" si="19"/>
        <v>-4.4207433235512908E-4</v>
      </c>
      <c r="AC44" s="78">
        <f t="shared" si="20"/>
        <v>-1.5246249968186021E-3</v>
      </c>
      <c r="AD44" s="78">
        <f t="shared" si="21"/>
        <v>-4.4207433235512908E-4</v>
      </c>
      <c r="AE44" s="78">
        <f t="shared" si="22"/>
        <v>1.9542971532723312E-7</v>
      </c>
      <c r="AF44" s="72">
        <f t="shared" si="23"/>
        <v>-1.5246249968186021E-3</v>
      </c>
      <c r="AG44" s="131"/>
      <c r="AH44" s="72">
        <f t="shared" si="24"/>
        <v>-1.082550664463473E-3</v>
      </c>
      <c r="AI44" s="72">
        <f t="shared" si="25"/>
        <v>0.81653769228083584</v>
      </c>
      <c r="AJ44" s="72">
        <f t="shared" si="26"/>
        <v>-0.9191734006508947</v>
      </c>
      <c r="AK44" s="72">
        <f t="shared" si="27"/>
        <v>-0.32700690554105982</v>
      </c>
      <c r="AL44" s="72">
        <f t="shared" si="28"/>
        <v>-2.0820721853156008</v>
      </c>
      <c r="AM44" s="72">
        <f t="shared" si="29"/>
        <v>-1.7076649101244945</v>
      </c>
      <c r="AN44" s="78">
        <f t="shared" si="35"/>
        <v>35.987830402461384</v>
      </c>
      <c r="AO44" s="78">
        <f t="shared" si="35"/>
        <v>35.987830399893781</v>
      </c>
      <c r="AP44" s="78">
        <f t="shared" si="35"/>
        <v>35.987830448798057</v>
      </c>
      <c r="AQ44" s="78">
        <f t="shared" si="35"/>
        <v>35.987829517337453</v>
      </c>
      <c r="AR44" s="78">
        <f t="shared" si="35"/>
        <v>35.987847259558663</v>
      </c>
      <c r="AS44" s="78">
        <f t="shared" si="35"/>
        <v>35.987509692040938</v>
      </c>
      <c r="AT44" s="78">
        <f t="shared" si="35"/>
        <v>35.994076859250043</v>
      </c>
      <c r="AU44" s="78">
        <f t="shared" si="31"/>
        <v>36.359092316459382</v>
      </c>
      <c r="AW44" s="72">
        <v>400</v>
      </c>
      <c r="AX44" s="72">
        <f t="shared" si="0"/>
        <v>8.729442143585221E-4</v>
      </c>
      <c r="AY44" s="72">
        <f t="shared" si="1"/>
        <v>0</v>
      </c>
      <c r="AZ44" s="72">
        <f t="shared" si="2"/>
        <v>8.729442143585221E-4</v>
      </c>
      <c r="BA44" s="72">
        <f t="shared" si="3"/>
        <v>0.72474078753112414</v>
      </c>
      <c r="BB44" s="72">
        <f t="shared" si="4"/>
        <v>0.59718250791991212</v>
      </c>
      <c r="BC44" s="72">
        <f t="shared" si="5"/>
        <v>2.3951526783321455</v>
      </c>
      <c r="BD44" s="72">
        <f t="shared" si="6"/>
        <v>2.5538074307413297</v>
      </c>
      <c r="BE44" s="72">
        <f t="shared" si="34"/>
        <v>33.505206160227452</v>
      </c>
      <c r="BF44" s="72">
        <f t="shared" si="34"/>
        <v>33.505194701673133</v>
      </c>
      <c r="BG44" s="72">
        <f t="shared" si="34"/>
        <v>33.505256366242556</v>
      </c>
      <c r="BH44" s="72">
        <f t="shared" si="34"/>
        <v>33.504924437811717</v>
      </c>
      <c r="BI44" s="72">
        <f t="shared" si="34"/>
        <v>33.506708872929202</v>
      </c>
      <c r="BJ44" s="72">
        <f t="shared" si="34"/>
        <v>33.497049131865275</v>
      </c>
      <c r="BK44" s="72">
        <f t="shared" si="34"/>
        <v>33.547536109214882</v>
      </c>
      <c r="BL44" s="72">
        <f t="shared" si="8"/>
        <v>33.179527900995417</v>
      </c>
    </row>
    <row r="45" spans="1:64" ht="12.95" customHeight="1">
      <c r="A45" s="31" t="s">
        <v>48</v>
      </c>
      <c r="B45" s="34" t="s">
        <v>34</v>
      </c>
      <c r="C45" s="31">
        <v>55296.766499999998</v>
      </c>
      <c r="D45" s="31">
        <v>4.0000000000000002E-4</v>
      </c>
      <c r="E45" s="129">
        <f t="shared" si="11"/>
        <v>7377.0011636418913</v>
      </c>
      <c r="F45" s="72">
        <f t="shared" si="12"/>
        <v>7377</v>
      </c>
      <c r="G45" s="72">
        <f t="shared" si="32"/>
        <v>4.6237499918788671E-4</v>
      </c>
      <c r="K45" s="72">
        <f>G45</f>
        <v>4.6237499918788671E-4</v>
      </c>
      <c r="O45" s="72">
        <f t="shared" ca="1" si="15"/>
        <v>2.2910078496358633E-3</v>
      </c>
      <c r="Q45" s="130">
        <f t="shared" si="16"/>
        <v>40278.266499999998</v>
      </c>
      <c r="S45" s="73">
        <v>1</v>
      </c>
      <c r="Z45" s="72">
        <f t="shared" si="17"/>
        <v>7377</v>
      </c>
      <c r="AA45" s="78">
        <f t="shared" si="18"/>
        <v>-1.0826407907129907E-3</v>
      </c>
      <c r="AB45" s="78">
        <f t="shared" si="19"/>
        <v>1.5450157899008774E-3</v>
      </c>
      <c r="AC45" s="78">
        <f t="shared" si="20"/>
        <v>4.6237499918788671E-4</v>
      </c>
      <c r="AD45" s="78">
        <f t="shared" si="21"/>
        <v>1.5450157899008774E-3</v>
      </c>
      <c r="AE45" s="78">
        <f t="shared" si="22"/>
        <v>2.3870737910430321E-6</v>
      </c>
      <c r="AF45" s="72">
        <f t="shared" si="23"/>
        <v>4.6237499918788671E-4</v>
      </c>
      <c r="AG45" s="131"/>
      <c r="AH45" s="72">
        <f t="shared" si="24"/>
        <v>-1.0826407907129907E-3</v>
      </c>
      <c r="AI45" s="72">
        <f t="shared" si="25"/>
        <v>0.81753861613023737</v>
      </c>
      <c r="AJ45" s="72">
        <f t="shared" si="26"/>
        <v>-0.92037359985058631</v>
      </c>
      <c r="AK45" s="72">
        <f t="shared" si="27"/>
        <v>-0.32756644825365133</v>
      </c>
      <c r="AL45" s="72">
        <f t="shared" si="28"/>
        <v>-2.0790139396248062</v>
      </c>
      <c r="AM45" s="72">
        <f t="shared" si="29"/>
        <v>-1.7016922736843454</v>
      </c>
      <c r="AN45" s="78">
        <f t="shared" si="35"/>
        <v>35.991300405678018</v>
      </c>
      <c r="AO45" s="78">
        <f t="shared" si="35"/>
        <v>35.991300403239265</v>
      </c>
      <c r="AP45" s="78">
        <f t="shared" si="35"/>
        <v>35.99130045085812</v>
      </c>
      <c r="AQ45" s="78">
        <f t="shared" si="35"/>
        <v>35.991299521060064</v>
      </c>
      <c r="AR45" s="78">
        <f t="shared" si="35"/>
        <v>35.991317677281415</v>
      </c>
      <c r="AS45" s="78">
        <f t="shared" si="35"/>
        <v>35.990963571096842</v>
      </c>
      <c r="AT45" s="78">
        <f t="shared" si="35"/>
        <v>35.998042280382869</v>
      </c>
      <c r="AU45" s="78">
        <f t="shared" si="31"/>
        <v>36.362742268435809</v>
      </c>
      <c r="AW45" s="72">
        <v>600</v>
      </c>
      <c r="AX45" s="72">
        <f t="shared" si="0"/>
        <v>8.2164969106398255E-4</v>
      </c>
      <c r="AY45" s="72">
        <f t="shared" si="1"/>
        <v>0</v>
      </c>
      <c r="AZ45" s="72">
        <f t="shared" si="2"/>
        <v>8.2164969106398255E-4</v>
      </c>
      <c r="BA45" s="72">
        <f t="shared" si="3"/>
        <v>0.71022064669240592</v>
      </c>
      <c r="BB45" s="72">
        <f t="shared" si="4"/>
        <v>0.54889568834624658</v>
      </c>
      <c r="BC45" s="72">
        <f t="shared" si="5"/>
        <v>2.4540940093666639</v>
      </c>
      <c r="BD45" s="72">
        <f t="shared" si="6"/>
        <v>2.793600622306335</v>
      </c>
      <c r="BE45" s="72">
        <f t="shared" si="34"/>
        <v>33.581374374546186</v>
      </c>
      <c r="BF45" s="72">
        <f t="shared" si="34"/>
        <v>33.58134924569179</v>
      </c>
      <c r="BG45" s="72">
        <f t="shared" si="34"/>
        <v>33.581468867816952</v>
      </c>
      <c r="BH45" s="72">
        <f t="shared" si="34"/>
        <v>33.580899235192916</v>
      </c>
      <c r="BI45" s="72">
        <f t="shared" si="34"/>
        <v>33.583607506495007</v>
      </c>
      <c r="BJ45" s="72">
        <f t="shared" si="34"/>
        <v>33.57063270385413</v>
      </c>
      <c r="BK45" s="72">
        <f t="shared" si="34"/>
        <v>33.630707093810599</v>
      </c>
      <c r="BL45" s="72">
        <f t="shared" si="8"/>
        <v>33.270776700406067</v>
      </c>
    </row>
    <row r="46" spans="1:64" ht="12.95" customHeight="1">
      <c r="A46" s="132" t="s">
        <v>175</v>
      </c>
      <c r="B46" s="133" t="s">
        <v>34</v>
      </c>
      <c r="C46" s="134">
        <v>55334.116399999999</v>
      </c>
      <c r="D46" s="134" t="s">
        <v>69</v>
      </c>
      <c r="E46" s="129">
        <f t="shared" si="11"/>
        <v>7470.9982625590055</v>
      </c>
      <c r="F46" s="72">
        <f t="shared" si="12"/>
        <v>7471</v>
      </c>
      <c r="G46" s="72">
        <f t="shared" si="32"/>
        <v>-6.9037500361446291E-4</v>
      </c>
      <c r="K46" s="72">
        <f>+G46</f>
        <v>-6.9037500361446291E-4</v>
      </c>
      <c r="O46" s="72">
        <f t="shared" ca="1" si="15"/>
        <v>2.2648749076674499E-3</v>
      </c>
      <c r="Q46" s="130">
        <f t="shared" si="16"/>
        <v>40315.616399999999</v>
      </c>
      <c r="S46" s="73">
        <v>1</v>
      </c>
      <c r="Z46" s="72">
        <f t="shared" si="17"/>
        <v>7471</v>
      </c>
      <c r="AA46" s="78">
        <f t="shared" si="18"/>
        <v>-1.0827165986333667E-3</v>
      </c>
      <c r="AB46" s="78">
        <f t="shared" si="19"/>
        <v>3.9234159501890377E-4</v>
      </c>
      <c r="AC46" s="78">
        <f t="shared" si="20"/>
        <v>-6.9037500361446291E-4</v>
      </c>
      <c r="AD46" s="78">
        <f t="shared" si="21"/>
        <v>3.9234159501890377E-4</v>
      </c>
      <c r="AE46" s="78">
        <f t="shared" si="22"/>
        <v>1.5393192718197749E-7</v>
      </c>
      <c r="AF46" s="72">
        <f t="shared" si="23"/>
        <v>-6.9037500361446291E-4</v>
      </c>
      <c r="AG46" s="131"/>
      <c r="AH46" s="72">
        <f t="shared" si="24"/>
        <v>-1.0827165986333667E-3</v>
      </c>
      <c r="AI46" s="72">
        <f t="shared" si="25"/>
        <v>0.82961641555352761</v>
      </c>
      <c r="AJ46" s="72">
        <f t="shared" si="26"/>
        <v>-0.93403332323546429</v>
      </c>
      <c r="AK46" s="72">
        <f t="shared" si="27"/>
        <v>-0.33400803699365189</v>
      </c>
      <c r="AL46" s="72">
        <f t="shared" si="28"/>
        <v>-2.0425057060988241</v>
      </c>
      <c r="AM46" s="72">
        <f t="shared" si="29"/>
        <v>-1.6327136903551089</v>
      </c>
      <c r="AN46" s="78">
        <f t="shared" si="35"/>
        <v>36.032396842564097</v>
      </c>
      <c r="AO46" s="78">
        <f t="shared" si="35"/>
        <v>36.032396841834078</v>
      </c>
      <c r="AP46" s="78">
        <f t="shared" si="35"/>
        <v>36.032396862163232</v>
      </c>
      <c r="AQ46" s="78">
        <f t="shared" si="35"/>
        <v>36.032396296053086</v>
      </c>
      <c r="AR46" s="78">
        <f t="shared" si="35"/>
        <v>36.032412061882994</v>
      </c>
      <c r="AS46" s="78">
        <f t="shared" si="35"/>
        <v>36.031973954543631</v>
      </c>
      <c r="AT46" s="78">
        <f t="shared" si="35"/>
        <v>36.04499872919034</v>
      </c>
      <c r="AU46" s="78">
        <f t="shared" si="31"/>
        <v>36.405629204158814</v>
      </c>
      <c r="AW46" s="72">
        <v>800</v>
      </c>
      <c r="AX46" s="72">
        <f t="shared" si="0"/>
        <v>7.6670701845845931E-4</v>
      </c>
      <c r="AY46" s="72">
        <f t="shared" si="1"/>
        <v>0</v>
      </c>
      <c r="AZ46" s="72">
        <f t="shared" si="2"/>
        <v>7.6670701845845931E-4</v>
      </c>
      <c r="BA46" s="72">
        <f t="shared" si="3"/>
        <v>0.69720109280465437</v>
      </c>
      <c r="BB46" s="72">
        <f t="shared" si="4"/>
        <v>0.50064109919341004</v>
      </c>
      <c r="BC46" s="72">
        <f t="shared" si="5"/>
        <v>2.5107973423527739</v>
      </c>
      <c r="BD46" s="72">
        <f t="shared" si="6"/>
        <v>3.0647641799012364</v>
      </c>
      <c r="BE46" s="72">
        <f t="shared" si="34"/>
        <v>33.656083808338472</v>
      </c>
      <c r="BF46" s="72">
        <f t="shared" si="34"/>
        <v>33.656036511819387</v>
      </c>
      <c r="BG46" s="72">
        <f t="shared" si="34"/>
        <v>33.656239788656016</v>
      </c>
      <c r="BH46" s="72">
        <f t="shared" si="34"/>
        <v>33.655365749772187</v>
      </c>
      <c r="BI46" s="72">
        <f t="shared" si="34"/>
        <v>33.659117076568364</v>
      </c>
      <c r="BJ46" s="72">
        <f t="shared" si="34"/>
        <v>33.642888448951432</v>
      </c>
      <c r="BK46" s="72">
        <f t="shared" si="34"/>
        <v>33.710883253213566</v>
      </c>
      <c r="BL46" s="72">
        <f t="shared" si="8"/>
        <v>33.36202549981671</v>
      </c>
    </row>
    <row r="47" spans="1:64" ht="12.95" customHeight="1">
      <c r="A47" s="31" t="s">
        <v>55</v>
      </c>
      <c r="B47" s="34" t="s">
        <v>40</v>
      </c>
      <c r="C47" s="31">
        <v>55629.546799999996</v>
      </c>
      <c r="D47" s="31">
        <v>1.6999999999999999E-3</v>
      </c>
      <c r="E47" s="129">
        <f t="shared" si="11"/>
        <v>8214.4969207059239</v>
      </c>
      <c r="F47" s="72">
        <f t="shared" si="12"/>
        <v>8214.5</v>
      </c>
      <c r="G47" s="72">
        <f t="shared" si="32"/>
        <v>-1.2235625035827979E-3</v>
      </c>
      <c r="J47" s="72">
        <f>+G47</f>
        <v>-1.2235625035827979E-3</v>
      </c>
      <c r="O47" s="72">
        <f t="shared" ca="1" si="15"/>
        <v>2.0581744570981387E-3</v>
      </c>
      <c r="Q47" s="130">
        <f t="shared" si="16"/>
        <v>40611.046799999996</v>
      </c>
      <c r="S47" s="73">
        <v>1</v>
      </c>
      <c r="Z47" s="72">
        <f t="shared" si="17"/>
        <v>8214.5</v>
      </c>
      <c r="AA47" s="78">
        <f t="shared" si="18"/>
        <v>-1.0102788746880959E-3</v>
      </c>
      <c r="AB47" s="78">
        <f t="shared" si="19"/>
        <v>-2.1328362889470203E-4</v>
      </c>
      <c r="AC47" s="78">
        <f t="shared" si="20"/>
        <v>-1.2235625035827979E-3</v>
      </c>
      <c r="AD47" s="78">
        <f t="shared" si="21"/>
        <v>-2.1328362889470203E-4</v>
      </c>
      <c r="AE47" s="78">
        <f t="shared" si="22"/>
        <v>4.5489906354492979E-8</v>
      </c>
      <c r="AF47" s="72">
        <f t="shared" si="23"/>
        <v>-1.2235625035827979E-3</v>
      </c>
      <c r="AG47" s="131"/>
      <c r="AH47" s="72">
        <f t="shared" si="24"/>
        <v>-1.0102788746880959E-3</v>
      </c>
      <c r="AI47" s="72">
        <f t="shared" si="25"/>
        <v>0.94863688288351145</v>
      </c>
      <c r="AJ47" s="72">
        <f t="shared" si="26"/>
        <v>-0.9995207654286159</v>
      </c>
      <c r="AK47" s="72">
        <f t="shared" si="27"/>
        <v>-0.37142127675357905</v>
      </c>
      <c r="AL47" s="72">
        <f t="shared" si="28"/>
        <v>-1.7082128158529724</v>
      </c>
      <c r="AM47" s="72">
        <f t="shared" si="29"/>
        <v>-1.147804539051839</v>
      </c>
      <c r="AN47" s="78">
        <f t="shared" si="35"/>
        <v>36.381880205085949</v>
      </c>
      <c r="AO47" s="78">
        <f t="shared" si="35"/>
        <v>36.381880632588818</v>
      </c>
      <c r="AP47" s="78">
        <f t="shared" si="35"/>
        <v>36.381885177541633</v>
      </c>
      <c r="AQ47" s="78">
        <f t="shared" si="35"/>
        <v>36.38193349181271</v>
      </c>
      <c r="AR47" s="78">
        <f t="shared" si="35"/>
        <v>36.382446532056576</v>
      </c>
      <c r="AS47" s="78">
        <f t="shared" si="35"/>
        <v>36.387833201807879</v>
      </c>
      <c r="AT47" s="78">
        <f t="shared" si="35"/>
        <v>36.438924172496357</v>
      </c>
      <c r="AU47" s="78">
        <f t="shared" si="31"/>
        <v>36.744846615967894</v>
      </c>
      <c r="AW47" s="72">
        <v>1000</v>
      </c>
      <c r="AX47" s="72">
        <f t="shared" si="0"/>
        <v>7.0855689893281019E-4</v>
      </c>
      <c r="AY47" s="72">
        <f t="shared" si="1"/>
        <v>0</v>
      </c>
      <c r="AZ47" s="72">
        <f t="shared" si="2"/>
        <v>7.0855689893281019E-4</v>
      </c>
      <c r="BA47" s="72">
        <f t="shared" si="3"/>
        <v>0.68555601626861595</v>
      </c>
      <c r="BB47" s="72">
        <f t="shared" si="4"/>
        <v>0.45253224522544871</v>
      </c>
      <c r="BC47" s="72">
        <f t="shared" si="5"/>
        <v>2.5655336120261421</v>
      </c>
      <c r="BD47" s="72">
        <f t="shared" si="6"/>
        <v>3.3753212707859905</v>
      </c>
      <c r="BE47" s="72">
        <f t="shared" si="34"/>
        <v>33.729487464913468</v>
      </c>
      <c r="BF47" s="72">
        <f t="shared" si="34"/>
        <v>33.729408429961559</v>
      </c>
      <c r="BG47" s="72">
        <f t="shared" si="34"/>
        <v>33.729720064807111</v>
      </c>
      <c r="BH47" s="72">
        <f t="shared" si="34"/>
        <v>33.728490673968039</v>
      </c>
      <c r="BI47" s="72">
        <f t="shared" si="34"/>
        <v>33.733331073596311</v>
      </c>
      <c r="BJ47" s="72">
        <f t="shared" si="34"/>
        <v>33.714122655208961</v>
      </c>
      <c r="BK47" s="72">
        <f t="shared" si="34"/>
        <v>33.788156718074205</v>
      </c>
      <c r="BL47" s="72">
        <f t="shared" si="8"/>
        <v>33.45327429922736</v>
      </c>
    </row>
    <row r="48" spans="1:64" ht="12.95" customHeight="1">
      <c r="A48" s="31" t="s">
        <v>54</v>
      </c>
      <c r="B48" s="34" t="s">
        <v>34</v>
      </c>
      <c r="C48" s="31">
        <v>55663.917200000004</v>
      </c>
      <c r="D48" s="31">
        <v>2.0000000000000001E-4</v>
      </c>
      <c r="E48" s="129">
        <f t="shared" si="11"/>
        <v>8300.9956232090462</v>
      </c>
      <c r="F48" s="72">
        <f t="shared" si="12"/>
        <v>8301</v>
      </c>
      <c r="G48" s="72">
        <f t="shared" si="32"/>
        <v>-1.7391250003129244E-3</v>
      </c>
      <c r="K48" s="72">
        <f>G48</f>
        <v>-1.7391250003129244E-3</v>
      </c>
      <c r="O48" s="72">
        <f t="shared" ca="1" si="15"/>
        <v>2.0341265902867798E-3</v>
      </c>
      <c r="Q48" s="130">
        <f t="shared" si="16"/>
        <v>40645.417200000004</v>
      </c>
      <c r="S48" s="73">
        <v>1</v>
      </c>
      <c r="Z48" s="72">
        <f t="shared" si="17"/>
        <v>8301</v>
      </c>
      <c r="AA48" s="78">
        <f t="shared" si="18"/>
        <v>-9.9217320361127547E-4</v>
      </c>
      <c r="AB48" s="78">
        <f t="shared" si="19"/>
        <v>-7.4695179670164892E-4</v>
      </c>
      <c r="AC48" s="78">
        <f t="shared" si="20"/>
        <v>-1.7391250003129244E-3</v>
      </c>
      <c r="AD48" s="78">
        <f t="shared" si="21"/>
        <v>-7.4695179670164892E-4</v>
      </c>
      <c r="AE48" s="78">
        <f t="shared" si="22"/>
        <v>5.5793698659582151E-7</v>
      </c>
      <c r="AF48" s="72">
        <f t="shared" si="23"/>
        <v>-1.7391250003129244E-3</v>
      </c>
      <c r="AG48" s="131"/>
      <c r="AH48" s="72">
        <f t="shared" si="24"/>
        <v>-9.9217320361127547E-4</v>
      </c>
      <c r="AI48" s="72">
        <f t="shared" si="25"/>
        <v>0.9655356416096903</v>
      </c>
      <c r="AJ48" s="72">
        <f t="shared" si="26"/>
        <v>-0.99989617173015866</v>
      </c>
      <c r="AK48" s="72">
        <f t="shared" si="27"/>
        <v>-0.3733686417281521</v>
      </c>
      <c r="AL48" s="72">
        <f t="shared" si="28"/>
        <v>-1.6628420089932869</v>
      </c>
      <c r="AM48" s="72">
        <f t="shared" si="29"/>
        <v>-1.0965577257291614</v>
      </c>
      <c r="AN48" s="78">
        <f t="shared" si="35"/>
        <v>36.425828270039041</v>
      </c>
      <c r="AO48" s="78">
        <f t="shared" si="35"/>
        <v>36.425829246354141</v>
      </c>
      <c r="AP48" s="78">
        <f t="shared" si="35"/>
        <v>36.425838128591991</v>
      </c>
      <c r="AQ48" s="78">
        <f t="shared" si="35"/>
        <v>36.425918924856887</v>
      </c>
      <c r="AR48" s="78">
        <f t="shared" si="35"/>
        <v>36.426652903913556</v>
      </c>
      <c r="AS48" s="78">
        <f t="shared" si="35"/>
        <v>36.433242099992945</v>
      </c>
      <c r="AT48" s="78">
        <f t="shared" si="35"/>
        <v>36.48718140263054</v>
      </c>
      <c r="AU48" s="78">
        <f t="shared" si="31"/>
        <v>36.784311721712996</v>
      </c>
      <c r="AW48" s="72">
        <v>1200</v>
      </c>
      <c r="AX48" s="72">
        <f t="shared" si="0"/>
        <v>6.4760284502999297E-4</v>
      </c>
      <c r="AY48" s="72">
        <f t="shared" si="1"/>
        <v>0</v>
      </c>
      <c r="AZ48" s="72">
        <f t="shared" si="2"/>
        <v>6.4760284502999297E-4</v>
      </c>
      <c r="BA48" s="72">
        <f t="shared" si="3"/>
        <v>0.67517576438952309</v>
      </c>
      <c r="BB48" s="72">
        <f t="shared" si="4"/>
        <v>0.40464774046563651</v>
      </c>
      <c r="BC48" s="72">
        <f t="shared" si="5"/>
        <v>2.6185429612032096</v>
      </c>
      <c r="BD48" s="72">
        <f t="shared" si="6"/>
        <v>3.7361534241134904</v>
      </c>
      <c r="BE48" s="72">
        <f t="shared" si="34"/>
        <v>33.801725491356748</v>
      </c>
      <c r="BF48" s="72">
        <f t="shared" si="34"/>
        <v>33.801605637289938</v>
      </c>
      <c r="BG48" s="72">
        <f t="shared" si="34"/>
        <v>33.802044837989783</v>
      </c>
      <c r="BH48" s="72">
        <f t="shared" si="34"/>
        <v>33.800434514656125</v>
      </c>
      <c r="BI48" s="72">
        <f t="shared" si="34"/>
        <v>33.806326862973826</v>
      </c>
      <c r="BJ48" s="72">
        <f t="shared" si="34"/>
        <v>33.784603524362552</v>
      </c>
      <c r="BK48" s="72">
        <f t="shared" si="34"/>
        <v>33.862643771109248</v>
      </c>
      <c r="BL48" s="72">
        <f t="shared" si="8"/>
        <v>33.544523098638003</v>
      </c>
    </row>
    <row r="49" spans="1:64" ht="12.95" customHeight="1">
      <c r="A49" s="132" t="s">
        <v>189</v>
      </c>
      <c r="B49" s="133" t="s">
        <v>40</v>
      </c>
      <c r="C49" s="134">
        <v>55775.375599999999</v>
      </c>
      <c r="D49" s="134" t="s">
        <v>69</v>
      </c>
      <c r="E49" s="129">
        <f t="shared" si="11"/>
        <v>8581.4988173258334</v>
      </c>
      <c r="F49" s="72">
        <f t="shared" si="12"/>
        <v>8581.5</v>
      </c>
      <c r="G49" s="72">
        <f t="shared" si="32"/>
        <v>-4.6993749856483191E-4</v>
      </c>
      <c r="I49" s="72">
        <f>+G49</f>
        <v>-4.6993749856483191E-4</v>
      </c>
      <c r="O49" s="72">
        <f t="shared" ca="1" si="15"/>
        <v>1.9561447794129508E-3</v>
      </c>
      <c r="Q49" s="130">
        <f t="shared" si="16"/>
        <v>40756.875599999999</v>
      </c>
      <c r="S49" s="73">
        <v>0.1</v>
      </c>
      <c r="Z49" s="72">
        <f t="shared" si="17"/>
        <v>8581.5</v>
      </c>
      <c r="AA49" s="78">
        <f t="shared" si="18"/>
        <v>-9.1726935334178266E-4</v>
      </c>
      <c r="AB49" s="78">
        <f t="shared" si="19"/>
        <v>4.4733185477695075E-4</v>
      </c>
      <c r="AC49" s="78">
        <f t="shared" si="20"/>
        <v>-4.6993749856483191E-4</v>
      </c>
      <c r="AD49" s="78">
        <f t="shared" si="21"/>
        <v>4.4733185477695075E-4</v>
      </c>
      <c r="AE49" s="78">
        <f t="shared" si="22"/>
        <v>2.0010578829818694E-8</v>
      </c>
      <c r="AF49" s="72">
        <f t="shared" si="23"/>
        <v>-4.6993749856483191E-4</v>
      </c>
      <c r="AG49" s="131"/>
      <c r="AH49" s="72">
        <f t="shared" si="24"/>
        <v>-9.1726935334178266E-4</v>
      </c>
      <c r="AI49" s="72">
        <f t="shared" si="25"/>
        <v>1.0250799328180573</v>
      </c>
      <c r="AJ49" s="72">
        <f t="shared" si="26"/>
        <v>-0.98500492778130488</v>
      </c>
      <c r="AK49" s="72">
        <f t="shared" si="27"/>
        <v>-0.3741162006583284</v>
      </c>
      <c r="AL49" s="72">
        <f t="shared" si="28"/>
        <v>-1.5038586656020139</v>
      </c>
      <c r="AM49" s="72">
        <f t="shared" si="29"/>
        <v>-0.93520669997174255</v>
      </c>
      <c r="AN49" s="78">
        <f t="shared" si="35"/>
        <v>36.573953129030372</v>
      </c>
      <c r="AO49" s="78">
        <f t="shared" si="35"/>
        <v>36.573960483060254</v>
      </c>
      <c r="AP49" s="78">
        <f t="shared" si="35"/>
        <v>36.574005982598209</v>
      </c>
      <c r="AQ49" s="78">
        <f t="shared" si="35"/>
        <v>36.574287392917782</v>
      </c>
      <c r="AR49" s="78">
        <f t="shared" si="35"/>
        <v>36.576024222848424</v>
      </c>
      <c r="AS49" s="78">
        <f t="shared" si="35"/>
        <v>36.586607907617442</v>
      </c>
      <c r="AT49" s="78">
        <f t="shared" si="35"/>
        <v>36.646776612845869</v>
      </c>
      <c r="AU49" s="78">
        <f t="shared" si="31"/>
        <v>36.912288162886426</v>
      </c>
      <c r="AW49" s="72">
        <v>1400</v>
      </c>
      <c r="AX49" s="72">
        <f t="shared" si="0"/>
        <v>5.8421657724533999E-4</v>
      </c>
      <c r="AY49" s="72">
        <f t="shared" si="1"/>
        <v>0</v>
      </c>
      <c r="AZ49" s="72">
        <f t="shared" si="2"/>
        <v>5.8421657724533999E-4</v>
      </c>
      <c r="BA49" s="72">
        <f t="shared" si="3"/>
        <v>0.66596535182737782</v>
      </c>
      <c r="BB49" s="72">
        <f t="shared" si="4"/>
        <v>0.35703996980192304</v>
      </c>
      <c r="BC49" s="72">
        <f t="shared" si="5"/>
        <v>2.6700394821401154</v>
      </c>
      <c r="BD49" s="72">
        <f t="shared" si="6"/>
        <v>4.1624182411979742</v>
      </c>
      <c r="BE49" s="72">
        <f t="shared" si="34"/>
        <v>33.872926658885241</v>
      </c>
      <c r="BF49" s="72">
        <f t="shared" si="34"/>
        <v>33.872759284969646</v>
      </c>
      <c r="BG49" s="72">
        <f t="shared" si="34"/>
        <v>33.873335446496583</v>
      </c>
      <c r="BH49" s="72">
        <f t="shared" si="34"/>
        <v>33.871350949023217</v>
      </c>
      <c r="BI49" s="72">
        <f t="shared" si="34"/>
        <v>33.878172784989779</v>
      </c>
      <c r="BJ49" s="72">
        <f t="shared" si="34"/>
        <v>33.854559741623838</v>
      </c>
      <c r="BK49" s="72">
        <f t="shared" si="34"/>
        <v>33.934483879563601</v>
      </c>
      <c r="BL49" s="72">
        <f t="shared" si="8"/>
        <v>33.635771898048652</v>
      </c>
    </row>
    <row r="50" spans="1:64" ht="12.95" customHeight="1">
      <c r="A50" s="135" t="s">
        <v>57</v>
      </c>
      <c r="B50" s="129"/>
      <c r="C50" s="31">
        <v>55940.077700000002</v>
      </c>
      <c r="D50" s="31">
        <v>1E-4</v>
      </c>
      <c r="E50" s="129">
        <f t="shared" si="11"/>
        <v>8995.9984434441412</v>
      </c>
      <c r="F50" s="72">
        <f t="shared" si="12"/>
        <v>8996</v>
      </c>
      <c r="G50" s="72">
        <f t="shared" si="32"/>
        <v>-6.18500002019573E-4</v>
      </c>
      <c r="K50" s="72">
        <f>G50</f>
        <v>-6.18500002019573E-4</v>
      </c>
      <c r="O50" s="72">
        <f t="shared" ca="1" si="15"/>
        <v>1.840909625733086E-3</v>
      </c>
      <c r="Q50" s="130">
        <f t="shared" si="16"/>
        <v>40921.577700000002</v>
      </c>
      <c r="S50" s="73">
        <v>1</v>
      </c>
      <c r="Z50" s="72">
        <f t="shared" si="17"/>
        <v>8996</v>
      </c>
      <c r="AA50" s="78">
        <f t="shared" si="18"/>
        <v>-7.569662771321166E-4</v>
      </c>
      <c r="AB50" s="78">
        <f t="shared" si="19"/>
        <v>1.384662751125436E-4</v>
      </c>
      <c r="AC50" s="78">
        <f t="shared" si="20"/>
        <v>-6.18500002019573E-4</v>
      </c>
      <c r="AD50" s="78">
        <f t="shared" si="21"/>
        <v>1.384662751125436E-4</v>
      </c>
      <c r="AE50" s="78">
        <f t="shared" si="22"/>
        <v>1.917290934354261E-8</v>
      </c>
      <c r="AF50" s="72">
        <f t="shared" si="23"/>
        <v>-6.18500002019573E-4</v>
      </c>
      <c r="AG50" s="131"/>
      <c r="AH50" s="72">
        <f t="shared" si="24"/>
        <v>-7.569662771321166E-4</v>
      </c>
      <c r="AI50" s="72">
        <f t="shared" si="25"/>
        <v>1.1254063528018745</v>
      </c>
      <c r="AJ50" s="72">
        <f t="shared" si="26"/>
        <v>-0.90153849123245855</v>
      </c>
      <c r="AK50" s="72">
        <f t="shared" si="27"/>
        <v>-0.35336267672479604</v>
      </c>
      <c r="AL50" s="72">
        <f t="shared" si="28"/>
        <v>-1.2297681186343767</v>
      </c>
      <c r="AM50" s="72">
        <f t="shared" si="29"/>
        <v>-0.70621368321300437</v>
      </c>
      <c r="AN50" s="78">
        <f t="shared" si="35"/>
        <v>36.810333550775049</v>
      </c>
      <c r="AO50" s="78">
        <f t="shared" si="35"/>
        <v>36.810381582470399</v>
      </c>
      <c r="AP50" s="78">
        <f t="shared" si="35"/>
        <v>36.810584761287281</v>
      </c>
      <c r="AQ50" s="78">
        <f t="shared" si="35"/>
        <v>36.811443666360262</v>
      </c>
      <c r="AR50" s="78">
        <f t="shared" si="35"/>
        <v>36.815064583030107</v>
      </c>
      <c r="AS50" s="78">
        <f t="shared" si="35"/>
        <v>36.830157328627749</v>
      </c>
      <c r="AT50" s="78">
        <f t="shared" si="35"/>
        <v>36.890394326801406</v>
      </c>
      <c r="AU50" s="78">
        <f t="shared" si="31"/>
        <v>37.101401299664992</v>
      </c>
      <c r="AW50" s="72">
        <v>1600</v>
      </c>
      <c r="AX50" s="72">
        <f t="shared" si="0"/>
        <v>5.1874272488566851E-4</v>
      </c>
      <c r="AY50" s="72">
        <f t="shared" si="1"/>
        <v>0</v>
      </c>
      <c r="AZ50" s="72">
        <f t="shared" si="2"/>
        <v>5.1874272488566851E-4</v>
      </c>
      <c r="BA50" s="72">
        <f t="shared" si="3"/>
        <v>0.65784282020653806</v>
      </c>
      <c r="BB50" s="72">
        <f t="shared" si="4"/>
        <v>0.30974162139921402</v>
      </c>
      <c r="BC50" s="72">
        <f t="shared" si="5"/>
        <v>2.7202152761575138</v>
      </c>
      <c r="BD50" s="72">
        <f t="shared" si="6"/>
        <v>4.6759010074056686</v>
      </c>
      <c r="BE50" s="72">
        <f t="shared" si="34"/>
        <v>33.943209759337407</v>
      </c>
      <c r="BF50" s="72">
        <f t="shared" si="34"/>
        <v>33.942992397303364</v>
      </c>
      <c r="BG50" s="72">
        <f t="shared" si="34"/>
        <v>33.943701726984209</v>
      </c>
      <c r="BH50" s="72">
        <f t="shared" si="34"/>
        <v>33.941385618460416</v>
      </c>
      <c r="BI50" s="72">
        <f t="shared" si="34"/>
        <v>33.948934285252925</v>
      </c>
      <c r="BJ50" s="72">
        <f t="shared" si="34"/>
        <v>33.924180587782672</v>
      </c>
      <c r="BK50" s="72">
        <f t="shared" si="34"/>
        <v>34.003838534763638</v>
      </c>
      <c r="BL50" s="72">
        <f t="shared" si="8"/>
        <v>33.727020697459295</v>
      </c>
    </row>
    <row r="51" spans="1:64" ht="12.95" customHeight="1">
      <c r="A51" s="31" t="s">
        <v>56</v>
      </c>
      <c r="B51" s="34" t="s">
        <v>34</v>
      </c>
      <c r="C51" s="31">
        <v>56052.926200000002</v>
      </c>
      <c r="D51" s="31">
        <v>2.3999999999999998E-3</v>
      </c>
      <c r="E51" s="129">
        <f t="shared" si="11"/>
        <v>9280.000050333254</v>
      </c>
      <c r="F51" s="72">
        <f t="shared" si="12"/>
        <v>9280</v>
      </c>
      <c r="G51" s="72">
        <f t="shared" si="32"/>
        <v>1.9999999494757503E-5</v>
      </c>
      <c r="K51" s="72">
        <f>G51</f>
        <v>1.9999999494757503E-5</v>
      </c>
      <c r="O51" s="72">
        <f t="shared" ca="1" si="15"/>
        <v>1.761954779785965E-3</v>
      </c>
      <c r="Q51" s="130">
        <f t="shared" si="16"/>
        <v>41034.426200000002</v>
      </c>
      <c r="S51" s="73">
        <v>1</v>
      </c>
      <c r="Z51" s="72">
        <f t="shared" si="17"/>
        <v>9280</v>
      </c>
      <c r="AA51" s="78">
        <f t="shared" si="18"/>
        <v>-6.1033951964734154E-4</v>
      </c>
      <c r="AB51" s="78">
        <f t="shared" si="19"/>
        <v>6.3033951914209904E-4</v>
      </c>
      <c r="AC51" s="78">
        <f t="shared" si="20"/>
        <v>1.9999999494757503E-5</v>
      </c>
      <c r="AD51" s="78">
        <f t="shared" si="21"/>
        <v>6.3033951914209904E-4</v>
      </c>
      <c r="AE51" s="78">
        <f t="shared" si="22"/>
        <v>3.9732790939229263E-7</v>
      </c>
      <c r="AF51" s="72">
        <f t="shared" si="23"/>
        <v>1.9999999494757503E-5</v>
      </c>
      <c r="AG51" s="131"/>
      <c r="AH51" s="72">
        <f t="shared" si="24"/>
        <v>-6.1033951964734154E-4</v>
      </c>
      <c r="AI51" s="72">
        <f t="shared" si="25"/>
        <v>1.1994388955073103</v>
      </c>
      <c r="AJ51" s="72">
        <f t="shared" si="26"/>
        <v>-0.7854965037987014</v>
      </c>
      <c r="AK51" s="72">
        <f t="shared" si="27"/>
        <v>-0.31751545093743877</v>
      </c>
      <c r="AL51" s="72">
        <f t="shared" si="28"/>
        <v>-1.0099540986353832</v>
      </c>
      <c r="AM51" s="72">
        <f t="shared" si="29"/>
        <v>-0.55278259440977984</v>
      </c>
      <c r="AN51" s="78">
        <f t="shared" ref="AN51:AT60" si="36">$AU51+$AB$7*SIN(AO51)</f>
        <v>36.985597522865113</v>
      </c>
      <c r="AO51" s="78">
        <f t="shared" si="36"/>
        <v>36.985702094650769</v>
      </c>
      <c r="AP51" s="78">
        <f t="shared" si="36"/>
        <v>36.986070873288341</v>
      </c>
      <c r="AQ51" s="78">
        <f t="shared" si="36"/>
        <v>36.987370455779789</v>
      </c>
      <c r="AR51" s="78">
        <f t="shared" si="36"/>
        <v>36.991938655221411</v>
      </c>
      <c r="AS51" s="78">
        <f t="shared" si="36"/>
        <v>37.007857451915356</v>
      </c>
      <c r="AT51" s="78">
        <f t="shared" si="36"/>
        <v>37.061785215382002</v>
      </c>
      <c r="AU51" s="78">
        <f t="shared" si="31"/>
        <v>37.230974594828105</v>
      </c>
      <c r="AW51" s="72">
        <v>1800</v>
      </c>
      <c r="AX51" s="72">
        <f t="shared" si="0"/>
        <v>4.5150283994070586E-4</v>
      </c>
      <c r="AY51" s="72">
        <f t="shared" si="1"/>
        <v>0</v>
      </c>
      <c r="AZ51" s="72">
        <f t="shared" si="2"/>
        <v>4.5150283994070586E-4</v>
      </c>
      <c r="BA51" s="72">
        <f t="shared" si="3"/>
        <v>0.65073777244736219</v>
      </c>
      <c r="BB51" s="72">
        <f t="shared" si="4"/>
        <v>0.26277058555535854</v>
      </c>
      <c r="BC51" s="72">
        <f t="shared" si="5"/>
        <v>2.7692439742951347</v>
      </c>
      <c r="BD51" s="72">
        <f t="shared" si="6"/>
        <v>5.3091075167734587</v>
      </c>
      <c r="BE51" s="72">
        <f t="shared" si="34"/>
        <v>34.012684965553774</v>
      </c>
      <c r="BF51" s="72">
        <f t="shared" si="34"/>
        <v>34.012420814043772</v>
      </c>
      <c r="BG51" s="72">
        <f t="shared" si="34"/>
        <v>34.01324449615953</v>
      </c>
      <c r="BH51" s="72">
        <f t="shared" si="34"/>
        <v>34.010674714583011</v>
      </c>
      <c r="BI51" s="72">
        <f t="shared" si="34"/>
        <v>34.018678947114836</v>
      </c>
      <c r="BJ51" s="72">
        <f t="shared" si="34"/>
        <v>33.993617299897039</v>
      </c>
      <c r="BK51" s="72">
        <f t="shared" si="34"/>
        <v>34.070889908417705</v>
      </c>
      <c r="BL51" s="72">
        <f t="shared" si="8"/>
        <v>33.818269496869945</v>
      </c>
    </row>
    <row r="52" spans="1:64" ht="12.95" customHeight="1">
      <c r="A52" s="132" t="s">
        <v>203</v>
      </c>
      <c r="B52" s="133" t="s">
        <v>34</v>
      </c>
      <c r="C52" s="134">
        <v>56060.077599999997</v>
      </c>
      <c r="D52" s="134" t="s">
        <v>69</v>
      </c>
      <c r="E52" s="129">
        <f t="shared" si="11"/>
        <v>9297.9977117244598</v>
      </c>
      <c r="F52" s="72">
        <f t="shared" si="12"/>
        <v>9298</v>
      </c>
      <c r="G52" s="72">
        <f t="shared" si="32"/>
        <v>-9.0925000404240564E-4</v>
      </c>
      <c r="K52" s="72">
        <f t="shared" ref="K52:K83" si="37">+G52</f>
        <v>-9.0925000404240564E-4</v>
      </c>
      <c r="O52" s="72">
        <f t="shared" ca="1" si="15"/>
        <v>1.7569505994090347E-3</v>
      </c>
      <c r="Q52" s="130">
        <f t="shared" si="16"/>
        <v>41041.577599999997</v>
      </c>
      <c r="S52" s="73">
        <v>1</v>
      </c>
      <c r="Z52" s="72">
        <f t="shared" si="17"/>
        <v>9298</v>
      </c>
      <c r="AA52" s="78">
        <f t="shared" si="18"/>
        <v>-6.0002480327977972E-4</v>
      </c>
      <c r="AB52" s="78">
        <f t="shared" si="19"/>
        <v>-3.0922520076262592E-4</v>
      </c>
      <c r="AC52" s="78">
        <f t="shared" si="20"/>
        <v>-9.0925000404240564E-4</v>
      </c>
      <c r="AD52" s="78">
        <f t="shared" si="21"/>
        <v>-3.0922520076262592E-4</v>
      </c>
      <c r="AE52" s="78">
        <f t="shared" si="22"/>
        <v>9.5620224786686307E-8</v>
      </c>
      <c r="AF52" s="72">
        <f t="shared" si="23"/>
        <v>-9.0925000404240564E-4</v>
      </c>
      <c r="AG52" s="131"/>
      <c r="AH52" s="72">
        <f t="shared" si="24"/>
        <v>-6.0002480327977972E-4</v>
      </c>
      <c r="AI52" s="72">
        <f t="shared" si="25"/>
        <v>1.2041445339761536</v>
      </c>
      <c r="AJ52" s="72">
        <f t="shared" si="26"/>
        <v>-0.77619461877720919</v>
      </c>
      <c r="AK52" s="72">
        <f t="shared" si="27"/>
        <v>-0.31451064190713796</v>
      </c>
      <c r="AL52" s="72">
        <f t="shared" si="28"/>
        <v>-0.99506372756986339</v>
      </c>
      <c r="AM52" s="72">
        <f t="shared" si="29"/>
        <v>-0.54310205603783279</v>
      </c>
      <c r="AN52" s="78">
        <f t="shared" si="36"/>
        <v>36.997083692735742</v>
      </c>
      <c r="AO52" s="78">
        <f t="shared" si="36"/>
        <v>36.997192231920835</v>
      </c>
      <c r="AP52" s="78">
        <f t="shared" si="36"/>
        <v>36.997571257486918</v>
      </c>
      <c r="AQ52" s="78">
        <f t="shared" si="36"/>
        <v>36.998893887652827</v>
      </c>
      <c r="AR52" s="78">
        <f t="shared" si="36"/>
        <v>37.003497789446477</v>
      </c>
      <c r="AS52" s="78">
        <f t="shared" si="36"/>
        <v>37.019387791821281</v>
      </c>
      <c r="AT52" s="78">
        <f t="shared" si="36"/>
        <v>37.072751267490688</v>
      </c>
      <c r="AU52" s="78">
        <f t="shared" si="31"/>
        <v>37.239186986775067</v>
      </c>
      <c r="AW52" s="72">
        <v>2000</v>
      </c>
      <c r="AX52" s="72">
        <f t="shared" si="0"/>
        <v>3.8279876898931873E-4</v>
      </c>
      <c r="AY52" s="72">
        <f t="shared" si="1"/>
        <v>0</v>
      </c>
      <c r="AZ52" s="72">
        <f t="shared" si="2"/>
        <v>3.8279876898931873E-4</v>
      </c>
      <c r="BA52" s="72">
        <f t="shared" si="3"/>
        <v>0.6445900927460726</v>
      </c>
      <c r="BB52" s="72">
        <f t="shared" si="4"/>
        <v>0.21613360732293924</v>
      </c>
      <c r="BC52" s="72">
        <f t="shared" si="5"/>
        <v>2.8172838227911612</v>
      </c>
      <c r="BD52" s="72">
        <f t="shared" si="6"/>
        <v>6.1128148143988374</v>
      </c>
      <c r="BE52" s="72">
        <f t="shared" si="34"/>
        <v>34.081455174161576</v>
      </c>
      <c r="BF52" s="72">
        <f t="shared" si="34"/>
        <v>34.081153796840795</v>
      </c>
      <c r="BG52" s="72">
        <f t="shared" si="34"/>
        <v>34.082058049603113</v>
      </c>
      <c r="BH52" s="72">
        <f t="shared" si="34"/>
        <v>34.079343660761701</v>
      </c>
      <c r="BI52" s="72">
        <f t="shared" si="34"/>
        <v>34.087480376190236</v>
      </c>
      <c r="BJ52" s="72">
        <f t="shared" si="34"/>
        <v>34.062985400073096</v>
      </c>
      <c r="BK52" s="72">
        <f t="shared" si="34"/>
        <v>34.135839336844121</v>
      </c>
      <c r="BL52" s="72">
        <f t="shared" si="8"/>
        <v>33.909518296280588</v>
      </c>
    </row>
    <row r="53" spans="1:64" ht="12.95" customHeight="1">
      <c r="A53" s="115" t="s">
        <v>214</v>
      </c>
      <c r="B53" s="129"/>
      <c r="C53" s="31">
        <v>56094.646933333337</v>
      </c>
      <c r="D53" s="136">
        <v>1.0980588911747591E-3</v>
      </c>
      <c r="E53" s="129">
        <f t="shared" ref="E53:E84" si="38">+(C53-C$7)/C$8</f>
        <v>9384.9970623206482</v>
      </c>
      <c r="F53" s="72">
        <f t="shared" ref="F53:F84" si="39">ROUND(2*E53,0)/2</f>
        <v>9385</v>
      </c>
      <c r="G53" s="72">
        <f t="shared" si="32"/>
        <v>-1.1672916662064381E-3</v>
      </c>
      <c r="K53" s="72">
        <f t="shared" si="37"/>
        <v>-1.1672916662064381E-3</v>
      </c>
      <c r="O53" s="72">
        <f t="shared" ref="O53:O84" ca="1" si="40">+C$11+C$12*$F53</f>
        <v>1.7327637275872053E-3</v>
      </c>
      <c r="Q53" s="130">
        <f t="shared" ref="Q53:Q84" si="41">+C53-15018.5</f>
        <v>41076.146933333337</v>
      </c>
      <c r="S53" s="73">
        <v>1</v>
      </c>
      <c r="Z53" s="72">
        <f t="shared" ref="Z53:Z84" si="42">F53</f>
        <v>9385</v>
      </c>
      <c r="AA53" s="78">
        <f t="shared" ref="AA53:AA84" si="43">AB$3+AB$4*Z53+AB$5*Z53^2+AH53</f>
        <v>-5.4848949590193777E-4</v>
      </c>
      <c r="AB53" s="78">
        <f t="shared" ref="AB53:AB84" si="44">IF(S53&lt;&gt;0,G53-AH53, -9999)</f>
        <v>-6.1880217030450032E-4</v>
      </c>
      <c r="AC53" s="78">
        <f t="shared" ref="AC53:AC84" si="45">+G53-P53</f>
        <v>-1.1672916662064381E-3</v>
      </c>
      <c r="AD53" s="78">
        <f t="shared" ref="AD53:AD84" si="46">IF(S53&lt;&gt;0,G53-AA53, -9999)</f>
        <v>-6.1880217030450032E-4</v>
      </c>
      <c r="AE53" s="78">
        <f t="shared" ref="AE53:AE84" si="47">+(G53-AA53)^2*S53</f>
        <v>3.8291612597355983E-7</v>
      </c>
      <c r="AF53" s="72">
        <f t="shared" ref="AF53:AF84" si="48">IF(S53&lt;&gt;0,G53-P53, -9999)</f>
        <v>-1.1672916662064381E-3</v>
      </c>
      <c r="AG53" s="131"/>
      <c r="AH53" s="72">
        <f t="shared" ref="AH53:AH84" si="49">$AB$6*($AB$11/AI53*AJ53+$AB$12)</f>
        <v>-5.4848949590193777E-4</v>
      </c>
      <c r="AI53" s="72">
        <f t="shared" ref="AI53:AI84" si="50">1+$AB$7*COS(AL53)</f>
        <v>1.226724621780291</v>
      </c>
      <c r="AJ53" s="72">
        <f t="shared" ref="AJ53:AJ84" si="51">SIN(AL53+RADIANS($AB$9))</f>
        <v>-0.72771781003443958</v>
      </c>
      <c r="AK53" s="72">
        <f t="shared" ref="AK53:AK84" si="52">$AB$7*SIN(AL53)</f>
        <v>-0.29864340023473634</v>
      </c>
      <c r="AL53" s="72">
        <f t="shared" ref="AL53:AL84" si="53">2*ATAN(AM53)</f>
        <v>-0.92144474401887855</v>
      </c>
      <c r="AM53" s="72">
        <f t="shared" ref="AM53:AM84" si="54">SQRT((1+$AB$7)/(1-$AB$7))*TAN(AN53/2)</f>
        <v>-0.49634878368280283</v>
      </c>
      <c r="AN53" s="78">
        <f t="shared" si="36"/>
        <v>37.05323186852597</v>
      </c>
      <c r="AO53" s="78">
        <f t="shared" si="36"/>
        <v>37.053359234095986</v>
      </c>
      <c r="AP53" s="78">
        <f t="shared" si="36"/>
        <v>37.053784487082105</v>
      </c>
      <c r="AQ53" s="78">
        <f t="shared" si="36"/>
        <v>37.055203353176701</v>
      </c>
      <c r="AR53" s="78">
        <f t="shared" si="36"/>
        <v>37.059926553750273</v>
      </c>
      <c r="AS53" s="78">
        <f t="shared" si="36"/>
        <v>37.075531881379469</v>
      </c>
      <c r="AT53" s="78">
        <f t="shared" si="36"/>
        <v>37.125908724554989</v>
      </c>
      <c r="AU53" s="78">
        <f t="shared" ref="AU53:AU84" si="55">RADIANS($AB$9)+$AB$18*(F53-AB$15)</f>
        <v>37.278880214518701</v>
      </c>
      <c r="AW53" s="72">
        <v>2200</v>
      </c>
      <c r="AX53" s="72">
        <f t="shared" si="0"/>
        <v>3.1291547004073906E-4</v>
      </c>
      <c r="AY53" s="72">
        <f t="shared" si="1"/>
        <v>0</v>
      </c>
      <c r="AZ53" s="72">
        <f t="shared" si="2"/>
        <v>3.1291547004073906E-4</v>
      </c>
      <c r="BA53" s="72">
        <f t="shared" si="3"/>
        <v>0.63934885422924004</v>
      </c>
      <c r="BB53" s="72">
        <f t="shared" si="4"/>
        <v>0.16982900471102291</v>
      </c>
      <c r="BC53" s="72">
        <f t="shared" si="5"/>
        <v>2.8644804031926068</v>
      </c>
      <c r="BD53" s="72">
        <f t="shared" si="6"/>
        <v>7.1710473054866455</v>
      </c>
      <c r="BE53" s="72">
        <f t="shared" si="34"/>
        <v>34.14961732012064</v>
      </c>
      <c r="BF53" s="72">
        <f t="shared" si="34"/>
        <v>34.149294413446796</v>
      </c>
      <c r="BG53" s="72">
        <f t="shared" si="34"/>
        <v>34.150232510895151</v>
      </c>
      <c r="BH53" s="72">
        <f t="shared" si="34"/>
        <v>34.147506127334957</v>
      </c>
      <c r="BI53" s="72">
        <f t="shared" si="34"/>
        <v>34.155420943202223</v>
      </c>
      <c r="BJ53" s="72">
        <f t="shared" si="34"/>
        <v>34.132367739395804</v>
      </c>
      <c r="BK53" s="72">
        <f t="shared" si="34"/>
        <v>34.198905645738684</v>
      </c>
      <c r="BL53" s="72">
        <f t="shared" si="8"/>
        <v>34.000767095691238</v>
      </c>
    </row>
    <row r="54" spans="1:64" ht="12.95" customHeight="1">
      <c r="A54" s="115" t="s">
        <v>214</v>
      </c>
      <c r="B54" s="129"/>
      <c r="C54" s="31">
        <v>56111.732423333335</v>
      </c>
      <c r="D54" s="136">
        <v>5.0362022833830386E-4</v>
      </c>
      <c r="E54" s="129">
        <f t="shared" si="38"/>
        <v>9427.9954771377452</v>
      </c>
      <c r="F54" s="72">
        <f t="shared" si="39"/>
        <v>9428</v>
      </c>
      <c r="G54" s="72">
        <f t="shared" si="32"/>
        <v>-1.7971666675293818E-3</v>
      </c>
      <c r="K54" s="72">
        <f t="shared" si="37"/>
        <v>-1.7971666675293818E-3</v>
      </c>
      <c r="O54" s="72">
        <f t="shared" ca="1" si="40"/>
        <v>1.7208092966867609E-3</v>
      </c>
      <c r="Q54" s="130">
        <f t="shared" si="41"/>
        <v>41093.232423333335</v>
      </c>
      <c r="S54" s="73">
        <v>1</v>
      </c>
      <c r="Z54" s="72">
        <f t="shared" si="42"/>
        <v>9428</v>
      </c>
      <c r="AA54" s="78">
        <f t="shared" si="43"/>
        <v>-5.2200594947097426E-4</v>
      </c>
      <c r="AB54" s="78">
        <f t="shared" si="44"/>
        <v>-1.2751607180584074E-3</v>
      </c>
      <c r="AC54" s="78">
        <f t="shared" si="45"/>
        <v>-1.7971666675293818E-3</v>
      </c>
      <c r="AD54" s="78">
        <f t="shared" si="46"/>
        <v>-1.2751607180584074E-3</v>
      </c>
      <c r="AE54" s="78">
        <f t="shared" si="47"/>
        <v>1.6260348568792333E-6</v>
      </c>
      <c r="AF54" s="72">
        <f t="shared" si="48"/>
        <v>-1.7971666675293818E-3</v>
      </c>
      <c r="AG54" s="131"/>
      <c r="AH54" s="72">
        <f t="shared" si="49"/>
        <v>-5.2200594947097426E-4</v>
      </c>
      <c r="AI54" s="72">
        <f t="shared" si="50"/>
        <v>1.2377318494310117</v>
      </c>
      <c r="AJ54" s="72">
        <f t="shared" si="51"/>
        <v>-0.70156528250311123</v>
      </c>
      <c r="AK54" s="72">
        <f t="shared" si="52"/>
        <v>-0.28995775966732074</v>
      </c>
      <c r="AL54" s="72">
        <f t="shared" si="53"/>
        <v>-0.88404779158136049</v>
      </c>
      <c r="AM54" s="72">
        <f t="shared" si="54"/>
        <v>-0.4732553492209674</v>
      </c>
      <c r="AN54" s="78">
        <f t="shared" si="36"/>
        <v>37.081366298233831</v>
      </c>
      <c r="AO54" s="78">
        <f t="shared" si="36"/>
        <v>37.081502448292056</v>
      </c>
      <c r="AP54" s="78">
        <f t="shared" si="36"/>
        <v>37.081947766118326</v>
      </c>
      <c r="AQ54" s="78">
        <f t="shared" si="36"/>
        <v>37.083403324416068</v>
      </c>
      <c r="AR54" s="78">
        <f t="shared" si="36"/>
        <v>37.088150532676536</v>
      </c>
      <c r="AS54" s="78">
        <f t="shared" si="36"/>
        <v>37.103525278207421</v>
      </c>
      <c r="AT54" s="78">
        <f t="shared" si="36"/>
        <v>37.152272273638438</v>
      </c>
      <c r="AU54" s="78">
        <f t="shared" si="55"/>
        <v>37.298498706391989</v>
      </c>
      <c r="AW54" s="72">
        <v>2400</v>
      </c>
      <c r="AX54" s="72">
        <f t="shared" si="0"/>
        <v>2.4212339801756968E-4</v>
      </c>
      <c r="AY54" s="72">
        <f t="shared" si="1"/>
        <v>0</v>
      </c>
      <c r="AZ54" s="72">
        <f t="shared" si="2"/>
        <v>2.4212339801756968E-4</v>
      </c>
      <c r="BA54" s="72">
        <f t="shared" si="3"/>
        <v>0.63497140975164212</v>
      </c>
      <c r="BB54" s="72">
        <f t="shared" si="4"/>
        <v>0.12384870804220269</v>
      </c>
      <c r="BC54" s="72">
        <f t="shared" si="5"/>
        <v>2.9109690313712808</v>
      </c>
      <c r="BD54" s="72">
        <f t="shared" si="6"/>
        <v>8.6336671428081928</v>
      </c>
      <c r="BE54" s="72">
        <f t="shared" si="34"/>
        <v>34.217263630281423</v>
      </c>
      <c r="BF54" s="72">
        <f t="shared" si="34"/>
        <v>34.216939826114228</v>
      </c>
      <c r="BG54" s="72">
        <f t="shared" si="34"/>
        <v>34.217855882483605</v>
      </c>
      <c r="BH54" s="72">
        <f t="shared" si="34"/>
        <v>34.215263547912571</v>
      </c>
      <c r="BI54" s="72">
        <f t="shared" si="34"/>
        <v>34.222593432049948</v>
      </c>
      <c r="BJ54" s="72">
        <f t="shared" si="34"/>
        <v>34.201818040515505</v>
      </c>
      <c r="BK54" s="72">
        <f t="shared" si="34"/>
        <v>34.260323329420679</v>
      </c>
      <c r="BL54" s="72">
        <f t="shared" si="8"/>
        <v>34.092015895101881</v>
      </c>
    </row>
    <row r="55" spans="1:64" ht="12.95" customHeight="1">
      <c r="A55" s="115" t="s">
        <v>214</v>
      </c>
      <c r="B55" s="129"/>
      <c r="C55" s="31">
        <v>56126.636036666663</v>
      </c>
      <c r="D55" s="136">
        <v>1.0929013371061167E-3</v>
      </c>
      <c r="E55" s="129">
        <f t="shared" si="38"/>
        <v>9465.5028444055351</v>
      </c>
      <c r="F55" s="72">
        <f t="shared" si="39"/>
        <v>9465.5</v>
      </c>
      <c r="G55" s="72">
        <f t="shared" si="32"/>
        <v>1.1302291604806669E-3</v>
      </c>
      <c r="K55" s="72">
        <f t="shared" si="37"/>
        <v>1.1302291604806669E-3</v>
      </c>
      <c r="O55" s="72">
        <f t="shared" ca="1" si="40"/>
        <v>1.7103839209014898E-3</v>
      </c>
      <c r="Q55" s="130">
        <f t="shared" si="41"/>
        <v>41108.136036666663</v>
      </c>
      <c r="S55" s="73">
        <v>1</v>
      </c>
      <c r="Z55" s="72">
        <f t="shared" si="42"/>
        <v>9465.5</v>
      </c>
      <c r="AA55" s="78">
        <f t="shared" si="43"/>
        <v>-4.9837584214396417E-4</v>
      </c>
      <c r="AB55" s="78">
        <f t="shared" si="44"/>
        <v>1.628605002624631E-3</v>
      </c>
      <c r="AC55" s="78">
        <f t="shared" si="45"/>
        <v>1.1302291604806669E-3</v>
      </c>
      <c r="AD55" s="78">
        <f t="shared" si="46"/>
        <v>1.628605002624631E-3</v>
      </c>
      <c r="AE55" s="78">
        <f t="shared" si="47"/>
        <v>2.6523542545739742E-6</v>
      </c>
      <c r="AF55" s="72">
        <f t="shared" si="48"/>
        <v>1.1302291604806669E-3</v>
      </c>
      <c r="AG55" s="131"/>
      <c r="AH55" s="72">
        <f t="shared" si="49"/>
        <v>-4.9837584214396417E-4</v>
      </c>
      <c r="AI55" s="72">
        <f t="shared" si="50"/>
        <v>1.2472138073537322</v>
      </c>
      <c r="AJ55" s="72">
        <f t="shared" si="51"/>
        <v>-0.67755547884800038</v>
      </c>
      <c r="AK55" s="72">
        <f t="shared" si="52"/>
        <v>-0.28191712980741823</v>
      </c>
      <c r="AL55" s="72">
        <f t="shared" si="53"/>
        <v>-0.85088987771389091</v>
      </c>
      <c r="AM55" s="72">
        <f t="shared" si="54"/>
        <v>-0.45311933678960609</v>
      </c>
      <c r="AN55" s="78">
        <f t="shared" si="36"/>
        <v>37.106105993939281</v>
      </c>
      <c r="AO55" s="78">
        <f t="shared" si="36"/>
        <v>37.106249322353619</v>
      </c>
      <c r="AP55" s="78">
        <f t="shared" si="36"/>
        <v>37.106710161783887</v>
      </c>
      <c r="AQ55" s="78">
        <f t="shared" si="36"/>
        <v>37.108190917426349</v>
      </c>
      <c r="AR55" s="78">
        <f t="shared" si="36"/>
        <v>37.112938928364542</v>
      </c>
      <c r="AS55" s="78">
        <f t="shared" si="36"/>
        <v>37.128063891003876</v>
      </c>
      <c r="AT55" s="78">
        <f t="shared" si="36"/>
        <v>37.175309773077359</v>
      </c>
      <c r="AU55" s="78">
        <f t="shared" si="55"/>
        <v>37.315607856281481</v>
      </c>
      <c r="AW55" s="72">
        <v>2600</v>
      </c>
      <c r="AX55" s="72">
        <f t="shared" si="0"/>
        <v>1.7068060402472806E-4</v>
      </c>
      <c r="AY55" s="72">
        <f t="shared" si="1"/>
        <v>0</v>
      </c>
      <c r="AZ55" s="72">
        <f t="shared" si="2"/>
        <v>1.7068060402472806E-4</v>
      </c>
      <c r="BA55" s="72">
        <f t="shared" si="3"/>
        <v>0.63142265580915669</v>
      </c>
      <c r="BB55" s="72">
        <f t="shared" si="4"/>
        <v>7.8179829763430242E-2</v>
      </c>
      <c r="BC55" s="72">
        <f t="shared" si="5"/>
        <v>2.9568768639535379</v>
      </c>
      <c r="BD55" s="72">
        <f t="shared" si="6"/>
        <v>10.796641227429662</v>
      </c>
      <c r="BE55" s="72">
        <f t="shared" si="34"/>
        <v>34.284482772272661</v>
      </c>
      <c r="BF55" s="72">
        <f t="shared" si="34"/>
        <v>34.284181604493334</v>
      </c>
      <c r="BG55" s="72">
        <f t="shared" si="34"/>
        <v>34.285015684165543</v>
      </c>
      <c r="BH55" s="72">
        <f t="shared" si="34"/>
        <v>34.282705234490507</v>
      </c>
      <c r="BI55" s="72">
        <f t="shared" si="34"/>
        <v>34.289101670447586</v>
      </c>
      <c r="BJ55" s="72">
        <f t="shared" si="34"/>
        <v>34.271364763036239</v>
      </c>
      <c r="BK55" s="72">
        <f t="shared" si="34"/>
        <v>34.320340599707031</v>
      </c>
      <c r="BL55" s="72">
        <f t="shared" si="8"/>
        <v>34.18326469451253</v>
      </c>
    </row>
    <row r="56" spans="1:64" ht="12.95" customHeight="1">
      <c r="A56" s="115" t="s">
        <v>214</v>
      </c>
      <c r="B56" s="129"/>
      <c r="C56" s="31">
        <v>56153.654630000005</v>
      </c>
      <c r="D56" s="136">
        <v>1.1596551175749802E-3</v>
      </c>
      <c r="E56" s="129">
        <f t="shared" si="38"/>
        <v>9533.499529541381</v>
      </c>
      <c r="F56" s="72">
        <f t="shared" si="39"/>
        <v>9533.5</v>
      </c>
      <c r="G56" s="72">
        <f t="shared" si="32"/>
        <v>-1.8693749734666198E-4</v>
      </c>
      <c r="K56" s="72">
        <f t="shared" si="37"/>
        <v>-1.8693749734666198E-4</v>
      </c>
      <c r="O56" s="72">
        <f t="shared" ca="1" si="40"/>
        <v>1.6914792394775312E-3</v>
      </c>
      <c r="Q56" s="130">
        <f t="shared" si="41"/>
        <v>41135.154630000005</v>
      </c>
      <c r="S56" s="73">
        <v>1</v>
      </c>
      <c r="Z56" s="72">
        <f t="shared" si="42"/>
        <v>9533.5</v>
      </c>
      <c r="AA56" s="78">
        <f t="shared" si="43"/>
        <v>-4.5429108059675649E-4</v>
      </c>
      <c r="AB56" s="78">
        <f t="shared" si="44"/>
        <v>2.673535832500945E-4</v>
      </c>
      <c r="AC56" s="78">
        <f t="shared" si="45"/>
        <v>-1.8693749734666198E-4</v>
      </c>
      <c r="AD56" s="78">
        <f t="shared" si="46"/>
        <v>2.673535832500945E-4</v>
      </c>
      <c r="AE56" s="78">
        <f t="shared" si="47"/>
        <v>7.147793847666521E-8</v>
      </c>
      <c r="AF56" s="72">
        <f t="shared" si="48"/>
        <v>-1.8693749734666198E-4</v>
      </c>
      <c r="AG56" s="131"/>
      <c r="AH56" s="72">
        <f t="shared" si="49"/>
        <v>-4.5429108059675649E-4</v>
      </c>
      <c r="AI56" s="72">
        <f t="shared" si="50"/>
        <v>1.2640493841956859</v>
      </c>
      <c r="AJ56" s="72">
        <f t="shared" si="51"/>
        <v>-0.63114157534860327</v>
      </c>
      <c r="AK56" s="72">
        <f t="shared" si="52"/>
        <v>-0.26621393151197015</v>
      </c>
      <c r="AL56" s="72">
        <f t="shared" si="53"/>
        <v>-0.78948016422558243</v>
      </c>
      <c r="AM56" s="72">
        <f t="shared" si="54"/>
        <v>-0.41660676966121141</v>
      </c>
      <c r="AN56" s="78">
        <f t="shared" si="36"/>
        <v>37.151443044127305</v>
      </c>
      <c r="AO56" s="78">
        <f t="shared" si="36"/>
        <v>37.151597794367511</v>
      </c>
      <c r="AP56" s="78">
        <f t="shared" si="36"/>
        <v>37.15208109815535</v>
      </c>
      <c r="AQ56" s="78">
        <f t="shared" si="36"/>
        <v>37.153589599985359</v>
      </c>
      <c r="AR56" s="78">
        <f t="shared" si="36"/>
        <v>37.158289137201955</v>
      </c>
      <c r="AS56" s="78">
        <f t="shared" si="36"/>
        <v>37.172846093029101</v>
      </c>
      <c r="AT56" s="78">
        <f t="shared" si="36"/>
        <v>37.217187983838585</v>
      </c>
      <c r="AU56" s="78">
        <f t="shared" si="55"/>
        <v>37.346632448081102</v>
      </c>
      <c r="AW56" s="72">
        <v>2800</v>
      </c>
      <c r="AX56" s="72">
        <f t="shared" si="0"/>
        <v>9.8834693679105825E-5</v>
      </c>
      <c r="AY56" s="72">
        <f t="shared" si="1"/>
        <v>0</v>
      </c>
      <c r="AZ56" s="72">
        <f t="shared" si="2"/>
        <v>9.8834693679105825E-5</v>
      </c>
      <c r="BA56" s="72">
        <f t="shared" si="3"/>
        <v>0.62867445499929597</v>
      </c>
      <c r="BB56" s="72">
        <f t="shared" si="4"/>
        <v>3.280593229920415E-2</v>
      </c>
      <c r="BC56" s="72">
        <f t="shared" si="5"/>
        <v>3.0023247342660713</v>
      </c>
      <c r="BD56" s="72">
        <f t="shared" si="6"/>
        <v>14.337590250667118</v>
      </c>
      <c r="BE56" s="72">
        <f t="shared" si="34"/>
        <v>34.351360856488022</v>
      </c>
      <c r="BF56" s="72">
        <f t="shared" si="34"/>
        <v>34.351106161550184</v>
      </c>
      <c r="BG56" s="72">
        <f t="shared" si="34"/>
        <v>34.35180010949685</v>
      </c>
      <c r="BH56" s="72">
        <f t="shared" si="34"/>
        <v>34.349909125085425</v>
      </c>
      <c r="BI56" s="72">
        <f t="shared" si="34"/>
        <v>34.355060244251661</v>
      </c>
      <c r="BJ56" s="72">
        <f t="shared" si="34"/>
        <v>34.341015156899573</v>
      </c>
      <c r="BK56" s="72">
        <f t="shared" si="34"/>
        <v>34.379217320649062</v>
      </c>
      <c r="BL56" s="72">
        <f t="shared" si="8"/>
        <v>34.274513493923173</v>
      </c>
    </row>
    <row r="57" spans="1:64" ht="12.95" customHeight="1">
      <c r="A57" s="132" t="s">
        <v>207</v>
      </c>
      <c r="B57" s="133" t="s">
        <v>34</v>
      </c>
      <c r="C57" s="134">
        <v>56396.237500000003</v>
      </c>
      <c r="D57" s="134" t="s">
        <v>69</v>
      </c>
      <c r="E57" s="129">
        <f t="shared" si="38"/>
        <v>10143.998781935274</v>
      </c>
      <c r="F57" s="72">
        <f t="shared" si="39"/>
        <v>10144</v>
      </c>
      <c r="G57" s="72">
        <f t="shared" si="32"/>
        <v>-4.8399999650428072E-4</v>
      </c>
      <c r="K57" s="72">
        <f t="shared" si="37"/>
        <v>-4.8399999650428072E-4</v>
      </c>
      <c r="O57" s="72">
        <f t="shared" ca="1" si="40"/>
        <v>1.5217541216933153E-3</v>
      </c>
      <c r="Q57" s="130">
        <f t="shared" si="41"/>
        <v>41377.737500000003</v>
      </c>
      <c r="S57" s="73">
        <v>1</v>
      </c>
      <c r="Z57" s="72">
        <f t="shared" si="42"/>
        <v>10144</v>
      </c>
      <c r="AA57" s="78">
        <f t="shared" si="43"/>
        <v>-3.6033192898841176E-6</v>
      </c>
      <c r="AB57" s="78">
        <f t="shared" si="44"/>
        <v>-4.8039667721439661E-4</v>
      </c>
      <c r="AC57" s="78">
        <f t="shared" si="45"/>
        <v>-4.8399999650428072E-4</v>
      </c>
      <c r="AD57" s="78">
        <f t="shared" si="46"/>
        <v>-4.8039667721439661E-4</v>
      </c>
      <c r="AE57" s="78">
        <f t="shared" si="47"/>
        <v>2.3078096747863317E-7</v>
      </c>
      <c r="AF57" s="72">
        <f t="shared" si="48"/>
        <v>-4.8399999650428072E-4</v>
      </c>
      <c r="AG57" s="131"/>
      <c r="AH57" s="72">
        <f t="shared" si="49"/>
        <v>-3.6033192898841176E-6</v>
      </c>
      <c r="AI57" s="72">
        <f t="shared" si="50"/>
        <v>1.3692352637845144</v>
      </c>
      <c r="AJ57" s="72">
        <f t="shared" si="51"/>
        <v>-6.8395037007838277E-2</v>
      </c>
      <c r="AK57" s="72">
        <f t="shared" si="52"/>
        <v>-6.5247640594590608E-2</v>
      </c>
      <c r="AL57" s="72">
        <f t="shared" si="53"/>
        <v>-0.17490457326833719</v>
      </c>
      <c r="AM57" s="72">
        <f t="shared" si="54"/>
        <v>-8.767591295337282E-2</v>
      </c>
      <c r="AN57" s="78">
        <f t="shared" si="36"/>
        <v>37.581021028161416</v>
      </c>
      <c r="AO57" s="78">
        <f t="shared" si="36"/>
        <v>37.581095222399483</v>
      </c>
      <c r="AP57" s="78">
        <f t="shared" si="36"/>
        <v>37.581294480646449</v>
      </c>
      <c r="AQ57" s="78">
        <f t="shared" si="36"/>
        <v>37.581829591270889</v>
      </c>
      <c r="AR57" s="78">
        <f t="shared" si="36"/>
        <v>37.583266471335214</v>
      </c>
      <c r="AS57" s="78">
        <f t="shared" si="36"/>
        <v>37.587123604465674</v>
      </c>
      <c r="AT57" s="78">
        <f t="shared" si="36"/>
        <v>37.597469512902272</v>
      </c>
      <c r="AU57" s="78">
        <f t="shared" si="55"/>
        <v>37.625169408282098</v>
      </c>
      <c r="AW57" s="72">
        <v>3000</v>
      </c>
      <c r="AX57" s="72">
        <f t="shared" si="0"/>
        <v>2.6824768090956109E-5</v>
      </c>
      <c r="AY57" s="72">
        <f t="shared" si="1"/>
        <v>0</v>
      </c>
      <c r="AZ57" s="72">
        <f t="shared" si="2"/>
        <v>2.6824768090956109E-5</v>
      </c>
      <c r="BA57" s="72">
        <f t="shared" si="3"/>
        <v>0.62670519929333057</v>
      </c>
      <c r="BB57" s="72">
        <f t="shared" si="4"/>
        <v>-1.229187783220017E-2</v>
      </c>
      <c r="BC57" s="72">
        <f t="shared" si="5"/>
        <v>3.0474287412510579</v>
      </c>
      <c r="BD57" s="72">
        <f t="shared" si="6"/>
        <v>21.223862994442587</v>
      </c>
      <c r="BE57" s="72">
        <f t="shared" si="34"/>
        <v>34.417982261485207</v>
      </c>
      <c r="BF57" s="72">
        <f t="shared" si="34"/>
        <v>34.417795378338305</v>
      </c>
      <c r="BG57" s="72">
        <f t="shared" si="34"/>
        <v>34.418298679298417</v>
      </c>
      <c r="BH57" s="72">
        <f t="shared" si="34"/>
        <v>34.416943142138464</v>
      </c>
      <c r="BI57" s="72">
        <f t="shared" si="34"/>
        <v>34.420593415815134</v>
      </c>
      <c r="BJ57" s="72">
        <f t="shared" si="34"/>
        <v>34.410759407563042</v>
      </c>
      <c r="BK57" s="72">
        <f t="shared" si="34"/>
        <v>34.437222846316125</v>
      </c>
      <c r="BL57" s="72">
        <f t="shared" si="8"/>
        <v>34.365762293333823</v>
      </c>
    </row>
    <row r="58" spans="1:64" ht="12.95" customHeight="1">
      <c r="A58" s="137" t="s">
        <v>224</v>
      </c>
      <c r="B58" s="72" t="s">
        <v>34</v>
      </c>
      <c r="C58" s="138">
        <v>56422.463300000003</v>
      </c>
      <c r="D58" s="139">
        <v>3.0000000000000001E-5</v>
      </c>
      <c r="E58" s="129">
        <f t="shared" si="38"/>
        <v>10210.000273687068</v>
      </c>
      <c r="F58" s="72">
        <f t="shared" si="39"/>
        <v>10210</v>
      </c>
      <c r="G58" s="72">
        <f t="shared" si="32"/>
        <v>1.0874999861698598E-4</v>
      </c>
      <c r="K58" s="72">
        <f t="shared" si="37"/>
        <v>1.0874999861698598E-4</v>
      </c>
      <c r="O58" s="72">
        <f t="shared" ca="1" si="40"/>
        <v>1.5034054603112381E-3</v>
      </c>
      <c r="Q58" s="130">
        <f t="shared" si="41"/>
        <v>41403.963300000003</v>
      </c>
      <c r="S58" s="73">
        <v>1</v>
      </c>
      <c r="Z58" s="72">
        <f t="shared" si="42"/>
        <v>10210</v>
      </c>
      <c r="AA58" s="78">
        <f t="shared" si="43"/>
        <v>4.8391128905751882E-5</v>
      </c>
      <c r="AB58" s="78">
        <f t="shared" si="44"/>
        <v>6.0358869711234095E-5</v>
      </c>
      <c r="AC58" s="78">
        <f t="shared" si="45"/>
        <v>1.0874999861698598E-4</v>
      </c>
      <c r="AD58" s="78">
        <f t="shared" si="46"/>
        <v>6.0358869711234095E-5</v>
      </c>
      <c r="AE58" s="78">
        <f t="shared" si="47"/>
        <v>3.6431931528177327E-9</v>
      </c>
      <c r="AF58" s="72">
        <f t="shared" si="48"/>
        <v>1.0874999861698598E-4</v>
      </c>
      <c r="AG58" s="131"/>
      <c r="AH58" s="72">
        <f t="shared" si="49"/>
        <v>4.8391128905751882E-5</v>
      </c>
      <c r="AI58" s="72">
        <f t="shared" si="50"/>
        <v>1.3729353120615633</v>
      </c>
      <c r="AJ58" s="72">
        <f t="shared" si="51"/>
        <v>2.5932795973711755E-3</v>
      </c>
      <c r="AK58" s="72">
        <f t="shared" si="52"/>
        <v>-3.8873996999604671E-2</v>
      </c>
      <c r="AL58" s="72">
        <f t="shared" si="53"/>
        <v>-0.10386281721842966</v>
      </c>
      <c r="AM58" s="72">
        <f t="shared" si="54"/>
        <v>-5.1978143131410713E-2</v>
      </c>
      <c r="AN58" s="78">
        <f t="shared" si="36"/>
        <v>37.629049607078493</v>
      </c>
      <c r="AO58" s="78">
        <f t="shared" si="36"/>
        <v>37.629094676290272</v>
      </c>
      <c r="AP58" s="78">
        <f t="shared" si="36"/>
        <v>37.62921516971258</v>
      </c>
      <c r="AQ58" s="78">
        <f t="shared" si="36"/>
        <v>37.629537306255628</v>
      </c>
      <c r="AR58" s="78">
        <f t="shared" si="36"/>
        <v>37.630398495878175</v>
      </c>
      <c r="AS58" s="78">
        <f t="shared" si="36"/>
        <v>37.632700524083504</v>
      </c>
      <c r="AT58" s="78">
        <f t="shared" si="36"/>
        <v>37.638852331958276</v>
      </c>
      <c r="AU58" s="78">
        <f t="shared" si="55"/>
        <v>37.655281512087612</v>
      </c>
      <c r="AW58" s="72">
        <v>3200</v>
      </c>
      <c r="AX58" s="72">
        <f t="shared" si="0"/>
        <v>-4.5116567853829727E-5</v>
      </c>
      <c r="AY58" s="72">
        <f t="shared" si="1"/>
        <v>0</v>
      </c>
      <c r="AZ58" s="72">
        <f t="shared" si="2"/>
        <v>-4.5116567853829727E-5</v>
      </c>
      <c r="BA58" s="72">
        <f t="shared" si="3"/>
        <v>0.62549949507623603</v>
      </c>
      <c r="BB58" s="72">
        <f t="shared" si="4"/>
        <v>-5.7133938382511948E-2</v>
      </c>
      <c r="BC58" s="72">
        <f t="shared" si="5"/>
        <v>3.0923016215929091</v>
      </c>
      <c r="BD58" s="72">
        <f t="shared" si="6"/>
        <v>40.567116740878831</v>
      </c>
      <c r="BE58" s="72">
        <f t="shared" si="34"/>
        <v>34.484430273605135</v>
      </c>
      <c r="BF58" s="72">
        <f t="shared" si="34"/>
        <v>34.484327445279447</v>
      </c>
      <c r="BG58" s="72">
        <f t="shared" si="34"/>
        <v>34.484602419824988</v>
      </c>
      <c r="BH58" s="72">
        <f t="shared" si="34"/>
        <v>34.483867094442921</v>
      </c>
      <c r="BI58" s="72">
        <f t="shared" si="34"/>
        <v>34.48583338249545</v>
      </c>
      <c r="BJ58" s="72">
        <f t="shared" si="34"/>
        <v>34.4805748109276</v>
      </c>
      <c r="BK58" s="72">
        <f t="shared" si="34"/>
        <v>34.49463377961677</v>
      </c>
      <c r="BL58" s="72">
        <f t="shared" si="8"/>
        <v>34.457011092744466</v>
      </c>
    </row>
    <row r="59" spans="1:64" ht="12.95" customHeight="1">
      <c r="A59" s="137" t="s">
        <v>224</v>
      </c>
      <c r="B59" s="72" t="s">
        <v>40</v>
      </c>
      <c r="C59" s="138">
        <v>56425.444100000001</v>
      </c>
      <c r="D59" s="139">
        <v>2.5000000000000001E-4</v>
      </c>
      <c r="E59" s="129">
        <f t="shared" si="38"/>
        <v>10217.501941762535</v>
      </c>
      <c r="F59" s="72">
        <f t="shared" si="39"/>
        <v>10217.5</v>
      </c>
      <c r="G59" s="72">
        <f t="shared" si="32"/>
        <v>7.7156249608378857E-4</v>
      </c>
      <c r="K59" s="72">
        <f t="shared" si="37"/>
        <v>7.7156249608378857E-4</v>
      </c>
      <c r="O59" s="72">
        <f t="shared" ca="1" si="40"/>
        <v>1.5013203851541837E-3</v>
      </c>
      <c r="Q59" s="130">
        <f t="shared" si="41"/>
        <v>41406.944100000001</v>
      </c>
      <c r="S59" s="73">
        <v>1</v>
      </c>
      <c r="Z59" s="72">
        <f t="shared" si="42"/>
        <v>10217.5</v>
      </c>
      <c r="AA59" s="78">
        <f t="shared" si="43"/>
        <v>5.4302629813427386E-5</v>
      </c>
      <c r="AB59" s="78">
        <f t="shared" si="44"/>
        <v>7.1725986627036115E-4</v>
      </c>
      <c r="AC59" s="78">
        <f t="shared" si="45"/>
        <v>7.7156249608378857E-4</v>
      </c>
      <c r="AD59" s="78">
        <f t="shared" si="46"/>
        <v>7.1725986627036115E-4</v>
      </c>
      <c r="AE59" s="78">
        <f t="shared" si="47"/>
        <v>5.1446171576217638E-7</v>
      </c>
      <c r="AF59" s="72">
        <f t="shared" si="48"/>
        <v>7.7156249608378857E-4</v>
      </c>
      <c r="AG59" s="131"/>
      <c r="AH59" s="72">
        <f t="shared" si="49"/>
        <v>5.4302629813427386E-5</v>
      </c>
      <c r="AI59" s="72">
        <f t="shared" si="50"/>
        <v>1.373237759368281</v>
      </c>
      <c r="AJ59" s="72">
        <f t="shared" si="51"/>
        <v>1.0687652706940541E-2</v>
      </c>
      <c r="AK59" s="72">
        <f t="shared" si="52"/>
        <v>-3.5854004057093734E-2</v>
      </c>
      <c r="AL59" s="72">
        <f t="shared" si="53"/>
        <v>-9.5768243537258962E-2</v>
      </c>
      <c r="AM59" s="72">
        <f t="shared" si="54"/>
        <v>-4.7920753026129977E-2</v>
      </c>
      <c r="AN59" s="78">
        <f t="shared" si="36"/>
        <v>37.634514669692138</v>
      </c>
      <c r="AO59" s="78">
        <f t="shared" si="36"/>
        <v>37.634556303075684</v>
      </c>
      <c r="AP59" s="78">
        <f t="shared" si="36"/>
        <v>37.634667569854507</v>
      </c>
      <c r="AQ59" s="78">
        <f t="shared" si="36"/>
        <v>37.634964930576537</v>
      </c>
      <c r="AR59" s="78">
        <f t="shared" si="36"/>
        <v>37.635759599989342</v>
      </c>
      <c r="AS59" s="78">
        <f t="shared" si="36"/>
        <v>37.637883086346022</v>
      </c>
      <c r="AT59" s="78">
        <f t="shared" si="36"/>
        <v>37.643556058771694</v>
      </c>
      <c r="AU59" s="78">
        <f t="shared" si="55"/>
        <v>37.658703342065515</v>
      </c>
      <c r="AW59" s="72">
        <v>3400</v>
      </c>
      <c r="AX59" s="72">
        <f t="shared" si="0"/>
        <v>-1.1676109326092623E-4</v>
      </c>
      <c r="AY59" s="72">
        <f t="shared" si="1"/>
        <v>0</v>
      </c>
      <c r="AZ59" s="72">
        <f t="shared" si="2"/>
        <v>-1.1676109326092623E-4</v>
      </c>
      <c r="BA59" s="72">
        <f t="shared" si="3"/>
        <v>0.62504795177435746</v>
      </c>
      <c r="BB59" s="72">
        <f t="shared" si="4"/>
        <v>-0.10174104405745248</v>
      </c>
      <c r="BC59" s="72">
        <f t="shared" si="5"/>
        <v>3.1370539449289034</v>
      </c>
      <c r="BD59" s="72">
        <f t="shared" si="6"/>
        <v>440.65321573074374</v>
      </c>
      <c r="BE59" s="72">
        <f t="shared" si="34"/>
        <v>34.550787555856971</v>
      </c>
      <c r="BF59" s="72">
        <f t="shared" si="34"/>
        <v>34.550777909305687</v>
      </c>
      <c r="BG59" s="72">
        <f t="shared" si="34"/>
        <v>34.550803637049633</v>
      </c>
      <c r="BH59" s="72">
        <f t="shared" si="34"/>
        <v>34.55073502010201</v>
      </c>
      <c r="BI59" s="72">
        <f t="shared" si="34"/>
        <v>34.550918024243593</v>
      </c>
      <c r="BJ59" s="72">
        <f t="shared" si="34"/>
        <v>34.550429944376113</v>
      </c>
      <c r="BK59" s="72">
        <f t="shared" si="34"/>
        <v>34.55173167080558</v>
      </c>
      <c r="BL59" s="72">
        <f t="shared" si="8"/>
        <v>34.548259892155109</v>
      </c>
    </row>
    <row r="60" spans="1:64" ht="12.95" customHeight="1">
      <c r="A60" s="137" t="s">
        <v>224</v>
      </c>
      <c r="B60" s="72" t="s">
        <v>34</v>
      </c>
      <c r="C60" s="138">
        <v>56426.436800000003</v>
      </c>
      <c r="D60" s="139">
        <v>5.0000000000000002E-5</v>
      </c>
      <c r="E60" s="129">
        <f t="shared" si="38"/>
        <v>10220.000232791301</v>
      </c>
      <c r="F60" s="72">
        <f t="shared" si="39"/>
        <v>10220</v>
      </c>
      <c r="G60" s="72">
        <f t="shared" si="32"/>
        <v>9.2499998572748154E-5</v>
      </c>
      <c r="K60" s="72">
        <f t="shared" si="37"/>
        <v>9.2499998572748154E-5</v>
      </c>
      <c r="O60" s="72">
        <f t="shared" ca="1" si="40"/>
        <v>1.5006253601018323E-3</v>
      </c>
      <c r="Q60" s="130">
        <f t="shared" si="41"/>
        <v>41407.936800000003</v>
      </c>
      <c r="S60" s="73">
        <v>1</v>
      </c>
      <c r="Z60" s="72">
        <f t="shared" si="42"/>
        <v>10220</v>
      </c>
      <c r="AA60" s="78">
        <f t="shared" si="43"/>
        <v>5.6273057786914497E-5</v>
      </c>
      <c r="AB60" s="78">
        <f t="shared" si="44"/>
        <v>3.6226940785833658E-5</v>
      </c>
      <c r="AC60" s="78">
        <f t="shared" si="45"/>
        <v>9.2499998572748154E-5</v>
      </c>
      <c r="AD60" s="78">
        <f t="shared" si="46"/>
        <v>3.6226940785833658E-5</v>
      </c>
      <c r="AE60" s="78">
        <f t="shared" si="47"/>
        <v>1.3123912387002982E-9</v>
      </c>
      <c r="AF60" s="72">
        <f t="shared" si="48"/>
        <v>9.2499998572748154E-5</v>
      </c>
      <c r="AG60" s="131"/>
      <c r="AH60" s="72">
        <f t="shared" si="49"/>
        <v>5.6273057786914497E-5</v>
      </c>
      <c r="AI60" s="72">
        <f t="shared" si="50"/>
        <v>1.3733331684143806</v>
      </c>
      <c r="AJ60" s="72">
        <f t="shared" si="51"/>
        <v>1.338641760936791E-2</v>
      </c>
      <c r="AK60" s="72">
        <f t="shared" si="52"/>
        <v>-3.4846520441224944E-2</v>
      </c>
      <c r="AL60" s="72">
        <f t="shared" si="53"/>
        <v>-9.3069282281734292E-2</v>
      </c>
      <c r="AM60" s="72">
        <f t="shared" si="54"/>
        <v>-4.6568260095161344E-2</v>
      </c>
      <c r="AN60" s="78">
        <f t="shared" si="36"/>
        <v>37.636336615554541</v>
      </c>
      <c r="AO60" s="78">
        <f t="shared" si="36"/>
        <v>37.636377099130186</v>
      </c>
      <c r="AP60" s="78">
        <f t="shared" si="36"/>
        <v>37.63648528047149</v>
      </c>
      <c r="AQ60" s="78">
        <f t="shared" si="36"/>
        <v>37.636774362075258</v>
      </c>
      <c r="AR60" s="78">
        <f t="shared" si="36"/>
        <v>37.637546818870966</v>
      </c>
      <c r="AS60" s="78">
        <f t="shared" si="36"/>
        <v>37.639610726424657</v>
      </c>
      <c r="AT60" s="78">
        <f t="shared" si="36"/>
        <v>37.6451240078637</v>
      </c>
      <c r="AU60" s="78">
        <f t="shared" si="55"/>
        <v>37.659843952058146</v>
      </c>
      <c r="AW60" s="72">
        <v>3600</v>
      </c>
      <c r="AX60" s="72">
        <f t="shared" si="0"/>
        <v>-1.8788276558149227E-4</v>
      </c>
      <c r="AY60" s="72">
        <f t="shared" si="1"/>
        <v>0</v>
      </c>
      <c r="AZ60" s="72">
        <f t="shared" si="2"/>
        <v>-1.8788276558149227E-4</v>
      </c>
      <c r="BA60" s="72">
        <f t="shared" si="3"/>
        <v>0.62534705893565601</v>
      </c>
      <c r="BB60" s="72">
        <f t="shared" si="4"/>
        <v>-0.14613345250870668</v>
      </c>
      <c r="BC60" s="72">
        <f t="shared" si="5"/>
        <v>-3.1013901252094525</v>
      </c>
      <c r="BD60" s="72">
        <f t="shared" si="6"/>
        <v>-49.741414269854928</v>
      </c>
      <c r="BE60" s="72">
        <f t="shared" si="34"/>
        <v>34.617136484602476</v>
      </c>
      <c r="BF60" s="72">
        <f t="shared" si="34"/>
        <v>34.617220882568773</v>
      </c>
      <c r="BG60" s="72">
        <f t="shared" si="34"/>
        <v>34.61699539464302</v>
      </c>
      <c r="BH60" s="72">
        <f t="shared" si="34"/>
        <v>34.617597842547788</v>
      </c>
      <c r="BI60" s="72">
        <f t="shared" si="34"/>
        <v>34.615988299070636</v>
      </c>
      <c r="BJ60" s="72">
        <f t="shared" si="34"/>
        <v>34.620288822176867</v>
      </c>
      <c r="BK60" s="72">
        <f t="shared" si="34"/>
        <v>34.608800674825218</v>
      </c>
      <c r="BL60" s="72">
        <f t="shared" si="8"/>
        <v>34.639508691565759</v>
      </c>
    </row>
    <row r="61" spans="1:64" ht="12.95" customHeight="1">
      <c r="A61" s="137" t="s">
        <v>224</v>
      </c>
      <c r="B61" s="72" t="s">
        <v>40</v>
      </c>
      <c r="C61" s="138">
        <v>56428.224999999999</v>
      </c>
      <c r="D61" s="139" t="s">
        <v>216</v>
      </c>
      <c r="E61" s="129">
        <f t="shared" si="38"/>
        <v>10224.500528971026</v>
      </c>
      <c r="F61" s="72">
        <f t="shared" si="39"/>
        <v>10224.5</v>
      </c>
      <c r="G61" s="72">
        <f t="shared" si="32"/>
        <v>2.101874997606501E-4</v>
      </c>
      <c r="K61" s="72">
        <f t="shared" si="37"/>
        <v>2.101874997606501E-4</v>
      </c>
      <c r="O61" s="72">
        <f t="shared" ca="1" si="40"/>
        <v>1.4993743150075998E-3</v>
      </c>
      <c r="Q61" s="130">
        <f t="shared" si="41"/>
        <v>41409.724999999999</v>
      </c>
      <c r="S61" s="73">
        <v>1</v>
      </c>
      <c r="Z61" s="72">
        <f t="shared" si="42"/>
        <v>10224.5</v>
      </c>
      <c r="AA61" s="78">
        <f t="shared" si="43"/>
        <v>5.9819686266466476E-5</v>
      </c>
      <c r="AB61" s="78">
        <f t="shared" si="44"/>
        <v>1.5036781349418363E-4</v>
      </c>
      <c r="AC61" s="78">
        <f t="shared" si="45"/>
        <v>2.101874997606501E-4</v>
      </c>
      <c r="AD61" s="78">
        <f t="shared" si="46"/>
        <v>1.5036781349418363E-4</v>
      </c>
      <c r="AE61" s="78">
        <f t="shared" si="47"/>
        <v>2.2610479335021594E-8</v>
      </c>
      <c r="AF61" s="72">
        <f t="shared" si="48"/>
        <v>2.101874997606501E-4</v>
      </c>
      <c r="AG61" s="131"/>
      <c r="AH61" s="72">
        <f t="shared" si="49"/>
        <v>5.9819686266466476E-5</v>
      </c>
      <c r="AI61" s="72">
        <f t="shared" si="50"/>
        <v>1.3734980814463968</v>
      </c>
      <c r="AJ61" s="72">
        <f t="shared" si="51"/>
        <v>1.8244854203486056E-2</v>
      </c>
      <c r="AK61" s="72">
        <f t="shared" si="52"/>
        <v>-3.3032072006485759E-2</v>
      </c>
      <c r="AL61" s="72">
        <f t="shared" si="53"/>
        <v>-8.8210233158938361E-2</v>
      </c>
      <c r="AM61" s="72">
        <f t="shared" si="54"/>
        <v>-4.4133737508679445E-2</v>
      </c>
      <c r="AN61" s="78">
        <f t="shared" ref="AN61:AT70" si="56">$AU61+$AB$7*SIN(AO61)</f>
        <v>37.639616426315541</v>
      </c>
      <c r="AO61" s="78">
        <f t="shared" si="56"/>
        <v>37.639654834821762</v>
      </c>
      <c r="AP61" s="78">
        <f t="shared" si="56"/>
        <v>37.639757450562733</v>
      </c>
      <c r="AQ61" s="78">
        <f t="shared" si="56"/>
        <v>37.640031605263502</v>
      </c>
      <c r="AR61" s="78">
        <f t="shared" si="56"/>
        <v>37.640764032546016</v>
      </c>
      <c r="AS61" s="78">
        <f t="shared" si="56"/>
        <v>37.642720620879302</v>
      </c>
      <c r="AT61" s="78">
        <f t="shared" si="56"/>
        <v>37.647946364114986</v>
      </c>
      <c r="AU61" s="78">
        <f t="shared" si="55"/>
        <v>37.661897050044885</v>
      </c>
      <c r="AW61" s="72">
        <v>3800</v>
      </c>
      <c r="AX61" s="72">
        <f t="shared" si="0"/>
        <v>-2.5825546902063563E-4</v>
      </c>
      <c r="AY61" s="72">
        <f t="shared" si="1"/>
        <v>0</v>
      </c>
      <c r="AZ61" s="72">
        <f t="shared" si="2"/>
        <v>-2.5825546902063563E-4</v>
      </c>
      <c r="BA61" s="72">
        <f t="shared" si="3"/>
        <v>0.62639914154151621</v>
      </c>
      <c r="BB61" s="72">
        <f t="shared" si="4"/>
        <v>-0.19032987175479665</v>
      </c>
      <c r="BC61" s="72">
        <f t="shared" si="5"/>
        <v>-3.0565506036929913</v>
      </c>
      <c r="BD61" s="72">
        <f t="shared" si="6"/>
        <v>-23.503602026721012</v>
      </c>
      <c r="BE61" s="72">
        <f t="shared" si="34"/>
        <v>34.683559411227634</v>
      </c>
      <c r="BF61" s="72">
        <f t="shared" si="34"/>
        <v>34.683730343280608</v>
      </c>
      <c r="BG61" s="72">
        <f t="shared" si="34"/>
        <v>34.683270829144753</v>
      </c>
      <c r="BH61" s="72">
        <f t="shared" si="34"/>
        <v>34.684506195125891</v>
      </c>
      <c r="BI61" s="72">
        <f t="shared" si="34"/>
        <v>34.681185452013452</v>
      </c>
      <c r="BJ61" s="72">
        <f t="shared" si="34"/>
        <v>34.690115038483505</v>
      </c>
      <c r="BK61" s="72">
        <f t="shared" si="34"/>
        <v>34.666125186975975</v>
      </c>
      <c r="BL61" s="72">
        <f t="shared" si="8"/>
        <v>34.730757490976401</v>
      </c>
    </row>
    <row r="62" spans="1:64" ht="12.95" customHeight="1">
      <c r="A62" s="137" t="s">
        <v>224</v>
      </c>
      <c r="B62" s="72" t="s">
        <v>34</v>
      </c>
      <c r="C62" s="138">
        <v>56428.423799999997</v>
      </c>
      <c r="D62" s="139">
        <v>3.2000000000000003E-4</v>
      </c>
      <c r="E62" s="129">
        <f t="shared" si="38"/>
        <v>10225.000841509067</v>
      </c>
      <c r="F62" s="72">
        <f t="shared" si="39"/>
        <v>10225</v>
      </c>
      <c r="G62" s="72">
        <f t="shared" ref="G62:G93" si="57">+C62-(C$7+F62*C$8)</f>
        <v>3.3437499223509803E-4</v>
      </c>
      <c r="K62" s="72">
        <f t="shared" si="37"/>
        <v>3.3437499223509803E-4</v>
      </c>
      <c r="O62" s="72">
        <f t="shared" ca="1" si="40"/>
        <v>1.4992353099971293E-3</v>
      </c>
      <c r="Q62" s="130">
        <f t="shared" si="41"/>
        <v>41409.923799999997</v>
      </c>
      <c r="S62" s="73">
        <v>1</v>
      </c>
      <c r="Z62" s="72">
        <f t="shared" si="42"/>
        <v>10225</v>
      </c>
      <c r="AA62" s="78">
        <f t="shared" si="43"/>
        <v>6.0213742753879283E-5</v>
      </c>
      <c r="AB62" s="78">
        <f t="shared" si="44"/>
        <v>2.7416124948121876E-4</v>
      </c>
      <c r="AC62" s="78">
        <f t="shared" si="45"/>
        <v>3.3437499223509803E-4</v>
      </c>
      <c r="AD62" s="78">
        <f t="shared" si="46"/>
        <v>2.7416124948121876E-4</v>
      </c>
      <c r="AE62" s="78">
        <f t="shared" si="47"/>
        <v>7.5164390717103079E-8</v>
      </c>
      <c r="AF62" s="72">
        <f t="shared" si="48"/>
        <v>3.3437499223509803E-4</v>
      </c>
      <c r="AG62" s="131"/>
      <c r="AH62" s="72">
        <f t="shared" si="49"/>
        <v>6.0213742753879283E-5</v>
      </c>
      <c r="AI62" s="72">
        <f t="shared" si="50"/>
        <v>1.3735158631646018</v>
      </c>
      <c r="AJ62" s="72">
        <f t="shared" si="51"/>
        <v>1.8784726800194784E-2</v>
      </c>
      <c r="AK62" s="72">
        <f t="shared" si="52"/>
        <v>-3.283039124931747E-2</v>
      </c>
      <c r="AL62" s="72">
        <f t="shared" si="53"/>
        <v>-8.7670267998386758E-2</v>
      </c>
      <c r="AM62" s="72">
        <f t="shared" si="54"/>
        <v>-4.3863232276490673E-2</v>
      </c>
      <c r="AN62" s="78">
        <f t="shared" si="56"/>
        <v>37.639980873484255</v>
      </c>
      <c r="AO62" s="78">
        <f t="shared" si="56"/>
        <v>37.640019051009595</v>
      </c>
      <c r="AP62" s="78">
        <f t="shared" si="56"/>
        <v>37.640121047439713</v>
      </c>
      <c r="AQ62" s="78">
        <f t="shared" si="56"/>
        <v>37.64039354170778</v>
      </c>
      <c r="AR62" s="78">
        <f t="shared" si="56"/>
        <v>37.641121517659357</v>
      </c>
      <c r="AS62" s="78">
        <f t="shared" si="56"/>
        <v>37.643066175672324</v>
      </c>
      <c r="AT62" s="78">
        <f t="shared" si="56"/>
        <v>37.648259962943271</v>
      </c>
      <c r="AU62" s="78">
        <f t="shared" si="55"/>
        <v>37.66212517204341</v>
      </c>
      <c r="AW62" s="72">
        <v>4000</v>
      </c>
      <c r="AX62" s="72">
        <f t="shared" si="0"/>
        <v>-3.2765078395677186E-4</v>
      </c>
      <c r="AY62" s="72">
        <f t="shared" si="1"/>
        <v>0</v>
      </c>
      <c r="AZ62" s="72">
        <f t="shared" si="2"/>
        <v>-3.2765078395677186E-4</v>
      </c>
      <c r="BA62" s="72">
        <f t="shared" si="3"/>
        <v>0.6282123895248819</v>
      </c>
      <c r="BB62" s="72">
        <f t="shared" si="4"/>
        <v>-0.23434642669193878</v>
      </c>
      <c r="BC62" s="72">
        <f t="shared" si="5"/>
        <v>-3.0115025343472346</v>
      </c>
      <c r="BD62" s="72">
        <f t="shared" si="6"/>
        <v>-15.35226996913377</v>
      </c>
      <c r="BE62" s="72">
        <f t="shared" si="34"/>
        <v>34.750138916698653</v>
      </c>
      <c r="BF62" s="72">
        <f t="shared" si="34"/>
        <v>34.750381445304825</v>
      </c>
      <c r="BG62" s="72">
        <f t="shared" si="34"/>
        <v>34.749722449873069</v>
      </c>
      <c r="BH62" s="72">
        <f t="shared" si="34"/>
        <v>34.751513261362071</v>
      </c>
      <c r="BI62" s="72">
        <f t="shared" si="34"/>
        <v>34.746648206851567</v>
      </c>
      <c r="BJ62" s="72">
        <f t="shared" si="34"/>
        <v>34.759875909046563</v>
      </c>
      <c r="BK62" s="72">
        <f t="shared" si="34"/>
        <v>34.723987476585471</v>
      </c>
      <c r="BL62" s="72">
        <f t="shared" si="8"/>
        <v>34.822006290387051</v>
      </c>
    </row>
    <row r="63" spans="1:64" ht="12.95" customHeight="1">
      <c r="A63" s="137" t="s">
        <v>224</v>
      </c>
      <c r="B63" s="72" t="s">
        <v>40</v>
      </c>
      <c r="C63" s="138">
        <v>56429.417200000004</v>
      </c>
      <c r="D63" s="139" t="s">
        <v>217</v>
      </c>
      <c r="E63" s="129">
        <f t="shared" si="38"/>
        <v>10227.500894201708</v>
      </c>
      <c r="F63" s="72">
        <f t="shared" si="39"/>
        <v>10227.5</v>
      </c>
      <c r="G63" s="72">
        <f t="shared" si="57"/>
        <v>3.5531249886844307E-4</v>
      </c>
      <c r="K63" s="72">
        <f t="shared" si="37"/>
        <v>3.5531249886844307E-4</v>
      </c>
      <c r="O63" s="72">
        <f t="shared" ca="1" si="40"/>
        <v>1.4985402849447779E-3</v>
      </c>
      <c r="Q63" s="130">
        <f t="shared" si="41"/>
        <v>41410.917200000004</v>
      </c>
      <c r="S63" s="73">
        <v>1</v>
      </c>
      <c r="Z63" s="72">
        <f t="shared" si="42"/>
        <v>10227.5</v>
      </c>
      <c r="AA63" s="78">
        <f t="shared" si="43"/>
        <v>6.2183978906345114E-5</v>
      </c>
      <c r="AB63" s="78">
        <f t="shared" si="44"/>
        <v>2.9312851996209793E-4</v>
      </c>
      <c r="AC63" s="78">
        <f t="shared" si="45"/>
        <v>3.5531249886844307E-4</v>
      </c>
      <c r="AD63" s="78">
        <f t="shared" si="46"/>
        <v>2.9312851996209793E-4</v>
      </c>
      <c r="AE63" s="78">
        <f t="shared" si="47"/>
        <v>8.5924329215170044E-8</v>
      </c>
      <c r="AF63" s="72">
        <f t="shared" si="48"/>
        <v>3.5531249886844307E-4</v>
      </c>
      <c r="AG63" s="131"/>
      <c r="AH63" s="72">
        <f t="shared" si="49"/>
        <v>6.2183978906345114E-5</v>
      </c>
      <c r="AI63" s="72">
        <f t="shared" si="50"/>
        <v>1.373603144663937</v>
      </c>
      <c r="AJ63" s="72">
        <f t="shared" si="51"/>
        <v>2.1484210532852495E-2</v>
      </c>
      <c r="AK63" s="72">
        <f t="shared" si="52"/>
        <v>-3.1821768058959463E-2</v>
      </c>
      <c r="AL63" s="72">
        <f t="shared" si="53"/>
        <v>-8.4970236097079974E-2</v>
      </c>
      <c r="AM63" s="72">
        <f t="shared" si="54"/>
        <v>-4.2510698187961861E-2</v>
      </c>
      <c r="AN63" s="78">
        <f t="shared" si="56"/>
        <v>37.6418031784482</v>
      </c>
      <c r="AO63" s="78">
        <f t="shared" si="56"/>
        <v>37.641840199852865</v>
      </c>
      <c r="AP63" s="78">
        <f t="shared" si="56"/>
        <v>37.641939097076609</v>
      </c>
      <c r="AQ63" s="78">
        <f t="shared" si="56"/>
        <v>37.642203283684985</v>
      </c>
      <c r="AR63" s="78">
        <f t="shared" si="56"/>
        <v>37.642908992482226</v>
      </c>
      <c r="AS63" s="78">
        <f t="shared" si="56"/>
        <v>37.644793981541504</v>
      </c>
      <c r="AT63" s="78">
        <f t="shared" si="56"/>
        <v>37.64982796781883</v>
      </c>
      <c r="AU63" s="78">
        <f t="shared" si="55"/>
        <v>37.663265782036042</v>
      </c>
      <c r="AW63" s="72">
        <v>4200</v>
      </c>
      <c r="AX63" s="72">
        <f t="shared" si="0"/>
        <v>-3.9583584275991966E-4</v>
      </c>
      <c r="AY63" s="72">
        <f t="shared" si="1"/>
        <v>0</v>
      </c>
      <c r="AZ63" s="72">
        <f t="shared" si="2"/>
        <v>-3.9583584275991966E-4</v>
      </c>
      <c r="BA63" s="72">
        <f t="shared" si="3"/>
        <v>0.63080096417335885</v>
      </c>
      <c r="BB63" s="72">
        <f t="shared" si="4"/>
        <v>-0.27819560151582706</v>
      </c>
      <c r="BC63" s="72">
        <f t="shared" si="5"/>
        <v>-2.96613371204187</v>
      </c>
      <c r="BD63" s="72">
        <f t="shared" si="6"/>
        <v>-11.369419958991491</v>
      </c>
      <c r="BE63" s="72">
        <f t="shared" si="34"/>
        <v>34.816958127918582</v>
      </c>
      <c r="BF63" s="72">
        <f t="shared" si="34"/>
        <v>34.817251751808193</v>
      </c>
      <c r="BG63" s="72">
        <f t="shared" si="34"/>
        <v>34.81644157242912</v>
      </c>
      <c r="BH63" s="72">
        <f t="shared" si="34"/>
        <v>34.818677477263726</v>
      </c>
      <c r="BI63" s="72">
        <f t="shared" si="34"/>
        <v>34.812510110163544</v>
      </c>
      <c r="BJ63" s="72">
        <f t="shared" si="34"/>
        <v>34.82954662347867</v>
      </c>
      <c r="BK63" s="72">
        <f t="shared" si="34"/>
        <v>34.782665338367565</v>
      </c>
      <c r="BL63" s="72">
        <f t="shared" si="8"/>
        <v>34.913255089797694</v>
      </c>
    </row>
    <row r="64" spans="1:64" ht="12.95" customHeight="1">
      <c r="A64" s="137" t="s">
        <v>224</v>
      </c>
      <c r="B64" s="72" t="s">
        <v>34</v>
      </c>
      <c r="C64" s="138">
        <v>56438.357300000003</v>
      </c>
      <c r="D64" s="139" t="s">
        <v>218</v>
      </c>
      <c r="E64" s="129">
        <f t="shared" si="38"/>
        <v>10250.000110103996</v>
      </c>
      <c r="F64" s="72">
        <f t="shared" si="39"/>
        <v>10250</v>
      </c>
      <c r="G64" s="72">
        <f t="shared" si="57"/>
        <v>4.3749998440034688E-5</v>
      </c>
      <c r="K64" s="72">
        <f t="shared" si="37"/>
        <v>4.3749998440034688E-5</v>
      </c>
      <c r="O64" s="72">
        <f t="shared" ca="1" si="40"/>
        <v>1.4922850594736151E-3</v>
      </c>
      <c r="Q64" s="130">
        <f t="shared" si="41"/>
        <v>41419.857300000003</v>
      </c>
      <c r="S64" s="73">
        <v>1</v>
      </c>
      <c r="Z64" s="72">
        <f t="shared" si="42"/>
        <v>10250</v>
      </c>
      <c r="AA64" s="78">
        <f t="shared" si="43"/>
        <v>7.991103705063818E-5</v>
      </c>
      <c r="AB64" s="78">
        <f t="shared" si="44"/>
        <v>-3.6161038610603492E-5</v>
      </c>
      <c r="AC64" s="78">
        <f t="shared" si="45"/>
        <v>4.3749998440034688E-5</v>
      </c>
      <c r="AD64" s="78">
        <f t="shared" si="46"/>
        <v>-3.6161038610603492E-5</v>
      </c>
      <c r="AE64" s="78">
        <f t="shared" si="47"/>
        <v>1.3076207133975566E-9</v>
      </c>
      <c r="AF64" s="72">
        <f t="shared" si="48"/>
        <v>4.3749998440034688E-5</v>
      </c>
      <c r="AG64" s="131"/>
      <c r="AH64" s="72">
        <f t="shared" si="49"/>
        <v>7.991103705063818E-5</v>
      </c>
      <c r="AI64" s="72">
        <f t="shared" si="50"/>
        <v>1.3742663595405644</v>
      </c>
      <c r="AJ64" s="72">
        <f t="shared" si="51"/>
        <v>4.5783976314517111E-2</v>
      </c>
      <c r="AK64" s="72">
        <f t="shared" si="52"/>
        <v>-2.2729424573311837E-2</v>
      </c>
      <c r="AL64" s="72">
        <f t="shared" si="53"/>
        <v>-6.0656113115966283E-2</v>
      </c>
      <c r="AM64" s="72">
        <f t="shared" si="54"/>
        <v>-3.0337358471628714E-2</v>
      </c>
      <c r="AN64" s="78">
        <f t="shared" si="56"/>
        <v>37.658208562361295</v>
      </c>
      <c r="AO64" s="78">
        <f t="shared" si="56"/>
        <v>37.658235096872346</v>
      </c>
      <c r="AP64" s="78">
        <f t="shared" si="56"/>
        <v>37.658305922950014</v>
      </c>
      <c r="AQ64" s="78">
        <f t="shared" si="56"/>
        <v>37.6584949713437</v>
      </c>
      <c r="AR64" s="78">
        <f t="shared" si="56"/>
        <v>37.658999570693375</v>
      </c>
      <c r="AS64" s="78">
        <f t="shared" si="56"/>
        <v>37.660346374575226</v>
      </c>
      <c r="AT64" s="78">
        <f t="shared" si="56"/>
        <v>37.663940731678686</v>
      </c>
      <c r="AU64" s="78">
        <f t="shared" si="55"/>
        <v>37.673531271969743</v>
      </c>
      <c r="AW64" s="72">
        <v>4400</v>
      </c>
      <c r="AX64" s="72">
        <f t="shared" si="0"/>
        <v>-4.6257131535661544E-4</v>
      </c>
      <c r="AY64" s="72">
        <f t="shared" si="1"/>
        <v>0</v>
      </c>
      <c r="AZ64" s="72">
        <f t="shared" si="2"/>
        <v>-4.6257131535661544E-4</v>
      </c>
      <c r="BA64" s="72">
        <f t="shared" si="3"/>
        <v>0.63418519046150146</v>
      </c>
      <c r="BB64" s="72">
        <f t="shared" si="4"/>
        <v>-0.32188514380000127</v>
      </c>
      <c r="BC64" s="72">
        <f t="shared" si="5"/>
        <v>-2.9203288247842627</v>
      </c>
      <c r="BD64" s="72">
        <f t="shared" si="6"/>
        <v>-9.0020756279801066</v>
      </c>
      <c r="BE64" s="72">
        <f t="shared" si="34"/>
        <v>34.884101155967244</v>
      </c>
      <c r="BF64" s="72">
        <f t="shared" si="34"/>
        <v>34.884422319734881</v>
      </c>
      <c r="BG64" s="72">
        <f t="shared" si="34"/>
        <v>34.883518023144191</v>
      </c>
      <c r="BH64" s="72">
        <f t="shared" si="34"/>
        <v>34.88606494882297</v>
      </c>
      <c r="BI64" s="72">
        <f t="shared" si="34"/>
        <v>34.878897194343999</v>
      </c>
      <c r="BJ64" s="72">
        <f t="shared" si="34"/>
        <v>34.899114413481861</v>
      </c>
      <c r="BK64" s="72">
        <f t="shared" si="34"/>
        <v>34.842429781012697</v>
      </c>
      <c r="BL64" s="72">
        <f t="shared" si="8"/>
        <v>35.004503889208344</v>
      </c>
    </row>
    <row r="65" spans="1:64" ht="12.95" customHeight="1">
      <c r="A65" s="137" t="s">
        <v>224</v>
      </c>
      <c r="B65" s="72" t="s">
        <v>40</v>
      </c>
      <c r="C65" s="138">
        <v>56439.351199999997</v>
      </c>
      <c r="D65" s="139" t="s">
        <v>219</v>
      </c>
      <c r="E65" s="129">
        <f t="shared" si="38"/>
        <v>10252.501421127939</v>
      </c>
      <c r="F65" s="72">
        <f t="shared" si="39"/>
        <v>10252.5</v>
      </c>
      <c r="G65" s="72">
        <f t="shared" si="57"/>
        <v>5.6468749244231731E-4</v>
      </c>
      <c r="K65" s="72">
        <f t="shared" si="37"/>
        <v>5.6468749244231731E-4</v>
      </c>
      <c r="O65" s="72">
        <f t="shared" ca="1" si="40"/>
        <v>1.4915900344212637E-3</v>
      </c>
      <c r="Q65" s="130">
        <f t="shared" si="41"/>
        <v>41420.851199999997</v>
      </c>
      <c r="S65" s="73">
        <v>1</v>
      </c>
      <c r="Z65" s="72">
        <f t="shared" si="42"/>
        <v>10252.5</v>
      </c>
      <c r="AA65" s="78">
        <f t="shared" si="43"/>
        <v>8.1879955821860943E-5</v>
      </c>
      <c r="AB65" s="78">
        <f t="shared" si="44"/>
        <v>4.8280753662045638E-4</v>
      </c>
      <c r="AC65" s="78">
        <f t="shared" si="45"/>
        <v>5.6468749244231731E-4</v>
      </c>
      <c r="AD65" s="78">
        <f t="shared" si="46"/>
        <v>4.8280753662045638E-4</v>
      </c>
      <c r="AE65" s="78">
        <f t="shared" si="47"/>
        <v>2.3310311741751333E-7</v>
      </c>
      <c r="AF65" s="72">
        <f t="shared" si="48"/>
        <v>5.6468749244231731E-4</v>
      </c>
      <c r="AG65" s="131"/>
      <c r="AH65" s="72">
        <f t="shared" si="49"/>
        <v>8.1879955821860943E-5</v>
      </c>
      <c r="AI65" s="72">
        <f t="shared" si="50"/>
        <v>1.3743264279516181</v>
      </c>
      <c r="AJ65" s="72">
        <f t="shared" si="51"/>
        <v>4.8483883215134332E-2</v>
      </c>
      <c r="AK65" s="72">
        <f t="shared" si="52"/>
        <v>-2.1717733817388785E-2</v>
      </c>
      <c r="AL65" s="72">
        <f t="shared" si="53"/>
        <v>-5.7953201314254424E-2</v>
      </c>
      <c r="AM65" s="72">
        <f t="shared" si="54"/>
        <v>-2.8984713385551E-2</v>
      </c>
      <c r="AN65" s="78">
        <f t="shared" si="56"/>
        <v>37.660031832873962</v>
      </c>
      <c r="AO65" s="78">
        <f t="shared" si="56"/>
        <v>37.660057194220592</v>
      </c>
      <c r="AP65" s="78">
        <f t="shared" si="56"/>
        <v>37.660124883957131</v>
      </c>
      <c r="AQ65" s="78">
        <f t="shared" si="56"/>
        <v>37.660305547796796</v>
      </c>
      <c r="AR65" s="78">
        <f t="shared" si="56"/>
        <v>37.660787733216928</v>
      </c>
      <c r="AS65" s="78">
        <f t="shared" si="56"/>
        <v>37.662074625766479</v>
      </c>
      <c r="AT65" s="78">
        <f t="shared" si="56"/>
        <v>37.665508886353827</v>
      </c>
      <c r="AU65" s="78">
        <f t="shared" si="55"/>
        <v>37.674671881962375</v>
      </c>
      <c r="AW65" s="72">
        <v>4600</v>
      </c>
      <c r="AX65" s="72">
        <f t="shared" si="0"/>
        <v>-5.2760953003160049E-4</v>
      </c>
      <c r="AY65" s="72">
        <f t="shared" si="1"/>
        <v>0</v>
      </c>
      <c r="AZ65" s="72">
        <f t="shared" si="2"/>
        <v>-5.2760953003160049E-4</v>
      </c>
      <c r="BA65" s="72">
        <f t="shared" si="3"/>
        <v>0.63839184958577366</v>
      </c>
      <c r="BB65" s="72">
        <f t="shared" si="4"/>
        <v>-0.36541689572073427</v>
      </c>
      <c r="BC65" s="72">
        <f t="shared" si="5"/>
        <v>-2.8739681210553667</v>
      </c>
      <c r="BD65" s="72">
        <f t="shared" si="6"/>
        <v>-7.4284990201607908</v>
      </c>
      <c r="BE65" s="72">
        <f t="shared" si="34"/>
        <v>34.951653699052656</v>
      </c>
      <c r="BF65" s="72">
        <f t="shared" si="34"/>
        <v>34.951978584914166</v>
      </c>
      <c r="BG65" s="72">
        <f t="shared" si="34"/>
        <v>34.951040228199851</v>
      </c>
      <c r="BH65" s="72">
        <f t="shared" si="34"/>
        <v>34.953751452703123</v>
      </c>
      <c r="BI65" s="72">
        <f t="shared" si="34"/>
        <v>34.945926120014256</v>
      </c>
      <c r="BJ65" s="72">
        <f t="shared" si="34"/>
        <v>34.968582728898049</v>
      </c>
      <c r="BK65" s="72">
        <f t="shared" si="34"/>
        <v>34.903542772241693</v>
      </c>
      <c r="BL65" s="72">
        <f t="shared" si="8"/>
        <v>35.095752688618987</v>
      </c>
    </row>
    <row r="66" spans="1:64" ht="12.95" customHeight="1">
      <c r="A66" s="137" t="s">
        <v>224</v>
      </c>
      <c r="B66" s="72" t="s">
        <v>34</v>
      </c>
      <c r="C66" s="138">
        <v>56440.343800000002</v>
      </c>
      <c r="D66" s="139" t="s">
        <v>220</v>
      </c>
      <c r="E66" s="129">
        <f t="shared" si="38"/>
        <v>10254.999460490442</v>
      </c>
      <c r="F66" s="72">
        <f t="shared" si="39"/>
        <v>10255</v>
      </c>
      <c r="G66" s="72">
        <f t="shared" si="57"/>
        <v>-2.1437500254251063E-4</v>
      </c>
      <c r="K66" s="72">
        <f t="shared" si="37"/>
        <v>-2.1437500254251063E-4</v>
      </c>
      <c r="O66" s="72">
        <f t="shared" ca="1" si="40"/>
        <v>1.4908950093689122E-3</v>
      </c>
      <c r="Q66" s="130">
        <f t="shared" si="41"/>
        <v>41421.843800000002</v>
      </c>
      <c r="S66" s="73">
        <v>1</v>
      </c>
      <c r="Z66" s="72">
        <f t="shared" si="42"/>
        <v>10255</v>
      </c>
      <c r="AA66" s="78">
        <f t="shared" si="43"/>
        <v>8.3848685440062864E-5</v>
      </c>
      <c r="AB66" s="78">
        <f t="shared" si="44"/>
        <v>-2.9822368798257349E-4</v>
      </c>
      <c r="AC66" s="78">
        <f t="shared" si="45"/>
        <v>-2.1437500254251063E-4</v>
      </c>
      <c r="AD66" s="78">
        <f t="shared" si="46"/>
        <v>-2.9822368798257349E-4</v>
      </c>
      <c r="AE66" s="78">
        <f t="shared" si="47"/>
        <v>8.8937368073927351E-8</v>
      </c>
      <c r="AF66" s="72">
        <f t="shared" si="48"/>
        <v>-2.1437500254251063E-4</v>
      </c>
      <c r="AG66" s="131"/>
      <c r="AH66" s="72">
        <f t="shared" si="49"/>
        <v>8.3848685440062864E-5</v>
      </c>
      <c r="AI66" s="72">
        <f t="shared" si="50"/>
        <v>1.3743837663873384</v>
      </c>
      <c r="AJ66" s="72">
        <f t="shared" si="51"/>
        <v>5.1183665088092412E-2</v>
      </c>
      <c r="AK66" s="72">
        <f t="shared" si="52"/>
        <v>-2.0705798482836518E-2</v>
      </c>
      <c r="AL66" s="72">
        <f t="shared" si="53"/>
        <v>-5.5250060029358096E-2</v>
      </c>
      <c r="AM66" s="72">
        <f t="shared" si="54"/>
        <v>-2.7632059436627148E-2</v>
      </c>
      <c r="AN66" s="78">
        <f t="shared" si="56"/>
        <v>37.661855180301458</v>
      </c>
      <c r="AO66" s="78">
        <f t="shared" si="56"/>
        <v>37.661879367121585</v>
      </c>
      <c r="AP66" s="78">
        <f t="shared" si="56"/>
        <v>37.661943917551781</v>
      </c>
      <c r="AQ66" s="78">
        <f t="shared" si="56"/>
        <v>37.662116190702527</v>
      </c>
      <c r="AR66" s="78">
        <f t="shared" si="56"/>
        <v>37.662575950492609</v>
      </c>
      <c r="AS66" s="78">
        <f t="shared" si="56"/>
        <v>37.663802912403298</v>
      </c>
      <c r="AT66" s="78">
        <f t="shared" si="56"/>
        <v>37.667077052949942</v>
      </c>
      <c r="AU66" s="78">
        <f t="shared" si="55"/>
        <v>37.675812491955007</v>
      </c>
      <c r="AW66" s="72">
        <v>4800</v>
      </c>
      <c r="AX66" s="72">
        <f t="shared" ref="AX66:AX99" si="58">AB$3+AB$4*AW66+AB$5*AW66^2+AZ66</f>
        <v>-5.9069268916886616E-4</v>
      </c>
      <c r="AY66" s="72">
        <f t="shared" ref="AY66:AY99" si="59">AB$3+AB$4*AW66+AB$5*AW66^2</f>
        <v>0</v>
      </c>
      <c r="AZ66" s="72">
        <f t="shared" ref="AZ66:AZ99" si="60">$AB$6*($AB$11/BA66*BB66+$AB$12)</f>
        <v>-5.9069268916886616E-4</v>
      </c>
      <c r="BA66" s="72">
        <f t="shared" ref="BA66:BA99" si="61">1+$AB$7*COS(BC66)</f>
        <v>0.64345458943518752</v>
      </c>
      <c r="BB66" s="72">
        <f t="shared" ref="BB66:BB99" si="62">SIN(BC66+RADIANS($AB$9))</f>
        <v>-0.40878549027980732</v>
      </c>
      <c r="BC66" s="72">
        <f t="shared" ref="BC66:BC99" si="63">2*ATAN(BD66)</f>
        <v>-2.8269258676246669</v>
      </c>
      <c r="BD66" s="72">
        <f t="shared" ref="BD66:BD99" si="64">SQRT((1+$AB$7)/(1-$AB$7))*TAN(BE66/2)</f>
        <v>-6.3033985781807234</v>
      </c>
      <c r="BE66" s="72">
        <f t="shared" si="34"/>
        <v>35.01970383018979</v>
      </c>
      <c r="BF66" s="72">
        <f t="shared" si="34"/>
        <v>35.020011029808359</v>
      </c>
      <c r="BG66" s="72">
        <f t="shared" si="34"/>
        <v>35.019095766924501</v>
      </c>
      <c r="BH66" s="72">
        <f t="shared" si="34"/>
        <v>35.021823911678467</v>
      </c>
      <c r="BI66" s="72">
        <f t="shared" si="34"/>
        <v>35.0137029489958</v>
      </c>
      <c r="BJ66" s="72">
        <f t="shared" si="34"/>
        <v>35.037975392931827</v>
      </c>
      <c r="BK66" s="72">
        <f t="shared" si="34"/>
        <v>34.966255059085654</v>
      </c>
      <c r="BL66" s="72">
        <f t="shared" ref="BL66:BL99" si="65">RADIANS($AB$9)+$AB$18*(AW66-AB$15)</f>
        <v>35.187001488029637</v>
      </c>
    </row>
    <row r="67" spans="1:64" ht="12.95" customHeight="1">
      <c r="A67" s="137" t="s">
        <v>224</v>
      </c>
      <c r="B67" s="72" t="s">
        <v>40</v>
      </c>
      <c r="C67" s="138">
        <v>56441.337699999996</v>
      </c>
      <c r="D67" s="139" t="s">
        <v>221</v>
      </c>
      <c r="E67" s="129">
        <f t="shared" si="38"/>
        <v>10257.500771514386</v>
      </c>
      <c r="F67" s="72">
        <f t="shared" si="39"/>
        <v>10257.5</v>
      </c>
      <c r="G67" s="72">
        <f t="shared" si="57"/>
        <v>3.0656249145977199E-4</v>
      </c>
      <c r="K67" s="72">
        <f t="shared" si="37"/>
        <v>3.0656249145977199E-4</v>
      </c>
      <c r="O67" s="72">
        <f t="shared" ca="1" si="40"/>
        <v>1.4901999843165608E-3</v>
      </c>
      <c r="Q67" s="130">
        <f t="shared" si="41"/>
        <v>41422.837699999996</v>
      </c>
      <c r="S67" s="73">
        <v>1</v>
      </c>
      <c r="Z67" s="72">
        <f t="shared" si="42"/>
        <v>10257.5</v>
      </c>
      <c r="AA67" s="78">
        <f t="shared" si="43"/>
        <v>8.581721546230442E-5</v>
      </c>
      <c r="AB67" s="78">
        <f t="shared" si="44"/>
        <v>2.2074527599746756E-4</v>
      </c>
      <c r="AC67" s="78">
        <f t="shared" si="45"/>
        <v>3.0656249145977199E-4</v>
      </c>
      <c r="AD67" s="78">
        <f t="shared" si="46"/>
        <v>2.2074527599746756E-4</v>
      </c>
      <c r="AE67" s="78">
        <f t="shared" si="47"/>
        <v>4.8728476875198127E-8</v>
      </c>
      <c r="AF67" s="72">
        <f t="shared" si="48"/>
        <v>3.0656249145977199E-4</v>
      </c>
      <c r="AG67" s="131"/>
      <c r="AH67" s="72">
        <f t="shared" si="49"/>
        <v>8.581721546230442E-5</v>
      </c>
      <c r="AI67" s="72">
        <f t="shared" si="50"/>
        <v>1.3744383735220296</v>
      </c>
      <c r="AJ67" s="72">
        <f t="shared" si="51"/>
        <v>5.3883291462509031E-2</v>
      </c>
      <c r="AK67" s="72">
        <f t="shared" si="52"/>
        <v>-1.9693629918276209E-2</v>
      </c>
      <c r="AL67" s="72">
        <f t="shared" si="53"/>
        <v>-5.2546699927695131E-2</v>
      </c>
      <c r="AM67" s="72">
        <f t="shared" si="54"/>
        <v>-2.6279397034319103E-2</v>
      </c>
      <c r="AN67" s="78">
        <f t="shared" si="56"/>
        <v>37.663678601065428</v>
      </c>
      <c r="AO67" s="78">
        <f t="shared" si="56"/>
        <v>37.663701612059732</v>
      </c>
      <c r="AP67" s="78">
        <f t="shared" si="56"/>
        <v>37.66376302035534</v>
      </c>
      <c r="AQ67" s="78">
        <f t="shared" si="56"/>
        <v>37.663926896966387</v>
      </c>
      <c r="AR67" s="78">
        <f t="shared" si="56"/>
        <v>37.664364219969087</v>
      </c>
      <c r="AS67" s="78">
        <f t="shared" si="56"/>
        <v>37.66553123283272</v>
      </c>
      <c r="AT67" s="78">
        <f t="shared" si="56"/>
        <v>37.668645230910784</v>
      </c>
      <c r="AU67" s="78">
        <f t="shared" si="55"/>
        <v>37.676953101947639</v>
      </c>
      <c r="AW67" s="72">
        <v>5000</v>
      </c>
      <c r="AX67" s="72">
        <f t="shared" si="58"/>
        <v>-6.5155109556001237E-4</v>
      </c>
      <c r="AY67" s="72">
        <f t="shared" si="59"/>
        <v>0</v>
      </c>
      <c r="AZ67" s="72">
        <f t="shared" si="60"/>
        <v>-6.5155109556001237E-4</v>
      </c>
      <c r="BA67" s="72">
        <f t="shared" si="61"/>
        <v>0.64941447204681468</v>
      </c>
      <c r="BB67" s="72">
        <f t="shared" si="62"/>
        <v>-0.45197681756456715</v>
      </c>
      <c r="BC67" s="72">
        <f t="shared" si="63"/>
        <v>-2.7790685657925276</v>
      </c>
      <c r="BD67" s="72">
        <f t="shared" si="64"/>
        <v>-5.4563213460051392</v>
      </c>
      <c r="BE67" s="72">
        <f t="shared" si="34"/>
        <v>35.088342965176743</v>
      </c>
      <c r="BF67" s="72">
        <f t="shared" si="34"/>
        <v>35.088615653626995</v>
      </c>
      <c r="BG67" s="72">
        <f t="shared" si="34"/>
        <v>35.087772426220823</v>
      </c>
      <c r="BH67" s="72">
        <f t="shared" si="34"/>
        <v>35.090381269606553</v>
      </c>
      <c r="BI67" s="72">
        <f t="shared" si="34"/>
        <v>35.082322686807338</v>
      </c>
      <c r="BJ67" s="72">
        <f t="shared" si="34"/>
        <v>35.10734068076156</v>
      </c>
      <c r="BK67" s="72">
        <f t="shared" si="34"/>
        <v>35.030804081528281</v>
      </c>
      <c r="BL67" s="72">
        <f t="shared" si="65"/>
        <v>35.278250287440279</v>
      </c>
    </row>
    <row r="68" spans="1:64" ht="12.95" customHeight="1">
      <c r="A68" s="137" t="s">
        <v>224</v>
      </c>
      <c r="B68" s="72" t="s">
        <v>34</v>
      </c>
      <c r="C68" s="138">
        <v>56442.330399999999</v>
      </c>
      <c r="D68" s="139" t="s">
        <v>222</v>
      </c>
      <c r="E68" s="129">
        <f t="shared" si="38"/>
        <v>10259.999062543151</v>
      </c>
      <c r="F68" s="72">
        <f t="shared" si="39"/>
        <v>10260</v>
      </c>
      <c r="G68" s="72">
        <f t="shared" si="57"/>
        <v>-3.7250000605126843E-4</v>
      </c>
      <c r="K68" s="72">
        <f t="shared" si="37"/>
        <v>-3.7250000605126843E-4</v>
      </c>
      <c r="O68" s="72">
        <f t="shared" ca="1" si="40"/>
        <v>1.4895049592642097E-3</v>
      </c>
      <c r="Q68" s="130">
        <f t="shared" si="41"/>
        <v>41423.830399999999</v>
      </c>
      <c r="S68" s="73">
        <v>1</v>
      </c>
      <c r="Z68" s="72">
        <f t="shared" si="42"/>
        <v>10260</v>
      </c>
      <c r="AA68" s="78">
        <f t="shared" si="43"/>
        <v>8.7785535445424124E-5</v>
      </c>
      <c r="AB68" s="78">
        <f t="shared" si="44"/>
        <v>-4.6028554149669254E-4</v>
      </c>
      <c r="AC68" s="78">
        <f t="shared" si="45"/>
        <v>-3.7250000605126843E-4</v>
      </c>
      <c r="AD68" s="78">
        <f t="shared" si="46"/>
        <v>-4.6028554149669254E-4</v>
      </c>
      <c r="AE68" s="78">
        <f t="shared" si="47"/>
        <v>2.1186277971090346E-7</v>
      </c>
      <c r="AF68" s="72">
        <f t="shared" si="48"/>
        <v>-3.7250000605126843E-4</v>
      </c>
      <c r="AG68" s="131"/>
      <c r="AH68" s="72">
        <f t="shared" si="49"/>
        <v>8.7785535445424124E-5</v>
      </c>
      <c r="AI68" s="72">
        <f t="shared" si="50"/>
        <v>1.3744902480927992</v>
      </c>
      <c r="AJ68" s="72">
        <f t="shared" si="51"/>
        <v>5.6582731860304998E-2</v>
      </c>
      <c r="AK68" s="72">
        <f t="shared" si="52"/>
        <v>-1.8681239481753997E-2</v>
      </c>
      <c r="AL68" s="72">
        <f t="shared" si="53"/>
        <v>-4.9843131681937963E-2</v>
      </c>
      <c r="AM68" s="72">
        <f t="shared" si="54"/>
        <v>-2.4926726588697858E-2</v>
      </c>
      <c r="AN68" s="78">
        <f t="shared" si="56"/>
        <v>37.665502091585886</v>
      </c>
      <c r="AO68" s="78">
        <f t="shared" si="56"/>
        <v>37.665523925517924</v>
      </c>
      <c r="AP68" s="78">
        <f t="shared" si="56"/>
        <v>37.665582188987891</v>
      </c>
      <c r="AQ68" s="78">
        <f t="shared" si="56"/>
        <v>37.66573766349287</v>
      </c>
      <c r="AR68" s="78">
        <f t="shared" si="56"/>
        <v>37.666152539094469</v>
      </c>
      <c r="AS68" s="78">
        <f t="shared" si="56"/>
        <v>37.667259585401602</v>
      </c>
      <c r="AT68" s="78">
        <f t="shared" si="56"/>
        <v>37.670213419680096</v>
      </c>
      <c r="AU68" s="78">
        <f t="shared" si="55"/>
        <v>37.678093711940271</v>
      </c>
      <c r="AW68" s="72">
        <v>5200</v>
      </c>
      <c r="AX68" s="72">
        <f t="shared" si="58"/>
        <v>-7.0990127206971233E-4</v>
      </c>
      <c r="AY68" s="72">
        <f t="shared" si="59"/>
        <v>0</v>
      </c>
      <c r="AZ68" s="72">
        <f t="shared" si="60"/>
        <v>-7.0990127206971233E-4</v>
      </c>
      <c r="BA68" s="72">
        <f t="shared" si="61"/>
        <v>0.65632067621194856</v>
      </c>
      <c r="BB68" s="72">
        <f t="shared" si="62"/>
        <v>-0.49496613025746933</v>
      </c>
      <c r="BC68" s="72">
        <f t="shared" si="63"/>
        <v>-2.7302529015859411</v>
      </c>
      <c r="BD68" s="72">
        <f t="shared" si="64"/>
        <v>-4.7934100194114677</v>
      </c>
      <c r="BE68" s="72">
        <f t="shared" si="34"/>
        <v>35.157666984824097</v>
      </c>
      <c r="BF68" s="72">
        <f t="shared" si="34"/>
        <v>35.157894303157896</v>
      </c>
      <c r="BG68" s="72">
        <f t="shared" si="34"/>
        <v>35.157159745294919</v>
      </c>
      <c r="BH68" s="72">
        <f t="shared" si="34"/>
        <v>35.159534734120442</v>
      </c>
      <c r="BI68" s="72">
        <f t="shared" si="34"/>
        <v>35.15186971848361</v>
      </c>
      <c r="BJ68" s="72">
        <f t="shared" si="34"/>
        <v>35.176755232680875</v>
      </c>
      <c r="BK68" s="72">
        <f t="shared" si="34"/>
        <v>35.097411996870463</v>
      </c>
      <c r="BL68" s="72">
        <f t="shared" si="65"/>
        <v>35.369499086850929</v>
      </c>
    </row>
    <row r="69" spans="1:64" ht="12.95" customHeight="1">
      <c r="A69" s="137" t="s">
        <v>224</v>
      </c>
      <c r="B69" s="72" t="s">
        <v>40</v>
      </c>
      <c r="C69" s="138">
        <v>56443.3243</v>
      </c>
      <c r="D69" s="139" t="s">
        <v>223</v>
      </c>
      <c r="E69" s="129">
        <f t="shared" si="38"/>
        <v>10262.500373567111</v>
      </c>
      <c r="F69" s="72">
        <f t="shared" si="39"/>
        <v>10262.5</v>
      </c>
      <c r="G69" s="72">
        <f t="shared" si="57"/>
        <v>1.4843750250292942E-4</v>
      </c>
      <c r="K69" s="72">
        <f t="shared" si="37"/>
        <v>1.4843750250292942E-4</v>
      </c>
      <c r="O69" s="72">
        <f t="shared" ca="1" si="40"/>
        <v>1.4888099342118583E-3</v>
      </c>
      <c r="Q69" s="130">
        <f t="shared" si="41"/>
        <v>41424.8243</v>
      </c>
      <c r="S69" s="73">
        <v>1</v>
      </c>
      <c r="Z69" s="72">
        <f t="shared" si="42"/>
        <v>10262.5</v>
      </c>
      <c r="AA69" s="78">
        <f t="shared" si="43"/>
        <v>8.9753634946328662E-5</v>
      </c>
      <c r="AB69" s="78">
        <f t="shared" si="44"/>
        <v>5.8683867556600758E-5</v>
      </c>
      <c r="AC69" s="78">
        <f t="shared" si="45"/>
        <v>1.4843750250292942E-4</v>
      </c>
      <c r="AD69" s="78">
        <f t="shared" si="46"/>
        <v>5.8683867556600758E-5</v>
      </c>
      <c r="AE69" s="78">
        <f t="shared" si="47"/>
        <v>3.4437963114006591E-9</v>
      </c>
      <c r="AF69" s="72">
        <f t="shared" si="48"/>
        <v>1.4843750250292942E-4</v>
      </c>
      <c r="AG69" s="131"/>
      <c r="AH69" s="72">
        <f t="shared" si="49"/>
        <v>8.9753634946328662E-5</v>
      </c>
      <c r="AI69" s="72">
        <f t="shared" si="50"/>
        <v>1.3745393888996384</v>
      </c>
      <c r="AJ69" s="72">
        <f t="shared" si="51"/>
        <v>5.9281955797508522E-2</v>
      </c>
      <c r="AK69" s="72">
        <f t="shared" si="52"/>
        <v>-1.7668638540257839E-2</v>
      </c>
      <c r="AL69" s="72">
        <f t="shared" si="53"/>
        <v>-4.7139365970637774E-2</v>
      </c>
      <c r="AM69" s="72">
        <f t="shared" si="54"/>
        <v>-2.3574048510377577E-2</v>
      </c>
      <c r="AN69" s="78">
        <f t="shared" si="56"/>
        <v>37.667325648281349</v>
      </c>
      <c r="AO69" s="78">
        <f t="shared" si="56"/>
        <v>37.667346303977666</v>
      </c>
      <c r="AP69" s="78">
        <f t="shared" si="56"/>
        <v>37.667401420068288</v>
      </c>
      <c r="AQ69" s="78">
        <f t="shared" si="56"/>
        <v>37.66754848718557</v>
      </c>
      <c r="AR69" s="78">
        <f t="shared" si="56"/>
        <v>37.667940905316321</v>
      </c>
      <c r="AS69" s="78">
        <f t="shared" si="56"/>
        <v>37.668987968456626</v>
      </c>
      <c r="AT69" s="78">
        <f t="shared" si="56"/>
        <v>37.671781618701601</v>
      </c>
      <c r="AU69" s="78">
        <f t="shared" si="55"/>
        <v>37.67923432193291</v>
      </c>
      <c r="AW69" s="72">
        <v>5400</v>
      </c>
      <c r="AX69" s="72">
        <f t="shared" si="58"/>
        <v>-7.6544384323016124E-4</v>
      </c>
      <c r="AY69" s="72">
        <f t="shared" si="59"/>
        <v>0</v>
      </c>
      <c r="AZ69" s="72">
        <f t="shared" si="60"/>
        <v>-7.6544384323016124E-4</v>
      </c>
      <c r="BA69" s="72">
        <f t="shared" si="61"/>
        <v>0.66423137057112347</v>
      </c>
      <c r="BB69" s="72">
        <f t="shared" si="62"/>
        <v>-0.53771562026701747</v>
      </c>
      <c r="BC69" s="72">
        <f t="shared" si="63"/>
        <v>-2.6803234080907967</v>
      </c>
      <c r="BD69" s="72">
        <f t="shared" si="64"/>
        <v>-4.2587102299342678</v>
      </c>
      <c r="BE69" s="72">
        <f t="shared" si="34"/>
        <v>35.227777470935315</v>
      </c>
      <c r="BF69" s="72">
        <f t="shared" si="34"/>
        <v>35.227954956912285</v>
      </c>
      <c r="BG69" s="72">
        <f t="shared" si="34"/>
        <v>35.227350990729327</v>
      </c>
      <c r="BH69" s="72">
        <f t="shared" si="34"/>
        <v>35.229407408737138</v>
      </c>
      <c r="BI69" s="72">
        <f t="shared" si="34"/>
        <v>35.222419243053032</v>
      </c>
      <c r="BJ69" s="72">
        <f t="shared" si="34"/>
        <v>35.246327675073346</v>
      </c>
      <c r="BK69" s="72">
        <f t="shared" si="34"/>
        <v>35.166283831255392</v>
      </c>
      <c r="BL69" s="72">
        <f t="shared" si="65"/>
        <v>35.460747886261572</v>
      </c>
    </row>
    <row r="70" spans="1:64" ht="12.95" customHeight="1">
      <c r="A70" s="137" t="s">
        <v>224</v>
      </c>
      <c r="B70" s="72" t="s">
        <v>34</v>
      </c>
      <c r="C70" s="138">
        <v>56774.517099999997</v>
      </c>
      <c r="D70" s="139">
        <v>2.7999999999999998E-4</v>
      </c>
      <c r="E70" s="129">
        <f t="shared" si="38"/>
        <v>11096.000928648513</v>
      </c>
      <c r="F70" s="72">
        <f t="shared" si="39"/>
        <v>11096</v>
      </c>
      <c r="G70" s="72">
        <f t="shared" si="57"/>
        <v>3.6899999395245686E-4</v>
      </c>
      <c r="K70" s="72">
        <f t="shared" si="37"/>
        <v>3.6899999395245686E-4</v>
      </c>
      <c r="O70" s="72">
        <f t="shared" ca="1" si="40"/>
        <v>1.2570885817578957E-3</v>
      </c>
      <c r="Q70" s="130">
        <f t="shared" si="41"/>
        <v>41756.017099999997</v>
      </c>
      <c r="S70" s="73">
        <v>1</v>
      </c>
      <c r="Z70" s="72">
        <f t="shared" si="42"/>
        <v>11096</v>
      </c>
      <c r="AA70" s="78">
        <f t="shared" si="43"/>
        <v>6.759177861451847E-4</v>
      </c>
      <c r="AB70" s="78">
        <f t="shared" si="44"/>
        <v>-3.0691779219272784E-4</v>
      </c>
      <c r="AC70" s="78">
        <f t="shared" si="45"/>
        <v>3.6899999395245686E-4</v>
      </c>
      <c r="AD70" s="78">
        <f t="shared" si="46"/>
        <v>-3.0691779219272784E-4</v>
      </c>
      <c r="AE70" s="78">
        <f t="shared" si="47"/>
        <v>9.4198531164458476E-8</v>
      </c>
      <c r="AF70" s="72">
        <f t="shared" si="48"/>
        <v>3.6899999395245686E-4</v>
      </c>
      <c r="AG70" s="131"/>
      <c r="AH70" s="72">
        <f t="shared" si="49"/>
        <v>6.759177861451847E-4</v>
      </c>
      <c r="AI70" s="72">
        <f t="shared" si="50"/>
        <v>1.2598001860881898</v>
      </c>
      <c r="AJ70" s="72">
        <f t="shared" si="51"/>
        <v>0.79059135608224884</v>
      </c>
      <c r="AK70" s="72">
        <f t="shared" si="52"/>
        <v>0.27036234562846001</v>
      </c>
      <c r="AL70" s="72">
        <f t="shared" si="53"/>
        <v>0.80531802164324462</v>
      </c>
      <c r="AM70" s="72">
        <f t="shared" si="54"/>
        <v>0.42593107367014588</v>
      </c>
      <c r="AN70" s="78">
        <f t="shared" si="56"/>
        <v>38.258415502973449</v>
      </c>
      <c r="AO70" s="78">
        <f t="shared" si="56"/>
        <v>38.258263440927124</v>
      </c>
      <c r="AP70" s="78">
        <f t="shared" si="56"/>
        <v>38.257785107570612</v>
      </c>
      <c r="AQ70" s="78">
        <f t="shared" si="56"/>
        <v>38.256281371388781</v>
      </c>
      <c r="AR70" s="78">
        <f t="shared" si="56"/>
        <v>38.251563210289405</v>
      </c>
      <c r="AS70" s="78">
        <f t="shared" si="56"/>
        <v>38.236847192746602</v>
      </c>
      <c r="AT70" s="78">
        <f t="shared" si="56"/>
        <v>38.19174200596072</v>
      </c>
      <c r="AU70" s="78">
        <f t="shared" si="55"/>
        <v>38.059513693476774</v>
      </c>
      <c r="AW70" s="72">
        <v>5600</v>
      </c>
      <c r="AX70" s="72">
        <f t="shared" si="58"/>
        <v>-8.1786105522207444E-4</v>
      </c>
      <c r="AY70" s="72">
        <f t="shared" si="59"/>
        <v>0</v>
      </c>
      <c r="AZ70" s="72">
        <f t="shared" si="60"/>
        <v>-8.1786105522207444E-4</v>
      </c>
      <c r="BA70" s="72">
        <f t="shared" si="61"/>
        <v>0.67321476823428084</v>
      </c>
      <c r="BB70" s="72">
        <f t="shared" si="62"/>
        <v>-0.58017125964802241</v>
      </c>
      <c r="BC70" s="72">
        <f t="shared" si="63"/>
        <v>-2.6291098134318616</v>
      </c>
      <c r="BD70" s="72">
        <f t="shared" si="64"/>
        <v>-3.8167796496968611</v>
      </c>
      <c r="BE70" s="72">
        <f t="shared" si="34"/>
        <v>35.298783011657662</v>
      </c>
      <c r="BF70" s="72">
        <f t="shared" si="34"/>
        <v>35.298912079598253</v>
      </c>
      <c r="BG70" s="72">
        <f t="shared" si="34"/>
        <v>35.298445456172445</v>
      </c>
      <c r="BH70" s="72">
        <f t="shared" ref="BH70:BK99" si="66">$BL70+$AB$7*SIN(BI70)</f>
        <v>35.300133398535387</v>
      </c>
      <c r="BI70" s="72">
        <f t="shared" si="66"/>
        <v>35.294039789299973</v>
      </c>
      <c r="BJ70" s="72">
        <f t="shared" si="66"/>
        <v>35.316201781769287</v>
      </c>
      <c r="BK70" s="72">
        <f t="shared" si="66"/>
        <v>35.2376057737347</v>
      </c>
      <c r="BL70" s="72">
        <f t="shared" si="65"/>
        <v>35.551996685672222</v>
      </c>
    </row>
    <row r="71" spans="1:64" ht="12.95" customHeight="1">
      <c r="A71" s="137" t="s">
        <v>224</v>
      </c>
      <c r="B71" s="72" t="s">
        <v>34</v>
      </c>
      <c r="C71" s="138">
        <v>56775.311500000003</v>
      </c>
      <c r="D71" s="139">
        <v>5.0000000000000002E-5</v>
      </c>
      <c r="E71" s="129">
        <f t="shared" si="38"/>
        <v>11098.000165470576</v>
      </c>
      <c r="F71" s="72">
        <f t="shared" si="39"/>
        <v>11098</v>
      </c>
      <c r="G71" s="72">
        <f t="shared" si="57"/>
        <v>6.5749998611863703E-5</v>
      </c>
      <c r="K71" s="72">
        <f t="shared" si="37"/>
        <v>6.5749998611863703E-5</v>
      </c>
      <c r="O71" s="72">
        <f t="shared" ca="1" si="40"/>
        <v>1.2565325617160147E-3</v>
      </c>
      <c r="Q71" s="130">
        <f t="shared" si="41"/>
        <v>41756.811500000003</v>
      </c>
      <c r="S71" s="73">
        <v>1</v>
      </c>
      <c r="Z71" s="72">
        <f t="shared" si="42"/>
        <v>11098</v>
      </c>
      <c r="AA71" s="78">
        <f t="shared" si="43"/>
        <v>6.7704884212803948E-4</v>
      </c>
      <c r="AB71" s="78">
        <f t="shared" si="44"/>
        <v>-6.1129884351617577E-4</v>
      </c>
      <c r="AC71" s="78">
        <f t="shared" si="45"/>
        <v>6.5749998611863703E-5</v>
      </c>
      <c r="AD71" s="78">
        <f t="shared" si="46"/>
        <v>-6.1129884351617577E-4</v>
      </c>
      <c r="AE71" s="78">
        <f t="shared" si="47"/>
        <v>3.7368627608421397E-7</v>
      </c>
      <c r="AF71" s="72">
        <f t="shared" si="48"/>
        <v>6.5749998611863703E-5</v>
      </c>
      <c r="AG71" s="131"/>
      <c r="AH71" s="72">
        <f t="shared" si="49"/>
        <v>6.7704884212803948E-4</v>
      </c>
      <c r="AI71" s="72">
        <f t="shared" si="50"/>
        <v>1.2593084245358068</v>
      </c>
      <c r="AJ71" s="72">
        <f t="shared" si="51"/>
        <v>0.79170287042810428</v>
      </c>
      <c r="AK71" s="72">
        <f t="shared" si="52"/>
        <v>0.27083403698563935</v>
      </c>
      <c r="AL71" s="72">
        <f t="shared" si="53"/>
        <v>0.8071353339270616</v>
      </c>
      <c r="AM71" s="72">
        <f t="shared" si="54"/>
        <v>0.42700499166588884</v>
      </c>
      <c r="AN71" s="78">
        <f t="shared" ref="AN71:AT80" si="67">$AU71+$AB$7*SIN(AO71)</f>
        <v>38.259753060159241</v>
      </c>
      <c r="AO71" s="78">
        <f t="shared" si="67"/>
        <v>38.2596013185996</v>
      </c>
      <c r="AP71" s="78">
        <f t="shared" si="67"/>
        <v>38.259123593122553</v>
      </c>
      <c r="AQ71" s="78">
        <f t="shared" si="67"/>
        <v>38.257620510764738</v>
      </c>
      <c r="AR71" s="78">
        <f t="shared" si="67"/>
        <v>38.252900482362897</v>
      </c>
      <c r="AS71" s="78">
        <f t="shared" si="67"/>
        <v>38.238166759058927</v>
      </c>
      <c r="AT71" s="78">
        <f t="shared" si="67"/>
        <v>38.192974600729706</v>
      </c>
      <c r="AU71" s="78">
        <f t="shared" si="55"/>
        <v>38.060426181470881</v>
      </c>
      <c r="AW71" s="72">
        <v>5800</v>
      </c>
      <c r="AX71" s="72">
        <f t="shared" si="58"/>
        <v>-8.6681383917486244E-4</v>
      </c>
      <c r="AY71" s="72">
        <f t="shared" si="59"/>
        <v>0</v>
      </c>
      <c r="AZ71" s="72">
        <f t="shared" si="60"/>
        <v>-8.6681383917486244E-4</v>
      </c>
      <c r="BA71" s="72">
        <f t="shared" si="61"/>
        <v>0.68335036864323628</v>
      </c>
      <c r="BB71" s="72">
        <f t="shared" si="62"/>
        <v>-0.62225865696501526</v>
      </c>
      <c r="BC71" s="72">
        <f t="shared" si="63"/>
        <v>-2.5764240341239728</v>
      </c>
      <c r="BD71" s="72">
        <f t="shared" si="64"/>
        <v>-3.4440668249946622</v>
      </c>
      <c r="BE71" s="72">
        <f t="shared" ref="BE71:BG99" si="68">$BL71+$AB$7*SIN(BF71)</f>
        <v>35.370800540251757</v>
      </c>
      <c r="BF71" s="72">
        <f t="shared" si="68"/>
        <v>35.370887173567631</v>
      </c>
      <c r="BG71" s="72">
        <f t="shared" si="68"/>
        <v>35.370550943969171</v>
      </c>
      <c r="BH71" s="72">
        <f t="shared" si="66"/>
        <v>35.371856542406128</v>
      </c>
      <c r="BI71" s="72">
        <f t="shared" si="66"/>
        <v>35.366796866577694</v>
      </c>
      <c r="BJ71" s="72">
        <f t="shared" si="66"/>
        <v>35.386558967335453</v>
      </c>
      <c r="BK71" s="72">
        <f t="shared" si="66"/>
        <v>35.311543627069803</v>
      </c>
      <c r="BL71" s="72">
        <f t="shared" si="65"/>
        <v>35.643245485082865</v>
      </c>
    </row>
    <row r="72" spans="1:64" ht="12.95" customHeight="1">
      <c r="A72" s="140" t="s">
        <v>58</v>
      </c>
      <c r="B72" s="141" t="s">
        <v>34</v>
      </c>
      <c r="C72" s="140">
        <v>56782.4637</v>
      </c>
      <c r="D72" s="140">
        <v>5.9999999999999995E-4</v>
      </c>
      <c r="E72" s="129">
        <f t="shared" si="38"/>
        <v>11115.999840191917</v>
      </c>
      <c r="F72" s="72">
        <f t="shared" si="39"/>
        <v>11116</v>
      </c>
      <c r="G72" s="72">
        <f t="shared" si="57"/>
        <v>-6.3500003307126462E-5</v>
      </c>
      <c r="K72" s="72">
        <f t="shared" si="37"/>
        <v>-6.3500003307126462E-5</v>
      </c>
      <c r="O72" s="72">
        <f t="shared" ca="1" si="40"/>
        <v>1.2515283813390845E-3</v>
      </c>
      <c r="Q72" s="130">
        <f t="shared" si="41"/>
        <v>41763.9637</v>
      </c>
      <c r="S72" s="73">
        <v>1</v>
      </c>
      <c r="Z72" s="72">
        <f t="shared" si="42"/>
        <v>11116</v>
      </c>
      <c r="AA72" s="78">
        <f t="shared" si="43"/>
        <v>6.8715390029682247E-4</v>
      </c>
      <c r="AB72" s="78">
        <f t="shared" si="44"/>
        <v>-7.5065390360394893E-4</v>
      </c>
      <c r="AC72" s="78">
        <f t="shared" si="45"/>
        <v>-6.3500003307126462E-5</v>
      </c>
      <c r="AD72" s="78">
        <f t="shared" si="46"/>
        <v>-7.5065390360394893E-4</v>
      </c>
      <c r="AE72" s="78">
        <f t="shared" si="47"/>
        <v>5.6348128299584664E-7</v>
      </c>
      <c r="AF72" s="72">
        <f t="shared" si="48"/>
        <v>-6.3500003307126462E-5</v>
      </c>
      <c r="AG72" s="131"/>
      <c r="AH72" s="72">
        <f t="shared" si="49"/>
        <v>6.8715390029682247E-4</v>
      </c>
      <c r="AI72" s="72">
        <f t="shared" si="50"/>
        <v>1.2548618079667246</v>
      </c>
      <c r="AJ72" s="72">
        <f t="shared" si="51"/>
        <v>0.80155018369999609</v>
      </c>
      <c r="AK72" s="72">
        <f t="shared" si="52"/>
        <v>0.27502253264980547</v>
      </c>
      <c r="AL72" s="72">
        <f t="shared" si="53"/>
        <v>0.82342722620102393</v>
      </c>
      <c r="AM72" s="72">
        <f t="shared" si="54"/>
        <v>0.43667004706081203</v>
      </c>
      <c r="AN72" s="78">
        <f t="shared" si="67"/>
        <v>38.271767542022765</v>
      </c>
      <c r="AO72" s="78">
        <f t="shared" si="67"/>
        <v>38.271618780131206</v>
      </c>
      <c r="AP72" s="78">
        <f t="shared" si="67"/>
        <v>38.271146842912415</v>
      </c>
      <c r="AQ72" s="78">
        <f t="shared" si="67"/>
        <v>38.269650601095591</v>
      </c>
      <c r="AR72" s="78">
        <f t="shared" si="67"/>
        <v>38.264916330934284</v>
      </c>
      <c r="AS72" s="78">
        <f t="shared" si="67"/>
        <v>38.25002898975557</v>
      </c>
      <c r="AT72" s="78">
        <f t="shared" si="67"/>
        <v>38.204062955301076</v>
      </c>
      <c r="AU72" s="78">
        <f t="shared" si="55"/>
        <v>38.068638573417843</v>
      </c>
      <c r="AW72" s="72">
        <v>6000</v>
      </c>
      <c r="AX72" s="72">
        <f t="shared" si="58"/>
        <v>-9.1193836527821951E-4</v>
      </c>
      <c r="AY72" s="72">
        <f t="shared" si="59"/>
        <v>0</v>
      </c>
      <c r="AZ72" s="72">
        <f t="shared" si="60"/>
        <v>-9.1193836527821951E-4</v>
      </c>
      <c r="BA72" s="72">
        <f t="shared" si="61"/>
        <v>0.69473038610485804</v>
      </c>
      <c r="BB72" s="72">
        <f t="shared" si="62"/>
        <v>-0.66387763021737267</v>
      </c>
      <c r="BC72" s="72">
        <f t="shared" si="63"/>
        <v>-2.522056749925139</v>
      </c>
      <c r="BD72" s="72">
        <f t="shared" si="64"/>
        <v>-3.124300298036899</v>
      </c>
      <c r="BE72" s="72">
        <f t="shared" si="68"/>
        <v>35.443956691403145</v>
      </c>
      <c r="BF72" s="72">
        <f t="shared" si="68"/>
        <v>35.444009645077053</v>
      </c>
      <c r="BG72" s="72">
        <f t="shared" si="68"/>
        <v>35.443786263994781</v>
      </c>
      <c r="BH72" s="72">
        <f t="shared" si="66"/>
        <v>35.444728995887239</v>
      </c>
      <c r="BI72" s="72">
        <f t="shared" si="66"/>
        <v>35.440757766207142</v>
      </c>
      <c r="BJ72" s="72">
        <f t="shared" si="66"/>
        <v>35.45761986619987</v>
      </c>
      <c r="BK72" s="72">
        <f t="shared" si="66"/>
        <v>35.388241428158864</v>
      </c>
      <c r="BL72" s="72">
        <f t="shared" si="65"/>
        <v>35.734494284493515</v>
      </c>
    </row>
    <row r="73" spans="1:64" ht="12.95" customHeight="1">
      <c r="A73" s="142" t="s">
        <v>224</v>
      </c>
      <c r="B73" s="143" t="s">
        <v>34</v>
      </c>
      <c r="C73" s="138">
        <v>56784.450900000003</v>
      </c>
      <c r="D73" s="139">
        <v>2.9E-4</v>
      </c>
      <c r="E73" s="129">
        <f t="shared" si="38"/>
        <v>11121.000952242241</v>
      </c>
      <c r="F73" s="72">
        <f t="shared" si="39"/>
        <v>11121</v>
      </c>
      <c r="G73" s="72">
        <f t="shared" si="57"/>
        <v>3.7837499985471368E-4</v>
      </c>
      <c r="K73" s="72">
        <f t="shared" si="37"/>
        <v>3.7837499985471368E-4</v>
      </c>
      <c r="O73" s="72">
        <f t="shared" ca="1" si="40"/>
        <v>1.2501383312343815E-3</v>
      </c>
      <c r="Q73" s="130">
        <f t="shared" si="41"/>
        <v>41765.950900000003</v>
      </c>
      <c r="S73" s="73">
        <v>1</v>
      </c>
      <c r="Z73" s="72">
        <f t="shared" si="42"/>
        <v>11121</v>
      </c>
      <c r="AA73" s="78">
        <f t="shared" si="43"/>
        <v>6.899370207808426E-4</v>
      </c>
      <c r="AB73" s="78">
        <f t="shared" si="44"/>
        <v>-3.1156202092612892E-4</v>
      </c>
      <c r="AC73" s="78">
        <f t="shared" si="45"/>
        <v>3.7837499985471368E-4</v>
      </c>
      <c r="AD73" s="78">
        <f t="shared" si="46"/>
        <v>-3.1156202092612892E-4</v>
      </c>
      <c r="AE73" s="78">
        <f t="shared" si="47"/>
        <v>9.7070892883573593E-8</v>
      </c>
      <c r="AF73" s="72">
        <f t="shared" si="48"/>
        <v>3.7837499985471368E-4</v>
      </c>
      <c r="AG73" s="131"/>
      <c r="AH73" s="72">
        <f t="shared" si="49"/>
        <v>6.899370207808426E-4</v>
      </c>
      <c r="AI73" s="72">
        <f t="shared" si="50"/>
        <v>1.2536202324436139</v>
      </c>
      <c r="AJ73" s="72">
        <f t="shared" si="51"/>
        <v>0.80423574085246208</v>
      </c>
      <c r="AK73" s="72">
        <f t="shared" si="52"/>
        <v>0.27616790602897395</v>
      </c>
      <c r="AL73" s="72">
        <f t="shared" si="53"/>
        <v>0.8279322877409574</v>
      </c>
      <c r="AM73" s="72">
        <f t="shared" si="54"/>
        <v>0.43935473727839736</v>
      </c>
      <c r="AN73" s="78">
        <f t="shared" si="67"/>
        <v>38.275097351052409</v>
      </c>
      <c r="AO73" s="78">
        <f t="shared" si="67"/>
        <v>38.274949446058343</v>
      </c>
      <c r="AP73" s="78">
        <f t="shared" si="67"/>
        <v>38.27447921552583</v>
      </c>
      <c r="AQ73" s="78">
        <f t="shared" si="67"/>
        <v>38.272985175042628</v>
      </c>
      <c r="AR73" s="78">
        <f t="shared" si="67"/>
        <v>38.268247763749592</v>
      </c>
      <c r="AS73" s="78">
        <f t="shared" si="67"/>
        <v>38.253319586726469</v>
      </c>
      <c r="AT73" s="78">
        <f t="shared" si="67"/>
        <v>38.20714144116377</v>
      </c>
      <c r="AU73" s="78">
        <f t="shared" si="55"/>
        <v>38.070919793403107</v>
      </c>
      <c r="AW73" s="72">
        <v>6200</v>
      </c>
      <c r="AX73" s="72">
        <f t="shared" si="58"/>
        <v>-9.5284208175796397E-4</v>
      </c>
      <c r="AY73" s="72">
        <f t="shared" si="59"/>
        <v>0</v>
      </c>
      <c r="AZ73" s="72">
        <f t="shared" si="60"/>
        <v>-9.5284208175796397E-4</v>
      </c>
      <c r="BA73" s="72">
        <f t="shared" si="61"/>
        <v>0.70746135618886019</v>
      </c>
      <c r="BB73" s="72">
        <f t="shared" si="62"/>
        <v>-0.70489513147229022</v>
      </c>
      <c r="BC73" s="72">
        <f t="shared" si="63"/>
        <v>-2.4657734638450104</v>
      </c>
      <c r="BD73" s="72">
        <f t="shared" si="64"/>
        <v>-2.8458680527642484</v>
      </c>
      <c r="BE73" s="72">
        <f t="shared" si="68"/>
        <v>35.518389187401461</v>
      </c>
      <c r="BF73" s="72">
        <f t="shared" si="68"/>
        <v>35.518418074503622</v>
      </c>
      <c r="BG73" s="72">
        <f t="shared" si="68"/>
        <v>35.518283584017468</v>
      </c>
      <c r="BH73" s="72">
        <f t="shared" si="66"/>
        <v>35.518909955577314</v>
      </c>
      <c r="BI73" s="72">
        <f t="shared" si="66"/>
        <v>35.515997476518002</v>
      </c>
      <c r="BJ73" s="72">
        <f t="shared" si="66"/>
        <v>35.529644721733582</v>
      </c>
      <c r="BK73" s="72">
        <f t="shared" si="66"/>
        <v>35.467820249568</v>
      </c>
      <c r="BL73" s="72">
        <f t="shared" si="65"/>
        <v>35.825743083904158</v>
      </c>
    </row>
    <row r="74" spans="1:64" ht="12.95" customHeight="1">
      <c r="A74" s="142" t="s">
        <v>224</v>
      </c>
      <c r="B74" s="143" t="s">
        <v>34</v>
      </c>
      <c r="C74" s="138">
        <v>56793.192999999999</v>
      </c>
      <c r="D74" s="139">
        <v>6.8999999999999997E-4</v>
      </c>
      <c r="E74" s="129">
        <f t="shared" si="38"/>
        <v>11143.001868936606</v>
      </c>
      <c r="F74" s="72">
        <f t="shared" si="39"/>
        <v>11143</v>
      </c>
      <c r="G74" s="72">
        <f t="shared" si="57"/>
        <v>7.426249940181151E-4</v>
      </c>
      <c r="K74" s="72">
        <f t="shared" si="37"/>
        <v>7.426249940181151E-4</v>
      </c>
      <c r="O74" s="72">
        <f t="shared" ca="1" si="40"/>
        <v>1.2440221107736893E-3</v>
      </c>
      <c r="Q74" s="130">
        <f t="shared" si="41"/>
        <v>41774.692999999999</v>
      </c>
      <c r="S74" s="73">
        <v>1</v>
      </c>
      <c r="Z74" s="72">
        <f t="shared" si="42"/>
        <v>11143</v>
      </c>
      <c r="AA74" s="78">
        <f t="shared" si="43"/>
        <v>7.0205910170993431E-4</v>
      </c>
      <c r="AB74" s="78">
        <f t="shared" si="44"/>
        <v>4.0565892308180797E-5</v>
      </c>
      <c r="AC74" s="78">
        <f t="shared" si="45"/>
        <v>7.426249940181151E-4</v>
      </c>
      <c r="AD74" s="78">
        <f t="shared" si="46"/>
        <v>4.0565892308180797E-5</v>
      </c>
      <c r="AE74" s="78">
        <f t="shared" si="47"/>
        <v>1.6455916187589219E-9</v>
      </c>
      <c r="AF74" s="72">
        <f t="shared" si="48"/>
        <v>7.426249940181151E-4</v>
      </c>
      <c r="AG74" s="131"/>
      <c r="AH74" s="72">
        <f t="shared" si="49"/>
        <v>7.0205910170993431E-4</v>
      </c>
      <c r="AI74" s="72">
        <f t="shared" si="50"/>
        <v>1.2481263147433783</v>
      </c>
      <c r="AJ74" s="72">
        <f t="shared" si="51"/>
        <v>0.81579620625824512</v>
      </c>
      <c r="AK74" s="72">
        <f t="shared" si="52"/>
        <v>0.28111433004571446</v>
      </c>
      <c r="AL74" s="72">
        <f t="shared" si="53"/>
        <v>0.84764847237242069</v>
      </c>
      <c r="AM74" s="72">
        <f t="shared" si="54"/>
        <v>0.45116730789816251</v>
      </c>
      <c r="AN74" s="78">
        <f t="shared" si="67"/>
        <v>38.28970926655397</v>
      </c>
      <c r="AO74" s="78">
        <f t="shared" si="67"/>
        <v>38.289565271379587</v>
      </c>
      <c r="AP74" s="78">
        <f t="shared" si="67"/>
        <v>38.289103036857263</v>
      </c>
      <c r="AQ74" s="78">
        <f t="shared" si="67"/>
        <v>38.287620197117285</v>
      </c>
      <c r="AR74" s="78">
        <f t="shared" si="67"/>
        <v>38.282873132348051</v>
      </c>
      <c r="AS74" s="78">
        <f t="shared" si="67"/>
        <v>38.267774792990402</v>
      </c>
      <c r="AT74" s="78">
        <f t="shared" si="67"/>
        <v>38.22067830153712</v>
      </c>
      <c r="AU74" s="78">
        <f t="shared" si="55"/>
        <v>38.080957161338276</v>
      </c>
      <c r="AW74" s="72">
        <v>6400</v>
      </c>
      <c r="AX74" s="72">
        <f t="shared" si="58"/>
        <v>-9.8909927263069863E-4</v>
      </c>
      <c r="AY74" s="72">
        <f t="shared" si="59"/>
        <v>0</v>
      </c>
      <c r="AZ74" s="72">
        <f t="shared" si="60"/>
        <v>-9.8909927263069863E-4</v>
      </c>
      <c r="BA74" s="72">
        <f t="shared" si="61"/>
        <v>0.72166589812851134</v>
      </c>
      <c r="BB74" s="72">
        <f t="shared" si="62"/>
        <v>-0.7451360653881608</v>
      </c>
      <c r="BC74" s="72">
        <f t="shared" si="63"/>
        <v>-2.4073099126037909</v>
      </c>
      <c r="BD74" s="72">
        <f t="shared" si="64"/>
        <v>-2.6002519366684052</v>
      </c>
      <c r="BE74" s="72">
        <f t="shared" si="68"/>
        <v>35.594248296421675</v>
      </c>
      <c r="BF74" s="72">
        <f t="shared" si="68"/>
        <v>35.594261932642254</v>
      </c>
      <c r="BG74" s="72">
        <f t="shared" si="68"/>
        <v>35.594190491716752</v>
      </c>
      <c r="BH74" s="72">
        <f t="shared" si="66"/>
        <v>35.594564870626236</v>
      </c>
      <c r="BI74" s="72">
        <f t="shared" si="66"/>
        <v>35.592605601204852</v>
      </c>
      <c r="BJ74" s="72">
        <f t="shared" si="66"/>
        <v>35.602932292809967</v>
      </c>
      <c r="BK74" s="72">
        <f t="shared" si="66"/>
        <v>35.550377192138818</v>
      </c>
      <c r="BL74" s="72">
        <f t="shared" si="65"/>
        <v>35.916991883314807</v>
      </c>
    </row>
    <row r="75" spans="1:64" ht="12.95" customHeight="1">
      <c r="A75" s="142" t="s">
        <v>224</v>
      </c>
      <c r="B75" s="143" t="s">
        <v>40</v>
      </c>
      <c r="C75" s="138">
        <v>56793.391799999998</v>
      </c>
      <c r="D75" s="139">
        <v>3.5E-4</v>
      </c>
      <c r="E75" s="129">
        <f t="shared" si="38"/>
        <v>11143.502181474647</v>
      </c>
      <c r="F75" s="72">
        <f t="shared" si="39"/>
        <v>11143.5</v>
      </c>
      <c r="G75" s="72">
        <f t="shared" si="57"/>
        <v>8.6681249376852065E-4</v>
      </c>
      <c r="K75" s="72">
        <f t="shared" si="37"/>
        <v>8.6681249376852065E-4</v>
      </c>
      <c r="O75" s="72">
        <f t="shared" ca="1" si="40"/>
        <v>1.2438831057632188E-3</v>
      </c>
      <c r="Q75" s="130">
        <f t="shared" si="41"/>
        <v>41774.891799999998</v>
      </c>
      <c r="S75" s="73">
        <v>1</v>
      </c>
      <c r="Z75" s="72">
        <f t="shared" si="42"/>
        <v>11143.5</v>
      </c>
      <c r="AA75" s="78">
        <f t="shared" si="43"/>
        <v>7.0233225622207075E-4</v>
      </c>
      <c r="AB75" s="78">
        <f t="shared" si="44"/>
        <v>1.644802375464499E-4</v>
      </c>
      <c r="AC75" s="78">
        <f t="shared" si="45"/>
        <v>8.6681249376852065E-4</v>
      </c>
      <c r="AD75" s="78">
        <f t="shared" si="46"/>
        <v>1.644802375464499E-4</v>
      </c>
      <c r="AE75" s="78">
        <f t="shared" si="47"/>
        <v>2.7053748543336587E-8</v>
      </c>
      <c r="AF75" s="72">
        <f t="shared" si="48"/>
        <v>8.6681249376852065E-4</v>
      </c>
      <c r="AG75" s="131"/>
      <c r="AH75" s="72">
        <f t="shared" si="49"/>
        <v>7.0233225622207075E-4</v>
      </c>
      <c r="AI75" s="72">
        <f t="shared" si="50"/>
        <v>1.2480008900472359</v>
      </c>
      <c r="AJ75" s="72">
        <f t="shared" si="51"/>
        <v>0.81605411185204257</v>
      </c>
      <c r="AK75" s="72">
        <f t="shared" si="52"/>
        <v>0.28122498672941521</v>
      </c>
      <c r="AL75" s="72">
        <f t="shared" si="53"/>
        <v>0.84809455426753666</v>
      </c>
      <c r="AM75" s="72">
        <f t="shared" si="54"/>
        <v>0.45143577628333098</v>
      </c>
      <c r="AN75" s="78">
        <f t="shared" si="67"/>
        <v>38.290040609394239</v>
      </c>
      <c r="AO75" s="78">
        <f t="shared" si="67"/>
        <v>38.289896705588902</v>
      </c>
      <c r="AP75" s="78">
        <f t="shared" si="67"/>
        <v>38.289434661729537</v>
      </c>
      <c r="AQ75" s="78">
        <f t="shared" si="67"/>
        <v>38.287952104756165</v>
      </c>
      <c r="AR75" s="78">
        <f t="shared" si="67"/>
        <v>38.283204899000843</v>
      </c>
      <c r="AS75" s="78">
        <f t="shared" si="67"/>
        <v>38.268102872860666</v>
      </c>
      <c r="AT75" s="78">
        <f t="shared" si="67"/>
        <v>38.220985795189797</v>
      </c>
      <c r="AU75" s="78">
        <f t="shared" si="55"/>
        <v>38.081185283336801</v>
      </c>
      <c r="AW75" s="72">
        <v>6600</v>
      </c>
      <c r="AX75" s="72">
        <f t="shared" si="58"/>
        <v>-1.0202461942713261E-3</v>
      </c>
      <c r="AY75" s="72">
        <f t="shared" si="59"/>
        <v>0</v>
      </c>
      <c r="AZ75" s="72">
        <f t="shared" si="60"/>
        <v>-1.0202461942713261E-3</v>
      </c>
      <c r="BA75" s="72">
        <f t="shared" si="61"/>
        <v>0.73748458752302426</v>
      </c>
      <c r="BB75" s="72">
        <f t="shared" si="62"/>
        <v>-0.78437141059227677</v>
      </c>
      <c r="BC75" s="72">
        <f t="shared" si="63"/>
        <v>-2.3463666540760681</v>
      </c>
      <c r="BD75" s="72">
        <f t="shared" si="64"/>
        <v>-2.381052363617949</v>
      </c>
      <c r="BE75" s="72">
        <f t="shared" si="68"/>
        <v>35.671698427967087</v>
      </c>
      <c r="BF75" s="72">
        <f t="shared" si="68"/>
        <v>35.6717037251384</v>
      </c>
      <c r="BG75" s="72">
        <f t="shared" si="68"/>
        <v>35.671671684574974</v>
      </c>
      <c r="BH75" s="72">
        <f t="shared" si="66"/>
        <v>35.671865517609547</v>
      </c>
      <c r="BI75" s="72">
        <f t="shared" si="66"/>
        <v>35.67069406825491</v>
      </c>
      <c r="BJ75" s="72">
        <f t="shared" si="66"/>
        <v>35.677816987740712</v>
      </c>
      <c r="BK75" s="72">
        <f t="shared" si="66"/>
        <v>35.635984577054266</v>
      </c>
      <c r="BL75" s="72">
        <f t="shared" si="65"/>
        <v>36.00824068272545</v>
      </c>
    </row>
    <row r="76" spans="1:64" ht="12.95" customHeight="1">
      <c r="A76" s="142" t="s">
        <v>224</v>
      </c>
      <c r="B76" s="143" t="s">
        <v>34</v>
      </c>
      <c r="C76" s="138">
        <v>56799.5507</v>
      </c>
      <c r="D76" s="139">
        <v>7.6999999999999996E-4</v>
      </c>
      <c r="E76" s="129">
        <f t="shared" si="38"/>
        <v>11159.002055169645</v>
      </c>
      <c r="F76" s="72">
        <f t="shared" si="39"/>
        <v>11159</v>
      </c>
      <c r="G76" s="72">
        <f t="shared" si="57"/>
        <v>8.166249972418882E-4</v>
      </c>
      <c r="K76" s="72">
        <f t="shared" si="37"/>
        <v>8.166249972418882E-4</v>
      </c>
      <c r="O76" s="72">
        <f t="shared" ca="1" si="40"/>
        <v>1.23957395043864E-3</v>
      </c>
      <c r="Q76" s="130">
        <f t="shared" si="41"/>
        <v>41781.0507</v>
      </c>
      <c r="S76" s="73">
        <v>1</v>
      </c>
      <c r="Z76" s="72">
        <f t="shared" si="42"/>
        <v>11159</v>
      </c>
      <c r="AA76" s="78">
        <f t="shared" si="43"/>
        <v>7.1074814518622793E-4</v>
      </c>
      <c r="AB76" s="78">
        <f t="shared" si="44"/>
        <v>1.0587685205566027E-4</v>
      </c>
      <c r="AC76" s="78">
        <f t="shared" si="45"/>
        <v>8.166249972418882E-4</v>
      </c>
      <c r="AD76" s="78">
        <f t="shared" si="46"/>
        <v>1.0587685205566027E-4</v>
      </c>
      <c r="AE76" s="78">
        <f t="shared" si="47"/>
        <v>1.1209907801216172E-8</v>
      </c>
      <c r="AF76" s="72">
        <f t="shared" si="48"/>
        <v>8.166249972418882E-4</v>
      </c>
      <c r="AG76" s="131"/>
      <c r="AH76" s="72">
        <f t="shared" si="49"/>
        <v>7.1074814518622793E-4</v>
      </c>
      <c r="AI76" s="72">
        <f t="shared" si="50"/>
        <v>1.2441010339792091</v>
      </c>
      <c r="AJ76" s="72">
        <f t="shared" si="51"/>
        <v>0.82394317858281318</v>
      </c>
      <c r="AK76" s="72">
        <f t="shared" si="52"/>
        <v>0.28461661904298902</v>
      </c>
      <c r="AL76" s="72">
        <f t="shared" si="53"/>
        <v>0.86187860365634417</v>
      </c>
      <c r="AM76" s="72">
        <f t="shared" si="54"/>
        <v>0.45975838200342484</v>
      </c>
      <c r="AN76" s="78">
        <f t="shared" si="67"/>
        <v>38.300295705269171</v>
      </c>
      <c r="AO76" s="78">
        <f t="shared" si="67"/>
        <v>38.300154685215873</v>
      </c>
      <c r="AP76" s="78">
        <f t="shared" si="67"/>
        <v>38.299698740263921</v>
      </c>
      <c r="AQ76" s="78">
        <f t="shared" si="67"/>
        <v>38.298225555592182</v>
      </c>
      <c r="AR76" s="78">
        <f t="shared" si="67"/>
        <v>38.293475690967753</v>
      </c>
      <c r="AS76" s="78">
        <f t="shared" si="67"/>
        <v>38.278263362922253</v>
      </c>
      <c r="AT76" s="78">
        <f t="shared" si="67"/>
        <v>38.230514469467387</v>
      </c>
      <c r="AU76" s="78">
        <f t="shared" si="55"/>
        <v>38.088257065291131</v>
      </c>
      <c r="AW76" s="72">
        <v>6800</v>
      </c>
      <c r="AX76" s="72">
        <f t="shared" si="58"/>
        <v>-1.0457758647696303E-3</v>
      </c>
      <c r="AY76" s="72">
        <f t="shared" si="59"/>
        <v>0</v>
      </c>
      <c r="AZ76" s="72">
        <f t="shared" si="60"/>
        <v>-1.0457758647696303E-3</v>
      </c>
      <c r="BA76" s="72">
        <f t="shared" si="61"/>
        <v>0.75507784841545289</v>
      </c>
      <c r="BB76" s="72">
        <f t="shared" si="62"/>
        <v>-0.82230286627857774</v>
      </c>
      <c r="BC76" s="72">
        <f t="shared" si="63"/>
        <v>-2.2826026272957387</v>
      </c>
      <c r="BD76" s="72">
        <f t="shared" si="64"/>
        <v>-2.1833586203465973</v>
      </c>
      <c r="BE76" s="72">
        <f t="shared" si="68"/>
        <v>35.750919936372505</v>
      </c>
      <c r="BF76" s="72">
        <f t="shared" si="68"/>
        <v>35.750921483011439</v>
      </c>
      <c r="BG76" s="72">
        <f t="shared" si="68"/>
        <v>35.750910289505882</v>
      </c>
      <c r="BH76" s="72">
        <f t="shared" si="66"/>
        <v>35.750991307512329</v>
      </c>
      <c r="BI76" s="72">
        <f t="shared" si="66"/>
        <v>35.750405276739997</v>
      </c>
      <c r="BJ76" s="72">
        <f t="shared" si="66"/>
        <v>35.754663962629834</v>
      </c>
      <c r="BK76" s="72">
        <f t="shared" si="66"/>
        <v>35.724689344085384</v>
      </c>
      <c r="BL76" s="72">
        <f t="shared" si="65"/>
        <v>36.099489482136093</v>
      </c>
    </row>
    <row r="77" spans="1:64" ht="12.95" customHeight="1">
      <c r="A77" s="142" t="s">
        <v>224</v>
      </c>
      <c r="B77" s="143" t="s">
        <v>34</v>
      </c>
      <c r="C77" s="138">
        <v>56802.332399999999</v>
      </c>
      <c r="D77" s="139">
        <v>9.7999999999999997E-4</v>
      </c>
      <c r="E77" s="129">
        <f t="shared" si="38"/>
        <v>11166.002655708273</v>
      </c>
      <c r="F77" s="72">
        <f t="shared" si="39"/>
        <v>11166</v>
      </c>
      <c r="G77" s="72">
        <f t="shared" si="57"/>
        <v>1.0552499952609651E-3</v>
      </c>
      <c r="K77" s="72">
        <f t="shared" si="37"/>
        <v>1.0552499952609651E-3</v>
      </c>
      <c r="O77" s="72">
        <f t="shared" ca="1" si="40"/>
        <v>1.2376278802920561E-3</v>
      </c>
      <c r="Q77" s="130">
        <f t="shared" si="41"/>
        <v>41783.832399999999</v>
      </c>
      <c r="S77" s="73">
        <v>1</v>
      </c>
      <c r="Z77" s="72">
        <f t="shared" si="42"/>
        <v>11166</v>
      </c>
      <c r="AA77" s="78">
        <f t="shared" si="43"/>
        <v>7.1451585289217462E-4</v>
      </c>
      <c r="AB77" s="78">
        <f t="shared" si="44"/>
        <v>3.4073414236879046E-4</v>
      </c>
      <c r="AC77" s="78">
        <f t="shared" si="45"/>
        <v>1.0552499952609651E-3</v>
      </c>
      <c r="AD77" s="78">
        <f t="shared" si="46"/>
        <v>3.4073414236879046E-4</v>
      </c>
      <c r="AE77" s="78">
        <f t="shared" si="47"/>
        <v>1.1609975577579516E-7</v>
      </c>
      <c r="AF77" s="72">
        <f t="shared" si="48"/>
        <v>1.0552499952609651E-3</v>
      </c>
      <c r="AG77" s="131"/>
      <c r="AH77" s="72">
        <f t="shared" si="49"/>
        <v>7.1451585289217462E-4</v>
      </c>
      <c r="AI77" s="72">
        <f t="shared" si="50"/>
        <v>1.2423326567539776</v>
      </c>
      <c r="AJ77" s="72">
        <f t="shared" si="51"/>
        <v>0.82743887136314975</v>
      </c>
      <c r="AK77" s="72">
        <f t="shared" si="52"/>
        <v>0.28612378107340142</v>
      </c>
      <c r="AL77" s="72">
        <f t="shared" si="53"/>
        <v>0.86807536689959253</v>
      </c>
      <c r="AM77" s="72">
        <f t="shared" si="54"/>
        <v>0.46351705891129102</v>
      </c>
      <c r="AN77" s="78">
        <f t="shared" si="67"/>
        <v>38.304916509097723</v>
      </c>
      <c r="AO77" s="78">
        <f t="shared" si="67"/>
        <v>38.304776822436637</v>
      </c>
      <c r="AP77" s="78">
        <f t="shared" si="67"/>
        <v>38.304323748108288</v>
      </c>
      <c r="AQ77" s="78">
        <f t="shared" si="67"/>
        <v>38.302855175292592</v>
      </c>
      <c r="AR77" s="78">
        <f t="shared" si="67"/>
        <v>38.298105190082687</v>
      </c>
      <c r="AS77" s="78">
        <f t="shared" si="67"/>
        <v>38.282845583774204</v>
      </c>
      <c r="AT77" s="78">
        <f t="shared" si="67"/>
        <v>38.234815417127621</v>
      </c>
      <c r="AU77" s="78">
        <f t="shared" si="55"/>
        <v>38.091450773270502</v>
      </c>
      <c r="AW77" s="72">
        <v>7000</v>
      </c>
      <c r="AX77" s="72">
        <f t="shared" si="58"/>
        <v>-1.0651325964445406E-3</v>
      </c>
      <c r="AY77" s="72">
        <f t="shared" si="59"/>
        <v>0</v>
      </c>
      <c r="AZ77" s="72">
        <f t="shared" si="60"/>
        <v>-1.0651325964445406E-3</v>
      </c>
      <c r="BA77" s="72">
        <f t="shared" si="61"/>
        <v>0.77462768997857712</v>
      </c>
      <c r="BB77" s="72">
        <f t="shared" si="62"/>
        <v>-0.85854299797746647</v>
      </c>
      <c r="BC77" s="72">
        <f t="shared" si="63"/>
        <v>-2.2156274685694766</v>
      </c>
      <c r="BD77" s="72">
        <f t="shared" si="64"/>
        <v>-2.0033295113039062</v>
      </c>
      <c r="BE77" s="72">
        <f t="shared" si="68"/>
        <v>35.832111183010731</v>
      </c>
      <c r="BF77" s="72">
        <f t="shared" si="68"/>
        <v>35.832111460994199</v>
      </c>
      <c r="BG77" s="72">
        <f t="shared" si="68"/>
        <v>35.832108921102297</v>
      </c>
      <c r="BH77" s="72">
        <f t="shared" si="66"/>
        <v>35.832132128487459</v>
      </c>
      <c r="BI77" s="72">
        <f t="shared" si="66"/>
        <v>35.83192014458416</v>
      </c>
      <c r="BJ77" s="72">
        <f t="shared" si="66"/>
        <v>35.833861978160002</v>
      </c>
      <c r="BK77" s="72">
        <f t="shared" si="66"/>
        <v>35.816512661025733</v>
      </c>
      <c r="BL77" s="72">
        <f t="shared" si="65"/>
        <v>36.190738281546743</v>
      </c>
    </row>
    <row r="78" spans="1:64" ht="12.95" customHeight="1">
      <c r="A78" s="142" t="s">
        <v>224</v>
      </c>
      <c r="B78" s="143" t="s">
        <v>34</v>
      </c>
      <c r="C78" s="138">
        <v>56816.239200000004</v>
      </c>
      <c r="D78" s="139">
        <v>5.5000000000000003E-4</v>
      </c>
      <c r="E78" s="129">
        <f t="shared" si="38"/>
        <v>11201.001380074895</v>
      </c>
      <c r="F78" s="72">
        <f t="shared" si="39"/>
        <v>11201</v>
      </c>
      <c r="G78" s="72">
        <f t="shared" si="57"/>
        <v>5.4837499919813126E-4</v>
      </c>
      <c r="K78" s="72">
        <f t="shared" si="37"/>
        <v>5.4837499919813126E-4</v>
      </c>
      <c r="O78" s="72">
        <f t="shared" ca="1" si="40"/>
        <v>1.2278975295591365E-3</v>
      </c>
      <c r="Q78" s="130">
        <f t="shared" si="41"/>
        <v>41797.739200000004</v>
      </c>
      <c r="S78" s="73">
        <v>1</v>
      </c>
      <c r="Z78" s="72">
        <f t="shared" si="42"/>
        <v>11201</v>
      </c>
      <c r="AA78" s="78">
        <f t="shared" si="43"/>
        <v>7.3304509043408349E-4</v>
      </c>
      <c r="AB78" s="78">
        <f t="shared" si="44"/>
        <v>-1.8467009123595223E-4</v>
      </c>
      <c r="AC78" s="78">
        <f t="shared" si="45"/>
        <v>5.4837499919813126E-4</v>
      </c>
      <c r="AD78" s="78">
        <f t="shared" si="46"/>
        <v>-1.8467009123595223E-4</v>
      </c>
      <c r="AE78" s="78">
        <f t="shared" si="47"/>
        <v>3.4103042597094923E-8</v>
      </c>
      <c r="AF78" s="72">
        <f t="shared" si="48"/>
        <v>5.4837499919813126E-4</v>
      </c>
      <c r="AG78" s="131"/>
      <c r="AH78" s="72">
        <f t="shared" si="49"/>
        <v>7.3304509043408349E-4</v>
      </c>
      <c r="AI78" s="72">
        <f t="shared" si="50"/>
        <v>1.2334302582885484</v>
      </c>
      <c r="AJ78" s="72">
        <f t="shared" si="51"/>
        <v>0.84429623778829976</v>
      </c>
      <c r="AK78" s="72">
        <f t="shared" si="52"/>
        <v>0.29343184752259344</v>
      </c>
      <c r="AL78" s="72">
        <f t="shared" si="53"/>
        <v>0.8987944142024511</v>
      </c>
      <c r="AM78" s="72">
        <f t="shared" si="54"/>
        <v>0.48231183202516348</v>
      </c>
      <c r="AN78" s="78">
        <f t="shared" si="67"/>
        <v>38.327921586879683</v>
      </c>
      <c r="AO78" s="78">
        <f t="shared" si="67"/>
        <v>38.327788821507177</v>
      </c>
      <c r="AP78" s="78">
        <f t="shared" si="67"/>
        <v>38.327351106914463</v>
      </c>
      <c r="AQ78" s="78">
        <f t="shared" si="67"/>
        <v>38.325908988581517</v>
      </c>
      <c r="AR78" s="78">
        <f t="shared" si="67"/>
        <v>38.321168310091593</v>
      </c>
      <c r="AS78" s="78">
        <f t="shared" si="67"/>
        <v>38.305696017883569</v>
      </c>
      <c r="AT78" s="78">
        <f t="shared" si="67"/>
        <v>38.256297995802932</v>
      </c>
      <c r="AU78" s="78">
        <f t="shared" si="55"/>
        <v>38.107419313167362</v>
      </c>
      <c r="AW78" s="72">
        <v>7200</v>
      </c>
      <c r="AX78" s="72">
        <f t="shared" si="58"/>
        <v>-1.0777064108701945E-3</v>
      </c>
      <c r="AY78" s="72">
        <f t="shared" si="59"/>
        <v>0</v>
      </c>
      <c r="AZ78" s="72">
        <f t="shared" si="60"/>
        <v>-1.0777064108701945E-3</v>
      </c>
      <c r="BA78" s="72">
        <f t="shared" si="61"/>
        <v>0.79633896417499428</v>
      </c>
      <c r="BB78" s="72">
        <f t="shared" si="62"/>
        <v>-0.89258955051557076</v>
      </c>
      <c r="BC78" s="72">
        <f t="shared" si="63"/>
        <v>-2.1449923886512696</v>
      </c>
      <c r="BD78" s="72">
        <f t="shared" si="64"/>
        <v>-1.8379064013994355</v>
      </c>
      <c r="BE78" s="72">
        <f t="shared" si="68"/>
        <v>35.915490855407228</v>
      </c>
      <c r="BF78" s="72">
        <f t="shared" si="68"/>
        <v>35.915490869113995</v>
      </c>
      <c r="BG78" s="72">
        <f t="shared" si="68"/>
        <v>35.915490696046177</v>
      </c>
      <c r="BH78" s="72">
        <f t="shared" si="66"/>
        <v>35.915492881288124</v>
      </c>
      <c r="BI78" s="72">
        <f t="shared" si="66"/>
        <v>35.915465290938691</v>
      </c>
      <c r="BJ78" s="72">
        <f t="shared" si="66"/>
        <v>35.915813899107484</v>
      </c>
      <c r="BK78" s="72">
        <f t="shared" si="66"/>
        <v>35.911449747563317</v>
      </c>
      <c r="BL78" s="72">
        <f t="shared" si="65"/>
        <v>36.281987080957386</v>
      </c>
    </row>
    <row r="79" spans="1:64" ht="12.95" customHeight="1">
      <c r="A79" s="142" t="s">
        <v>224</v>
      </c>
      <c r="B79" s="143" t="s">
        <v>40</v>
      </c>
      <c r="C79" s="138">
        <v>56816.438000000002</v>
      </c>
      <c r="D79" s="139">
        <v>1.6000000000000001E-4</v>
      </c>
      <c r="E79" s="129">
        <f t="shared" si="38"/>
        <v>11201.501692612936</v>
      </c>
      <c r="F79" s="72">
        <f t="shared" si="39"/>
        <v>11201.5</v>
      </c>
      <c r="G79" s="72">
        <f t="shared" si="57"/>
        <v>6.7256249894853681E-4</v>
      </c>
      <c r="K79" s="72">
        <f t="shared" si="37"/>
        <v>6.7256249894853681E-4</v>
      </c>
      <c r="O79" s="72">
        <f t="shared" ca="1" si="40"/>
        <v>1.227758524548666E-3</v>
      </c>
      <c r="Q79" s="130">
        <f t="shared" si="41"/>
        <v>41797.938000000002</v>
      </c>
      <c r="S79" s="73">
        <v>1</v>
      </c>
      <c r="Z79" s="72">
        <f t="shared" si="42"/>
        <v>11201.5</v>
      </c>
      <c r="AA79" s="78">
        <f t="shared" si="43"/>
        <v>7.3330605001934509E-4</v>
      </c>
      <c r="AB79" s="78">
        <f t="shared" si="44"/>
        <v>-6.0743551070808273E-5</v>
      </c>
      <c r="AC79" s="78">
        <f t="shared" si="45"/>
        <v>6.7256249894853681E-4</v>
      </c>
      <c r="AD79" s="78">
        <f t="shared" si="46"/>
        <v>-6.0743551070808273E-5</v>
      </c>
      <c r="AE79" s="78">
        <f t="shared" si="47"/>
        <v>3.6897789966918927E-9</v>
      </c>
      <c r="AF79" s="72">
        <f t="shared" si="48"/>
        <v>6.7256249894853681E-4</v>
      </c>
      <c r="AG79" s="131"/>
      <c r="AH79" s="72">
        <f t="shared" si="49"/>
        <v>7.3330605001934509E-4</v>
      </c>
      <c r="AI79" s="72">
        <f t="shared" si="50"/>
        <v>1.2333024050879171</v>
      </c>
      <c r="AJ79" s="72">
        <f t="shared" si="51"/>
        <v>0.8445296077379072</v>
      </c>
      <c r="AK79" s="72">
        <f t="shared" si="52"/>
        <v>0.29353351155425911</v>
      </c>
      <c r="AL79" s="72">
        <f t="shared" si="53"/>
        <v>0.8992300555793471</v>
      </c>
      <c r="AM79" s="72">
        <f t="shared" si="54"/>
        <v>0.48258035140085659</v>
      </c>
      <c r="AN79" s="78">
        <f t="shared" si="67"/>
        <v>38.328249030659379</v>
      </c>
      <c r="AO79" s="78">
        <f t="shared" si="67"/>
        <v>38.328116366919971</v>
      </c>
      <c r="AP79" s="78">
        <f t="shared" si="67"/>
        <v>38.32767888320052</v>
      </c>
      <c r="AQ79" s="78">
        <f t="shared" si="67"/>
        <v>38.326237182465348</v>
      </c>
      <c r="AR79" s="78">
        <f t="shared" si="67"/>
        <v>38.321496754946594</v>
      </c>
      <c r="AS79" s="78">
        <f t="shared" si="67"/>
        <v>38.306021710798909</v>
      </c>
      <c r="AT79" s="78">
        <f t="shared" si="67"/>
        <v>38.256604618085809</v>
      </c>
      <c r="AU79" s="78">
        <f t="shared" si="55"/>
        <v>38.107647435165887</v>
      </c>
      <c r="AW79" s="72">
        <v>7400</v>
      </c>
      <c r="AX79" s="72">
        <f t="shared" si="58"/>
        <v>-1.0828276020202559E-3</v>
      </c>
      <c r="AY79" s="72">
        <f t="shared" si="59"/>
        <v>0</v>
      </c>
      <c r="AZ79" s="72">
        <f t="shared" si="60"/>
        <v>-1.0828276020202559E-3</v>
      </c>
      <c r="BA79" s="72">
        <f t="shared" si="61"/>
        <v>0.82043956796017936</v>
      </c>
      <c r="BB79" s="72">
        <f t="shared" si="62"/>
        <v>-0.92379226354148014</v>
      </c>
      <c r="BC79" s="72">
        <f t="shared" si="63"/>
        <v>-2.0701794902855775</v>
      </c>
      <c r="BD79" s="72">
        <f t="shared" si="64"/>
        <v>-1.6846121178428997</v>
      </c>
      <c r="BE79" s="72">
        <f t="shared" si="68"/>
        <v>36.001300455369538</v>
      </c>
      <c r="BF79" s="72">
        <f t="shared" si="68"/>
        <v>36.001300453364294</v>
      </c>
      <c r="BG79" s="72">
        <f t="shared" si="68"/>
        <v>36.001300495582548</v>
      </c>
      <c r="BH79" s="72">
        <f t="shared" si="66"/>
        <v>36.001299606725638</v>
      </c>
      <c r="BI79" s="72">
        <f t="shared" si="66"/>
        <v>36.00131832189355</v>
      </c>
      <c r="BJ79" s="72">
        <f t="shared" si="66"/>
        <v>36.000924845403958</v>
      </c>
      <c r="BK79" s="72">
        <f t="shared" si="66"/>
        <v>36.009469915055547</v>
      </c>
      <c r="BL79" s="72">
        <f t="shared" si="65"/>
        <v>36.373235880368036</v>
      </c>
    </row>
    <row r="80" spans="1:64" ht="12.95" customHeight="1">
      <c r="A80" s="142" t="s">
        <v>224</v>
      </c>
      <c r="B80" s="143" t="s">
        <v>34</v>
      </c>
      <c r="C80" s="138">
        <v>56825.378299999997</v>
      </c>
      <c r="D80" s="139">
        <v>5.1000000000000004E-4</v>
      </c>
      <c r="E80" s="129">
        <f t="shared" si="38"/>
        <v>11224.001411847743</v>
      </c>
      <c r="F80" s="72">
        <f t="shared" si="39"/>
        <v>11224</v>
      </c>
      <c r="G80" s="72">
        <f t="shared" si="57"/>
        <v>5.6099999346770346E-4</v>
      </c>
      <c r="K80" s="72">
        <f t="shared" si="37"/>
        <v>5.6099999346770346E-4</v>
      </c>
      <c r="O80" s="72">
        <f t="shared" ca="1" si="40"/>
        <v>1.2215032990775033E-3</v>
      </c>
      <c r="Q80" s="130">
        <f t="shared" si="41"/>
        <v>41806.878299999997</v>
      </c>
      <c r="S80" s="73">
        <v>1</v>
      </c>
      <c r="Z80" s="72">
        <f t="shared" si="42"/>
        <v>11224</v>
      </c>
      <c r="AA80" s="78">
        <f t="shared" si="43"/>
        <v>7.4493977286776893E-4</v>
      </c>
      <c r="AB80" s="78">
        <f t="shared" si="44"/>
        <v>-1.8393977940006547E-4</v>
      </c>
      <c r="AC80" s="78">
        <f t="shared" si="45"/>
        <v>5.6099999346770346E-4</v>
      </c>
      <c r="AD80" s="78">
        <f t="shared" si="46"/>
        <v>-1.8393977940006547E-4</v>
      </c>
      <c r="AE80" s="78">
        <f t="shared" si="47"/>
        <v>3.3833842445744749E-8</v>
      </c>
      <c r="AF80" s="72">
        <f t="shared" si="48"/>
        <v>5.6099999346770346E-4</v>
      </c>
      <c r="AG80" s="131"/>
      <c r="AH80" s="72">
        <f t="shared" si="49"/>
        <v>7.4493977286776893E-4</v>
      </c>
      <c r="AI80" s="72">
        <f t="shared" si="50"/>
        <v>1.2275314230440815</v>
      </c>
      <c r="AJ80" s="72">
        <f t="shared" si="51"/>
        <v>0.8548161812841103</v>
      </c>
      <c r="AK80" s="72">
        <f t="shared" si="52"/>
        <v>0.29802916996951173</v>
      </c>
      <c r="AL80" s="72">
        <f t="shared" si="53"/>
        <v>0.91874041064619483</v>
      </c>
      <c r="AM80" s="72">
        <f t="shared" si="54"/>
        <v>0.49466462364304403</v>
      </c>
      <c r="AN80" s="78">
        <f t="shared" si="67"/>
        <v>38.342948809789547</v>
      </c>
      <c r="AO80" s="78">
        <f t="shared" si="67"/>
        <v>38.342820787654396</v>
      </c>
      <c r="AP80" s="78">
        <f t="shared" si="67"/>
        <v>38.342393998801001</v>
      </c>
      <c r="AQ80" s="78">
        <f t="shared" si="67"/>
        <v>38.340972192829149</v>
      </c>
      <c r="AR80" s="78">
        <f t="shared" si="67"/>
        <v>38.336246430172785</v>
      </c>
      <c r="AS80" s="78">
        <f t="shared" si="67"/>
        <v>38.320655899573921</v>
      </c>
      <c r="AT80" s="78">
        <f t="shared" si="67"/>
        <v>38.270394535887647</v>
      </c>
      <c r="AU80" s="78">
        <f t="shared" si="55"/>
        <v>38.117912925099589</v>
      </c>
      <c r="AW80" s="72">
        <v>7600</v>
      </c>
      <c r="AX80" s="72">
        <f t="shared" si="58"/>
        <v>-1.079761971152268E-3</v>
      </c>
      <c r="AY80" s="72">
        <f t="shared" si="59"/>
        <v>0</v>
      </c>
      <c r="AZ80" s="72">
        <f t="shared" si="60"/>
        <v>-1.079761971152268E-3</v>
      </c>
      <c r="BA80" s="72">
        <f t="shared" si="61"/>
        <v>0.8471786011010809</v>
      </c>
      <c r="BB80" s="72">
        <f t="shared" si="62"/>
        <v>-0.95131024696336974</v>
      </c>
      <c r="BC80" s="72">
        <f t="shared" si="63"/>
        <v>-1.9905895619941136</v>
      </c>
      <c r="BD80" s="72">
        <f t="shared" si="64"/>
        <v>-1.541407042433951</v>
      </c>
      <c r="BE80" s="72">
        <f t="shared" si="68"/>
        <v>36.089806750930713</v>
      </c>
      <c r="BF80" s="72">
        <f t="shared" si="68"/>
        <v>36.089806750921056</v>
      </c>
      <c r="BG80" s="72">
        <f t="shared" si="68"/>
        <v>36.089806751589968</v>
      </c>
      <c r="BH80" s="72">
        <f t="shared" si="66"/>
        <v>36.089806705252279</v>
      </c>
      <c r="BI80" s="72">
        <f t="shared" si="66"/>
        <v>36.089809915359218</v>
      </c>
      <c r="BJ80" s="72">
        <f t="shared" si="66"/>
        <v>36.089588159770891</v>
      </c>
      <c r="BK80" s="72">
        <f t="shared" si="66"/>
        <v>36.110516821876104</v>
      </c>
      <c r="BL80" s="72">
        <f t="shared" si="65"/>
        <v>36.464484679778678</v>
      </c>
    </row>
    <row r="81" spans="1:64" ht="12.95" customHeight="1">
      <c r="A81" s="142" t="s">
        <v>224</v>
      </c>
      <c r="B81" s="143" t="s">
        <v>40</v>
      </c>
      <c r="C81" s="138">
        <v>56828.358800000002</v>
      </c>
      <c r="D81" s="139">
        <v>3.6000000000000002E-4</v>
      </c>
      <c r="E81" s="129">
        <f t="shared" si="38"/>
        <v>11231.50232492443</v>
      </c>
      <c r="F81" s="72">
        <f t="shared" si="39"/>
        <v>11231.5</v>
      </c>
      <c r="G81" s="72">
        <f t="shared" si="57"/>
        <v>9.2381249851314351E-4</v>
      </c>
      <c r="K81" s="72">
        <f t="shared" si="37"/>
        <v>9.2381249851314351E-4</v>
      </c>
      <c r="O81" s="72">
        <f t="shared" ca="1" si="40"/>
        <v>1.2194182239204489E-3</v>
      </c>
      <c r="Q81" s="130">
        <f t="shared" si="41"/>
        <v>41809.858800000002</v>
      </c>
      <c r="S81" s="73">
        <v>1</v>
      </c>
      <c r="Z81" s="72">
        <f t="shared" si="42"/>
        <v>11231.5</v>
      </c>
      <c r="AA81" s="78">
        <f t="shared" si="43"/>
        <v>7.4877003113811395E-4</v>
      </c>
      <c r="AB81" s="78">
        <f t="shared" si="44"/>
        <v>1.7504246737502956E-4</v>
      </c>
      <c r="AC81" s="78">
        <f t="shared" si="45"/>
        <v>9.2381249851314351E-4</v>
      </c>
      <c r="AD81" s="78">
        <f t="shared" si="46"/>
        <v>1.7504246737502956E-4</v>
      </c>
      <c r="AE81" s="78">
        <f t="shared" si="47"/>
        <v>3.0639865384738288E-8</v>
      </c>
      <c r="AF81" s="72">
        <f t="shared" si="48"/>
        <v>9.2381249851314351E-4</v>
      </c>
      <c r="AG81" s="131"/>
      <c r="AH81" s="72">
        <f t="shared" si="49"/>
        <v>7.4877003113811395E-4</v>
      </c>
      <c r="AI81" s="72">
        <f t="shared" si="50"/>
        <v>1.2256005892942392</v>
      </c>
      <c r="AJ81" s="72">
        <f t="shared" si="51"/>
        <v>0.85815204000503109</v>
      </c>
      <c r="AK81" s="72">
        <f t="shared" si="52"/>
        <v>0.29949342018694308</v>
      </c>
      <c r="AL81" s="72">
        <f t="shared" si="53"/>
        <v>0.9252031856479902</v>
      </c>
      <c r="AM81" s="72">
        <f t="shared" si="54"/>
        <v>0.49869316278879267</v>
      </c>
      <c r="AN81" s="78">
        <f t="shared" ref="AN81:AT90" si="69">$AU81+$AB$7*SIN(AO81)</f>
        <v>38.347833394382533</v>
      </c>
      <c r="AO81" s="78">
        <f t="shared" si="69"/>
        <v>38.347706946307198</v>
      </c>
      <c r="AP81" s="78">
        <f t="shared" si="69"/>
        <v>38.347283848807933</v>
      </c>
      <c r="AQ81" s="78">
        <f t="shared" si="69"/>
        <v>38.345869141315603</v>
      </c>
      <c r="AR81" s="78">
        <f t="shared" si="69"/>
        <v>38.341149715758696</v>
      </c>
      <c r="AS81" s="78">
        <f t="shared" si="69"/>
        <v>38.32552431871607</v>
      </c>
      <c r="AT81" s="78">
        <f t="shared" si="69"/>
        <v>38.274987622688627</v>
      </c>
      <c r="AU81" s="78">
        <f t="shared" si="55"/>
        <v>38.121334755077484</v>
      </c>
      <c r="AW81" s="72">
        <v>7800</v>
      </c>
      <c r="AX81" s="72">
        <f t="shared" si="58"/>
        <v>-1.0677077050528477E-3</v>
      </c>
      <c r="AY81" s="72">
        <f t="shared" si="59"/>
        <v>0</v>
      </c>
      <c r="AZ81" s="72">
        <f t="shared" si="60"/>
        <v>-1.0677077050528477E-3</v>
      </c>
      <c r="BA81" s="72">
        <f t="shared" si="61"/>
        <v>0.87682084048624931</v>
      </c>
      <c r="BB81" s="72">
        <f t="shared" si="62"/>
        <v>-0.97405792529051705</v>
      </c>
      <c r="BC81" s="72">
        <f t="shared" si="63"/>
        <v>-1.9055286731699272</v>
      </c>
      <c r="BD81" s="72">
        <f t="shared" si="64"/>
        <v>-1.4065842390109966</v>
      </c>
      <c r="BE81" s="72">
        <f t="shared" si="68"/>
        <v>36.181303839345794</v>
      </c>
      <c r="BF81" s="72">
        <f t="shared" si="68"/>
        <v>36.181303839478865</v>
      </c>
      <c r="BG81" s="72">
        <f t="shared" si="68"/>
        <v>36.181303846179702</v>
      </c>
      <c r="BH81" s="72">
        <f t="shared" si="66"/>
        <v>36.181304183599387</v>
      </c>
      <c r="BI81" s="72">
        <f t="shared" si="66"/>
        <v>36.181321171547332</v>
      </c>
      <c r="BJ81" s="72">
        <f t="shared" si="66"/>
        <v>36.182169538069971</v>
      </c>
      <c r="BK81" s="72">
        <f t="shared" si="66"/>
        <v>36.214508942209321</v>
      </c>
      <c r="BL81" s="72">
        <f t="shared" si="65"/>
        <v>36.555733479189328</v>
      </c>
    </row>
    <row r="82" spans="1:64" ht="12.95" customHeight="1">
      <c r="A82" s="142" t="s">
        <v>224</v>
      </c>
      <c r="B82" s="143" t="s">
        <v>34</v>
      </c>
      <c r="C82" s="138">
        <v>56835.3125</v>
      </c>
      <c r="D82" s="139">
        <v>8.8000000000000003E-4</v>
      </c>
      <c r="E82" s="129">
        <f t="shared" si="38"/>
        <v>11249.00244210653</v>
      </c>
      <c r="F82" s="72">
        <f t="shared" si="39"/>
        <v>11249</v>
      </c>
      <c r="G82" s="72">
        <f t="shared" si="57"/>
        <v>9.7037499654106796E-4</v>
      </c>
      <c r="K82" s="72">
        <f t="shared" si="37"/>
        <v>9.7037499654106796E-4</v>
      </c>
      <c r="O82" s="72">
        <f t="shared" ca="1" si="40"/>
        <v>1.2145530485539891E-3</v>
      </c>
      <c r="Q82" s="130">
        <f t="shared" si="41"/>
        <v>41816.8125</v>
      </c>
      <c r="S82" s="73">
        <v>1</v>
      </c>
      <c r="Z82" s="72">
        <f t="shared" si="42"/>
        <v>11249</v>
      </c>
      <c r="AA82" s="78">
        <f t="shared" si="43"/>
        <v>7.5761449648479315E-4</v>
      </c>
      <c r="AB82" s="78">
        <f t="shared" si="44"/>
        <v>2.1276050005627481E-4</v>
      </c>
      <c r="AC82" s="78">
        <f t="shared" si="45"/>
        <v>9.7037499654106796E-4</v>
      </c>
      <c r="AD82" s="78">
        <f t="shared" si="46"/>
        <v>2.1276050005627481E-4</v>
      </c>
      <c r="AE82" s="78">
        <f t="shared" si="47"/>
        <v>4.5267030384196113E-8</v>
      </c>
      <c r="AF82" s="72">
        <f t="shared" si="48"/>
        <v>9.7037499654106796E-4</v>
      </c>
      <c r="AG82" s="131"/>
      <c r="AH82" s="72">
        <f t="shared" si="49"/>
        <v>7.5761449648479315E-4</v>
      </c>
      <c r="AI82" s="72">
        <f t="shared" si="50"/>
        <v>1.221082772087289</v>
      </c>
      <c r="AJ82" s="72">
        <f t="shared" si="51"/>
        <v>0.8657564838325762</v>
      </c>
      <c r="AK82" s="72">
        <f t="shared" si="52"/>
        <v>0.302843759241264</v>
      </c>
      <c r="AL82" s="72">
        <f t="shared" si="53"/>
        <v>0.94020386182810323</v>
      </c>
      <c r="AM82" s="72">
        <f t="shared" si="54"/>
        <v>0.50809413586701946</v>
      </c>
      <c r="AN82" s="78">
        <f t="shared" si="69"/>
        <v>38.359200811136901</v>
      </c>
      <c r="AO82" s="78">
        <f t="shared" si="69"/>
        <v>38.35907807987563</v>
      </c>
      <c r="AP82" s="78">
        <f t="shared" si="69"/>
        <v>38.35866382178245</v>
      </c>
      <c r="AQ82" s="78">
        <f t="shared" si="69"/>
        <v>38.357266546490401</v>
      </c>
      <c r="AR82" s="78">
        <f t="shared" si="69"/>
        <v>38.352564671327315</v>
      </c>
      <c r="AS82" s="78">
        <f t="shared" si="69"/>
        <v>38.336864966531465</v>
      </c>
      <c r="AT82" s="78">
        <f t="shared" si="69"/>
        <v>38.28569780503134</v>
      </c>
      <c r="AU82" s="78">
        <f t="shared" si="55"/>
        <v>38.129319025025922</v>
      </c>
      <c r="AW82" s="72">
        <v>8000</v>
      </c>
      <c r="AX82" s="72">
        <f t="shared" si="58"/>
        <v>-1.0457955680245193E-3</v>
      </c>
      <c r="AY82" s="72">
        <f t="shared" si="59"/>
        <v>0</v>
      </c>
      <c r="AZ82" s="72">
        <f t="shared" si="60"/>
        <v>-1.0457955680245193E-3</v>
      </c>
      <c r="BA82" s="72">
        <f t="shared" si="61"/>
        <v>0.90963489927748198</v>
      </c>
      <c r="BB82" s="72">
        <f t="shared" si="62"/>
        <v>-0.99063809040466888</v>
      </c>
      <c r="BC82" s="72">
        <f t="shared" si="63"/>
        <v>-1.8141944122769469</v>
      </c>
      <c r="BD82" s="72">
        <f t="shared" si="64"/>
        <v>-1.2786918466431665</v>
      </c>
      <c r="BE82" s="72">
        <f t="shared" si="68"/>
        <v>36.276114277392224</v>
      </c>
      <c r="BF82" s="72">
        <f t="shared" si="68"/>
        <v>36.276114302904801</v>
      </c>
      <c r="BG82" s="72">
        <f t="shared" si="68"/>
        <v>36.276114764950414</v>
      </c>
      <c r="BH82" s="72">
        <f t="shared" si="66"/>
        <v>36.276123132581795</v>
      </c>
      <c r="BI82" s="72">
        <f t="shared" si="66"/>
        <v>36.276274588829978</v>
      </c>
      <c r="BJ82" s="72">
        <f t="shared" si="66"/>
        <v>36.27898986316459</v>
      </c>
      <c r="BK82" s="72">
        <f t="shared" si="66"/>
        <v>36.321340244391173</v>
      </c>
      <c r="BL82" s="72">
        <f t="shared" si="65"/>
        <v>36.646982278599971</v>
      </c>
    </row>
    <row r="83" spans="1:64" ht="12.95" customHeight="1">
      <c r="A83" s="142" t="s">
        <v>224</v>
      </c>
      <c r="B83" s="143" t="s">
        <v>34</v>
      </c>
      <c r="C83" s="138">
        <v>56843.259700000002</v>
      </c>
      <c r="D83" s="139">
        <v>1.09E-3</v>
      </c>
      <c r="E83" s="129">
        <f t="shared" si="38"/>
        <v>11269.002863647533</v>
      </c>
      <c r="F83" s="72">
        <f t="shared" si="39"/>
        <v>11269</v>
      </c>
      <c r="G83" s="72">
        <f t="shared" si="57"/>
        <v>1.137874998676125E-3</v>
      </c>
      <c r="K83" s="72">
        <f t="shared" si="37"/>
        <v>1.137874998676125E-3</v>
      </c>
      <c r="O83" s="72">
        <f t="shared" ca="1" si="40"/>
        <v>1.2089928481351779E-3</v>
      </c>
      <c r="Q83" s="130">
        <f t="shared" si="41"/>
        <v>41824.759700000002</v>
      </c>
      <c r="S83" s="73">
        <v>1</v>
      </c>
      <c r="Z83" s="72">
        <f t="shared" si="42"/>
        <v>11269</v>
      </c>
      <c r="AA83" s="78">
        <f t="shared" si="43"/>
        <v>7.6756317326299246E-4</v>
      </c>
      <c r="AB83" s="78">
        <f t="shared" si="44"/>
        <v>3.703118254131325E-4</v>
      </c>
      <c r="AC83" s="78">
        <f t="shared" si="45"/>
        <v>1.137874998676125E-3</v>
      </c>
      <c r="AD83" s="78">
        <f t="shared" si="46"/>
        <v>3.703118254131325E-4</v>
      </c>
      <c r="AE83" s="78">
        <f t="shared" si="47"/>
        <v>1.3713084804080633E-7</v>
      </c>
      <c r="AF83" s="72">
        <f t="shared" si="48"/>
        <v>1.137874998676125E-3</v>
      </c>
      <c r="AG83" s="131"/>
      <c r="AH83" s="72">
        <f t="shared" si="49"/>
        <v>7.6756317326299246E-4</v>
      </c>
      <c r="AI83" s="72">
        <f t="shared" si="50"/>
        <v>1.2159002868731756</v>
      </c>
      <c r="AJ83" s="72">
        <f t="shared" si="51"/>
        <v>0.87414275994891444</v>
      </c>
      <c r="AK83" s="72">
        <f t="shared" si="52"/>
        <v>0.30655994642689599</v>
      </c>
      <c r="AL83" s="72">
        <f t="shared" si="53"/>
        <v>0.95721183285525169</v>
      </c>
      <c r="AM83" s="72">
        <f t="shared" si="54"/>
        <v>0.51884019821373639</v>
      </c>
      <c r="AN83" s="78">
        <f t="shared" si="69"/>
        <v>38.372140638519063</v>
      </c>
      <c r="AO83" s="78">
        <f t="shared" si="69"/>
        <v>38.372022217473869</v>
      </c>
      <c r="AP83" s="78">
        <f t="shared" si="69"/>
        <v>38.371618417830319</v>
      </c>
      <c r="AQ83" s="78">
        <f t="shared" si="69"/>
        <v>38.370242490805637</v>
      </c>
      <c r="AR83" s="78">
        <f t="shared" si="69"/>
        <v>38.365565320028217</v>
      </c>
      <c r="AS83" s="78">
        <f t="shared" si="69"/>
        <v>38.349792749455538</v>
      </c>
      <c r="AT83" s="78">
        <f t="shared" si="69"/>
        <v>38.297925796539808</v>
      </c>
      <c r="AU83" s="78">
        <f t="shared" si="55"/>
        <v>38.138443904966984</v>
      </c>
      <c r="AW83" s="72">
        <v>8200</v>
      </c>
      <c r="AX83" s="72">
        <f t="shared" si="58"/>
        <v>-1.0130951036040337E-3</v>
      </c>
      <c r="AY83" s="72">
        <f t="shared" si="59"/>
        <v>0</v>
      </c>
      <c r="AZ83" s="72">
        <f t="shared" si="60"/>
        <v>-1.0130951036040337E-3</v>
      </c>
      <c r="BA83" s="72">
        <f t="shared" si="61"/>
        <v>0.94587097882825777</v>
      </c>
      <c r="BB83" s="72">
        <f t="shared" si="62"/>
        <v>-0.99926238410097112</v>
      </c>
      <c r="BC83" s="72">
        <f t="shared" si="63"/>
        <v>-1.7156635341922541</v>
      </c>
      <c r="BD83" s="72">
        <f t="shared" si="64"/>
        <v>-1.1564750071491963</v>
      </c>
      <c r="BE83" s="72">
        <f t="shared" si="68"/>
        <v>36.374588453532269</v>
      </c>
      <c r="BF83" s="72">
        <f t="shared" si="68"/>
        <v>36.374588820895632</v>
      </c>
      <c r="BG83" s="72">
        <f t="shared" si="68"/>
        <v>36.374592839671379</v>
      </c>
      <c r="BH83" s="72">
        <f t="shared" si="66"/>
        <v>36.374636798919866</v>
      </c>
      <c r="BI83" s="72">
        <f t="shared" si="66"/>
        <v>36.375117144874565</v>
      </c>
      <c r="BJ83" s="72">
        <f t="shared" si="66"/>
        <v>36.38030747549513</v>
      </c>
      <c r="BK83" s="72">
        <f t="shared" si="66"/>
        <v>36.430881073152996</v>
      </c>
      <c r="BL83" s="72">
        <f t="shared" si="65"/>
        <v>36.738231078010621</v>
      </c>
    </row>
    <row r="84" spans="1:64" ht="12.95" customHeight="1">
      <c r="A84" s="115" t="s">
        <v>215</v>
      </c>
      <c r="B84" s="129"/>
      <c r="C84" s="31">
        <v>57131.539700000001</v>
      </c>
      <c r="D84" s="31">
        <v>1.8E-3</v>
      </c>
      <c r="E84" s="129">
        <f t="shared" si="38"/>
        <v>11994.506377065904</v>
      </c>
      <c r="F84" s="72">
        <f t="shared" si="39"/>
        <v>11994.5</v>
      </c>
      <c r="G84" s="72">
        <f t="shared" si="57"/>
        <v>2.5339374988107011E-3</v>
      </c>
      <c r="K84" s="72">
        <f t="shared" ref="K84:K110" si="70">+G84</f>
        <v>2.5339374988107011E-3</v>
      </c>
      <c r="O84" s="72">
        <f t="shared" ca="1" si="40"/>
        <v>1.0072965779427965E-3</v>
      </c>
      <c r="Q84" s="130">
        <f t="shared" si="41"/>
        <v>42113.039700000001</v>
      </c>
      <c r="S84" s="73">
        <v>1</v>
      </c>
      <c r="Z84" s="72">
        <f t="shared" si="42"/>
        <v>11994.5</v>
      </c>
      <c r="AA84" s="78">
        <f t="shared" si="43"/>
        <v>1.0170254316758476E-3</v>
      </c>
      <c r="AB84" s="78">
        <f t="shared" si="44"/>
        <v>1.5169120671348535E-3</v>
      </c>
      <c r="AC84" s="78">
        <f t="shared" si="45"/>
        <v>2.5339374988107011E-3</v>
      </c>
      <c r="AD84" s="78">
        <f t="shared" si="46"/>
        <v>1.5169120671348535E-3</v>
      </c>
      <c r="AE84" s="78">
        <f t="shared" si="47"/>
        <v>2.3010222194193341E-6</v>
      </c>
      <c r="AF84" s="72">
        <f t="shared" si="48"/>
        <v>2.5339374988107011E-3</v>
      </c>
      <c r="AG84" s="131"/>
      <c r="AH84" s="72">
        <f t="shared" si="49"/>
        <v>1.0170254316758476E-3</v>
      </c>
      <c r="AI84" s="72">
        <f t="shared" si="50"/>
        <v>1.0332733903088733</v>
      </c>
      <c r="AJ84" s="72">
        <f t="shared" si="51"/>
        <v>0.99984512848801077</v>
      </c>
      <c r="AK84" s="72">
        <f t="shared" si="52"/>
        <v>0.37347666074673835</v>
      </c>
      <c r="AL84" s="72">
        <f t="shared" si="53"/>
        <v>1.4819399719390354</v>
      </c>
      <c r="AM84" s="72">
        <f t="shared" si="54"/>
        <v>0.91486980538397544</v>
      </c>
      <c r="AN84" s="78">
        <f t="shared" si="69"/>
        <v>38.804526961331547</v>
      </c>
      <c r="AO84" s="78">
        <f t="shared" si="69"/>
        <v>38.804517916628726</v>
      </c>
      <c r="AP84" s="78">
        <f t="shared" si="69"/>
        <v>38.804464168232741</v>
      </c>
      <c r="AQ84" s="78">
        <f t="shared" si="69"/>
        <v>38.804144885477669</v>
      </c>
      <c r="AR84" s="78">
        <f t="shared" si="69"/>
        <v>38.802252407134525</v>
      </c>
      <c r="AS84" s="78">
        <f t="shared" si="69"/>
        <v>38.791177390891114</v>
      </c>
      <c r="AT84" s="78">
        <f t="shared" si="69"/>
        <v>38.730559669349411</v>
      </c>
      <c r="AU84" s="78">
        <f t="shared" si="55"/>
        <v>38.469448924829102</v>
      </c>
      <c r="AW84" s="72">
        <v>8400</v>
      </c>
      <c r="AX84" s="72">
        <f t="shared" si="58"/>
        <v>-9.6863101497974397E-4</v>
      </c>
      <c r="AY84" s="72">
        <f t="shared" si="59"/>
        <v>0</v>
      </c>
      <c r="AZ84" s="72">
        <f t="shared" si="60"/>
        <v>-9.6863101497974397E-4</v>
      </c>
      <c r="BA84" s="72">
        <f t="shared" si="61"/>
        <v>0.98572209178050452</v>
      </c>
      <c r="BB84" s="72">
        <f t="shared" si="62"/>
        <v>-0.99766381900249568</v>
      </c>
      <c r="BC84" s="72">
        <f t="shared" si="63"/>
        <v>-1.6088844341786017</v>
      </c>
      <c r="BD84" s="72">
        <f t="shared" si="64"/>
        <v>-1.0388323269337427</v>
      </c>
      <c r="BE84" s="72">
        <f t="shared" si="68"/>
        <v>36.477100903156284</v>
      </c>
      <c r="BF84" s="72">
        <f t="shared" si="68"/>
        <v>36.477103097464358</v>
      </c>
      <c r="BG84" s="72">
        <f t="shared" si="68"/>
        <v>36.477120220772328</v>
      </c>
      <c r="BH84" s="72">
        <f t="shared" si="66"/>
        <v>36.477253815017256</v>
      </c>
      <c r="BI84" s="72">
        <f t="shared" si="66"/>
        <v>36.478294423900586</v>
      </c>
      <c r="BJ84" s="72">
        <f t="shared" si="66"/>
        <v>36.48630078442033</v>
      </c>
      <c r="BK84" s="72">
        <f t="shared" si="66"/>
        <v>36.542979228426837</v>
      </c>
      <c r="BL84" s="72">
        <f t="shared" si="65"/>
        <v>36.829479877421264</v>
      </c>
    </row>
    <row r="85" spans="1:64" ht="12.95" customHeight="1">
      <c r="A85" s="137" t="s">
        <v>224</v>
      </c>
      <c r="B85" s="72" t="s">
        <v>40</v>
      </c>
      <c r="C85" s="138">
        <v>57507.4326</v>
      </c>
      <c r="D85" s="139">
        <v>2.3000000000000001E-4</v>
      </c>
      <c r="E85" s="129">
        <f t="shared" ref="E85:E110" si="71">+(C85-C$7)/C$8</f>
        <v>12940.502004993685</v>
      </c>
      <c r="F85" s="72">
        <f t="shared" ref="F85:F116" si="72">ROUND(2*E85,0)/2</f>
        <v>12940.5</v>
      </c>
      <c r="G85" s="72">
        <f t="shared" si="57"/>
        <v>7.9668749822303653E-4</v>
      </c>
      <c r="K85" s="72">
        <f t="shared" si="70"/>
        <v>7.9668749822303653E-4</v>
      </c>
      <c r="O85" s="72">
        <f t="shared" ref="O85:O110" ca="1" si="73">+C$11+C$12*$F85</f>
        <v>7.4429909813302072E-4</v>
      </c>
      <c r="Q85" s="130">
        <f t="shared" ref="Q85:Q110" si="74">+C85-15018.5</f>
        <v>42488.9326</v>
      </c>
      <c r="S85" s="73">
        <v>1</v>
      </c>
      <c r="Z85" s="72">
        <f t="shared" ref="Z85:Z110" si="75">F85</f>
        <v>12940.5</v>
      </c>
      <c r="AA85" s="78">
        <f t="shared" ref="AA85:AA116" si="76">AB$3+AB$4*Z85+AB$5*Z85^2+AH85</f>
        <v>1.0750094130579685E-3</v>
      </c>
      <c r="AB85" s="78">
        <f t="shared" ref="AB85:AB110" si="77">IF(S85&lt;&gt;0,G85-AH85, -9999)</f>
        <v>-2.7832191483493198E-4</v>
      </c>
      <c r="AC85" s="78">
        <f t="shared" ref="AC85:AC110" si="78">+G85-P85</f>
        <v>7.9668749822303653E-4</v>
      </c>
      <c r="AD85" s="78">
        <f t="shared" ref="AD85:AD110" si="79">IF(S85&lt;&gt;0,G85-AA85, -9999)</f>
        <v>-2.7832191483493198E-4</v>
      </c>
      <c r="AE85" s="78">
        <f t="shared" ref="AE85:AE110" si="80">+(G85-AA85)^2*S85</f>
        <v>7.7463088277383132E-8</v>
      </c>
      <c r="AF85" s="72">
        <f t="shared" ref="AF85:AF110" si="81">IF(S85&lt;&gt;0,G85-P85, -9999)</f>
        <v>7.9668749822303653E-4</v>
      </c>
      <c r="AG85" s="131"/>
      <c r="AH85" s="72">
        <f t="shared" ref="AH85:AH116" si="82">$AB$6*($AB$11/AI85*AJ85+$AB$12)</f>
        <v>1.0750094130579685E-3</v>
      </c>
      <c r="AI85" s="72">
        <f t="shared" ref="AI85:AI110" si="83">1+$AB$7*COS(AL85)</f>
        <v>0.85744801516263092</v>
      </c>
      <c r="AJ85" s="72">
        <f t="shared" ref="AJ85:AJ110" si="84">SIN(AL85+RADIANS($AB$9))</f>
        <v>0.87927870485900683</v>
      </c>
      <c r="AK85" s="72">
        <f t="shared" ref="AK85:AK116" si="85">$AB$7*SIN(AL85)</f>
        <v>0.34680090288825288</v>
      </c>
      <c r="AL85" s="72">
        <f t="shared" ref="AL85:AL116" si="86">2*ATAN(AM85)</f>
        <v>1.9607908238661922</v>
      </c>
      <c r="AM85" s="72">
        <f t="shared" ref="AM85:AM116" si="87">SQRT((1+$AB$7)/(1-$AB$7))*TAN(AN85/2)</f>
        <v>1.4922334133767254</v>
      </c>
      <c r="AN85" s="78">
        <f t="shared" si="69"/>
        <v>39.276004688211117</v>
      </c>
      <c r="AO85" s="78">
        <f t="shared" si="69"/>
        <v>39.276004688211117</v>
      </c>
      <c r="AP85" s="78">
        <f t="shared" si="69"/>
        <v>39.276004688211849</v>
      </c>
      <c r="AQ85" s="78">
        <f t="shared" si="69"/>
        <v>39.276004687891202</v>
      </c>
      <c r="AR85" s="78">
        <f t="shared" si="69"/>
        <v>39.276004828162648</v>
      </c>
      <c r="AS85" s="78">
        <f t="shared" si="69"/>
        <v>39.275943154160245</v>
      </c>
      <c r="AT85" s="78">
        <f t="shared" si="69"/>
        <v>39.250792764007912</v>
      </c>
      <c r="AU85" s="78">
        <f t="shared" ref="AU85:AU110" si="88">RADIANS($AB$9)+$AB$18*(F85-AB$15)</f>
        <v>38.901055746041457</v>
      </c>
      <c r="AW85" s="72">
        <v>8600</v>
      </c>
      <c r="AX85" s="72">
        <f t="shared" si="58"/>
        <v>-9.1141599449161151E-4</v>
      </c>
      <c r="AY85" s="72">
        <f t="shared" si="59"/>
        <v>0</v>
      </c>
      <c r="AZ85" s="72">
        <f t="shared" si="60"/>
        <v>-9.1141599449161151E-4</v>
      </c>
      <c r="BA85" s="72">
        <f t="shared" si="61"/>
        <v>1.0292601220829309</v>
      </c>
      <c r="BB85" s="72">
        <f t="shared" si="62"/>
        <v>-0.98301494720125404</v>
      </c>
      <c r="BC85" s="72">
        <f t="shared" si="63"/>
        <v>-1.4926807397497128</v>
      </c>
      <c r="BD85" s="72">
        <f t="shared" si="64"/>
        <v>-0.92478393495190903</v>
      </c>
      <c r="BE85" s="72">
        <f t="shared" si="68"/>
        <v>36.584041454348387</v>
      </c>
      <c r="BF85" s="72">
        <f t="shared" si="68"/>
        <v>36.584049640347111</v>
      </c>
      <c r="BG85" s="72">
        <f t="shared" si="68"/>
        <v>36.584099242072298</v>
      </c>
      <c r="BH85" s="72">
        <f t="shared" si="66"/>
        <v>36.584399688370105</v>
      </c>
      <c r="BI85" s="72">
        <f t="shared" si="66"/>
        <v>36.586215626740881</v>
      </c>
      <c r="BJ85" s="72">
        <f t="shared" si="66"/>
        <v>36.597052252460244</v>
      </c>
      <c r="BK85" s="72">
        <f t="shared" si="66"/>
        <v>36.657461231736498</v>
      </c>
      <c r="BL85" s="72">
        <f t="shared" si="65"/>
        <v>36.920728676831914</v>
      </c>
    </row>
    <row r="86" spans="1:64" ht="12.95" customHeight="1">
      <c r="A86" s="115" t="s">
        <v>215</v>
      </c>
      <c r="C86" s="139">
        <v>57514.387799999997</v>
      </c>
      <c r="D86" s="139">
        <v>2.5000000000000001E-3</v>
      </c>
      <c r="E86" s="129">
        <f t="shared" si="71"/>
        <v>12958.00589716978</v>
      </c>
      <c r="F86" s="72">
        <f t="shared" si="72"/>
        <v>12958</v>
      </c>
      <c r="G86" s="72">
        <f t="shared" si="57"/>
        <v>2.3432499947375618E-3</v>
      </c>
      <c r="K86" s="72">
        <f t="shared" si="70"/>
        <v>2.3432499947375618E-3</v>
      </c>
      <c r="O86" s="72">
        <f t="shared" ca="1" si="73"/>
        <v>7.3943392276656049E-4</v>
      </c>
      <c r="Q86" s="130">
        <f t="shared" si="74"/>
        <v>42495.887799999997</v>
      </c>
      <c r="S86" s="73">
        <v>1</v>
      </c>
      <c r="Z86" s="72">
        <f t="shared" si="75"/>
        <v>12958</v>
      </c>
      <c r="AA86" s="78">
        <f t="shared" si="76"/>
        <v>1.0739368980120683E-3</v>
      </c>
      <c r="AB86" s="78">
        <f t="shared" si="77"/>
        <v>1.2693130967254935E-3</v>
      </c>
      <c r="AC86" s="78">
        <f t="shared" si="78"/>
        <v>2.3432499947375618E-3</v>
      </c>
      <c r="AD86" s="78">
        <f t="shared" si="79"/>
        <v>1.2693130967254935E-3</v>
      </c>
      <c r="AE86" s="78">
        <f t="shared" si="80"/>
        <v>1.6111557375188621E-6</v>
      </c>
      <c r="AF86" s="72">
        <f t="shared" si="81"/>
        <v>2.3432499947375618E-3</v>
      </c>
      <c r="AG86" s="131"/>
      <c r="AH86" s="72">
        <f t="shared" si="82"/>
        <v>1.0739368980120683E-3</v>
      </c>
      <c r="AI86" s="72">
        <f t="shared" si="83"/>
        <v>0.8549042278735548</v>
      </c>
      <c r="AJ86" s="72">
        <f t="shared" si="84"/>
        <v>0.87575597632118052</v>
      </c>
      <c r="AK86" s="72">
        <f t="shared" si="85"/>
        <v>0.34574434418542782</v>
      </c>
      <c r="AL86" s="72">
        <f t="shared" si="86"/>
        <v>1.968136988928906</v>
      </c>
      <c r="AM86" s="72">
        <f t="shared" si="87"/>
        <v>1.5041509459637974</v>
      </c>
      <c r="AN86" s="78">
        <f t="shared" si="69"/>
        <v>39.283958914301621</v>
      </c>
      <c r="AO86" s="78">
        <f t="shared" si="69"/>
        <v>39.283958914301635</v>
      </c>
      <c r="AP86" s="78">
        <f t="shared" si="69"/>
        <v>39.283958914298985</v>
      </c>
      <c r="AQ86" s="78">
        <f t="shared" si="69"/>
        <v>39.283958914802284</v>
      </c>
      <c r="AR86" s="78">
        <f t="shared" si="69"/>
        <v>39.283958819266736</v>
      </c>
      <c r="AS86" s="78">
        <f t="shared" si="69"/>
        <v>39.283976941958954</v>
      </c>
      <c r="AT86" s="78">
        <f t="shared" si="69"/>
        <v>39.259845257068747</v>
      </c>
      <c r="AU86" s="78">
        <f t="shared" si="88"/>
        <v>38.909040015989888</v>
      </c>
      <c r="AW86" s="72">
        <v>8800</v>
      </c>
      <c r="AX86" s="72">
        <f t="shared" si="58"/>
        <v>-8.4050914126426366E-4</v>
      </c>
      <c r="AY86" s="72">
        <f t="shared" si="59"/>
        <v>0</v>
      </c>
      <c r="AZ86" s="72">
        <f t="shared" si="60"/>
        <v>-8.4050914126426366E-4</v>
      </c>
      <c r="BA86" s="72">
        <f t="shared" si="61"/>
        <v>1.0763358103433667</v>
      </c>
      <c r="BB86" s="72">
        <f t="shared" si="62"/>
        <v>-0.95188243716057286</v>
      </c>
      <c r="BC86" s="72">
        <f t="shared" si="63"/>
        <v>-1.3657769845740511</v>
      </c>
      <c r="BD86" s="72">
        <f t="shared" si="64"/>
        <v>-0.81344994701274798</v>
      </c>
      <c r="BE86" s="72">
        <f t="shared" si="68"/>
        <v>36.695797823905302</v>
      </c>
      <c r="BF86" s="72">
        <f t="shared" si="68"/>
        <v>36.695820243119897</v>
      </c>
      <c r="BG86" s="72">
        <f t="shared" si="68"/>
        <v>36.695931467481536</v>
      </c>
      <c r="BH86" s="72">
        <f t="shared" si="66"/>
        <v>36.696482978007793</v>
      </c>
      <c r="BI86" s="72">
        <f t="shared" si="66"/>
        <v>36.699210660001327</v>
      </c>
      <c r="BJ86" s="72">
        <f t="shared" si="66"/>
        <v>36.712534849090304</v>
      </c>
      <c r="BK86" s="72">
        <f t="shared" si="66"/>
        <v>36.774133769636862</v>
      </c>
      <c r="BL86" s="72">
        <f t="shared" si="65"/>
        <v>37.011977476242556</v>
      </c>
    </row>
    <row r="87" spans="1:64" ht="12.95" customHeight="1">
      <c r="A87" s="115" t="s">
        <v>215</v>
      </c>
      <c r="C87" s="139">
        <v>57514.583200000001</v>
      </c>
      <c r="D87" s="139">
        <v>2E-3</v>
      </c>
      <c r="E87" s="129">
        <f t="shared" si="71"/>
        <v>12958.49765305477</v>
      </c>
      <c r="F87" s="72">
        <f t="shared" si="72"/>
        <v>12958.5</v>
      </c>
      <c r="G87" s="72">
        <f t="shared" si="57"/>
        <v>-9.3256249965634197E-4</v>
      </c>
      <c r="K87" s="72">
        <f t="shared" si="70"/>
        <v>-9.3256249965634197E-4</v>
      </c>
      <c r="O87" s="72">
        <f t="shared" ca="1" si="73"/>
        <v>7.3929491775609046E-4</v>
      </c>
      <c r="Q87" s="130">
        <f t="shared" si="74"/>
        <v>42496.083200000001</v>
      </c>
      <c r="S87" s="73">
        <v>1</v>
      </c>
      <c r="Z87" s="72">
        <f t="shared" si="75"/>
        <v>12958.5</v>
      </c>
      <c r="AA87" s="78">
        <f t="shared" si="76"/>
        <v>1.0739053042968225E-3</v>
      </c>
      <c r="AB87" s="78">
        <f t="shared" si="77"/>
        <v>-2.0064678039531645E-3</v>
      </c>
      <c r="AC87" s="78">
        <f t="shared" si="78"/>
        <v>-9.3256249965634197E-4</v>
      </c>
      <c r="AD87" s="78">
        <f t="shared" si="79"/>
        <v>-2.0064678039531645E-3</v>
      </c>
      <c r="AE87" s="78">
        <f t="shared" si="80"/>
        <v>4.0259130483006346E-6</v>
      </c>
      <c r="AF87" s="72">
        <f t="shared" si="81"/>
        <v>-9.3256249965634197E-4</v>
      </c>
      <c r="AG87" s="131"/>
      <c r="AH87" s="72">
        <f t="shared" si="82"/>
        <v>1.0739053042968225E-3</v>
      </c>
      <c r="AI87" s="72">
        <f t="shared" si="83"/>
        <v>0.85483188392335496</v>
      </c>
      <c r="AJ87" s="72">
        <f t="shared" si="84"/>
        <v>0.87565494069265859</v>
      </c>
      <c r="AK87" s="72">
        <f t="shared" si="85"/>
        <v>0.34571397527427006</v>
      </c>
      <c r="AL87" s="72">
        <f t="shared" si="86"/>
        <v>1.9683462392854347</v>
      </c>
      <c r="AM87" s="72">
        <f t="shared" si="87"/>
        <v>1.5044923362028009</v>
      </c>
      <c r="AN87" s="78">
        <f t="shared" si="69"/>
        <v>39.284185831195813</v>
      </c>
      <c r="AO87" s="78">
        <f t="shared" si="69"/>
        <v>39.284185831195828</v>
      </c>
      <c r="AP87" s="78">
        <f t="shared" si="69"/>
        <v>39.284185831192715</v>
      </c>
      <c r="AQ87" s="78">
        <f t="shared" si="69"/>
        <v>39.284185831774963</v>
      </c>
      <c r="AR87" s="78">
        <f t="shared" si="69"/>
        <v>39.284185723009799</v>
      </c>
      <c r="AS87" s="78">
        <f t="shared" si="69"/>
        <v>39.284206026090487</v>
      </c>
      <c r="AT87" s="78">
        <f t="shared" si="69"/>
        <v>39.260103571445903</v>
      </c>
      <c r="AU87" s="78">
        <f t="shared" si="88"/>
        <v>38.90926813798842</v>
      </c>
      <c r="AW87" s="72">
        <v>9000</v>
      </c>
      <c r="AX87" s="72">
        <f t="shared" si="58"/>
        <v>-7.5511239827928906E-4</v>
      </c>
      <c r="AY87" s="72">
        <f t="shared" si="59"/>
        <v>0</v>
      </c>
      <c r="AZ87" s="72">
        <f t="shared" si="60"/>
        <v>-7.5511239827928906E-4</v>
      </c>
      <c r="BA87" s="72">
        <f t="shared" si="61"/>
        <v>1.126432036592016</v>
      </c>
      <c r="BB87" s="72">
        <f t="shared" si="62"/>
        <v>-0.90027807373482283</v>
      </c>
      <c r="BC87" s="72">
        <f t="shared" si="63"/>
        <v>-1.2268639803660533</v>
      </c>
      <c r="BD87" s="72">
        <f t="shared" si="64"/>
        <v>-0.70403964025248877</v>
      </c>
      <c r="BE87" s="72">
        <f t="shared" si="68"/>
        <v>36.812724717040382</v>
      </c>
      <c r="BF87" s="72">
        <f t="shared" si="68"/>
        <v>36.812773402863272</v>
      </c>
      <c r="BG87" s="72">
        <f t="shared" si="68"/>
        <v>36.812978744355476</v>
      </c>
      <c r="BH87" s="72">
        <f t="shared" si="66"/>
        <v>36.813844242615048</v>
      </c>
      <c r="BI87" s="72">
        <f t="shared" si="66"/>
        <v>36.817482235725841</v>
      </c>
      <c r="BJ87" s="72">
        <f t="shared" si="66"/>
        <v>36.832602054076489</v>
      </c>
      <c r="BK87" s="72">
        <f t="shared" si="66"/>
        <v>36.892785302191562</v>
      </c>
      <c r="BL87" s="72">
        <f t="shared" si="65"/>
        <v>37.103226275653206</v>
      </c>
    </row>
    <row r="88" spans="1:64" ht="12.95" customHeight="1">
      <c r="A88" s="115" t="s">
        <v>215</v>
      </c>
      <c r="C88" s="139">
        <v>57515.3776</v>
      </c>
      <c r="D88" s="139">
        <v>3.5000000000000001E-3</v>
      </c>
      <c r="E88" s="129">
        <f t="shared" si="71"/>
        <v>12960.496889876815</v>
      </c>
      <c r="F88" s="72">
        <f t="shared" si="72"/>
        <v>12960.5</v>
      </c>
      <c r="G88" s="72">
        <f t="shared" si="57"/>
        <v>-1.2358125022728927E-3</v>
      </c>
      <c r="K88" s="72">
        <f t="shared" si="70"/>
        <v>-1.2358125022728927E-3</v>
      </c>
      <c r="O88" s="72">
        <f t="shared" ca="1" si="73"/>
        <v>7.3873889771420946E-4</v>
      </c>
      <c r="Q88" s="130">
        <f t="shared" si="74"/>
        <v>42496.8776</v>
      </c>
      <c r="S88" s="73">
        <v>1</v>
      </c>
      <c r="Z88" s="72">
        <f t="shared" si="75"/>
        <v>12960.5</v>
      </c>
      <c r="AA88" s="78">
        <f t="shared" si="76"/>
        <v>1.0737784034212166E-3</v>
      </c>
      <c r="AB88" s="78">
        <f t="shared" si="77"/>
        <v>-2.3095909056941094E-3</v>
      </c>
      <c r="AC88" s="78">
        <f t="shared" si="78"/>
        <v>-1.2358125022728927E-3</v>
      </c>
      <c r="AD88" s="78">
        <f t="shared" si="79"/>
        <v>-2.3095909056941094E-3</v>
      </c>
      <c r="AE88" s="78">
        <f t="shared" si="80"/>
        <v>5.3342101516649367E-6</v>
      </c>
      <c r="AF88" s="72">
        <f t="shared" si="81"/>
        <v>-1.2358125022728927E-3</v>
      </c>
      <c r="AG88" s="131"/>
      <c r="AH88" s="72">
        <f t="shared" si="82"/>
        <v>1.0737784034212166E-3</v>
      </c>
      <c r="AI88" s="72">
        <f t="shared" si="83"/>
        <v>0.85454269404936134</v>
      </c>
      <c r="AJ88" s="72">
        <f t="shared" si="84"/>
        <v>0.87525058601979011</v>
      </c>
      <c r="AK88" s="72">
        <f t="shared" si="85"/>
        <v>0.34559239975839051</v>
      </c>
      <c r="AL88" s="72">
        <f t="shared" si="86"/>
        <v>1.9691828867331342</v>
      </c>
      <c r="AM88" s="72">
        <f t="shared" si="87"/>
        <v>1.5058583943285999</v>
      </c>
      <c r="AN88" s="78">
        <f t="shared" si="69"/>
        <v>39.285093306816208</v>
      </c>
      <c r="AO88" s="78">
        <f t="shared" si="69"/>
        <v>39.285093306816243</v>
      </c>
      <c r="AP88" s="78">
        <f t="shared" si="69"/>
        <v>39.285093306810893</v>
      </c>
      <c r="AQ88" s="78">
        <f t="shared" si="69"/>
        <v>39.285093307750849</v>
      </c>
      <c r="AR88" s="78">
        <f t="shared" si="69"/>
        <v>39.285093142658212</v>
      </c>
      <c r="AS88" s="78">
        <f t="shared" si="69"/>
        <v>39.285122111833218</v>
      </c>
      <c r="AT88" s="78">
        <f t="shared" si="69"/>
        <v>39.26113664636528</v>
      </c>
      <c r="AU88" s="78">
        <f t="shared" si="88"/>
        <v>38.910180625982527</v>
      </c>
      <c r="AW88" s="72">
        <v>9200</v>
      </c>
      <c r="AX88" s="72">
        <f t="shared" si="58"/>
        <v>-6.5471931064910421E-4</v>
      </c>
      <c r="AY88" s="72">
        <f t="shared" si="59"/>
        <v>0</v>
      </c>
      <c r="AZ88" s="72">
        <f t="shared" si="60"/>
        <v>-6.5471931064910421E-4</v>
      </c>
      <c r="BA88" s="72">
        <f t="shared" si="61"/>
        <v>1.1784681057363848</v>
      </c>
      <c r="BB88" s="72">
        <f t="shared" si="62"/>
        <v>-0.8239079518397775</v>
      </c>
      <c r="BC88" s="72">
        <f t="shared" si="63"/>
        <v>-1.0747286417016035</v>
      </c>
      <c r="BD88" s="72">
        <f t="shared" si="64"/>
        <v>-0.59585254581481051</v>
      </c>
      <c r="BE88" s="72">
        <f t="shared" si="68"/>
        <v>36.935093459688666</v>
      </c>
      <c r="BF88" s="72">
        <f t="shared" si="68"/>
        <v>36.935180572838696</v>
      </c>
      <c r="BG88" s="72">
        <f t="shared" si="68"/>
        <v>36.935502254265899</v>
      </c>
      <c r="BH88" s="72">
        <f t="shared" si="66"/>
        <v>36.936689265367178</v>
      </c>
      <c r="BI88" s="72">
        <f t="shared" si="66"/>
        <v>36.941057777616201</v>
      </c>
      <c r="BJ88" s="72">
        <f t="shared" si="66"/>
        <v>36.956982381005993</v>
      </c>
      <c r="BK88" s="72">
        <f t="shared" si="66"/>
        <v>37.013187823105277</v>
      </c>
      <c r="BL88" s="72">
        <f t="shared" si="65"/>
        <v>37.194475075063849</v>
      </c>
    </row>
    <row r="89" spans="1:64" ht="12.95" customHeight="1">
      <c r="A89" s="115" t="s">
        <v>215</v>
      </c>
      <c r="C89" s="139">
        <v>57515.577100000002</v>
      </c>
      <c r="D89" s="139">
        <v>4.0000000000000002E-4</v>
      </c>
      <c r="E89" s="129">
        <f t="shared" si="71"/>
        <v>12960.998964078732</v>
      </c>
      <c r="F89" s="72">
        <f t="shared" si="72"/>
        <v>12961</v>
      </c>
      <c r="G89" s="72">
        <f t="shared" si="57"/>
        <v>-4.1162499837810174E-4</v>
      </c>
      <c r="K89" s="72">
        <f t="shared" si="70"/>
        <v>-4.1162499837810174E-4</v>
      </c>
      <c r="O89" s="72">
        <f t="shared" ca="1" si="73"/>
        <v>7.38599892703739E-4</v>
      </c>
      <c r="Q89" s="130">
        <f t="shared" si="74"/>
        <v>42497.077100000002</v>
      </c>
      <c r="S89" s="73">
        <v>1</v>
      </c>
      <c r="Z89" s="72">
        <f t="shared" si="75"/>
        <v>12961</v>
      </c>
      <c r="AA89" s="78">
        <f t="shared" si="76"/>
        <v>1.0737465467735021E-3</v>
      </c>
      <c r="AB89" s="78">
        <f t="shared" si="77"/>
        <v>-1.4853715451516039E-3</v>
      </c>
      <c r="AC89" s="78">
        <f t="shared" si="78"/>
        <v>-4.1162499837810174E-4</v>
      </c>
      <c r="AD89" s="78">
        <f t="shared" si="79"/>
        <v>-1.4853715451516039E-3</v>
      </c>
      <c r="AE89" s="78">
        <f t="shared" si="80"/>
        <v>2.2063286271460629E-6</v>
      </c>
      <c r="AF89" s="72">
        <f t="shared" si="81"/>
        <v>-4.1162499837810174E-4</v>
      </c>
      <c r="AG89" s="131"/>
      <c r="AH89" s="72">
        <f t="shared" si="82"/>
        <v>1.0737465467735021E-3</v>
      </c>
      <c r="AI89" s="72">
        <f t="shared" si="83"/>
        <v>0.85447044304134712</v>
      </c>
      <c r="AJ89" s="72">
        <f t="shared" si="84"/>
        <v>0.87514944440196119</v>
      </c>
      <c r="AK89" s="72">
        <f t="shared" si="85"/>
        <v>0.34556198094784546</v>
      </c>
      <c r="AL89" s="72">
        <f t="shared" si="86"/>
        <v>1.969391960160918</v>
      </c>
      <c r="AM89" s="72">
        <f t="shared" si="87"/>
        <v>1.5062000332695942</v>
      </c>
      <c r="AN89" s="78">
        <f t="shared" si="69"/>
        <v>39.28532012775689</v>
      </c>
      <c r="AO89" s="78">
        <f t="shared" si="69"/>
        <v>39.285320127756926</v>
      </c>
      <c r="AP89" s="78">
        <f t="shared" si="69"/>
        <v>39.285320127750914</v>
      </c>
      <c r="AQ89" s="78">
        <f t="shared" si="69"/>
        <v>39.285320128791163</v>
      </c>
      <c r="AR89" s="78">
        <f t="shared" si="69"/>
        <v>39.285319948771843</v>
      </c>
      <c r="AS89" s="78">
        <f t="shared" si="69"/>
        <v>39.285351070599248</v>
      </c>
      <c r="AT89" s="78">
        <f t="shared" si="69"/>
        <v>39.261394869439975</v>
      </c>
      <c r="AU89" s="78">
        <f t="shared" si="88"/>
        <v>38.910408747981052</v>
      </c>
      <c r="AW89" s="72">
        <v>9400</v>
      </c>
      <c r="AX89" s="72">
        <f t="shared" si="58"/>
        <v>-5.3932610349669626E-4</v>
      </c>
      <c r="AY89" s="72">
        <f t="shared" si="59"/>
        <v>0</v>
      </c>
      <c r="AZ89" s="72">
        <f t="shared" si="60"/>
        <v>-5.3932610349669626E-4</v>
      </c>
      <c r="BA89" s="72">
        <f t="shared" si="61"/>
        <v>1.2305787205089529</v>
      </c>
      <c r="BB89" s="72">
        <f t="shared" si="62"/>
        <v>-0.71876133220498828</v>
      </c>
      <c r="BC89" s="72">
        <f t="shared" si="63"/>
        <v>-0.90847517669498501</v>
      </c>
      <c r="BD89" s="72">
        <f t="shared" si="64"/>
        <v>-0.48829221386705313</v>
      </c>
      <c r="BE89" s="72">
        <f t="shared" si="68"/>
        <v>37.063017653033349</v>
      </c>
      <c r="BF89" s="72">
        <f t="shared" si="68"/>
        <v>37.063148138781941</v>
      </c>
      <c r="BG89" s="72">
        <f t="shared" si="68"/>
        <v>37.063580640350104</v>
      </c>
      <c r="BH89" s="72">
        <f t="shared" si="66"/>
        <v>37.065013203415148</v>
      </c>
      <c r="BI89" s="72">
        <f t="shared" si="66"/>
        <v>37.069747517630155</v>
      </c>
      <c r="BJ89" s="72">
        <f t="shared" si="66"/>
        <v>37.085279186842399</v>
      </c>
      <c r="BK89" s="72">
        <f t="shared" si="66"/>
        <v>37.135098756865588</v>
      </c>
      <c r="BL89" s="72">
        <f t="shared" si="65"/>
        <v>37.285723874474499</v>
      </c>
    </row>
    <row r="90" spans="1:64" ht="12.95" customHeight="1">
      <c r="A90" s="115" t="s">
        <v>215</v>
      </c>
      <c r="C90" s="139">
        <v>57517.368999999999</v>
      </c>
      <c r="D90" s="139">
        <v>1.5E-3</v>
      </c>
      <c r="E90" s="129">
        <f t="shared" si="71"/>
        <v>12965.508571910326</v>
      </c>
      <c r="F90" s="72">
        <f t="shared" si="72"/>
        <v>12965.5</v>
      </c>
      <c r="G90" s="72">
        <f t="shared" si="57"/>
        <v>3.4060624966514297E-3</v>
      </c>
      <c r="K90" s="72">
        <f t="shared" si="70"/>
        <v>3.4060624966514297E-3</v>
      </c>
      <c r="O90" s="72">
        <f t="shared" ca="1" si="73"/>
        <v>7.3734884760950654E-4</v>
      </c>
      <c r="Q90" s="130">
        <f t="shared" si="74"/>
        <v>42498.868999999999</v>
      </c>
      <c r="S90" s="73">
        <v>1</v>
      </c>
      <c r="Z90" s="72">
        <f t="shared" si="75"/>
        <v>12965.5</v>
      </c>
      <c r="AA90" s="78">
        <f t="shared" si="76"/>
        <v>1.073457474365854E-3</v>
      </c>
      <c r="AB90" s="78">
        <f t="shared" si="77"/>
        <v>2.3326050222855759E-3</v>
      </c>
      <c r="AC90" s="78">
        <f t="shared" si="78"/>
        <v>3.4060624966514297E-3</v>
      </c>
      <c r="AD90" s="78">
        <f t="shared" si="79"/>
        <v>2.3326050222855759E-3</v>
      </c>
      <c r="AE90" s="78">
        <f t="shared" si="80"/>
        <v>5.4410461899918923E-6</v>
      </c>
      <c r="AF90" s="72">
        <f t="shared" si="81"/>
        <v>3.4060624966514297E-3</v>
      </c>
      <c r="AG90" s="131"/>
      <c r="AH90" s="72">
        <f t="shared" si="82"/>
        <v>1.073457474365854E-3</v>
      </c>
      <c r="AI90" s="72">
        <f t="shared" si="83"/>
        <v>0.85382101936695087</v>
      </c>
      <c r="AJ90" s="72">
        <f t="shared" si="84"/>
        <v>0.87423822052204858</v>
      </c>
      <c r="AK90" s="72">
        <f t="shared" si="85"/>
        <v>0.34528776440277109</v>
      </c>
      <c r="AL90" s="72">
        <f t="shared" si="86"/>
        <v>1.9712720317321253</v>
      </c>
      <c r="AM90" s="72">
        <f t="shared" si="87"/>
        <v>1.5092770280352443</v>
      </c>
      <c r="AN90" s="78">
        <f t="shared" si="69"/>
        <v>39.287360653898787</v>
      </c>
      <c r="AO90" s="78">
        <f t="shared" si="69"/>
        <v>39.28736065389888</v>
      </c>
      <c r="AP90" s="78">
        <f t="shared" si="69"/>
        <v>39.287360653884775</v>
      </c>
      <c r="AQ90" s="78">
        <f t="shared" si="69"/>
        <v>39.287360656039262</v>
      </c>
      <c r="AR90" s="78">
        <f t="shared" si="69"/>
        <v>39.287360326785063</v>
      </c>
      <c r="AS90" s="78">
        <f t="shared" si="69"/>
        <v>39.28741057254171</v>
      </c>
      <c r="AT90" s="78">
        <f t="shared" si="69"/>
        <v>39.263718054990868</v>
      </c>
      <c r="AU90" s="78">
        <f t="shared" si="88"/>
        <v>38.91246184596779</v>
      </c>
      <c r="AW90" s="72">
        <v>9600</v>
      </c>
      <c r="AX90" s="72">
        <f t="shared" si="58"/>
        <v>-4.096967522209346E-4</v>
      </c>
      <c r="AY90" s="72">
        <f t="shared" si="59"/>
        <v>0</v>
      </c>
      <c r="AZ90" s="72">
        <f t="shared" si="60"/>
        <v>-4.096967522209346E-4</v>
      </c>
      <c r="BA90" s="72">
        <f t="shared" si="61"/>
        <v>1.2799444698654066</v>
      </c>
      <c r="BB90" s="72">
        <f t="shared" si="62"/>
        <v>-0.58216916114294626</v>
      </c>
      <c r="BC90" s="72">
        <f t="shared" si="63"/>
        <v>-0.72785012302759589</v>
      </c>
      <c r="BD90" s="72">
        <f t="shared" si="64"/>
        <v>-0.3808906657275809</v>
      </c>
      <c r="BE90" s="72">
        <f t="shared" si="68"/>
        <v>37.196357108400399</v>
      </c>
      <c r="BF90" s="72">
        <f t="shared" si="68"/>
        <v>37.196520387447649</v>
      </c>
      <c r="BG90" s="72">
        <f t="shared" si="68"/>
        <v>37.19701723107282</v>
      </c>
      <c r="BH90" s="72">
        <f t="shared" si="66"/>
        <v>37.198528249605253</v>
      </c>
      <c r="BI90" s="72">
        <f t="shared" si="66"/>
        <v>37.203115971000734</v>
      </c>
      <c r="BJ90" s="72">
        <f t="shared" si="66"/>
        <v>37.216976240654034</v>
      </c>
      <c r="BK90" s="72">
        <f t="shared" si="66"/>
        <v>37.258262977108892</v>
      </c>
      <c r="BL90" s="72">
        <f t="shared" si="65"/>
        <v>37.376972673885142</v>
      </c>
    </row>
    <row r="91" spans="1:64" ht="12.95" customHeight="1">
      <c r="A91" s="115" t="s">
        <v>215</v>
      </c>
      <c r="C91" s="139">
        <v>57517.565399999999</v>
      </c>
      <c r="D91" s="139">
        <v>5.9999999999999995E-4</v>
      </c>
      <c r="E91" s="129">
        <f t="shared" si="71"/>
        <v>12966.002844457973</v>
      </c>
      <c r="F91" s="72">
        <f t="shared" si="72"/>
        <v>12966</v>
      </c>
      <c r="G91" s="72">
        <f t="shared" si="57"/>
        <v>1.1302499988232739E-3</v>
      </c>
      <c r="K91" s="72">
        <f t="shared" si="70"/>
        <v>1.1302499988232739E-3</v>
      </c>
      <c r="O91" s="72">
        <f t="shared" ca="1" si="73"/>
        <v>7.3720984259903607E-4</v>
      </c>
      <c r="Q91" s="130">
        <f t="shared" si="74"/>
        <v>42499.065399999999</v>
      </c>
      <c r="S91" s="73">
        <v>1</v>
      </c>
      <c r="Z91" s="72">
        <f t="shared" si="75"/>
        <v>12966</v>
      </c>
      <c r="AA91" s="78">
        <f t="shared" si="76"/>
        <v>1.0734250929746593E-3</v>
      </c>
      <c r="AB91" s="78">
        <f t="shared" si="77"/>
        <v>5.6824905848614675E-5</v>
      </c>
      <c r="AC91" s="78">
        <f t="shared" si="78"/>
        <v>1.1302499988232739E-3</v>
      </c>
      <c r="AD91" s="78">
        <f t="shared" si="79"/>
        <v>5.6824905848614675E-5</v>
      </c>
      <c r="AE91" s="78">
        <f t="shared" si="80"/>
        <v>3.2290699247039221E-9</v>
      </c>
      <c r="AF91" s="72">
        <f t="shared" si="81"/>
        <v>1.1302499988232739E-3</v>
      </c>
      <c r="AG91" s="131"/>
      <c r="AH91" s="72">
        <f t="shared" si="82"/>
        <v>1.0734250929746593E-3</v>
      </c>
      <c r="AI91" s="72">
        <f t="shared" si="83"/>
        <v>0.85374895392509698</v>
      </c>
      <c r="AJ91" s="72">
        <f t="shared" si="84"/>
        <v>0.87413686827290038</v>
      </c>
      <c r="AK91" s="72">
        <f t="shared" si="85"/>
        <v>0.34525724633550781</v>
      </c>
      <c r="AL91" s="72">
        <f t="shared" si="86"/>
        <v>1.9714807522078992</v>
      </c>
      <c r="AM91" s="72">
        <f t="shared" si="87"/>
        <v>1.5096191661394209</v>
      </c>
      <c r="AN91" s="78">
        <f t="shared" ref="AN91:AT100" si="89">$AU91+$AB$7*SIN(AO91)</f>
        <v>39.287587283302159</v>
      </c>
      <c r="AO91" s="78">
        <f t="shared" si="89"/>
        <v>39.287587283302258</v>
      </c>
      <c r="AP91" s="78">
        <f t="shared" si="89"/>
        <v>39.287587283286996</v>
      </c>
      <c r="AQ91" s="78">
        <f t="shared" si="89"/>
        <v>39.287587285590149</v>
      </c>
      <c r="AR91" s="78">
        <f t="shared" si="89"/>
        <v>39.28758693812658</v>
      </c>
      <c r="AS91" s="78">
        <f t="shared" si="89"/>
        <v>39.287639280970318</v>
      </c>
      <c r="AT91" s="78">
        <f t="shared" si="89"/>
        <v>39.263976095343295</v>
      </c>
      <c r="AU91" s="78">
        <f t="shared" si="88"/>
        <v>38.912689967966315</v>
      </c>
      <c r="AW91" s="72">
        <v>9800</v>
      </c>
      <c r="AX91" s="72">
        <f t="shared" si="58"/>
        <v>-2.6763505797610618E-4</v>
      </c>
      <c r="AY91" s="72">
        <f t="shared" si="59"/>
        <v>0</v>
      </c>
      <c r="AZ91" s="72">
        <f t="shared" si="60"/>
        <v>-2.6763505797610618E-4</v>
      </c>
      <c r="BA91" s="72">
        <f t="shared" si="61"/>
        <v>1.3228229447582935</v>
      </c>
      <c r="BB91" s="72">
        <f t="shared" si="62"/>
        <v>-0.41430727757815639</v>
      </c>
      <c r="BC91" s="72">
        <f t="shared" si="63"/>
        <v>-0.53363765193455825</v>
      </c>
      <c r="BD91" s="72">
        <f t="shared" si="64"/>
        <v>-0.27333630070292392</v>
      </c>
      <c r="BE91" s="72">
        <f t="shared" si="68"/>
        <v>37.334616172384088</v>
      </c>
      <c r="BF91" s="72">
        <f t="shared" si="68"/>
        <v>37.334782544344513</v>
      </c>
      <c r="BG91" s="72">
        <f t="shared" si="68"/>
        <v>37.335257381850013</v>
      </c>
      <c r="BH91" s="72">
        <f t="shared" si="66"/>
        <v>37.336612130518724</v>
      </c>
      <c r="BI91" s="72">
        <f t="shared" si="66"/>
        <v>37.340473522790475</v>
      </c>
      <c r="BJ91" s="72">
        <f t="shared" si="66"/>
        <v>37.351449162735896</v>
      </c>
      <c r="BK91" s="72">
        <f t="shared" si="66"/>
        <v>37.382414929416619</v>
      </c>
      <c r="BL91" s="72">
        <f t="shared" si="65"/>
        <v>37.468221473295785</v>
      </c>
    </row>
    <row r="92" spans="1:64" ht="12.95" customHeight="1">
      <c r="A92" s="129" t="s">
        <v>224</v>
      </c>
      <c r="B92" s="143" t="s">
        <v>40</v>
      </c>
      <c r="C92" s="138">
        <v>57528.492700000003</v>
      </c>
      <c r="D92" s="139">
        <v>6.4999999999999997E-4</v>
      </c>
      <c r="E92" s="129">
        <f t="shared" si="71"/>
        <v>12993.503172410585</v>
      </c>
      <c r="F92" s="72">
        <f t="shared" si="72"/>
        <v>12993.5</v>
      </c>
      <c r="G92" s="72">
        <f t="shared" si="57"/>
        <v>1.2605625015567057E-3</v>
      </c>
      <c r="K92" s="72">
        <f t="shared" si="70"/>
        <v>1.2605625015567057E-3</v>
      </c>
      <c r="O92" s="72">
        <f t="shared" ca="1" si="73"/>
        <v>7.2956456702317042E-4</v>
      </c>
      <c r="Q92" s="130">
        <f t="shared" si="74"/>
        <v>42509.992700000003</v>
      </c>
      <c r="S92" s="73">
        <v>1</v>
      </c>
      <c r="Z92" s="72">
        <f t="shared" si="75"/>
        <v>12993.5</v>
      </c>
      <c r="AA92" s="78">
        <f t="shared" si="76"/>
        <v>1.0715638445439812E-3</v>
      </c>
      <c r="AB92" s="78">
        <f t="shared" si="77"/>
        <v>1.8899865701272451E-4</v>
      </c>
      <c r="AC92" s="78">
        <f t="shared" si="78"/>
        <v>1.2605625015567057E-3</v>
      </c>
      <c r="AD92" s="78">
        <f t="shared" si="79"/>
        <v>1.8899865701272451E-4</v>
      </c>
      <c r="AE92" s="78">
        <f t="shared" si="80"/>
        <v>3.5720492352613479E-8</v>
      </c>
      <c r="AF92" s="72">
        <f t="shared" si="81"/>
        <v>1.2605625015567057E-3</v>
      </c>
      <c r="AG92" s="131"/>
      <c r="AH92" s="72">
        <f t="shared" si="82"/>
        <v>1.0715638445439812E-3</v>
      </c>
      <c r="AI92" s="72">
        <f t="shared" si="83"/>
        <v>0.84981377831302229</v>
      </c>
      <c r="AJ92" s="72">
        <f t="shared" si="84"/>
        <v>0.86853069894064028</v>
      </c>
      <c r="AK92" s="72">
        <f t="shared" si="85"/>
        <v>0.34356372544343339</v>
      </c>
      <c r="AL92" s="72">
        <f t="shared" si="86"/>
        <v>1.9829064577622872</v>
      </c>
      <c r="AM92" s="72">
        <f t="shared" si="87"/>
        <v>1.5285144881080859</v>
      </c>
      <c r="AN92" s="78">
        <f t="shared" si="89"/>
        <v>39.300022581383615</v>
      </c>
      <c r="AO92" s="78">
        <f t="shared" si="89"/>
        <v>39.300022581386202</v>
      </c>
      <c r="AP92" s="78">
        <f t="shared" si="89"/>
        <v>39.300022581156696</v>
      </c>
      <c r="AQ92" s="78">
        <f t="shared" si="89"/>
        <v>39.300022601485338</v>
      </c>
      <c r="AR92" s="78">
        <f t="shared" si="89"/>
        <v>39.300020800823461</v>
      </c>
      <c r="AS92" s="78">
        <f t="shared" si="89"/>
        <v>39.30017988375608</v>
      </c>
      <c r="AT92" s="78">
        <f t="shared" si="89"/>
        <v>39.278140119503753</v>
      </c>
      <c r="AU92" s="78">
        <f t="shared" si="88"/>
        <v>38.92523667788528</v>
      </c>
      <c r="AW92" s="72">
        <v>10000</v>
      </c>
      <c r="AX92" s="72">
        <f t="shared" si="58"/>
        <v>-1.1616515384709795E-4</v>
      </c>
      <c r="AY92" s="72">
        <f t="shared" si="59"/>
        <v>0</v>
      </c>
      <c r="AZ92" s="72">
        <f t="shared" si="60"/>
        <v>-1.1616515384709795E-4</v>
      </c>
      <c r="BA92" s="72">
        <f t="shared" si="61"/>
        <v>1.3549651183452809</v>
      </c>
      <c r="BB92" s="72">
        <f t="shared" si="62"/>
        <v>-0.21974690343361322</v>
      </c>
      <c r="BC92" s="72">
        <f t="shared" si="63"/>
        <v>-0.32801112460354725</v>
      </c>
      <c r="BD92" s="72">
        <f t="shared" si="64"/>
        <v>-0.16549202163700744</v>
      </c>
      <c r="BE92" s="72">
        <f t="shared" si="68"/>
        <v>37.47687027231234</v>
      </c>
      <c r="BF92" s="72">
        <f t="shared" si="68"/>
        <v>37.476997446342793</v>
      </c>
      <c r="BG92" s="72">
        <f t="shared" si="68"/>
        <v>37.477345145285007</v>
      </c>
      <c r="BH92" s="72">
        <f t="shared" si="66"/>
        <v>37.478295629265418</v>
      </c>
      <c r="BI92" s="72">
        <f t="shared" si="66"/>
        <v>37.480892879176672</v>
      </c>
      <c r="BJ92" s="72">
        <f t="shared" si="66"/>
        <v>37.487982442722</v>
      </c>
      <c r="BK92" s="72">
        <f t="shared" si="66"/>
        <v>37.507280840878742</v>
      </c>
      <c r="BL92" s="72">
        <f t="shared" si="65"/>
        <v>37.559470272706434</v>
      </c>
    </row>
    <row r="93" spans="1:64" ht="12.95" customHeight="1">
      <c r="A93" s="144" t="s">
        <v>287</v>
      </c>
      <c r="B93" s="145" t="s">
        <v>40</v>
      </c>
      <c r="C93" s="146">
        <v>57771.273399999998</v>
      </c>
      <c r="D93" s="147" t="s">
        <v>68</v>
      </c>
      <c r="E93" s="129">
        <f t="shared" si="71"/>
        <v>13604.500296179729</v>
      </c>
      <c r="F93" s="72">
        <f t="shared" si="72"/>
        <v>13604.5</v>
      </c>
      <c r="G93" s="72">
        <f t="shared" si="57"/>
        <v>1.1768749391194433E-4</v>
      </c>
      <c r="K93" s="72">
        <f t="shared" si="70"/>
        <v>1.1768749391194433E-4</v>
      </c>
      <c r="O93" s="72">
        <f t="shared" ca="1" si="73"/>
        <v>5.5970044422848451E-4</v>
      </c>
      <c r="Q93" s="130">
        <f t="shared" si="74"/>
        <v>42752.773399999998</v>
      </c>
      <c r="S93" s="73">
        <v>1</v>
      </c>
      <c r="Z93" s="72">
        <f t="shared" si="75"/>
        <v>13604.5</v>
      </c>
      <c r="AA93" s="78">
        <f t="shared" si="76"/>
        <v>9.940943052274252E-4</v>
      </c>
      <c r="AB93" s="78">
        <f t="shared" si="77"/>
        <v>-8.7640681131548087E-4</v>
      </c>
      <c r="AC93" s="78">
        <f t="shared" si="78"/>
        <v>1.1768749391194433E-4</v>
      </c>
      <c r="AD93" s="78">
        <f t="shared" si="79"/>
        <v>-8.7640681131548087E-4</v>
      </c>
      <c r="AE93" s="78">
        <f t="shared" si="80"/>
        <v>7.6808889892016891E-7</v>
      </c>
      <c r="AF93" s="72">
        <f t="shared" si="81"/>
        <v>1.1768749391194433E-4</v>
      </c>
      <c r="AG93" s="131"/>
      <c r="AH93" s="72">
        <f t="shared" si="82"/>
        <v>9.940943052274252E-4</v>
      </c>
      <c r="AI93" s="72">
        <f t="shared" si="83"/>
        <v>0.7754155099124681</v>
      </c>
      <c r="AJ93" s="72">
        <f t="shared" si="84"/>
        <v>0.73260104107842394</v>
      </c>
      <c r="AK93" s="72">
        <f t="shared" si="85"/>
        <v>0.30025612639429056</v>
      </c>
      <c r="AL93" s="72">
        <f t="shared" si="86"/>
        <v>2.2130010594292164</v>
      </c>
      <c r="AM93" s="72">
        <f t="shared" si="87"/>
        <v>1.9967632551880918</v>
      </c>
      <c r="AN93" s="78">
        <f t="shared" si="89"/>
        <v>39.562970921165217</v>
      </c>
      <c r="AO93" s="78">
        <f t="shared" si="89"/>
        <v>39.562970664757437</v>
      </c>
      <c r="AP93" s="78">
        <f t="shared" si="89"/>
        <v>39.562973031895297</v>
      </c>
      <c r="AQ93" s="78">
        <f t="shared" si="89"/>
        <v>39.562951177946132</v>
      </c>
      <c r="AR93" s="78">
        <f t="shared" si="89"/>
        <v>39.563152878412367</v>
      </c>
      <c r="AS93" s="78">
        <f t="shared" si="89"/>
        <v>39.561286139447468</v>
      </c>
      <c r="AT93" s="78">
        <f t="shared" si="89"/>
        <v>39.578143625522081</v>
      </c>
      <c r="AU93" s="78">
        <f t="shared" si="88"/>
        <v>39.204001760084807</v>
      </c>
      <c r="AW93" s="72">
        <v>10200</v>
      </c>
      <c r="AX93" s="72">
        <f t="shared" si="58"/>
        <v>4.0509009822265378E-5</v>
      </c>
      <c r="AY93" s="72">
        <f t="shared" si="59"/>
        <v>0</v>
      </c>
      <c r="AZ93" s="72">
        <f t="shared" si="60"/>
        <v>4.0509009822265378E-5</v>
      </c>
      <c r="BA93" s="72">
        <f t="shared" si="61"/>
        <v>1.3724942901093473</v>
      </c>
      <c r="BB93" s="72">
        <f t="shared" si="62"/>
        <v>-8.193607870724734E-3</v>
      </c>
      <c r="BC93" s="72">
        <f t="shared" si="63"/>
        <v>-0.114649799275912</v>
      </c>
      <c r="BD93" s="72">
        <f t="shared" si="64"/>
        <v>-5.7387774913399102E-2</v>
      </c>
      <c r="BE93" s="72">
        <f t="shared" si="68"/>
        <v>37.621764797352085</v>
      </c>
      <c r="BF93" s="72">
        <f t="shared" si="68"/>
        <v>37.62181441370425</v>
      </c>
      <c r="BG93" s="72">
        <f t="shared" si="68"/>
        <v>37.621947135155693</v>
      </c>
      <c r="BH93" s="72">
        <f t="shared" si="66"/>
        <v>37.622302152223405</v>
      </c>
      <c r="BI93" s="72">
        <f t="shared" si="66"/>
        <v>37.623251741051796</v>
      </c>
      <c r="BJ93" s="72">
        <f t="shared" si="66"/>
        <v>37.625791337884493</v>
      </c>
      <c r="BK93" s="72">
        <f t="shared" si="66"/>
        <v>37.632580998039742</v>
      </c>
      <c r="BL93" s="72">
        <f t="shared" si="65"/>
        <v>37.650719072117077</v>
      </c>
    </row>
    <row r="94" spans="1:64" ht="12.95" customHeight="1">
      <c r="A94" s="148" t="s">
        <v>0</v>
      </c>
      <c r="B94" s="149" t="s">
        <v>34</v>
      </c>
      <c r="C94" s="149">
        <v>57853.526599999997</v>
      </c>
      <c r="D94" s="149">
        <v>8.9999999999999998E-4</v>
      </c>
      <c r="E94" s="129">
        <f t="shared" si="71"/>
        <v>13811.503853796989</v>
      </c>
      <c r="F94" s="72">
        <f t="shared" si="72"/>
        <v>13811.5</v>
      </c>
      <c r="G94" s="72">
        <f t="shared" ref="G94:G125" si="90">+C94-(C$7+F94*C$8)</f>
        <v>1.5313124968088232E-3</v>
      </c>
      <c r="K94" s="72">
        <f t="shared" si="70"/>
        <v>1.5313124968088232E-3</v>
      </c>
      <c r="O94" s="72">
        <f t="shared" ca="1" si="73"/>
        <v>5.0215236989378711E-4</v>
      </c>
      <c r="Q94" s="130">
        <f t="shared" si="74"/>
        <v>42835.026599999997</v>
      </c>
      <c r="S94" s="73">
        <v>1</v>
      </c>
      <c r="Z94" s="72">
        <f t="shared" si="75"/>
        <v>13811.5</v>
      </c>
      <c r="AA94" s="78">
        <f t="shared" si="76"/>
        <v>9.5451388906039468E-4</v>
      </c>
      <c r="AB94" s="78">
        <f t="shared" si="77"/>
        <v>5.7679860774842852E-4</v>
      </c>
      <c r="AC94" s="78">
        <f t="shared" si="78"/>
        <v>1.5313124968088232E-3</v>
      </c>
      <c r="AD94" s="78">
        <f t="shared" si="79"/>
        <v>5.7679860774842852E-4</v>
      </c>
      <c r="AE94" s="78">
        <f t="shared" si="80"/>
        <v>3.3269663390052548E-7</v>
      </c>
      <c r="AF94" s="72">
        <f t="shared" si="81"/>
        <v>1.5313124968088232E-3</v>
      </c>
      <c r="AG94" s="131"/>
      <c r="AH94" s="72">
        <f t="shared" si="82"/>
        <v>9.5451388906039468E-4</v>
      </c>
      <c r="AI94" s="72">
        <f t="shared" si="83"/>
        <v>0.75513676572033739</v>
      </c>
      <c r="AJ94" s="72">
        <f t="shared" si="84"/>
        <v>0.68364206906276748</v>
      </c>
      <c r="AK94" s="72">
        <f t="shared" si="85"/>
        <v>0.28396114368568803</v>
      </c>
      <c r="AL94" s="72">
        <f t="shared" si="86"/>
        <v>2.2823951250434824</v>
      </c>
      <c r="AM94" s="72">
        <f t="shared" si="87"/>
        <v>2.1827604174162265</v>
      </c>
      <c r="AN94" s="78">
        <f t="shared" si="89"/>
        <v>39.647048999980399</v>
      </c>
      <c r="AO94" s="78">
        <f t="shared" si="89"/>
        <v>39.647047460326583</v>
      </c>
      <c r="AP94" s="78">
        <f t="shared" si="89"/>
        <v>39.647058610445228</v>
      </c>
      <c r="AQ94" s="78">
        <f t="shared" si="89"/>
        <v>39.646977854583938</v>
      </c>
      <c r="AR94" s="78">
        <f t="shared" si="89"/>
        <v>39.647562365379272</v>
      </c>
      <c r="AS94" s="78">
        <f t="shared" si="89"/>
        <v>39.643312011497557</v>
      </c>
      <c r="AT94" s="78">
        <f t="shared" si="89"/>
        <v>39.673247523114838</v>
      </c>
      <c r="AU94" s="78">
        <f t="shared" si="88"/>
        <v>39.298444267474821</v>
      </c>
      <c r="AW94" s="72">
        <v>11000</v>
      </c>
      <c r="AX94" s="72">
        <f t="shared" si="58"/>
        <v>6.197080051636003E-4</v>
      </c>
      <c r="AY94" s="72">
        <f t="shared" si="59"/>
        <v>0</v>
      </c>
      <c r="AZ94" s="72">
        <f t="shared" si="60"/>
        <v>6.197080051636003E-4</v>
      </c>
      <c r="BA94" s="72">
        <f t="shared" si="61"/>
        <v>1.2827727651867349</v>
      </c>
      <c r="BB94" s="72">
        <f t="shared" si="62"/>
        <v>0.73311750064916203</v>
      </c>
      <c r="BC94" s="72">
        <f t="shared" si="63"/>
        <v>0.71643846969429892</v>
      </c>
      <c r="BD94" s="72">
        <f t="shared" si="64"/>
        <v>0.37437114894544815</v>
      </c>
      <c r="BE94" s="72">
        <f t="shared" si="68"/>
        <v>38.193610443812496</v>
      </c>
      <c r="BF94" s="72">
        <f t="shared" si="68"/>
        <v>38.193445948173846</v>
      </c>
      <c r="BG94" s="72">
        <f t="shared" si="68"/>
        <v>38.192947646132268</v>
      </c>
      <c r="BH94" s="72">
        <f t="shared" si="66"/>
        <v>38.191438968275286</v>
      </c>
      <c r="BI94" s="72">
        <f t="shared" si="66"/>
        <v>38.186878650397581</v>
      </c>
      <c r="BJ94" s="72">
        <f t="shared" si="66"/>
        <v>38.173160276884325</v>
      </c>
      <c r="BK94" s="72">
        <f t="shared" si="66"/>
        <v>38.132452913229656</v>
      </c>
      <c r="BL94" s="72">
        <f t="shared" si="65"/>
        <v>38.015714269759663</v>
      </c>
    </row>
    <row r="95" spans="1:64" ht="12.95" customHeight="1">
      <c r="A95" s="129" t="s">
        <v>224</v>
      </c>
      <c r="B95" s="143" t="s">
        <v>40</v>
      </c>
      <c r="C95" s="138">
        <v>57863.460200000001</v>
      </c>
      <c r="D95" s="150">
        <v>7.5000000000000002E-4</v>
      </c>
      <c r="E95" s="129">
        <f t="shared" si="71"/>
        <v>13836.503374058178</v>
      </c>
      <c r="F95" s="72">
        <f t="shared" si="72"/>
        <v>13836.5</v>
      </c>
      <c r="G95" s="72">
        <f t="shared" si="90"/>
        <v>1.3406875004875474E-3</v>
      </c>
      <c r="K95" s="72">
        <f t="shared" si="70"/>
        <v>1.3406875004875474E-3</v>
      </c>
      <c r="O95" s="72">
        <f t="shared" ca="1" si="73"/>
        <v>4.9520211937027292E-4</v>
      </c>
      <c r="Q95" s="130">
        <f t="shared" si="74"/>
        <v>42844.960200000001</v>
      </c>
      <c r="S95" s="73">
        <v>1</v>
      </c>
      <c r="Z95" s="72">
        <f t="shared" si="75"/>
        <v>13836.5</v>
      </c>
      <c r="AA95" s="78">
        <f t="shared" si="76"/>
        <v>9.4934800304091575E-4</v>
      </c>
      <c r="AB95" s="78">
        <f t="shared" si="77"/>
        <v>3.9133949744663162E-4</v>
      </c>
      <c r="AC95" s="78">
        <f t="shared" si="78"/>
        <v>1.3406875004875474E-3</v>
      </c>
      <c r="AD95" s="78">
        <f t="shared" si="79"/>
        <v>3.9133949744663162E-4</v>
      </c>
      <c r="AE95" s="78">
        <f t="shared" si="80"/>
        <v>1.531466022617822E-7</v>
      </c>
      <c r="AF95" s="72">
        <f t="shared" si="81"/>
        <v>1.3406875004875474E-3</v>
      </c>
      <c r="AG95" s="131"/>
      <c r="AH95" s="72">
        <f t="shared" si="82"/>
        <v>9.4934800304091575E-4</v>
      </c>
      <c r="AI95" s="72">
        <f t="shared" si="83"/>
        <v>0.75283378438857396</v>
      </c>
      <c r="AJ95" s="72">
        <f t="shared" si="84"/>
        <v>0.67767961840025237</v>
      </c>
      <c r="AK95" s="72">
        <f t="shared" si="85"/>
        <v>0.28195885601538911</v>
      </c>
      <c r="AL95" s="72">
        <f t="shared" si="86"/>
        <v>2.2905339737158896</v>
      </c>
      <c r="AM95" s="72">
        <f t="shared" si="87"/>
        <v>2.2064287486652656</v>
      </c>
      <c r="AN95" s="78">
        <f t="shared" si="89"/>
        <v>39.657055931819258</v>
      </c>
      <c r="AO95" s="78">
        <f t="shared" si="89"/>
        <v>39.657054098337085</v>
      </c>
      <c r="AP95" s="78">
        <f t="shared" si="89"/>
        <v>39.657067049788331</v>
      </c>
      <c r="AQ95" s="78">
        <f t="shared" si="89"/>
        <v>39.656975553808401</v>
      </c>
      <c r="AR95" s="78">
        <f t="shared" si="89"/>
        <v>39.65762149116177</v>
      </c>
      <c r="AS95" s="78">
        <f t="shared" si="89"/>
        <v>39.653039227879191</v>
      </c>
      <c r="AT95" s="78">
        <f t="shared" si="89"/>
        <v>39.6845072189859</v>
      </c>
      <c r="AU95" s="78">
        <f t="shared" si="88"/>
        <v>39.309850367401154</v>
      </c>
      <c r="AW95" s="72">
        <v>10400</v>
      </c>
      <c r="AX95" s="72">
        <f t="shared" si="58"/>
        <v>1.9735519602557121E-4</v>
      </c>
      <c r="AY95" s="72">
        <f t="shared" si="59"/>
        <v>0</v>
      </c>
      <c r="AZ95" s="72">
        <f t="shared" si="60"/>
        <v>1.9735519602557121E-4</v>
      </c>
      <c r="BA95" s="72">
        <f t="shared" si="61"/>
        <v>1.37302390365925</v>
      </c>
      <c r="BB95" s="72">
        <f t="shared" si="62"/>
        <v>0.20651761021877021</v>
      </c>
      <c r="BC95" s="72">
        <f t="shared" si="63"/>
        <v>0.10155840065997221</v>
      </c>
      <c r="BD95" s="72">
        <f t="shared" si="64"/>
        <v>5.0822890575981633E-2</v>
      </c>
      <c r="BE95" s="72">
        <f t="shared" si="68"/>
        <v>37.767618125766759</v>
      </c>
      <c r="BF95" s="72">
        <f t="shared" si="68"/>
        <v>37.767574032708701</v>
      </c>
      <c r="BG95" s="72">
        <f t="shared" si="68"/>
        <v>37.767456161742544</v>
      </c>
      <c r="BH95" s="72">
        <f t="shared" si="66"/>
        <v>37.767141069989037</v>
      </c>
      <c r="BI95" s="72">
        <f t="shared" si="66"/>
        <v>37.766298802278371</v>
      </c>
      <c r="BJ95" s="72">
        <f t="shared" si="66"/>
        <v>37.764047579975376</v>
      </c>
      <c r="BK95" s="72">
        <f t="shared" si="66"/>
        <v>37.758032074273409</v>
      </c>
      <c r="BL95" s="72">
        <f t="shared" si="65"/>
        <v>37.741967871527727</v>
      </c>
    </row>
    <row r="96" spans="1:64" ht="12.95" customHeight="1">
      <c r="A96" s="148" t="s">
        <v>0</v>
      </c>
      <c r="B96" s="149" t="s">
        <v>34</v>
      </c>
      <c r="C96" s="149">
        <v>57874.385699999999</v>
      </c>
      <c r="D96" s="149">
        <v>8.0000000000000004E-4</v>
      </c>
      <c r="E96" s="129">
        <f t="shared" si="71"/>
        <v>13863.999172017977</v>
      </c>
      <c r="F96" s="72">
        <f t="shared" si="72"/>
        <v>13864</v>
      </c>
      <c r="G96" s="72">
        <f t="shared" si="90"/>
        <v>-3.2900000223889947E-4</v>
      </c>
      <c r="K96" s="72">
        <f t="shared" si="70"/>
        <v>-3.2900000223889947E-4</v>
      </c>
      <c r="O96" s="72">
        <f t="shared" ca="1" si="73"/>
        <v>4.8755684379440728E-4</v>
      </c>
      <c r="Q96" s="130">
        <f t="shared" si="74"/>
        <v>42855.885699999999</v>
      </c>
      <c r="S96" s="73">
        <v>1</v>
      </c>
      <c r="Z96" s="72">
        <f t="shared" si="75"/>
        <v>13864</v>
      </c>
      <c r="AA96" s="78">
        <f t="shared" si="76"/>
        <v>9.4357437184529401E-4</v>
      </c>
      <c r="AB96" s="78">
        <f t="shared" si="77"/>
        <v>-1.2725743740841936E-3</v>
      </c>
      <c r="AC96" s="78">
        <f t="shared" si="78"/>
        <v>-3.2900000223889947E-4</v>
      </c>
      <c r="AD96" s="78">
        <f t="shared" si="79"/>
        <v>-1.2725743740841936E-3</v>
      </c>
      <c r="AE96" s="78">
        <f t="shared" si="80"/>
        <v>1.619445537575777E-6</v>
      </c>
      <c r="AF96" s="72">
        <f t="shared" si="81"/>
        <v>-3.2900000223889947E-4</v>
      </c>
      <c r="AG96" s="131"/>
      <c r="AH96" s="72">
        <f t="shared" si="82"/>
        <v>9.4357437184529401E-4</v>
      </c>
      <c r="AI96" s="72">
        <f t="shared" si="83"/>
        <v>0.75033534512799371</v>
      </c>
      <c r="AJ96" s="72">
        <f t="shared" si="84"/>
        <v>0.6711112928154096</v>
      </c>
      <c r="AK96" s="72">
        <f t="shared" si="85"/>
        <v>0.2797489852221503</v>
      </c>
      <c r="AL96" s="72">
        <f t="shared" si="86"/>
        <v>2.2994297825363677</v>
      </c>
      <c r="AM96" s="72">
        <f t="shared" si="87"/>
        <v>2.2327893865913055</v>
      </c>
      <c r="AN96" s="78">
        <f t="shared" si="89"/>
        <v>39.66802850908271</v>
      </c>
      <c r="AO96" s="78">
        <f t="shared" si="89"/>
        <v>39.668026304276637</v>
      </c>
      <c r="AP96" s="78">
        <f t="shared" si="89"/>
        <v>39.668041471430854</v>
      </c>
      <c r="AQ96" s="78">
        <f t="shared" si="89"/>
        <v>39.667937123496657</v>
      </c>
      <c r="AR96" s="78">
        <f t="shared" si="89"/>
        <v>39.668654500100793</v>
      </c>
      <c r="AS96" s="78">
        <f t="shared" si="89"/>
        <v>39.663697662140841</v>
      </c>
      <c r="AT96" s="78">
        <f t="shared" si="89"/>
        <v>39.696836588360554</v>
      </c>
      <c r="AU96" s="78">
        <f t="shared" si="88"/>
        <v>39.322397077320119</v>
      </c>
      <c r="AW96" s="72">
        <v>11200</v>
      </c>
      <c r="AX96" s="72">
        <f t="shared" si="58"/>
        <v>7.3252285432975287E-4</v>
      </c>
      <c r="AY96" s="72">
        <f t="shared" si="59"/>
        <v>0</v>
      </c>
      <c r="AZ96" s="72">
        <f t="shared" si="60"/>
        <v>7.3252285432975287E-4</v>
      </c>
      <c r="BA96" s="72">
        <f t="shared" si="61"/>
        <v>1.2336859111948422</v>
      </c>
      <c r="BB96" s="72">
        <f t="shared" si="62"/>
        <v>0.84382887186983158</v>
      </c>
      <c r="BC96" s="72">
        <f t="shared" si="63"/>
        <v>0.89792286055785375</v>
      </c>
      <c r="BD96" s="72">
        <f t="shared" si="64"/>
        <v>0.48177479558936154</v>
      </c>
      <c r="BE96" s="72">
        <f t="shared" si="68"/>
        <v>38.327266597545155</v>
      </c>
      <c r="BF96" s="72">
        <f t="shared" si="68"/>
        <v>38.327133629118492</v>
      </c>
      <c r="BG96" s="72">
        <f t="shared" si="68"/>
        <v>38.326695453698846</v>
      </c>
      <c r="BH96" s="72">
        <f t="shared" si="66"/>
        <v>38.32525250343253</v>
      </c>
      <c r="BI96" s="72">
        <f t="shared" si="66"/>
        <v>38.320511332858004</v>
      </c>
      <c r="BJ96" s="72">
        <f t="shared" si="66"/>
        <v>38.305044568739419</v>
      </c>
      <c r="BK96" s="72">
        <f t="shared" si="66"/>
        <v>38.255684727998478</v>
      </c>
      <c r="BL96" s="72">
        <f t="shared" si="65"/>
        <v>38.106963069170313</v>
      </c>
    </row>
    <row r="97" spans="1:64" ht="12.95" customHeight="1">
      <c r="A97" s="148" t="s">
        <v>0</v>
      </c>
      <c r="B97" s="149" t="s">
        <v>34</v>
      </c>
      <c r="C97" s="149">
        <v>57874.584900000002</v>
      </c>
      <c r="D97" s="149">
        <v>1E-3</v>
      </c>
      <c r="E97" s="129">
        <f t="shared" si="71"/>
        <v>13864.500491221095</v>
      </c>
      <c r="F97" s="72">
        <f t="shared" si="72"/>
        <v>13864.5</v>
      </c>
      <c r="G97" s="72">
        <f t="shared" si="90"/>
        <v>1.9518750195857137E-4</v>
      </c>
      <c r="K97" s="72">
        <f t="shared" si="70"/>
        <v>1.9518750195857137E-4</v>
      </c>
      <c r="O97" s="72">
        <f t="shared" ca="1" si="73"/>
        <v>4.8741783878393681E-4</v>
      </c>
      <c r="Q97" s="130">
        <f t="shared" si="74"/>
        <v>42856.084900000002</v>
      </c>
      <c r="S97" s="73">
        <v>1</v>
      </c>
      <c r="Z97" s="72">
        <f t="shared" si="75"/>
        <v>13864.5</v>
      </c>
      <c r="AA97" s="78">
        <f t="shared" si="76"/>
        <v>9.4346852204909768E-4</v>
      </c>
      <c r="AB97" s="78">
        <f t="shared" si="77"/>
        <v>-7.482810200905263E-4</v>
      </c>
      <c r="AC97" s="78">
        <f t="shared" si="78"/>
        <v>1.9518750195857137E-4</v>
      </c>
      <c r="AD97" s="78">
        <f t="shared" si="79"/>
        <v>-7.482810200905263E-4</v>
      </c>
      <c r="AE97" s="78">
        <f t="shared" si="80"/>
        <v>5.5992448502771864E-7</v>
      </c>
      <c r="AF97" s="72">
        <f t="shared" si="81"/>
        <v>1.9518750195857137E-4</v>
      </c>
      <c r="AG97" s="131"/>
      <c r="AH97" s="72">
        <f t="shared" si="82"/>
        <v>9.4346852204909768E-4</v>
      </c>
      <c r="AI97" s="72">
        <f t="shared" si="83"/>
        <v>0.75029025387406079</v>
      </c>
      <c r="AJ97" s="72">
        <f t="shared" si="84"/>
        <v>0.67099178016262029</v>
      </c>
      <c r="AK97" s="72">
        <f t="shared" si="85"/>
        <v>0.27970873657234929</v>
      </c>
      <c r="AL97" s="72">
        <f t="shared" si="86"/>
        <v>2.2995909788236961</v>
      </c>
      <c r="AM97" s="72">
        <f t="shared" si="87"/>
        <v>2.2332718813953183</v>
      </c>
      <c r="AN97" s="78">
        <f t="shared" si="89"/>
        <v>39.66822767379481</v>
      </c>
      <c r="AO97" s="78">
        <f t="shared" si="89"/>
        <v>39.668225461740498</v>
      </c>
      <c r="AP97" s="78">
        <f t="shared" si="89"/>
        <v>39.668240671553654</v>
      </c>
      <c r="AQ97" s="78">
        <f t="shared" si="89"/>
        <v>39.668136079643013</v>
      </c>
      <c r="AR97" s="78">
        <f t="shared" si="89"/>
        <v>39.668854792687462</v>
      </c>
      <c r="AS97" s="78">
        <f t="shared" si="89"/>
        <v>39.663891055515798</v>
      </c>
      <c r="AT97" s="78">
        <f t="shared" si="89"/>
        <v>39.697060213002558</v>
      </c>
      <c r="AU97" s="78">
        <f t="shared" si="88"/>
        <v>39.322625199318644</v>
      </c>
      <c r="AW97" s="72">
        <v>11400</v>
      </c>
      <c r="AX97" s="72">
        <f t="shared" si="58"/>
        <v>8.2852059342111619E-4</v>
      </c>
      <c r="AY97" s="72">
        <f t="shared" si="59"/>
        <v>0</v>
      </c>
      <c r="AZ97" s="72">
        <f t="shared" si="60"/>
        <v>8.2852059342111619E-4</v>
      </c>
      <c r="BA97" s="72">
        <f t="shared" si="61"/>
        <v>1.1816514507749454</v>
      </c>
      <c r="BB97" s="72">
        <f t="shared" si="62"/>
        <v>0.92133700218266268</v>
      </c>
      <c r="BC97" s="72">
        <f t="shared" si="63"/>
        <v>1.0650495925840104</v>
      </c>
      <c r="BD97" s="72">
        <f t="shared" si="64"/>
        <v>0.5893136001514816</v>
      </c>
      <c r="BE97" s="72">
        <f t="shared" si="68"/>
        <v>38.455526470952044</v>
      </c>
      <c r="BF97" s="72">
        <f t="shared" si="68"/>
        <v>38.455436748186848</v>
      </c>
      <c r="BG97" s="72">
        <f t="shared" si="68"/>
        <v>38.455107817882066</v>
      </c>
      <c r="BH97" s="72">
        <f t="shared" si="66"/>
        <v>38.453902806278208</v>
      </c>
      <c r="BI97" s="72">
        <f t="shared" si="66"/>
        <v>38.449499941542335</v>
      </c>
      <c r="BJ97" s="72">
        <f t="shared" si="66"/>
        <v>38.43356356159498</v>
      </c>
      <c r="BK97" s="72">
        <f t="shared" si="66"/>
        <v>38.377679094141875</v>
      </c>
      <c r="BL97" s="72">
        <f t="shared" si="65"/>
        <v>38.198211868580955</v>
      </c>
    </row>
    <row r="98" spans="1:64" ht="12.95" customHeight="1">
      <c r="A98" s="135" t="s">
        <v>288</v>
      </c>
      <c r="C98" s="139">
        <v>58246.7039</v>
      </c>
      <c r="D98" s="139">
        <v>2.0000000000000001E-4</v>
      </c>
      <c r="E98" s="129">
        <f t="shared" si="71"/>
        <v>14800.99848591282</v>
      </c>
      <c r="F98" s="72">
        <f t="shared" si="72"/>
        <v>14801</v>
      </c>
      <c r="G98" s="72">
        <f t="shared" si="90"/>
        <v>-6.0162500449223444E-4</v>
      </c>
      <c r="K98" s="72">
        <f t="shared" si="70"/>
        <v>-6.0162500449223444E-4</v>
      </c>
      <c r="O98" s="72">
        <f t="shared" ca="1" si="73"/>
        <v>2.2706145417309646E-4</v>
      </c>
      <c r="Q98" s="130">
        <f t="shared" si="74"/>
        <v>43228.2039</v>
      </c>
      <c r="S98" s="73">
        <v>1</v>
      </c>
      <c r="Z98" s="72">
        <f t="shared" si="75"/>
        <v>14801</v>
      </c>
      <c r="AA98" s="78">
        <f t="shared" si="76"/>
        <v>6.9974707641171725E-4</v>
      </c>
      <c r="AB98" s="78">
        <f t="shared" si="77"/>
        <v>-1.3013720809039518E-3</v>
      </c>
      <c r="AC98" s="78">
        <f t="shared" si="78"/>
        <v>-6.0162500449223444E-4</v>
      </c>
      <c r="AD98" s="78">
        <f t="shared" si="79"/>
        <v>-1.3013720809039518E-3</v>
      </c>
      <c r="AE98" s="78">
        <f t="shared" si="80"/>
        <v>1.6935692929562817E-6</v>
      </c>
      <c r="AF98" s="72">
        <f t="shared" si="81"/>
        <v>-6.0162500449223444E-4</v>
      </c>
      <c r="AG98" s="131"/>
      <c r="AH98" s="72">
        <f t="shared" si="82"/>
        <v>6.9974707641171725E-4</v>
      </c>
      <c r="AI98" s="72">
        <f t="shared" si="83"/>
        <v>0.68395034660010601</v>
      </c>
      <c r="AJ98" s="72">
        <f t="shared" si="84"/>
        <v>0.44546475320585649</v>
      </c>
      <c r="AK98" s="72">
        <f t="shared" si="85"/>
        <v>0.20175368946065844</v>
      </c>
      <c r="AL98" s="72">
        <f t="shared" si="86"/>
        <v>2.573443256403205</v>
      </c>
      <c r="AM98" s="72">
        <f t="shared" si="87"/>
        <v>3.424995921952334</v>
      </c>
      <c r="AN98" s="78">
        <f t="shared" si="89"/>
        <v>40.023381154035228</v>
      </c>
      <c r="AO98" s="78">
        <f t="shared" si="89"/>
        <v>40.02329664246016</v>
      </c>
      <c r="AP98" s="78">
        <f t="shared" si="89"/>
        <v>40.023626048207092</v>
      </c>
      <c r="AQ98" s="78">
        <f t="shared" si="89"/>
        <v>40.022341449890611</v>
      </c>
      <c r="AR98" s="78">
        <f t="shared" si="89"/>
        <v>40.027341160976512</v>
      </c>
      <c r="AS98" s="78">
        <f t="shared" si="89"/>
        <v>40.007728960336593</v>
      </c>
      <c r="AT98" s="78">
        <f t="shared" si="89"/>
        <v>40.0824835035734</v>
      </c>
      <c r="AU98" s="78">
        <f t="shared" si="88"/>
        <v>39.749897702558997</v>
      </c>
      <c r="AW98" s="72">
        <v>10600</v>
      </c>
      <c r="AX98" s="72">
        <f t="shared" si="58"/>
        <v>3.4913895539922949E-4</v>
      </c>
      <c r="AY98" s="72">
        <f t="shared" si="59"/>
        <v>0</v>
      </c>
      <c r="AZ98" s="72">
        <f t="shared" si="60"/>
        <v>3.4913895539922949E-4</v>
      </c>
      <c r="BA98" s="72">
        <f t="shared" si="61"/>
        <v>1.3564787263682643</v>
      </c>
      <c r="BB98" s="72">
        <f t="shared" si="62"/>
        <v>0.4093093787643865</v>
      </c>
      <c r="BC98" s="72">
        <f t="shared" si="63"/>
        <v>0.31524090208900046</v>
      </c>
      <c r="BD98" s="72">
        <f t="shared" si="64"/>
        <v>0.15893887300466852</v>
      </c>
      <c r="BE98" s="72">
        <f t="shared" si="68"/>
        <v>37.912621165971309</v>
      </c>
      <c r="BF98" s="72">
        <f t="shared" si="68"/>
        <v>37.912497748207045</v>
      </c>
      <c r="BG98" s="72">
        <f t="shared" si="68"/>
        <v>37.912160969150257</v>
      </c>
      <c r="BH98" s="72">
        <f t="shared" si="66"/>
        <v>37.911242100261674</v>
      </c>
      <c r="BI98" s="72">
        <f t="shared" si="66"/>
        <v>37.908735978034002</v>
      </c>
      <c r="BJ98" s="72">
        <f t="shared" si="66"/>
        <v>37.901907518673518</v>
      </c>
      <c r="BK98" s="72">
        <f t="shared" si="66"/>
        <v>37.883349487221146</v>
      </c>
      <c r="BL98" s="72">
        <f t="shared" si="65"/>
        <v>37.83321667093837</v>
      </c>
    </row>
    <row r="99" spans="1:64" ht="12.95" customHeight="1">
      <c r="A99" s="69" t="s">
        <v>292</v>
      </c>
      <c r="B99" s="70" t="s">
        <v>34</v>
      </c>
      <c r="C99" s="162">
        <v>58246.7039</v>
      </c>
      <c r="D99" s="163">
        <v>2.0000000000000001E-4</v>
      </c>
      <c r="E99" s="129">
        <f t="shared" si="71"/>
        <v>14800.99848591282</v>
      </c>
      <c r="F99" s="72">
        <f t="shared" si="72"/>
        <v>14801</v>
      </c>
      <c r="G99" s="72">
        <f t="shared" si="90"/>
        <v>-6.0162500449223444E-4</v>
      </c>
      <c r="K99" s="72">
        <f t="shared" si="70"/>
        <v>-6.0162500449223444E-4</v>
      </c>
      <c r="O99" s="72">
        <f t="shared" ca="1" si="73"/>
        <v>2.2706145417309646E-4</v>
      </c>
      <c r="Q99" s="130">
        <f t="shared" si="74"/>
        <v>43228.2039</v>
      </c>
      <c r="S99" s="73">
        <v>1</v>
      </c>
      <c r="Z99" s="72">
        <f t="shared" si="75"/>
        <v>14801</v>
      </c>
      <c r="AA99" s="78">
        <f t="shared" si="76"/>
        <v>6.9974707641171725E-4</v>
      </c>
      <c r="AB99" s="78">
        <f t="shared" si="77"/>
        <v>-1.3013720809039518E-3</v>
      </c>
      <c r="AC99" s="78">
        <f t="shared" si="78"/>
        <v>-6.0162500449223444E-4</v>
      </c>
      <c r="AD99" s="78">
        <f t="shared" si="79"/>
        <v>-1.3013720809039518E-3</v>
      </c>
      <c r="AE99" s="78">
        <f t="shared" si="80"/>
        <v>1.6935692929562817E-6</v>
      </c>
      <c r="AF99" s="72">
        <f t="shared" si="81"/>
        <v>-6.0162500449223444E-4</v>
      </c>
      <c r="AG99" s="131"/>
      <c r="AH99" s="72">
        <f t="shared" si="82"/>
        <v>6.9974707641171725E-4</v>
      </c>
      <c r="AI99" s="72">
        <f t="shared" si="83"/>
        <v>0.68395034660010601</v>
      </c>
      <c r="AJ99" s="72">
        <f t="shared" si="84"/>
        <v>0.44546475320585649</v>
      </c>
      <c r="AK99" s="72">
        <f t="shared" si="85"/>
        <v>0.20175368946065844</v>
      </c>
      <c r="AL99" s="72">
        <f t="shared" si="86"/>
        <v>2.573443256403205</v>
      </c>
      <c r="AM99" s="72">
        <f t="shared" si="87"/>
        <v>3.424995921952334</v>
      </c>
      <c r="AN99" s="78">
        <f t="shared" si="89"/>
        <v>40.023381154035228</v>
      </c>
      <c r="AO99" s="78">
        <f t="shared" si="89"/>
        <v>40.02329664246016</v>
      </c>
      <c r="AP99" s="78">
        <f t="shared" si="89"/>
        <v>40.023626048207092</v>
      </c>
      <c r="AQ99" s="78">
        <f t="shared" si="89"/>
        <v>40.022341449890611</v>
      </c>
      <c r="AR99" s="78">
        <f t="shared" si="89"/>
        <v>40.027341160976512</v>
      </c>
      <c r="AS99" s="78">
        <f t="shared" si="89"/>
        <v>40.007728960336593</v>
      </c>
      <c r="AT99" s="78">
        <f t="shared" si="89"/>
        <v>40.0824835035734</v>
      </c>
      <c r="AU99" s="78">
        <f t="shared" si="88"/>
        <v>39.749897702558997</v>
      </c>
      <c r="AW99" s="72">
        <v>10800</v>
      </c>
      <c r="AX99" s="72">
        <f t="shared" si="58"/>
        <v>4.9113889250570119E-4</v>
      </c>
      <c r="AY99" s="72">
        <f t="shared" si="59"/>
        <v>0</v>
      </c>
      <c r="AZ99" s="72">
        <f t="shared" si="60"/>
        <v>4.9113889250570119E-4</v>
      </c>
      <c r="BA99" s="72">
        <f t="shared" si="61"/>
        <v>1.3251222854274802</v>
      </c>
      <c r="BB99" s="72">
        <f t="shared" si="62"/>
        <v>0.58745654817242021</v>
      </c>
      <c r="BC99" s="72">
        <f t="shared" si="63"/>
        <v>0.52145619029863066</v>
      </c>
      <c r="BD99" s="72">
        <f t="shared" si="64"/>
        <v>0.26680131349141878</v>
      </c>
      <c r="BE99" s="72">
        <f t="shared" si="68"/>
        <v>38.055078105418922</v>
      </c>
      <c r="BF99" s="72">
        <f t="shared" si="68"/>
        <v>38.054912850679273</v>
      </c>
      <c r="BG99" s="72">
        <f t="shared" si="68"/>
        <v>38.054442712213721</v>
      </c>
      <c r="BH99" s="72">
        <f t="shared" si="66"/>
        <v>38.053105648358439</v>
      </c>
      <c r="BI99" s="72">
        <f t="shared" si="66"/>
        <v>38.049306665298715</v>
      </c>
      <c r="BJ99" s="72">
        <f t="shared" si="66"/>
        <v>38.038541133674997</v>
      </c>
      <c r="BK99" s="72">
        <f t="shared" si="66"/>
        <v>38.008249766678809</v>
      </c>
      <c r="BL99" s="72">
        <f t="shared" si="65"/>
        <v>37.92446547034902</v>
      </c>
    </row>
    <row r="100" spans="1:64" ht="12.95" customHeight="1">
      <c r="A100" s="110" t="s">
        <v>289</v>
      </c>
      <c r="C100" s="139">
        <v>58574.916499999999</v>
      </c>
      <c r="D100" s="139">
        <v>1E-4</v>
      </c>
      <c r="E100" s="129">
        <f t="shared" si="71"/>
        <v>15626.998882916354</v>
      </c>
      <c r="F100" s="72">
        <f t="shared" si="72"/>
        <v>15627</v>
      </c>
      <c r="G100" s="72">
        <f t="shared" si="90"/>
        <v>-4.4387500383891165E-4</v>
      </c>
      <c r="K100" s="72">
        <f t="shared" si="70"/>
        <v>-4.4387500383891165E-4</v>
      </c>
      <c r="O100" s="72">
        <f t="shared" ca="1" si="73"/>
        <v>-2.574823123812145E-6</v>
      </c>
      <c r="Q100" s="130">
        <f t="shared" si="74"/>
        <v>43556.416499999999</v>
      </c>
      <c r="S100" s="73">
        <v>1</v>
      </c>
      <c r="Z100" s="72">
        <f t="shared" si="75"/>
        <v>15627</v>
      </c>
      <c r="AA100" s="78">
        <f t="shared" si="76"/>
        <v>4.3258760821663494E-4</v>
      </c>
      <c r="AB100" s="78">
        <f t="shared" si="77"/>
        <v>-8.764626120555466E-4</v>
      </c>
      <c r="AC100" s="78">
        <f t="shared" si="78"/>
        <v>-4.4387500383891165E-4</v>
      </c>
      <c r="AD100" s="78">
        <f t="shared" si="79"/>
        <v>-8.764626120555466E-4</v>
      </c>
      <c r="AE100" s="78">
        <f t="shared" si="80"/>
        <v>7.6818671033123157E-7</v>
      </c>
      <c r="AF100" s="72">
        <f t="shared" si="81"/>
        <v>-4.4387500383891165E-4</v>
      </c>
      <c r="AG100" s="131"/>
      <c r="AH100" s="72">
        <f t="shared" si="82"/>
        <v>4.3258760821663494E-4</v>
      </c>
      <c r="AI100" s="72">
        <f t="shared" si="83"/>
        <v>0.64893962215663947</v>
      </c>
      <c r="AJ100" s="72">
        <f t="shared" si="84"/>
        <v>0.24980607426775275</v>
      </c>
      <c r="AK100" s="72">
        <f t="shared" si="85"/>
        <v>0.13171387828796888</v>
      </c>
      <c r="AL100" s="72">
        <f t="shared" si="86"/>
        <v>2.7826565791831346</v>
      </c>
      <c r="AM100" s="72">
        <f t="shared" si="87"/>
        <v>5.5120712981949698</v>
      </c>
      <c r="AN100" s="78">
        <f t="shared" si="89"/>
        <v>40.315004505799386</v>
      </c>
      <c r="AO100" s="78">
        <f t="shared" si="89"/>
        <v>40.314728800372642</v>
      </c>
      <c r="AP100" s="78">
        <f t="shared" si="89"/>
        <v>40.315578812299243</v>
      </c>
      <c r="AQ100" s="78">
        <f t="shared" si="89"/>
        <v>40.312956839289384</v>
      </c>
      <c r="AR100" s="78">
        <f t="shared" si="89"/>
        <v>40.321031912785116</v>
      </c>
      <c r="AS100" s="78">
        <f t="shared" si="89"/>
        <v>40.296038981262882</v>
      </c>
      <c r="AT100" s="78">
        <f t="shared" si="89"/>
        <v>40.372285239089777</v>
      </c>
      <c r="AU100" s="78">
        <f t="shared" si="88"/>
        <v>40.126755244124965</v>
      </c>
      <c r="AW100" s="72">
        <v>11600</v>
      </c>
      <c r="AX100" s="72">
        <f t="shared" ref="AX100:AX122" si="91">AB$3+AB$4*AW100+AB$5*AW100^2+AZ100</f>
        <v>9.0764011457996339E-4</v>
      </c>
      <c r="AY100" s="72">
        <f t="shared" ref="AY100:AY122" si="92">AB$3+AB$4*AW100+AB$5*AW100^2</f>
        <v>0</v>
      </c>
      <c r="AZ100" s="72">
        <f t="shared" ref="AZ100:AZ122" si="93">$AB$6*($AB$11/BA100*BB100+$AB$12)</f>
        <v>9.0764011457996339E-4</v>
      </c>
      <c r="BA100" s="72">
        <f t="shared" ref="BA100:BA122" si="94">1+$AB$7*COS(BC100)</f>
        <v>1.1295486909611998</v>
      </c>
      <c r="BB100" s="72">
        <f t="shared" ref="BB100:BB122" si="95">SIN(BC100+RADIANS($AB$9))</f>
        <v>0.9698164295843914</v>
      </c>
      <c r="BC100" s="72">
        <f t="shared" ref="BC100:BC122" si="96">2*ATAN(BD100)</f>
        <v>1.2180207358192128</v>
      </c>
      <c r="BD100" s="72">
        <f t="shared" ref="BD100:BD122" si="97">SQRT((1+$AB$7)/(1-$AB$7))*TAN(BE100/2)</f>
        <v>0.69744682489325394</v>
      </c>
      <c r="BE100" s="72">
        <f t="shared" ref="BE100:BE122" si="98">$BL100+$AB$7*SIN(BF100)</f>
        <v>38.578231119822327</v>
      </c>
      <c r="BF100" s="72">
        <f t="shared" ref="BF100:BF122" si="99">$BL100+$AB$7*SIN(BG100)</f>
        <v>38.578180418221315</v>
      </c>
      <c r="BG100" s="72">
        <f t="shared" ref="BG100:BG122" si="100">$BL100+$AB$7*SIN(BH100)</f>
        <v>38.577968457896084</v>
      </c>
      <c r="BH100" s="72">
        <f t="shared" ref="BH100:BH122" si="101">$BL100+$AB$7*SIN(BI100)</f>
        <v>38.577082934619192</v>
      </c>
      <c r="BI100" s="72">
        <f t="shared" ref="BI100:BI122" si="102">$BL100+$AB$7*SIN(BJ100)</f>
        <v>38.573393578589069</v>
      </c>
      <c r="BJ100" s="72">
        <f t="shared" ref="BJ100:BJ122" si="103">$BL100+$AB$7*SIN(BK100)</f>
        <v>38.55819407787191</v>
      </c>
      <c r="BK100" s="72">
        <f t="shared" ref="BK100:BK122" si="104">$BL100+$AB$7*SIN(BL100)</f>
        <v>38.498180191091492</v>
      </c>
      <c r="BL100" s="72">
        <f t="shared" ref="BL100:BL122" si="105">RADIANS($AB$9)+$AB$18*(AW100-AB$15)</f>
        <v>38.289460667991605</v>
      </c>
    </row>
    <row r="101" spans="1:64" ht="12.95" customHeight="1">
      <c r="A101" s="151" t="s">
        <v>290</v>
      </c>
      <c r="B101" s="152" t="s">
        <v>34</v>
      </c>
      <c r="C101" s="153">
        <v>58926.173999999999</v>
      </c>
      <c r="D101" s="153" t="s">
        <v>68</v>
      </c>
      <c r="E101" s="129">
        <f t="shared" si="71"/>
        <v>16510.9955193967</v>
      </c>
      <c r="F101" s="72">
        <f t="shared" si="72"/>
        <v>16511</v>
      </c>
      <c r="G101" s="72">
        <f t="shared" si="90"/>
        <v>-1.7803750015445985E-3</v>
      </c>
      <c r="K101" s="72">
        <f t="shared" si="70"/>
        <v>-1.7803750015445985E-3</v>
      </c>
      <c r="O101" s="72">
        <f t="shared" ca="1" si="73"/>
        <v>-2.483356816352731E-4</v>
      </c>
      <c r="Q101" s="130">
        <f t="shared" si="74"/>
        <v>43907.673999999999</v>
      </c>
      <c r="S101" s="73">
        <v>1</v>
      </c>
      <c r="Z101" s="72">
        <f t="shared" si="75"/>
        <v>16511</v>
      </c>
      <c r="AA101" s="78">
        <f t="shared" si="76"/>
        <v>1.2061282045755077E-4</v>
      </c>
      <c r="AB101" s="78">
        <f t="shared" si="77"/>
        <v>-1.9009878220021493E-3</v>
      </c>
      <c r="AC101" s="78">
        <f t="shared" si="78"/>
        <v>-1.7803750015445985E-3</v>
      </c>
      <c r="AD101" s="78">
        <f t="shared" si="79"/>
        <v>-1.9009878220021493E-3</v>
      </c>
      <c r="AE101" s="78">
        <f t="shared" si="80"/>
        <v>3.6137546994004752E-6</v>
      </c>
      <c r="AF101" s="72">
        <f t="shared" si="81"/>
        <v>-1.7803750015445985E-3</v>
      </c>
      <c r="AG101" s="131"/>
      <c r="AH101" s="72">
        <f t="shared" si="82"/>
        <v>1.2061282045755077E-4</v>
      </c>
      <c r="AI101" s="72">
        <f t="shared" si="83"/>
        <v>0.62942334235095787</v>
      </c>
      <c r="AJ101" s="72">
        <f t="shared" si="84"/>
        <v>4.6511987403493639E-2</v>
      </c>
      <c r="AK101" s="72">
        <f t="shared" si="85"/>
        <v>5.7139088467051791E-2</v>
      </c>
      <c r="AL101" s="72">
        <f t="shared" si="86"/>
        <v>2.9886077797158115</v>
      </c>
      <c r="AM101" s="72">
        <f t="shared" si="87"/>
        <v>13.047680456446891</v>
      </c>
      <c r="AN101" s="78">
        <f t="shared" ref="AN101:AT110" si="106">$AU101+$AB$7*SIN(AO101)</f>
        <v>40.614331008796157</v>
      </c>
      <c r="AO101" s="78">
        <f t="shared" si="106"/>
        <v>40.614059824489964</v>
      </c>
      <c r="AP101" s="78">
        <f t="shared" si="106"/>
        <v>40.614801986002838</v>
      </c>
      <c r="AQ101" s="78">
        <f t="shared" si="106"/>
        <v>40.612770579140637</v>
      </c>
      <c r="AR101" s="78">
        <f t="shared" si="106"/>
        <v>40.618328594965206</v>
      </c>
      <c r="AS101" s="78">
        <f t="shared" si="106"/>
        <v>40.603104469142664</v>
      </c>
      <c r="AT101" s="78">
        <f t="shared" si="106"/>
        <v>40.644683258474551</v>
      </c>
      <c r="AU101" s="78">
        <f t="shared" si="88"/>
        <v>40.53007493752002</v>
      </c>
      <c r="AW101" s="72">
        <v>11800</v>
      </c>
      <c r="AX101" s="72">
        <f t="shared" si="91"/>
        <v>9.7050508897582007E-4</v>
      </c>
      <c r="AY101" s="72">
        <f t="shared" si="92"/>
        <v>0</v>
      </c>
      <c r="AZ101" s="72">
        <f t="shared" si="93"/>
        <v>9.7050508897582007E-4</v>
      </c>
      <c r="BA101" s="72">
        <f t="shared" si="94"/>
        <v>1.079297138422318</v>
      </c>
      <c r="BB101" s="72">
        <f t="shared" si="95"/>
        <v>0.99431967671572241</v>
      </c>
      <c r="BC101" s="72">
        <f t="shared" si="96"/>
        <v>1.3577033748701441</v>
      </c>
      <c r="BD101" s="72">
        <f t="shared" si="97"/>
        <v>0.80676390399502829</v>
      </c>
      <c r="BE101" s="72">
        <f t="shared" si="98"/>
        <v>38.69548165380202</v>
      </c>
      <c r="BF101" s="72">
        <f t="shared" si="99"/>
        <v>38.695458011032898</v>
      </c>
      <c r="BG101" s="72">
        <f t="shared" si="100"/>
        <v>38.69534197819079</v>
      </c>
      <c r="BH101" s="72">
        <f t="shared" si="101"/>
        <v>38.69477281897985</v>
      </c>
      <c r="BI101" s="72">
        <f t="shared" si="102"/>
        <v>38.69198820721477</v>
      </c>
      <c r="BJ101" s="72">
        <f t="shared" si="103"/>
        <v>38.678532000161475</v>
      </c>
      <c r="BK101" s="72">
        <f t="shared" si="104"/>
        <v>38.616944623126287</v>
      </c>
      <c r="BL101" s="72">
        <f t="shared" si="105"/>
        <v>38.380709467402248</v>
      </c>
    </row>
    <row r="102" spans="1:64" ht="12.95" customHeight="1">
      <c r="A102" s="69" t="s">
        <v>293</v>
      </c>
      <c r="B102" s="70" t="s">
        <v>34</v>
      </c>
      <c r="C102" s="162">
        <v>59257.569000000134</v>
      </c>
      <c r="D102" s="163">
        <v>1E-3</v>
      </c>
      <c r="E102" s="129">
        <f t="shared" si="71"/>
        <v>17345.004943669559</v>
      </c>
      <c r="F102" s="72">
        <f t="shared" si="72"/>
        <v>17345</v>
      </c>
      <c r="G102" s="72">
        <f t="shared" si="90"/>
        <v>1.9643751293187961E-3</v>
      </c>
      <c r="K102" s="72">
        <f t="shared" si="70"/>
        <v>1.9643751293187961E-3</v>
      </c>
      <c r="O102" s="72">
        <f t="shared" ca="1" si="73"/>
        <v>-4.8019603909970569E-4</v>
      </c>
      <c r="Q102" s="130">
        <f t="shared" si="74"/>
        <v>44239.069000000134</v>
      </c>
      <c r="S102" s="73">
        <v>1</v>
      </c>
      <c r="Z102" s="72">
        <f t="shared" si="75"/>
        <v>17345</v>
      </c>
      <c r="AA102" s="78">
        <f t="shared" si="76"/>
        <v>-1.7848087719471944E-4</v>
      </c>
      <c r="AB102" s="78">
        <f t="shared" si="77"/>
        <v>2.1428560065135157E-3</v>
      </c>
      <c r="AC102" s="78">
        <f t="shared" si="78"/>
        <v>1.9643751293187961E-3</v>
      </c>
      <c r="AD102" s="78">
        <f t="shared" si="79"/>
        <v>2.1428560065135157E-3</v>
      </c>
      <c r="AE102" s="78">
        <f t="shared" si="80"/>
        <v>4.5918318646510526E-6</v>
      </c>
      <c r="AF102" s="72">
        <f t="shared" si="81"/>
        <v>1.9643751293187961E-3</v>
      </c>
      <c r="AG102" s="131"/>
      <c r="AH102" s="72">
        <f t="shared" si="82"/>
        <v>-1.7848087719471944E-4</v>
      </c>
      <c r="AI102" s="72">
        <f t="shared" si="83"/>
        <v>0.62526412892875394</v>
      </c>
      <c r="AJ102" s="72">
        <f t="shared" si="84"/>
        <v>-0.14025285780691948</v>
      </c>
      <c r="AK102" s="72">
        <f t="shared" si="85"/>
        <v>-1.284373612526101E-2</v>
      </c>
      <c r="AL102" s="72">
        <f t="shared" si="86"/>
        <v>-3.1073319611435259</v>
      </c>
      <c r="AM102" s="72">
        <f t="shared" si="87"/>
        <v>-58.370226077632978</v>
      </c>
      <c r="AN102" s="78">
        <f t="shared" si="106"/>
        <v>40.891512746937089</v>
      </c>
      <c r="AO102" s="78">
        <f t="shared" si="106"/>
        <v>40.891584917745782</v>
      </c>
      <c r="AP102" s="78">
        <f t="shared" si="106"/>
        <v>40.891392191155965</v>
      </c>
      <c r="AQ102" s="78">
        <f t="shared" si="106"/>
        <v>40.891906856902821</v>
      </c>
      <c r="AR102" s="78">
        <f t="shared" si="106"/>
        <v>40.890532500265003</v>
      </c>
      <c r="AS102" s="78">
        <f t="shared" si="106"/>
        <v>40.894202781353748</v>
      </c>
      <c r="AT102" s="78">
        <f t="shared" si="106"/>
        <v>40.884402604400528</v>
      </c>
      <c r="AU102" s="78">
        <f t="shared" si="88"/>
        <v>40.910582431062416</v>
      </c>
      <c r="AW102" s="72">
        <v>12000</v>
      </c>
      <c r="AX102" s="72">
        <f t="shared" si="91"/>
        <v>1.0181423405990328E-3</v>
      </c>
      <c r="AY102" s="72">
        <f t="shared" si="92"/>
        <v>0</v>
      </c>
      <c r="AZ102" s="72">
        <f t="shared" si="93"/>
        <v>1.0181423405990328E-3</v>
      </c>
      <c r="BA102" s="72">
        <f t="shared" si="94"/>
        <v>1.0320188033785656</v>
      </c>
      <c r="BB102" s="72">
        <f t="shared" si="95"/>
        <v>0.99978037952223642</v>
      </c>
      <c r="BC102" s="72">
        <f t="shared" si="96"/>
        <v>1.4852986868008078</v>
      </c>
      <c r="BD102" s="72">
        <f t="shared" si="97"/>
        <v>0.91795951266163189</v>
      </c>
      <c r="BE102" s="72">
        <f t="shared" si="98"/>
        <v>38.807542197828091</v>
      </c>
      <c r="BF102" s="72">
        <f t="shared" si="99"/>
        <v>38.807533427998159</v>
      </c>
      <c r="BG102" s="72">
        <f t="shared" si="100"/>
        <v>38.807480997922028</v>
      </c>
      <c r="BH102" s="72">
        <f t="shared" si="101"/>
        <v>38.807167661776191</v>
      </c>
      <c r="BI102" s="72">
        <f t="shared" si="102"/>
        <v>38.805299167461392</v>
      </c>
      <c r="BJ102" s="72">
        <f t="shared" si="103"/>
        <v>38.794298196909153</v>
      </c>
      <c r="BK102" s="72">
        <f t="shared" si="104"/>
        <v>38.733743444563217</v>
      </c>
      <c r="BL102" s="72">
        <f t="shared" si="105"/>
        <v>38.471958266812898</v>
      </c>
    </row>
    <row r="103" spans="1:64" ht="12.95" customHeight="1">
      <c r="A103" s="69" t="s">
        <v>294</v>
      </c>
      <c r="B103" s="70" t="s">
        <v>34</v>
      </c>
      <c r="C103" s="162">
        <v>59326.108700000215</v>
      </c>
      <c r="D103" s="163"/>
      <c r="E103" s="129">
        <f t="shared" si="71"/>
        <v>17517.496247813793</v>
      </c>
      <c r="F103" s="72">
        <f t="shared" si="72"/>
        <v>17517.5</v>
      </c>
      <c r="G103" s="72">
        <f t="shared" si="90"/>
        <v>-1.4909372839611024E-3</v>
      </c>
      <c r="K103" s="72">
        <f t="shared" si="70"/>
        <v>-1.4909372839611024E-3</v>
      </c>
      <c r="O103" s="72">
        <f t="shared" ca="1" si="73"/>
        <v>-5.2815276771195265E-4</v>
      </c>
      <c r="Q103" s="130">
        <f t="shared" si="74"/>
        <v>44307.608700000215</v>
      </c>
      <c r="S103" s="73">
        <v>1</v>
      </c>
      <c r="Z103" s="72">
        <f t="shared" si="75"/>
        <v>17517.5</v>
      </c>
      <c r="AA103" s="78">
        <f t="shared" si="76"/>
        <v>-2.3932533904184817E-4</v>
      </c>
      <c r="AB103" s="78">
        <f t="shared" si="77"/>
        <v>-1.2516119449192541E-3</v>
      </c>
      <c r="AC103" s="78">
        <f t="shared" si="78"/>
        <v>-1.4909372839611024E-3</v>
      </c>
      <c r="AD103" s="78">
        <f t="shared" si="79"/>
        <v>-1.2516119449192541E-3</v>
      </c>
      <c r="AE103" s="78">
        <f t="shared" si="80"/>
        <v>1.5665324606645579E-6</v>
      </c>
      <c r="AF103" s="72">
        <f t="shared" si="81"/>
        <v>-1.4909372839611024E-3</v>
      </c>
      <c r="AG103" s="131"/>
      <c r="AH103" s="72">
        <f t="shared" si="82"/>
        <v>-2.3932533904184817E-4</v>
      </c>
      <c r="AI103" s="72">
        <f t="shared" si="83"/>
        <v>0.62604023118825736</v>
      </c>
      <c r="AJ103" s="72">
        <f t="shared" si="84"/>
        <v>-0.17840496934761954</v>
      </c>
      <c r="AK103" s="72">
        <f t="shared" si="85"/>
        <v>-2.7313475345493488E-2</v>
      </c>
      <c r="AL103" s="72">
        <f t="shared" si="86"/>
        <v>-3.0686835777768646</v>
      </c>
      <c r="AM103" s="72">
        <f t="shared" si="87"/>
        <v>-27.419274536845329</v>
      </c>
      <c r="AN103" s="78">
        <f t="shared" si="106"/>
        <v>40.948783183025661</v>
      </c>
      <c r="AO103" s="78">
        <f t="shared" si="106"/>
        <v>40.948931920599854</v>
      </c>
      <c r="AP103" s="78">
        <f t="shared" si="106"/>
        <v>40.948532914483579</v>
      </c>
      <c r="AQ103" s="78">
        <f t="shared" si="106"/>
        <v>40.949603334609066</v>
      </c>
      <c r="AR103" s="78">
        <f t="shared" si="106"/>
        <v>40.946731980591387</v>
      </c>
      <c r="AS103" s="78">
        <f t="shared" si="106"/>
        <v>40.954436306386292</v>
      </c>
      <c r="AT103" s="78">
        <f t="shared" si="106"/>
        <v>40.933778315719628</v>
      </c>
      <c r="AU103" s="78">
        <f t="shared" si="88"/>
        <v>40.989284520554094</v>
      </c>
      <c r="AW103" s="72">
        <v>12200</v>
      </c>
      <c r="AX103" s="72">
        <f t="shared" si="91"/>
        <v>1.0517724299750788E-3</v>
      </c>
      <c r="AY103" s="72">
        <f t="shared" si="92"/>
        <v>0</v>
      </c>
      <c r="AZ103" s="72">
        <f t="shared" si="93"/>
        <v>1.0517724299750788E-3</v>
      </c>
      <c r="BA103" s="72">
        <f t="shared" si="94"/>
        <v>0.98825897651985473</v>
      </c>
      <c r="BB103" s="72">
        <f t="shared" si="95"/>
        <v>0.99052412489568087</v>
      </c>
      <c r="BC103" s="72">
        <f t="shared" si="96"/>
        <v>1.6021145236886067</v>
      </c>
      <c r="BD103" s="72">
        <f t="shared" si="97"/>
        <v>1.0318190554129933</v>
      </c>
      <c r="BE103" s="72">
        <f t="shared" si="98"/>
        <v>38.914764059910645</v>
      </c>
      <c r="BF103" s="72">
        <f t="shared" si="99"/>
        <v>38.91476165652864</v>
      </c>
      <c r="BG103" s="72">
        <f t="shared" si="100"/>
        <v>38.914743223679359</v>
      </c>
      <c r="BH103" s="72">
        <f t="shared" si="101"/>
        <v>38.914601882534335</v>
      </c>
      <c r="BI103" s="72">
        <f t="shared" si="102"/>
        <v>38.913519877327943</v>
      </c>
      <c r="BJ103" s="72">
        <f t="shared" si="103"/>
        <v>38.905338671294544</v>
      </c>
      <c r="BK103" s="72">
        <f t="shared" si="104"/>
        <v>38.84836406471517</v>
      </c>
      <c r="BL103" s="72">
        <f t="shared" si="105"/>
        <v>38.563207066223541</v>
      </c>
    </row>
    <row r="104" spans="1:64" ht="12.95" customHeight="1">
      <c r="A104" s="110" t="s">
        <v>291</v>
      </c>
      <c r="C104" s="68">
        <v>59351.936800000003</v>
      </c>
      <c r="D104" s="31">
        <v>2.0000000000000001E-4</v>
      </c>
      <c r="E104" s="129">
        <f t="shared" si="71"/>
        <v>17582.4968628227</v>
      </c>
      <c r="F104" s="72">
        <f t="shared" si="72"/>
        <v>17582.5</v>
      </c>
      <c r="G104" s="72">
        <f t="shared" si="90"/>
        <v>-1.2465624968172051E-3</v>
      </c>
      <c r="K104" s="72">
        <f t="shared" si="70"/>
        <v>-1.2465624968172051E-3</v>
      </c>
      <c r="O104" s="72">
        <f t="shared" ca="1" si="73"/>
        <v>-5.4622341907308979E-4</v>
      </c>
      <c r="Q104" s="130">
        <f t="shared" si="74"/>
        <v>44333.436800000003</v>
      </c>
      <c r="S104" s="73">
        <v>1</v>
      </c>
      <c r="Z104" s="72">
        <f t="shared" si="75"/>
        <v>17582.5</v>
      </c>
      <c r="AA104" s="78">
        <f t="shared" si="76"/>
        <v>-2.6208355838190086E-4</v>
      </c>
      <c r="AB104" s="78">
        <f t="shared" si="77"/>
        <v>-9.8447893843530429E-4</v>
      </c>
      <c r="AC104" s="78">
        <f t="shared" si="78"/>
        <v>-1.2465624968172051E-3</v>
      </c>
      <c r="AD104" s="78">
        <f t="shared" si="79"/>
        <v>-9.8447893843530429E-4</v>
      </c>
      <c r="AE104" s="78">
        <f t="shared" si="80"/>
        <v>9.6919878022270359E-7</v>
      </c>
      <c r="AF104" s="72">
        <f t="shared" si="81"/>
        <v>-1.2465624968172051E-3</v>
      </c>
      <c r="AG104" s="131"/>
      <c r="AH104" s="72">
        <f t="shared" si="82"/>
        <v>-2.6208355838190086E-4</v>
      </c>
      <c r="AI104" s="72">
        <f t="shared" si="83"/>
        <v>0.62647864624105321</v>
      </c>
      <c r="AJ104" s="72">
        <f t="shared" si="84"/>
        <v>-0.19274512724914283</v>
      </c>
      <c r="AK104" s="72">
        <f t="shared" si="85"/>
        <v>-3.2767864002169321E-2</v>
      </c>
      <c r="AL104" s="72">
        <f t="shared" si="86"/>
        <v>-3.0540897862123813</v>
      </c>
      <c r="AM104" s="72">
        <f t="shared" si="87"/>
        <v>-22.841808179840296</v>
      </c>
      <c r="AN104" s="78">
        <f t="shared" si="106"/>
        <v>40.970386387942</v>
      </c>
      <c r="AO104" s="78">
        <f t="shared" si="106"/>
        <v>40.97056168824372</v>
      </c>
      <c r="AP104" s="78">
        <f t="shared" si="106"/>
        <v>40.970090210524333</v>
      </c>
      <c r="AQ104" s="78">
        <f t="shared" si="106"/>
        <v>40.971358336195991</v>
      </c>
      <c r="AR104" s="78">
        <f t="shared" si="106"/>
        <v>40.967947954230659</v>
      </c>
      <c r="AS104" s="78">
        <f t="shared" si="106"/>
        <v>40.977123020632462</v>
      </c>
      <c r="AT104" s="78">
        <f t="shared" si="106"/>
        <v>40.952463066805549</v>
      </c>
      <c r="AU104" s="78">
        <f t="shared" si="88"/>
        <v>41.018940380362558</v>
      </c>
      <c r="AW104" s="72">
        <v>12400</v>
      </c>
      <c r="AX104" s="72">
        <f t="shared" si="91"/>
        <v>1.0726716673014097E-3</v>
      </c>
      <c r="AY104" s="72">
        <f t="shared" si="92"/>
        <v>0</v>
      </c>
      <c r="AZ104" s="72">
        <f t="shared" si="93"/>
        <v>1.0726716673014097E-3</v>
      </c>
      <c r="BA104" s="72">
        <f t="shared" si="94"/>
        <v>0.94818454454512802</v>
      </c>
      <c r="BB104" s="72">
        <f t="shared" si="95"/>
        <v>0.97011535762748868</v>
      </c>
      <c r="BC104" s="72">
        <f t="shared" si="96"/>
        <v>1.7094307766303736</v>
      </c>
      <c r="BD104" s="72">
        <f t="shared" si="97"/>
        <v>1.1492168111961214</v>
      </c>
      <c r="BE104" s="72">
        <f t="shared" si="98"/>
        <v>39.01753400073855</v>
      </c>
      <c r="BF104" s="72">
        <f t="shared" si="99"/>
        <v>39.017533583556649</v>
      </c>
      <c r="BG104" s="72">
        <f t="shared" si="100"/>
        <v>39.017529127856434</v>
      </c>
      <c r="BH104" s="72">
        <f t="shared" si="101"/>
        <v>39.017481543670435</v>
      </c>
      <c r="BI104" s="72">
        <f t="shared" si="102"/>
        <v>39.016973919691409</v>
      </c>
      <c r="BJ104" s="72">
        <f t="shared" si="103"/>
        <v>39.011619386226627</v>
      </c>
      <c r="BK104" s="72">
        <f t="shared" si="104"/>
        <v>38.960612016766241</v>
      </c>
      <c r="BL104" s="72">
        <f t="shared" si="105"/>
        <v>38.654455865634191</v>
      </c>
    </row>
    <row r="105" spans="1:64" ht="12.95" customHeight="1">
      <c r="A105" s="71" t="s">
        <v>297</v>
      </c>
      <c r="B105" s="156" t="s">
        <v>40</v>
      </c>
      <c r="C105" s="157">
        <v>59352.938600000001</v>
      </c>
      <c r="D105" s="158">
        <v>5.0000000000000001E-4</v>
      </c>
      <c r="E105" s="129">
        <f t="shared" si="71"/>
        <v>17585.018055481716</v>
      </c>
      <c r="F105" s="72">
        <f t="shared" si="72"/>
        <v>17585</v>
      </c>
      <c r="G105" s="72">
        <f t="shared" si="90"/>
        <v>7.1743750013411045E-3</v>
      </c>
      <c r="K105" s="72">
        <f t="shared" si="70"/>
        <v>7.1743750013411045E-3</v>
      </c>
      <c r="O105" s="72">
        <f t="shared" ca="1" si="73"/>
        <v>-5.4691844412544169E-4</v>
      </c>
      <c r="Q105" s="130">
        <f t="shared" si="74"/>
        <v>44334.438600000001</v>
      </c>
      <c r="S105" s="73">
        <v>1</v>
      </c>
      <c r="Z105" s="72">
        <f t="shared" si="75"/>
        <v>17585</v>
      </c>
      <c r="AA105" s="78">
        <f t="shared" si="76"/>
        <v>-2.6295683755567212E-4</v>
      </c>
      <c r="AB105" s="78">
        <f t="shared" si="77"/>
        <v>7.4373318388967768E-3</v>
      </c>
      <c r="AC105" s="78">
        <f t="shared" si="78"/>
        <v>7.1743750013411045E-3</v>
      </c>
      <c r="AD105" s="78">
        <f t="shared" si="79"/>
        <v>7.4373318388967768E-3</v>
      </c>
      <c r="AE105" s="78">
        <f t="shared" si="80"/>
        <v>5.5313904881867709E-5</v>
      </c>
      <c r="AF105" s="72">
        <f t="shared" si="81"/>
        <v>7.1743750013411045E-3</v>
      </c>
      <c r="AG105" s="131"/>
      <c r="AH105" s="72">
        <f t="shared" si="82"/>
        <v>-2.6295683755567212E-4</v>
      </c>
      <c r="AI105" s="72">
        <f t="shared" si="83"/>
        <v>0.62649711178697021</v>
      </c>
      <c r="AJ105" s="72">
        <f t="shared" si="84"/>
        <v>-0.1932962914709932</v>
      </c>
      <c r="AK105" s="72">
        <f t="shared" si="85"/>
        <v>-3.2977676111362361E-2</v>
      </c>
      <c r="AL105" s="72">
        <f t="shared" si="86"/>
        <v>-3.0535280585149716</v>
      </c>
      <c r="AM105" s="72">
        <f t="shared" si="87"/>
        <v>-22.695923021599725</v>
      </c>
      <c r="AN105" s="78">
        <f t="shared" si="106"/>
        <v>40.971217602010043</v>
      </c>
      <c r="AO105" s="78">
        <f t="shared" si="106"/>
        <v>40.971393892826931</v>
      </c>
      <c r="AP105" s="78">
        <f t="shared" si="106"/>
        <v>40.970919699554109</v>
      </c>
      <c r="AQ105" s="78">
        <f t="shared" si="106"/>
        <v>40.97219526861916</v>
      </c>
      <c r="AR105" s="78">
        <f t="shared" si="106"/>
        <v>40.968764500091233</v>
      </c>
      <c r="AS105" s="78">
        <f t="shared" si="106"/>
        <v>40.9779954505155</v>
      </c>
      <c r="AT105" s="78">
        <f t="shared" si="106"/>
        <v>40.953182816960727</v>
      </c>
      <c r="AU105" s="78">
        <f t="shared" si="88"/>
        <v>41.02008099035519</v>
      </c>
      <c r="AW105" s="72">
        <v>12600</v>
      </c>
      <c r="AX105" s="72">
        <f t="shared" si="91"/>
        <v>1.0820895400834576E-3</v>
      </c>
      <c r="AY105" s="72">
        <f t="shared" si="92"/>
        <v>0</v>
      </c>
      <c r="AZ105" s="72">
        <f t="shared" si="93"/>
        <v>1.0820895400834576E-3</v>
      </c>
      <c r="BA105" s="72">
        <f t="shared" si="94"/>
        <v>0.91173376750748081</v>
      </c>
      <c r="BB105" s="72">
        <f t="shared" si="95"/>
        <v>0.94138260793283435</v>
      </c>
      <c r="BC105" s="72">
        <f t="shared" si="96"/>
        <v>1.8084308613136622</v>
      </c>
      <c r="BD105" s="72">
        <f t="shared" si="97"/>
        <v>1.2711260741724459</v>
      </c>
      <c r="BE105" s="72">
        <f t="shared" si="98"/>
        <v>39.11624232491333</v>
      </c>
      <c r="BF105" s="72">
        <f t="shared" si="99"/>
        <v>39.116242293649456</v>
      </c>
      <c r="BG105" s="72">
        <f t="shared" si="100"/>
        <v>39.116241748902354</v>
      </c>
      <c r="BH105" s="72">
        <f t="shared" si="101"/>
        <v>39.116232257443279</v>
      </c>
      <c r="BI105" s="72">
        <f t="shared" si="102"/>
        <v>39.116066975243278</v>
      </c>
      <c r="BJ105" s="72">
        <f t="shared" si="103"/>
        <v>39.113216515892937</v>
      </c>
      <c r="BK105" s="72">
        <f t="shared" si="104"/>
        <v>39.070312575845982</v>
      </c>
      <c r="BL105" s="72">
        <f t="shared" si="105"/>
        <v>38.745704665044833</v>
      </c>
    </row>
    <row r="106" spans="1:64" ht="12.95" customHeight="1">
      <c r="A106" s="69" t="s">
        <v>295</v>
      </c>
      <c r="B106" s="70" t="s">
        <v>34</v>
      </c>
      <c r="C106" s="162">
        <v>59383.524599999997</v>
      </c>
      <c r="D106" s="163">
        <v>1.1999999999999999E-3</v>
      </c>
      <c r="E106" s="129">
        <f t="shared" si="71"/>
        <v>17661.992699790761</v>
      </c>
      <c r="F106" s="72">
        <f t="shared" si="72"/>
        <v>17662</v>
      </c>
      <c r="G106" s="72">
        <f t="shared" si="90"/>
        <v>-2.9007500052102841E-3</v>
      </c>
      <c r="K106" s="72">
        <f t="shared" si="70"/>
        <v>-2.9007500052102841E-3</v>
      </c>
      <c r="O106" s="72">
        <f t="shared" ca="1" si="73"/>
        <v>-5.6832521573786481E-4</v>
      </c>
      <c r="Q106" s="130">
        <f t="shared" si="74"/>
        <v>44365.024599999997</v>
      </c>
      <c r="S106" s="73">
        <v>1</v>
      </c>
      <c r="Z106" s="72">
        <f t="shared" si="75"/>
        <v>17662</v>
      </c>
      <c r="AA106" s="78">
        <f t="shared" si="76"/>
        <v>-2.897756970668137E-4</v>
      </c>
      <c r="AB106" s="78">
        <f t="shared" si="77"/>
        <v>-2.6109743081434702E-3</v>
      </c>
      <c r="AC106" s="78">
        <f t="shared" si="78"/>
        <v>-2.9007500052102841E-3</v>
      </c>
      <c r="AD106" s="78">
        <f t="shared" si="79"/>
        <v>-2.6109743081434702E-3</v>
      </c>
      <c r="AE106" s="78">
        <f t="shared" si="80"/>
        <v>6.8171868377852734E-6</v>
      </c>
      <c r="AF106" s="72">
        <f t="shared" si="81"/>
        <v>-2.9007500052102841E-3</v>
      </c>
      <c r="AG106" s="131"/>
      <c r="AH106" s="72">
        <f t="shared" si="82"/>
        <v>-2.897756970668137E-4</v>
      </c>
      <c r="AI106" s="72">
        <f t="shared" si="83"/>
        <v>0.6271242295044086</v>
      </c>
      <c r="AJ106" s="72">
        <f t="shared" si="84"/>
        <v>-0.21025861671103915</v>
      </c>
      <c r="AK106" s="72">
        <f t="shared" si="85"/>
        <v>-3.9441024359161705E-2</v>
      </c>
      <c r="AL106" s="72">
        <f t="shared" si="86"/>
        <v>-3.036209271006848</v>
      </c>
      <c r="AM106" s="72">
        <f t="shared" si="87"/>
        <v>-18.960757051523657</v>
      </c>
      <c r="AN106" s="78">
        <f t="shared" si="106"/>
        <v>40.996832186454732</v>
      </c>
      <c r="AO106" s="78">
        <f t="shared" si="106"/>
        <v>40.99703773533431</v>
      </c>
      <c r="AP106" s="78">
        <f t="shared" si="106"/>
        <v>40.996482796911934</v>
      </c>
      <c r="AQ106" s="78">
        <f t="shared" si="106"/>
        <v>40.997981124554478</v>
      </c>
      <c r="AR106" s="78">
        <f t="shared" si="106"/>
        <v>40.993936463416972</v>
      </c>
      <c r="AS106" s="78">
        <f t="shared" si="106"/>
        <v>41.004860818462554</v>
      </c>
      <c r="AT106" s="78">
        <f t="shared" si="106"/>
        <v>40.975396402824529</v>
      </c>
      <c r="AU106" s="78">
        <f t="shared" si="88"/>
        <v>41.055211778128289</v>
      </c>
      <c r="AW106" s="72">
        <v>12800</v>
      </c>
      <c r="AX106" s="72">
        <f t="shared" si="91"/>
        <v>1.0812040364262157E-3</v>
      </c>
      <c r="AY106" s="72">
        <f t="shared" si="92"/>
        <v>0</v>
      </c>
      <c r="AZ106" s="72">
        <f t="shared" si="93"/>
        <v>1.0812040364262157E-3</v>
      </c>
      <c r="BA106" s="72">
        <f t="shared" si="94"/>
        <v>0.87871885369847658</v>
      </c>
      <c r="BB106" s="72">
        <f t="shared" si="95"/>
        <v>0.906518276701887</v>
      </c>
      <c r="BC106" s="72">
        <f t="shared" si="96"/>
        <v>1.9001742127984742</v>
      </c>
      <c r="BD106" s="72">
        <f t="shared" si="97"/>
        <v>1.3986400613370329</v>
      </c>
      <c r="BE106" s="72">
        <f t="shared" si="98"/>
        <v>39.211264814676994</v>
      </c>
      <c r="BF106" s="72">
        <f t="shared" si="99"/>
        <v>39.211264814455774</v>
      </c>
      <c r="BG106" s="72">
        <f t="shared" si="100"/>
        <v>39.211264804389337</v>
      </c>
      <c r="BH106" s="72">
        <f t="shared" si="101"/>
        <v>39.211264346327638</v>
      </c>
      <c r="BI106" s="72">
        <f t="shared" si="102"/>
        <v>39.211243506535489</v>
      </c>
      <c r="BJ106" s="72">
        <f t="shared" si="103"/>
        <v>39.210303084787029</v>
      </c>
      <c r="BK106" s="72">
        <f t="shared" si="104"/>
        <v>39.17731221283956</v>
      </c>
      <c r="BL106" s="72">
        <f t="shared" si="105"/>
        <v>38.836953464455483</v>
      </c>
    </row>
    <row r="107" spans="1:64" ht="12.95" customHeight="1">
      <c r="A107" s="71" t="s">
        <v>298</v>
      </c>
      <c r="B107" s="160" t="s">
        <v>34</v>
      </c>
      <c r="C107" s="161">
        <v>59658.89</v>
      </c>
      <c r="D107" s="161">
        <v>5.0000000000000001E-4</v>
      </c>
      <c r="E107" s="129">
        <f t="shared" si="71"/>
        <v>18354.994521539953</v>
      </c>
      <c r="F107" s="72">
        <f t="shared" si="72"/>
        <v>18355</v>
      </c>
      <c r="G107" s="72">
        <f t="shared" si="90"/>
        <v>-2.1768750011688098E-3</v>
      </c>
      <c r="K107" s="72">
        <f t="shared" si="70"/>
        <v>-2.1768750011688098E-3</v>
      </c>
      <c r="O107" s="72">
        <f t="shared" ca="1" si="73"/>
        <v>-7.6098616024967806E-4</v>
      </c>
      <c r="Q107" s="130">
        <f t="shared" si="74"/>
        <v>44640.39</v>
      </c>
      <c r="S107" s="73">
        <v>1</v>
      </c>
      <c r="Z107" s="72">
        <f t="shared" si="75"/>
        <v>18355</v>
      </c>
      <c r="AA107" s="78">
        <f t="shared" si="76"/>
        <v>-5.2229941482840486E-4</v>
      </c>
      <c r="AB107" s="78">
        <f t="shared" si="77"/>
        <v>-1.654575586340405E-3</v>
      </c>
      <c r="AC107" s="78">
        <f t="shared" si="78"/>
        <v>-2.1768750011688098E-3</v>
      </c>
      <c r="AD107" s="78">
        <f t="shared" si="79"/>
        <v>-1.654575586340405E-3</v>
      </c>
      <c r="AE107" s="78">
        <f t="shared" si="80"/>
        <v>2.7376203709136951E-6</v>
      </c>
      <c r="AF107" s="72">
        <f t="shared" si="81"/>
        <v>-2.1768750011688098E-3</v>
      </c>
      <c r="AG107" s="131"/>
      <c r="AH107" s="72">
        <f t="shared" si="82"/>
        <v>-5.2229941482840486E-4</v>
      </c>
      <c r="AI107" s="72">
        <f t="shared" si="83"/>
        <v>0.6380118525372136</v>
      </c>
      <c r="AJ107" s="72">
        <f t="shared" si="84"/>
        <v>-0.36182152368923926</v>
      </c>
      <c r="AK107" s="72">
        <f t="shared" si="85"/>
        <v>-9.7757433076165426E-2</v>
      </c>
      <c r="AL107" s="72">
        <f t="shared" si="86"/>
        <v>-2.8778276930134736</v>
      </c>
      <c r="AM107" s="72">
        <f t="shared" si="87"/>
        <v>-7.5384964039543982</v>
      </c>
      <c r="AN107" s="78">
        <f t="shared" si="106"/>
        <v>41.229232644524366</v>
      </c>
      <c r="AO107" s="78">
        <f t="shared" si="106"/>
        <v>41.229558083839287</v>
      </c>
      <c r="AP107" s="78">
        <f t="shared" si="106"/>
        <v>41.228620299241967</v>
      </c>
      <c r="AQ107" s="78">
        <f t="shared" si="106"/>
        <v>41.23132359369113</v>
      </c>
      <c r="AR107" s="78">
        <f t="shared" si="106"/>
        <v>41.223539042032122</v>
      </c>
      <c r="AS107" s="78">
        <f t="shared" si="106"/>
        <v>41.246024181359964</v>
      </c>
      <c r="AT107" s="78">
        <f t="shared" si="106"/>
        <v>41.181614794231322</v>
      </c>
      <c r="AU107" s="78">
        <f t="shared" si="88"/>
        <v>41.371388868086179</v>
      </c>
      <c r="AW107" s="72">
        <v>13000</v>
      </c>
      <c r="AX107" s="72">
        <f t="shared" si="91"/>
        <v>1.071101024501254E-3</v>
      </c>
      <c r="AY107" s="72">
        <f t="shared" si="92"/>
        <v>0</v>
      </c>
      <c r="AZ107" s="72">
        <f t="shared" si="93"/>
        <v>1.071101024501254E-3</v>
      </c>
      <c r="BA107" s="72">
        <f t="shared" si="94"/>
        <v>0.84889176076672768</v>
      </c>
      <c r="BB107" s="72">
        <f t="shared" si="95"/>
        <v>0.86719665618910535</v>
      </c>
      <c r="BC107" s="72">
        <f t="shared" si="96"/>
        <v>1.9855917241536922</v>
      </c>
      <c r="BD107" s="72">
        <f t="shared" si="97"/>
        <v>1.5330032057493539</v>
      </c>
      <c r="BE107" s="72">
        <f t="shared" si="98"/>
        <v>39.302953468356222</v>
      </c>
      <c r="BF107" s="72">
        <f t="shared" si="99"/>
        <v>39.302953468360514</v>
      </c>
      <c r="BG107" s="72">
        <f t="shared" si="100"/>
        <v>39.302953468013897</v>
      </c>
      <c r="BH107" s="72">
        <f t="shared" si="101"/>
        <v>39.302953495993606</v>
      </c>
      <c r="BI107" s="72">
        <f t="shared" si="102"/>
        <v>39.30295123735403</v>
      </c>
      <c r="BJ107" s="72">
        <f t="shared" si="103"/>
        <v>39.303133070286165</v>
      </c>
      <c r="BK107" s="72">
        <f t="shared" si="104"/>
        <v>39.281479871837078</v>
      </c>
      <c r="BL107" s="72">
        <f t="shared" si="105"/>
        <v>38.928202263866126</v>
      </c>
    </row>
    <row r="108" spans="1:64" ht="12.95" customHeight="1">
      <c r="A108" s="154" t="s">
        <v>296</v>
      </c>
      <c r="B108" s="155" t="s">
        <v>40</v>
      </c>
      <c r="C108" s="164">
        <v>59785.447800000198</v>
      </c>
      <c r="D108" s="139"/>
      <c r="E108" s="129">
        <f t="shared" si="71"/>
        <v>18673.497811919598</v>
      </c>
      <c r="F108" s="72">
        <f t="shared" si="72"/>
        <v>18673.5</v>
      </c>
      <c r="G108" s="72">
        <f t="shared" si="90"/>
        <v>-8.6943730275379494E-4</v>
      </c>
      <c r="K108" s="72">
        <f t="shared" si="70"/>
        <v>-8.6943730275379494E-4</v>
      </c>
      <c r="O108" s="72">
        <f t="shared" ca="1" si="73"/>
        <v>-8.4953235191924815E-4</v>
      </c>
      <c r="Q108" s="130">
        <f t="shared" si="74"/>
        <v>44766.947800000198</v>
      </c>
      <c r="S108" s="73">
        <v>1</v>
      </c>
      <c r="Z108" s="72">
        <f t="shared" si="75"/>
        <v>18673.5</v>
      </c>
      <c r="AA108" s="78">
        <f t="shared" si="76"/>
        <v>-6.2201187018640536E-4</v>
      </c>
      <c r="AB108" s="78">
        <f t="shared" si="77"/>
        <v>-2.4742543256738958E-4</v>
      </c>
      <c r="AC108" s="78">
        <f t="shared" si="78"/>
        <v>-8.6943730275379494E-4</v>
      </c>
      <c r="AD108" s="78">
        <f t="shared" si="79"/>
        <v>-2.4742543256738958E-4</v>
      </c>
      <c r="AE108" s="78">
        <f t="shared" si="80"/>
        <v>6.1219344681159853E-8</v>
      </c>
      <c r="AF108" s="72">
        <f t="shared" si="81"/>
        <v>-8.6943730275379494E-4</v>
      </c>
      <c r="AG108" s="131"/>
      <c r="AH108" s="72">
        <f t="shared" si="82"/>
        <v>-6.2201187018640536E-4</v>
      </c>
      <c r="AI108" s="72">
        <f t="shared" si="83"/>
        <v>0.64637775832209887</v>
      </c>
      <c r="AJ108" s="72">
        <f t="shared" si="84"/>
        <v>-0.43082651045130271</v>
      </c>
      <c r="AK108" s="72">
        <f t="shared" si="85"/>
        <v>-0.12467255037046859</v>
      </c>
      <c r="AL108" s="72">
        <f t="shared" si="86"/>
        <v>-2.8026403091395053</v>
      </c>
      <c r="AM108" s="72">
        <f t="shared" si="87"/>
        <v>-5.8439339674579998</v>
      </c>
      <c r="AN108" s="78">
        <f t="shared" si="106"/>
        <v>41.337799715097034</v>
      </c>
      <c r="AO108" s="78">
        <f t="shared" si="106"/>
        <v>41.338091070756896</v>
      </c>
      <c r="AP108" s="78">
        <f t="shared" si="106"/>
        <v>41.337207109969611</v>
      </c>
      <c r="AQ108" s="78">
        <f t="shared" si="106"/>
        <v>41.339890320679537</v>
      </c>
      <c r="AR108" s="78">
        <f t="shared" si="106"/>
        <v>41.331757586969609</v>
      </c>
      <c r="AS108" s="78">
        <f t="shared" si="106"/>
        <v>41.356520266063896</v>
      </c>
      <c r="AT108" s="78">
        <f t="shared" si="106"/>
        <v>41.282101585746872</v>
      </c>
      <c r="AU108" s="78">
        <f t="shared" si="88"/>
        <v>41.516702581147626</v>
      </c>
      <c r="AW108" s="72">
        <v>13200</v>
      </c>
      <c r="AX108" s="72">
        <f t="shared" si="91"/>
        <v>1.0527681093411851E-3</v>
      </c>
      <c r="AY108" s="72">
        <f t="shared" si="92"/>
        <v>0</v>
      </c>
      <c r="AZ108" s="72">
        <f t="shared" si="93"/>
        <v>1.0527681093411851E-3</v>
      </c>
      <c r="BA108" s="72">
        <f t="shared" si="94"/>
        <v>0.82198422676948057</v>
      </c>
      <c r="BB108" s="72">
        <f t="shared" si="95"/>
        <v>0.82468426709905074</v>
      </c>
      <c r="BC108" s="72">
        <f t="shared" si="96"/>
        <v>2.0654928143711166</v>
      </c>
      <c r="BD108" s="72">
        <f t="shared" si="97"/>
        <v>1.6756539260456416</v>
      </c>
      <c r="BE108" s="72">
        <f t="shared" si="98"/>
        <v>39.391632572598958</v>
      </c>
      <c r="BF108" s="72">
        <f t="shared" si="99"/>
        <v>39.391632574360386</v>
      </c>
      <c r="BG108" s="72">
        <f t="shared" si="100"/>
        <v>39.391632535672059</v>
      </c>
      <c r="BH108" s="72">
        <f t="shared" si="101"/>
        <v>39.391633385427049</v>
      </c>
      <c r="BI108" s="72">
        <f t="shared" si="102"/>
        <v>39.391614719948599</v>
      </c>
      <c r="BJ108" s="72">
        <f t="shared" si="103"/>
        <v>39.392024066882854</v>
      </c>
      <c r="BK108" s="72">
        <f t="shared" si="104"/>
        <v>39.38270806059321</v>
      </c>
      <c r="BL108" s="72">
        <f t="shared" si="105"/>
        <v>39.019451063276769</v>
      </c>
    </row>
    <row r="109" spans="1:64" ht="12.95" customHeight="1">
      <c r="A109" s="154" t="s">
        <v>296</v>
      </c>
      <c r="B109" s="155" t="s">
        <v>34</v>
      </c>
      <c r="C109" s="164">
        <v>59788.426400000229</v>
      </c>
      <c r="D109" s="139"/>
      <c r="E109" s="129">
        <f t="shared" si="71"/>
        <v>18680.993943337286</v>
      </c>
      <c r="F109" s="72">
        <f t="shared" si="72"/>
        <v>18681</v>
      </c>
      <c r="G109" s="72">
        <f t="shared" si="90"/>
        <v>-2.4066247715381905E-3</v>
      </c>
      <c r="K109" s="72">
        <f t="shared" si="70"/>
        <v>-2.4066247715381905E-3</v>
      </c>
      <c r="O109" s="72">
        <f t="shared" ca="1" si="73"/>
        <v>-8.516174270763021E-4</v>
      </c>
      <c r="Q109" s="130">
        <f t="shared" si="74"/>
        <v>44769.926400000229</v>
      </c>
      <c r="S109" s="73">
        <v>1</v>
      </c>
      <c r="Z109" s="72">
        <f t="shared" si="75"/>
        <v>18681</v>
      </c>
      <c r="AA109" s="78">
        <f t="shared" si="76"/>
        <v>-6.2429197048624097E-4</v>
      </c>
      <c r="AB109" s="78">
        <f t="shared" si="77"/>
        <v>-1.7823328010519496E-3</v>
      </c>
      <c r="AC109" s="78">
        <f t="shared" si="78"/>
        <v>-2.4066247715381905E-3</v>
      </c>
      <c r="AD109" s="78">
        <f t="shared" si="79"/>
        <v>-1.7823328010519496E-3</v>
      </c>
      <c r="AE109" s="78">
        <f t="shared" si="80"/>
        <v>3.1767102137056882E-6</v>
      </c>
      <c r="AF109" s="72">
        <f t="shared" si="81"/>
        <v>-2.4066247715381905E-3</v>
      </c>
      <c r="AG109" s="131"/>
      <c r="AH109" s="72">
        <f t="shared" si="82"/>
        <v>-6.2429197048624097E-4</v>
      </c>
      <c r="AI109" s="72">
        <f t="shared" si="83"/>
        <v>0.64660216194121678</v>
      </c>
      <c r="AJ109" s="72">
        <f t="shared" si="84"/>
        <v>-0.43244602284057709</v>
      </c>
      <c r="AK109" s="72">
        <f t="shared" si="85"/>
        <v>-0.12530723315339334</v>
      </c>
      <c r="AL109" s="72">
        <f t="shared" si="86"/>
        <v>-2.8008449354842719</v>
      </c>
      <c r="AM109" s="72">
        <f t="shared" si="87"/>
        <v>-5.8125435377611163</v>
      </c>
      <c r="AN109" s="78">
        <f t="shared" si="106"/>
        <v>41.340374214788703</v>
      </c>
      <c r="AO109" s="78">
        <f t="shared" si="106"/>
        <v>41.340664251883361</v>
      </c>
      <c r="AP109" s="78">
        <f t="shared" si="106"/>
        <v>41.339783058242958</v>
      </c>
      <c r="AQ109" s="78">
        <f t="shared" si="106"/>
        <v>41.342461625039491</v>
      </c>
      <c r="AR109" s="78">
        <f t="shared" si="106"/>
        <v>41.33433164583392</v>
      </c>
      <c r="AS109" s="78">
        <f t="shared" si="106"/>
        <v>41.359121351546612</v>
      </c>
      <c r="AT109" s="78">
        <f t="shared" si="106"/>
        <v>41.284523917232093</v>
      </c>
      <c r="AU109" s="78">
        <f t="shared" si="88"/>
        <v>41.520124411125529</v>
      </c>
      <c r="AW109" s="72">
        <v>13400</v>
      </c>
      <c r="AX109" s="72">
        <f t="shared" si="91"/>
        <v>1.0270967170543067E-3</v>
      </c>
      <c r="AY109" s="72">
        <f t="shared" si="92"/>
        <v>0</v>
      </c>
      <c r="AZ109" s="72">
        <f t="shared" si="93"/>
        <v>1.0270967170543067E-3</v>
      </c>
      <c r="BA109" s="72">
        <f t="shared" si="94"/>
        <v>0.7977308232318111</v>
      </c>
      <c r="BB109" s="72">
        <f t="shared" si="95"/>
        <v>0.77993311803499277</v>
      </c>
      <c r="BC109" s="72">
        <f t="shared" si="96"/>
        <v>2.1405776073588192</v>
      </c>
      <c r="BD109" s="72">
        <f t="shared" si="97"/>
        <v>1.828281697594542</v>
      </c>
      <c r="BE109" s="72">
        <f t="shared" si="98"/>
        <v>39.477597932274797</v>
      </c>
      <c r="BF109" s="72">
        <f t="shared" si="99"/>
        <v>39.477597922333771</v>
      </c>
      <c r="BG109" s="72">
        <f t="shared" si="100"/>
        <v>39.477598050910601</v>
      </c>
      <c r="BH109" s="72">
        <f t="shared" si="101"/>
        <v>39.477596387897712</v>
      </c>
      <c r="BI109" s="72">
        <f t="shared" si="102"/>
        <v>39.477617896295563</v>
      </c>
      <c r="BJ109" s="72">
        <f t="shared" si="103"/>
        <v>39.477339550130445</v>
      </c>
      <c r="BK109" s="72">
        <f t="shared" si="104"/>
        <v>39.480913744923662</v>
      </c>
      <c r="BL109" s="72">
        <f t="shared" si="105"/>
        <v>39.110699862687419</v>
      </c>
    </row>
    <row r="110" spans="1:64" ht="12.95" customHeight="1">
      <c r="A110" s="154" t="s">
        <v>296</v>
      </c>
      <c r="B110" s="155" t="s">
        <v>40</v>
      </c>
      <c r="C110" s="164">
        <v>59816.440899999812</v>
      </c>
      <c r="D110" s="139"/>
      <c r="E110" s="129">
        <f t="shared" si="71"/>
        <v>18751.496989599102</v>
      </c>
      <c r="F110" s="72">
        <f t="shared" si="72"/>
        <v>18751.5</v>
      </c>
      <c r="G110" s="72">
        <f t="shared" si="90"/>
        <v>-1.1961876880377531E-3</v>
      </c>
      <c r="K110" s="72">
        <f t="shared" si="70"/>
        <v>-1.1961876880377531E-3</v>
      </c>
      <c r="O110" s="72">
        <f t="shared" ca="1" si="73"/>
        <v>-8.712171335526122E-4</v>
      </c>
      <c r="Q110" s="130">
        <f t="shared" si="74"/>
        <v>44797.940899999812</v>
      </c>
      <c r="S110" s="73">
        <v>1</v>
      </c>
      <c r="Z110" s="72">
        <f t="shared" si="75"/>
        <v>18751.5</v>
      </c>
      <c r="AA110" s="78">
        <f t="shared" si="76"/>
        <v>-6.4555947803575809E-4</v>
      </c>
      <c r="AB110" s="78">
        <f t="shared" si="77"/>
        <v>-5.5062821000199502E-4</v>
      </c>
      <c r="AC110" s="78">
        <f t="shared" si="78"/>
        <v>-1.1961876880377531E-3</v>
      </c>
      <c r="AD110" s="78">
        <f t="shared" si="79"/>
        <v>-5.5062821000199502E-4</v>
      </c>
      <c r="AE110" s="78">
        <f t="shared" si="80"/>
        <v>3.031914256500011E-7</v>
      </c>
      <c r="AF110" s="72">
        <f t="shared" si="81"/>
        <v>-1.1961876880377531E-3</v>
      </c>
      <c r="AG110" s="131"/>
      <c r="AH110" s="72">
        <f t="shared" si="82"/>
        <v>-6.4555947803575809E-4</v>
      </c>
      <c r="AI110" s="72">
        <f t="shared" si="83"/>
        <v>0.64877531428406421</v>
      </c>
      <c r="AJ110" s="72">
        <f t="shared" si="84"/>
        <v>-0.44765630312357096</v>
      </c>
      <c r="AK110" s="72">
        <f t="shared" si="85"/>
        <v>-0.13127511100327838</v>
      </c>
      <c r="AL110" s="72">
        <f t="shared" si="86"/>
        <v>-2.7839061208589251</v>
      </c>
      <c r="AM110" s="72">
        <f t="shared" si="87"/>
        <v>-5.5317461962724961</v>
      </c>
      <c r="AN110" s="78">
        <f t="shared" si="106"/>
        <v>41.364619228731158</v>
      </c>
      <c r="AO110" s="78">
        <f t="shared" si="106"/>
        <v>41.364895971238475</v>
      </c>
      <c r="AP110" s="78">
        <f t="shared" si="106"/>
        <v>41.364043643123665</v>
      </c>
      <c r="AQ110" s="78">
        <f t="shared" si="106"/>
        <v>41.366670041477676</v>
      </c>
      <c r="AR110" s="78">
        <f t="shared" si="106"/>
        <v>41.358589654508535</v>
      </c>
      <c r="AS110" s="78">
        <f t="shared" si="106"/>
        <v>41.383572703946037</v>
      </c>
      <c r="AT110" s="78">
        <f t="shared" si="106"/>
        <v>41.307430263816869</v>
      </c>
      <c r="AU110" s="78">
        <f t="shared" si="88"/>
        <v>41.552289612917782</v>
      </c>
      <c r="AW110" s="72">
        <v>13600</v>
      </c>
      <c r="AX110" s="72">
        <f t="shared" si="91"/>
        <v>9.948884570566835E-4</v>
      </c>
      <c r="AY110" s="72">
        <f t="shared" si="92"/>
        <v>0</v>
      </c>
      <c r="AZ110" s="72">
        <f t="shared" si="93"/>
        <v>9.948884570566835E-4</v>
      </c>
      <c r="BA110" s="72">
        <f t="shared" si="94"/>
        <v>0.77588129331762234</v>
      </c>
      <c r="BB110" s="72">
        <f t="shared" si="95"/>
        <v>0.73365544503604119</v>
      </c>
      <c r="BC110" s="72">
        <f t="shared" si="96"/>
        <v>2.211450670833043</v>
      </c>
      <c r="BD110" s="72">
        <f t="shared" si="97"/>
        <v>1.9929032859947735</v>
      </c>
      <c r="BE110" s="72">
        <f t="shared" si="98"/>
        <v>39.561117921187112</v>
      </c>
      <c r="BF110" s="72">
        <f t="shared" si="99"/>
        <v>39.561117676877224</v>
      </c>
      <c r="BG110" s="72">
        <f t="shared" si="100"/>
        <v>39.561119946268285</v>
      </c>
      <c r="BH110" s="72">
        <f t="shared" si="101"/>
        <v>39.561098865265691</v>
      </c>
      <c r="BI110" s="72">
        <f t="shared" si="102"/>
        <v>39.56129463549172</v>
      </c>
      <c r="BJ110" s="72">
        <f t="shared" si="103"/>
        <v>39.559471653562859</v>
      </c>
      <c r="BK110" s="72">
        <f t="shared" si="104"/>
        <v>39.576039039596715</v>
      </c>
      <c r="BL110" s="72">
        <f t="shared" si="105"/>
        <v>39.201948662098062</v>
      </c>
    </row>
    <row r="111" spans="1:64" ht="12.95" customHeight="1">
      <c r="C111" s="139"/>
      <c r="D111" s="139"/>
      <c r="AA111" s="78"/>
      <c r="AB111" s="78"/>
      <c r="AC111" s="78"/>
      <c r="AD111" s="78"/>
      <c r="AE111" s="78"/>
      <c r="AG111" s="131"/>
      <c r="AN111" s="78"/>
      <c r="AO111" s="78"/>
      <c r="AP111" s="78"/>
      <c r="AQ111" s="78"/>
      <c r="AR111" s="78"/>
      <c r="AS111" s="78"/>
      <c r="AT111" s="78"/>
      <c r="AU111" s="78"/>
      <c r="AW111" s="72">
        <v>13800</v>
      </c>
      <c r="AX111" s="72">
        <f t="shared" si="91"/>
        <v>9.5686335608411268E-4</v>
      </c>
      <c r="AY111" s="72">
        <f t="shared" si="92"/>
        <v>0</v>
      </c>
      <c r="AZ111" s="72">
        <f t="shared" si="93"/>
        <v>9.5686335608411268E-4</v>
      </c>
      <c r="BA111" s="72">
        <f t="shared" si="94"/>
        <v>0.75620637354387765</v>
      </c>
      <c r="BB111" s="72">
        <f t="shared" si="95"/>
        <v>0.68638181739100079</v>
      </c>
      <c r="BC111" s="72">
        <f t="shared" si="96"/>
        <v>2.2786344737098467</v>
      </c>
      <c r="BD111" s="72">
        <f t="shared" si="97"/>
        <v>2.1719656793396669</v>
      </c>
      <c r="BE111" s="72">
        <f t="shared" si="98"/>
        <v>39.642435506222895</v>
      </c>
      <c r="BF111" s="72">
        <f t="shared" si="99"/>
        <v>39.642434088811406</v>
      </c>
      <c r="BG111" s="72">
        <f t="shared" si="100"/>
        <v>39.642444474738483</v>
      </c>
      <c r="BH111" s="72">
        <f t="shared" si="101"/>
        <v>39.642368366597886</v>
      </c>
      <c r="BI111" s="72">
        <f t="shared" si="102"/>
        <v>39.642925744308634</v>
      </c>
      <c r="BJ111" s="72">
        <f t="shared" si="103"/>
        <v>39.638825202980243</v>
      </c>
      <c r="BK111" s="72">
        <f t="shared" si="104"/>
        <v>39.66805168997125</v>
      </c>
      <c r="BL111" s="72">
        <f t="shared" si="105"/>
        <v>39.293197461508711</v>
      </c>
    </row>
    <row r="112" spans="1:64" ht="12.95" customHeight="1">
      <c r="C112" s="139"/>
      <c r="D112" s="139"/>
      <c r="AA112" s="78"/>
      <c r="AB112" s="78"/>
      <c r="AC112" s="78"/>
      <c r="AD112" s="78"/>
      <c r="AE112" s="78"/>
      <c r="AG112" s="131"/>
      <c r="AN112" s="78"/>
      <c r="AO112" s="78"/>
      <c r="AP112" s="78"/>
      <c r="AQ112" s="78"/>
      <c r="AR112" s="78"/>
      <c r="AS112" s="78"/>
      <c r="AT112" s="78"/>
      <c r="AU112" s="78"/>
      <c r="AW112" s="72">
        <v>14000</v>
      </c>
      <c r="AX112" s="72">
        <f t="shared" si="91"/>
        <v>9.136685862427519E-4</v>
      </c>
      <c r="AY112" s="72">
        <f t="shared" si="92"/>
        <v>0</v>
      </c>
      <c r="AZ112" s="72">
        <f t="shared" si="93"/>
        <v>9.136685862427519E-4</v>
      </c>
      <c r="BA112" s="72">
        <f t="shared" si="94"/>
        <v>0.7384998046671617</v>
      </c>
      <c r="BB112" s="72">
        <f t="shared" si="95"/>
        <v>0.63850554032929707</v>
      </c>
      <c r="BC112" s="72">
        <f t="shared" si="96"/>
        <v>2.3425816781535787</v>
      </c>
      <c r="BD112" s="72">
        <f t="shared" si="97"/>
        <v>2.3684871898973219</v>
      </c>
      <c r="BE112" s="72">
        <f t="shared" si="98"/>
        <v>39.721770687409283</v>
      </c>
      <c r="BF112" s="72">
        <f t="shared" si="99"/>
        <v>39.721765725174613</v>
      </c>
      <c r="BG112" s="72">
        <f t="shared" si="100"/>
        <v>39.721796033545246</v>
      </c>
      <c r="BH112" s="72">
        <f t="shared" si="101"/>
        <v>39.721610886339811</v>
      </c>
      <c r="BI112" s="72">
        <f t="shared" si="102"/>
        <v>39.722740810369359</v>
      </c>
      <c r="BJ112" s="72">
        <f t="shared" si="103"/>
        <v>39.715803560814692</v>
      </c>
      <c r="BK112" s="72">
        <f t="shared" si="104"/>
        <v>39.756945340373619</v>
      </c>
      <c r="BL112" s="72">
        <f t="shared" si="105"/>
        <v>39.384446260919354</v>
      </c>
    </row>
    <row r="113" spans="3:64" ht="12.95" customHeight="1">
      <c r="C113" s="139"/>
      <c r="D113" s="139"/>
      <c r="AA113" s="78"/>
      <c r="AB113" s="78"/>
      <c r="AC113" s="78"/>
      <c r="AD113" s="78"/>
      <c r="AE113" s="78"/>
      <c r="AG113" s="131"/>
      <c r="AN113" s="78"/>
      <c r="AO113" s="78"/>
      <c r="AP113" s="78"/>
      <c r="AQ113" s="78"/>
      <c r="AR113" s="78"/>
      <c r="AS113" s="78"/>
      <c r="AT113" s="78"/>
      <c r="AU113" s="78"/>
      <c r="AW113" s="72">
        <v>14200</v>
      </c>
      <c r="AX113" s="72">
        <f t="shared" si="91"/>
        <v>8.6588697455712745E-4</v>
      </c>
      <c r="AY113" s="72">
        <f t="shared" si="92"/>
        <v>0</v>
      </c>
      <c r="AZ113" s="72">
        <f t="shared" si="93"/>
        <v>8.6588697455712745E-4</v>
      </c>
      <c r="BA113" s="72">
        <f t="shared" si="94"/>
        <v>0.72257822013956119</v>
      </c>
      <c r="BB113" s="72">
        <f t="shared" si="95"/>
        <v>0.59031629162069532</v>
      </c>
      <c r="BC113" s="72">
        <f t="shared" si="96"/>
        <v>2.4036859176458827</v>
      </c>
      <c r="BD113" s="72">
        <f t="shared" si="97"/>
        <v>2.5862543984526987</v>
      </c>
      <c r="BE113" s="72">
        <f t="shared" si="98"/>
        <v>39.79932299102876</v>
      </c>
      <c r="BF113" s="72">
        <f t="shared" si="99"/>
        <v>39.799310034998079</v>
      </c>
      <c r="BG113" s="72">
        <f t="shared" si="100"/>
        <v>39.799378451399249</v>
      </c>
      <c r="BH113" s="72">
        <f t="shared" si="101"/>
        <v>39.799017077136895</v>
      </c>
      <c r="BI113" s="72">
        <f t="shared" si="102"/>
        <v>39.800923333463054</v>
      </c>
      <c r="BJ113" s="72">
        <f t="shared" si="103"/>
        <v>39.790796638282828</v>
      </c>
      <c r="BK113" s="72">
        <f t="shared" si="104"/>
        <v>39.842739586980528</v>
      </c>
      <c r="BL113" s="72">
        <f t="shared" si="105"/>
        <v>39.475695060330004</v>
      </c>
    </row>
    <row r="114" spans="3:64" ht="12.95" customHeight="1">
      <c r="C114" s="139"/>
      <c r="D114" s="139"/>
      <c r="AA114" s="78"/>
      <c r="AB114" s="78"/>
      <c r="AC114" s="78"/>
      <c r="AD114" s="78"/>
      <c r="AE114" s="78"/>
      <c r="AG114" s="131"/>
      <c r="AN114" s="78"/>
      <c r="AO114" s="78"/>
      <c r="AP114" s="78"/>
      <c r="AQ114" s="78"/>
      <c r="AR114" s="78"/>
      <c r="AS114" s="78"/>
      <c r="AT114" s="78"/>
      <c r="AU114" s="78"/>
      <c r="AW114" s="72">
        <v>14400</v>
      </c>
      <c r="AX114" s="72">
        <f t="shared" si="91"/>
        <v>8.1404497933728476E-4</v>
      </c>
      <c r="AY114" s="72">
        <f t="shared" si="92"/>
        <v>0</v>
      </c>
      <c r="AZ114" s="72">
        <f t="shared" si="93"/>
        <v>8.1404497933728476E-4</v>
      </c>
      <c r="BA114" s="72">
        <f t="shared" si="94"/>
        <v>0.70827993282054891</v>
      </c>
      <c r="BB114" s="72">
        <f t="shared" si="95"/>
        <v>0.54202552515473867</v>
      </c>
      <c r="BC114" s="72">
        <f t="shared" si="96"/>
        <v>2.4622910121083277</v>
      </c>
      <c r="BD114" s="72">
        <f t="shared" si="97"/>
        <v>2.8301028051609243</v>
      </c>
      <c r="BE114" s="72">
        <f t="shared" si="98"/>
        <v>39.875273802530565</v>
      </c>
      <c r="BF114" s="72">
        <f t="shared" si="99"/>
        <v>39.875246076938168</v>
      </c>
      <c r="BG114" s="72">
        <f t="shared" si="100"/>
        <v>39.875376009226265</v>
      </c>
      <c r="BH114" s="72">
        <f t="shared" si="101"/>
        <v>39.874766888005126</v>
      </c>
      <c r="BI114" s="72">
        <f t="shared" si="102"/>
        <v>39.877617825012351</v>
      </c>
      <c r="BJ114" s="72">
        <f t="shared" si="103"/>
        <v>39.864171250723025</v>
      </c>
      <c r="BK114" s="72">
        <f t="shared" si="104"/>
        <v>39.925479814767641</v>
      </c>
      <c r="BL114" s="72">
        <f t="shared" si="105"/>
        <v>39.566943859740647</v>
      </c>
    </row>
    <row r="115" spans="3:64" ht="12.95" customHeight="1">
      <c r="C115" s="139"/>
      <c r="D115" s="139"/>
      <c r="AA115" s="78"/>
      <c r="AB115" s="78"/>
      <c r="AC115" s="78"/>
      <c r="AD115" s="78"/>
      <c r="AE115" s="78"/>
      <c r="AG115" s="131"/>
      <c r="AN115" s="78"/>
      <c r="AO115" s="78"/>
      <c r="AP115" s="78"/>
      <c r="AQ115" s="78"/>
      <c r="AR115" s="78"/>
      <c r="AS115" s="78"/>
      <c r="AT115" s="78"/>
      <c r="AU115" s="78"/>
      <c r="AW115" s="72">
        <v>14600</v>
      </c>
      <c r="AX115" s="72">
        <f t="shared" si="91"/>
        <v>7.5862002467901978E-4</v>
      </c>
      <c r="AY115" s="72">
        <f t="shared" si="92"/>
        <v>0</v>
      </c>
      <c r="AZ115" s="72">
        <f t="shared" si="93"/>
        <v>7.5862002467901978E-4</v>
      </c>
      <c r="BA115" s="72">
        <f t="shared" si="94"/>
        <v>0.69546321618838114</v>
      </c>
      <c r="BB115" s="72">
        <f t="shared" si="95"/>
        <v>0.49378566366872373</v>
      </c>
      <c r="BC115" s="72">
        <f t="shared" si="96"/>
        <v>2.5186987339859397</v>
      </c>
      <c r="BD115" s="72">
        <f t="shared" si="97"/>
        <v>3.1063263391319227</v>
      </c>
      <c r="BE115" s="72">
        <f t="shared" si="98"/>
        <v>39.949788445082099</v>
      </c>
      <c r="BF115" s="72">
        <f t="shared" si="99"/>
        <v>39.949737224838763</v>
      </c>
      <c r="BG115" s="72">
        <f t="shared" si="100"/>
        <v>39.949954488546815</v>
      </c>
      <c r="BH115" s="72">
        <f t="shared" si="101"/>
        <v>39.949032507316382</v>
      </c>
      <c r="BI115" s="72">
        <f t="shared" si="102"/>
        <v>39.95293782770193</v>
      </c>
      <c r="BJ115" s="72">
        <f t="shared" si="103"/>
        <v>39.936263833557206</v>
      </c>
      <c r="BK115" s="72">
        <f t="shared" si="104"/>
        <v>40.005236819880885</v>
      </c>
      <c r="BL115" s="72">
        <f t="shared" si="105"/>
        <v>39.658192659151297</v>
      </c>
    </row>
    <row r="116" spans="3:64" ht="12.95" customHeight="1">
      <c r="C116" s="139"/>
      <c r="D116" s="139"/>
      <c r="AA116" s="78"/>
      <c r="AB116" s="78"/>
      <c r="AC116" s="78"/>
      <c r="AD116" s="78"/>
      <c r="AE116" s="78"/>
      <c r="AG116" s="131"/>
      <c r="AN116" s="78"/>
      <c r="AO116" s="78"/>
      <c r="AP116" s="78"/>
      <c r="AQ116" s="78"/>
      <c r="AR116" s="78"/>
      <c r="AS116" s="78"/>
      <c r="AT116" s="78"/>
      <c r="AU116" s="78"/>
      <c r="AW116" s="72">
        <v>14800</v>
      </c>
      <c r="AX116" s="72">
        <f t="shared" si="91"/>
        <v>7.0004716655022226E-4</v>
      </c>
      <c r="AY116" s="72">
        <f t="shared" si="92"/>
        <v>0</v>
      </c>
      <c r="AZ116" s="72">
        <f t="shared" si="93"/>
        <v>7.0004716655022226E-4</v>
      </c>
      <c r="BA116" s="72">
        <f t="shared" si="94"/>
        <v>0.6840044155925924</v>
      </c>
      <c r="BB116" s="72">
        <f t="shared" si="95"/>
        <v>0.44570462271085459</v>
      </c>
      <c r="BC116" s="72">
        <f t="shared" si="96"/>
        <v>2.5731753175690613</v>
      </c>
      <c r="BD116" s="72">
        <f t="shared" si="97"/>
        <v>3.4232911934799439</v>
      </c>
      <c r="BE116" s="72">
        <f t="shared" si="98"/>
        <v>40.0230179976895</v>
      </c>
      <c r="BF116" s="72">
        <f t="shared" si="99"/>
        <v>40.022933675289892</v>
      </c>
      <c r="BG116" s="72">
        <f t="shared" si="100"/>
        <v>40.023262471000749</v>
      </c>
      <c r="BH116" s="72">
        <f t="shared" si="101"/>
        <v>40.021979755340574</v>
      </c>
      <c r="BI116" s="72">
        <f t="shared" si="102"/>
        <v>40.026974073659396</v>
      </c>
      <c r="BJ116" s="72">
        <f t="shared" si="103"/>
        <v>40.007375409760286</v>
      </c>
      <c r="BK116" s="72">
        <f t="shared" si="104"/>
        <v>40.082106220572292</v>
      </c>
      <c r="BL116" s="72">
        <f t="shared" si="105"/>
        <v>39.74944145856194</v>
      </c>
    </row>
    <row r="117" spans="3:64" ht="12.95" customHeight="1">
      <c r="C117" s="139"/>
      <c r="D117" s="139"/>
      <c r="AA117" s="78"/>
      <c r="AB117" s="78"/>
      <c r="AC117" s="78"/>
      <c r="AD117" s="78"/>
      <c r="AE117" s="78"/>
      <c r="AG117" s="131"/>
      <c r="AN117" s="78"/>
      <c r="AO117" s="78"/>
      <c r="AP117" s="78"/>
      <c r="AQ117" s="78"/>
      <c r="AR117" s="78"/>
      <c r="AS117" s="78"/>
      <c r="AT117" s="78"/>
      <c r="AU117" s="78"/>
      <c r="AW117" s="72">
        <v>15000</v>
      </c>
      <c r="AX117" s="72">
        <f t="shared" si="91"/>
        <v>6.3872508127556726E-4</v>
      </c>
      <c r="AY117" s="72">
        <f t="shared" si="92"/>
        <v>0</v>
      </c>
      <c r="AZ117" s="72">
        <f t="shared" si="93"/>
        <v>6.3872508127556726E-4</v>
      </c>
      <c r="BA117" s="72">
        <f t="shared" si="94"/>
        <v>0.67379607117149309</v>
      </c>
      <c r="BB117" s="72">
        <f t="shared" si="95"/>
        <v>0.39785681189309213</v>
      </c>
      <c r="BC117" s="72">
        <f t="shared" si="96"/>
        <v>2.625956927827092</v>
      </c>
      <c r="BD117" s="72">
        <f t="shared" si="97"/>
        <v>3.7923846554507716</v>
      </c>
      <c r="BE117" s="72">
        <f t="shared" si="98"/>
        <v>40.095100901305265</v>
      </c>
      <c r="BF117" s="72">
        <f t="shared" si="99"/>
        <v>40.094974616029276</v>
      </c>
      <c r="BG117" s="72">
        <f t="shared" si="100"/>
        <v>40.095433004718785</v>
      </c>
      <c r="BH117" s="72">
        <f t="shared" si="101"/>
        <v>40.093768223704771</v>
      </c>
      <c r="BI117" s="72">
        <f t="shared" si="102"/>
        <v>40.099802231633006</v>
      </c>
      <c r="BJ117" s="72">
        <f t="shared" si="103"/>
        <v>40.077768607356695</v>
      </c>
      <c r="BK117" s="72">
        <f t="shared" si="104"/>
        <v>40.156207661601883</v>
      </c>
      <c r="BL117" s="72">
        <f t="shared" si="105"/>
        <v>39.840690257972589</v>
      </c>
    </row>
    <row r="118" spans="3:64" ht="12.95" customHeight="1">
      <c r="C118" s="139"/>
      <c r="D118" s="139"/>
      <c r="AA118" s="78"/>
      <c r="AB118" s="78"/>
      <c r="AC118" s="78"/>
      <c r="AD118" s="78"/>
      <c r="AE118" s="78"/>
      <c r="AG118" s="131"/>
      <c r="AN118" s="78"/>
      <c r="AO118" s="78"/>
      <c r="AP118" s="78"/>
      <c r="AQ118" s="78"/>
      <c r="AR118" s="78"/>
      <c r="AS118" s="78"/>
      <c r="AT118" s="78"/>
      <c r="AU118" s="78"/>
      <c r="AW118" s="72">
        <v>15200</v>
      </c>
      <c r="AX118" s="72">
        <f t="shared" si="91"/>
        <v>5.7502136450257146E-4</v>
      </c>
      <c r="AY118" s="72">
        <f t="shared" si="92"/>
        <v>0</v>
      </c>
      <c r="AZ118" s="72">
        <f t="shared" si="93"/>
        <v>5.7502136450257146E-4</v>
      </c>
      <c r="BA118" s="72">
        <f t="shared" si="94"/>
        <v>0.66474514713225075</v>
      </c>
      <c r="BB118" s="72">
        <f t="shared" si="95"/>
        <v>0.3502914580108229</v>
      </c>
      <c r="BC118" s="72">
        <f t="shared" si="96"/>
        <v>2.6772542945750719</v>
      </c>
      <c r="BD118" s="72">
        <f t="shared" si="97"/>
        <v>4.2295346576533444</v>
      </c>
      <c r="BE118" s="72">
        <f t="shared" si="98"/>
        <v>40.16616442341607</v>
      </c>
      <c r="BF118" s="72">
        <f t="shared" si="99"/>
        <v>40.165989969377215</v>
      </c>
      <c r="BG118" s="72">
        <f t="shared" si="100"/>
        <v>40.166585645422721</v>
      </c>
      <c r="BH118" s="72">
        <f t="shared" si="101"/>
        <v>40.164550528402771</v>
      </c>
      <c r="BI118" s="72">
        <f t="shared" si="102"/>
        <v>40.171489880590677</v>
      </c>
      <c r="BJ118" s="72">
        <f t="shared" si="103"/>
        <v>40.14766646654742</v>
      </c>
      <c r="BK118" s="72">
        <f t="shared" si="104"/>
        <v>40.227683818725325</v>
      </c>
      <c r="BL118" s="72">
        <f t="shared" si="105"/>
        <v>39.931939057383232</v>
      </c>
    </row>
    <row r="119" spans="3:64" ht="12.95" customHeight="1">
      <c r="C119" s="139"/>
      <c r="D119" s="139"/>
      <c r="AA119" s="78"/>
      <c r="AB119" s="78"/>
      <c r="AC119" s="78"/>
      <c r="AD119" s="78"/>
      <c r="AE119" s="78"/>
      <c r="AG119" s="131"/>
      <c r="AN119" s="78"/>
      <c r="AO119" s="78"/>
      <c r="AP119" s="78"/>
      <c r="AQ119" s="78"/>
      <c r="AR119" s="78"/>
      <c r="AS119" s="78"/>
      <c r="AT119" s="78"/>
      <c r="AU119" s="78"/>
      <c r="AW119" s="72">
        <v>15400</v>
      </c>
      <c r="AX119" s="72">
        <f t="shared" si="91"/>
        <v>5.0927713304376409E-4</v>
      </c>
      <c r="AY119" s="72">
        <f t="shared" si="92"/>
        <v>0</v>
      </c>
      <c r="AZ119" s="72">
        <f t="shared" si="93"/>
        <v>5.0927713304376409E-4</v>
      </c>
      <c r="BA119" s="72">
        <f t="shared" si="94"/>
        <v>0.65677141509270509</v>
      </c>
      <c r="BB119" s="72">
        <f t="shared" si="95"/>
        <v>0.30303887778033334</v>
      </c>
      <c r="BC119" s="72">
        <f t="shared" si="96"/>
        <v>2.7272566876371771</v>
      </c>
      <c r="BD119" s="72">
        <f t="shared" si="97"/>
        <v>4.7577463144944616</v>
      </c>
      <c r="BE119" s="72">
        <f t="shared" si="98"/>
        <v>40.236326047109316</v>
      </c>
      <c r="BF119" s="72">
        <f t="shared" si="99"/>
        <v>40.236101688874911</v>
      </c>
      <c r="BG119" s="72">
        <f t="shared" si="100"/>
        <v>40.236828792864813</v>
      </c>
      <c r="BH119" s="72">
        <f t="shared" si="101"/>
        <v>40.234471053465676</v>
      </c>
      <c r="BI119" s="72">
        <f t="shared" si="102"/>
        <v>40.242102489656361</v>
      </c>
      <c r="BJ119" s="72">
        <f t="shared" si="103"/>
        <v>40.217252747251891</v>
      </c>
      <c r="BK119" s="72">
        <f t="shared" si="104"/>
        <v>40.296699211550667</v>
      </c>
      <c r="BL119" s="72">
        <f t="shared" si="105"/>
        <v>40.023187856793882</v>
      </c>
    </row>
    <row r="120" spans="3:64" ht="12.95" customHeight="1">
      <c r="C120" s="139"/>
      <c r="D120" s="139"/>
      <c r="AA120" s="78"/>
      <c r="AB120" s="78"/>
      <c r="AC120" s="78"/>
      <c r="AD120" s="78"/>
      <c r="AE120" s="78"/>
      <c r="AG120" s="131"/>
      <c r="AN120" s="78"/>
      <c r="AO120" s="78"/>
      <c r="AP120" s="78"/>
      <c r="AQ120" s="78"/>
      <c r="AR120" s="78"/>
      <c r="AS120" s="78"/>
      <c r="AT120" s="78"/>
      <c r="AU120" s="78"/>
      <c r="AW120" s="72">
        <v>15600</v>
      </c>
      <c r="AX120" s="72">
        <f t="shared" si="91"/>
        <v>4.4181094371642174E-4</v>
      </c>
      <c r="AY120" s="72">
        <f t="shared" si="92"/>
        <v>0</v>
      </c>
      <c r="AZ120" s="72">
        <f t="shared" si="93"/>
        <v>4.4181094371642174E-4</v>
      </c>
      <c r="BA120" s="72">
        <f t="shared" si="94"/>
        <v>0.64980601440526486</v>
      </c>
      <c r="BB120" s="72">
        <f t="shared" si="95"/>
        <v>0.25611517779886012</v>
      </c>
      <c r="BC120" s="72">
        <f t="shared" si="96"/>
        <v>2.7761353701210973</v>
      </c>
      <c r="BD120" s="72">
        <f t="shared" si="97"/>
        <v>5.4115502512972302</v>
      </c>
      <c r="BE120" s="72">
        <f t="shared" si="98"/>
        <v>40.305694828536843</v>
      </c>
      <c r="BF120" s="72">
        <f t="shared" si="99"/>
        <v>40.305424647907074</v>
      </c>
      <c r="BG120" s="72">
        <f t="shared" si="100"/>
        <v>40.306262185254681</v>
      </c>
      <c r="BH120" s="72">
        <f t="shared" si="101"/>
        <v>40.303664533464733</v>
      </c>
      <c r="BI120" s="72">
        <f t="shared" si="102"/>
        <v>40.311708288756684</v>
      </c>
      <c r="BJ120" s="72">
        <f t="shared" si="103"/>
        <v>40.286673444128908</v>
      </c>
      <c r="BK120" s="72">
        <f t="shared" si="104"/>
        <v>40.363438834641812</v>
      </c>
      <c r="BL120" s="72">
        <f t="shared" si="105"/>
        <v>40.114436656204525</v>
      </c>
    </row>
    <row r="121" spans="3:64" ht="12.95" customHeight="1">
      <c r="C121" s="139"/>
      <c r="D121" s="139"/>
      <c r="AA121" s="78"/>
      <c r="AB121" s="78"/>
      <c r="AC121" s="78"/>
      <c r="AD121" s="78"/>
      <c r="AE121" s="78"/>
      <c r="AG121" s="131"/>
      <c r="AN121" s="78"/>
      <c r="AO121" s="78"/>
      <c r="AP121" s="78"/>
      <c r="AQ121" s="78"/>
      <c r="AR121" s="78"/>
      <c r="AS121" s="78"/>
      <c r="AT121" s="78"/>
      <c r="AU121" s="78"/>
      <c r="AW121" s="72">
        <v>15800</v>
      </c>
      <c r="AX121" s="72">
        <f t="shared" si="91"/>
        <v>3.729220800136779E-4</v>
      </c>
      <c r="AY121" s="72">
        <f t="shared" si="92"/>
        <v>0</v>
      </c>
      <c r="AZ121" s="72">
        <f t="shared" si="93"/>
        <v>3.729220800136779E-4</v>
      </c>
      <c r="BA121" s="72">
        <f t="shared" si="94"/>
        <v>0.64379019888144895</v>
      </c>
      <c r="BB121" s="72">
        <f t="shared" si="95"/>
        <v>0.20952575666455286</v>
      </c>
      <c r="BC121" s="72">
        <f t="shared" si="96"/>
        <v>2.8240466283525549</v>
      </c>
      <c r="BD121" s="72">
        <f t="shared" si="97"/>
        <v>6.2452860924415647</v>
      </c>
      <c r="BE121" s="72">
        <f t="shared" si="98"/>
        <v>40.37437273694686</v>
      </c>
      <c r="BF121" s="72">
        <f t="shared" si="99"/>
        <v>40.374067207084643</v>
      </c>
      <c r="BG121" s="72">
        <f t="shared" si="100"/>
        <v>40.37497938675363</v>
      </c>
      <c r="BH121" s="72">
        <f t="shared" si="101"/>
        <v>40.372254769602705</v>
      </c>
      <c r="BI121" s="72">
        <f t="shared" si="102"/>
        <v>40.38038198925328</v>
      </c>
      <c r="BJ121" s="72">
        <f t="shared" si="103"/>
        <v>40.356039231759013</v>
      </c>
      <c r="BK121" s="72">
        <f t="shared" si="104"/>
        <v>40.428106618258731</v>
      </c>
      <c r="BL121" s="72">
        <f t="shared" si="105"/>
        <v>40.205685455615175</v>
      </c>
    </row>
    <row r="122" spans="3:64" ht="12.95" customHeight="1">
      <c r="C122" s="139"/>
      <c r="D122" s="139"/>
      <c r="AA122" s="78"/>
      <c r="AB122" s="78"/>
      <c r="AC122" s="78"/>
      <c r="AD122" s="78"/>
      <c r="AE122" s="78"/>
      <c r="AG122" s="131"/>
      <c r="AN122" s="78"/>
      <c r="AO122" s="78"/>
      <c r="AP122" s="78"/>
      <c r="AQ122" s="78"/>
      <c r="AR122" s="78"/>
      <c r="AS122" s="78"/>
      <c r="AT122" s="78"/>
      <c r="AU122" s="78"/>
      <c r="AW122" s="72">
        <v>16000</v>
      </c>
      <c r="AX122" s="72">
        <f t="shared" si="91"/>
        <v>3.0289329932645678E-4</v>
      </c>
      <c r="AY122" s="72">
        <f t="shared" si="92"/>
        <v>0</v>
      </c>
      <c r="AZ122" s="72">
        <f t="shared" si="93"/>
        <v>3.0289329932645678E-4</v>
      </c>
      <c r="BA122" s="72">
        <f t="shared" si="94"/>
        <v>0.63867427091528728</v>
      </c>
      <c r="BB122" s="72">
        <f t="shared" si="95"/>
        <v>0.16326791215581571</v>
      </c>
      <c r="BC122" s="72">
        <f t="shared" si="96"/>
        <v>2.8711344440755622</v>
      </c>
      <c r="BD122" s="72">
        <f t="shared" si="97"/>
        <v>7.3497263812883915</v>
      </c>
      <c r="BE122" s="72">
        <f t="shared" si="98"/>
        <v>40.442455962937551</v>
      </c>
      <c r="BF122" s="72">
        <f t="shared" si="99"/>
        <v>40.442131577054006</v>
      </c>
      <c r="BG122" s="72">
        <f t="shared" si="100"/>
        <v>40.443070102577217</v>
      </c>
      <c r="BH122" s="72">
        <f t="shared" si="101"/>
        <v>40.44035370765738</v>
      </c>
      <c r="BI122" s="72">
        <f t="shared" si="102"/>
        <v>40.448207367376106</v>
      </c>
      <c r="BJ122" s="72">
        <f t="shared" si="103"/>
        <v>40.425428591808853</v>
      </c>
      <c r="BK122" s="72">
        <f t="shared" si="104"/>
        <v>40.490923731541905</v>
      </c>
      <c r="BL122" s="72">
        <f t="shared" si="105"/>
        <v>40.296934255025818</v>
      </c>
    </row>
    <row r="123" spans="3:64" ht="12.95" customHeight="1">
      <c r="C123" s="139"/>
      <c r="D123" s="139"/>
      <c r="AA123" s="78"/>
      <c r="AB123" s="78"/>
      <c r="AC123" s="78"/>
      <c r="AD123" s="78"/>
      <c r="AE123" s="78"/>
      <c r="AG123" s="131"/>
      <c r="AN123" s="78"/>
      <c r="AO123" s="78"/>
      <c r="AP123" s="78"/>
      <c r="AQ123" s="78"/>
      <c r="AR123" s="78"/>
      <c r="AS123" s="78"/>
      <c r="AT123" s="78"/>
      <c r="AU123" s="78"/>
    </row>
    <row r="124" spans="3:64" ht="12.95" customHeight="1">
      <c r="C124" s="139"/>
      <c r="D124" s="139"/>
      <c r="AA124" s="78"/>
      <c r="AB124" s="78"/>
      <c r="AC124" s="78"/>
      <c r="AD124" s="78"/>
      <c r="AE124" s="78"/>
      <c r="AG124" s="131"/>
      <c r="AN124" s="78"/>
      <c r="AO124" s="78"/>
      <c r="AP124" s="78"/>
      <c r="AQ124" s="78"/>
      <c r="AR124" s="78"/>
      <c r="AS124" s="78"/>
      <c r="AT124" s="78"/>
      <c r="AU124" s="78"/>
    </row>
    <row r="125" spans="3:64" ht="12.95" customHeight="1">
      <c r="C125" s="139"/>
      <c r="D125" s="139"/>
      <c r="AA125" s="78"/>
      <c r="AB125" s="78"/>
      <c r="AC125" s="78"/>
      <c r="AD125" s="78"/>
      <c r="AE125" s="78"/>
      <c r="AG125" s="131"/>
      <c r="AN125" s="78"/>
      <c r="AO125" s="78"/>
      <c r="AP125" s="78"/>
      <c r="AQ125" s="78"/>
      <c r="AR125" s="78"/>
      <c r="AS125" s="78"/>
      <c r="AT125" s="78"/>
      <c r="AU125" s="78"/>
    </row>
    <row r="126" spans="3:64" ht="12.95" customHeight="1">
      <c r="C126" s="139"/>
      <c r="D126" s="139"/>
      <c r="AA126" s="78"/>
      <c r="AB126" s="78"/>
      <c r="AC126" s="78"/>
      <c r="AD126" s="78"/>
      <c r="AE126" s="78"/>
      <c r="AG126" s="131"/>
      <c r="AN126" s="78"/>
      <c r="AO126" s="78"/>
      <c r="AP126" s="78"/>
      <c r="AQ126" s="78"/>
      <c r="AR126" s="78"/>
      <c r="AS126" s="78"/>
      <c r="AT126" s="78"/>
      <c r="AU126" s="78"/>
    </row>
    <row r="127" spans="3:64" ht="12.95" customHeight="1">
      <c r="C127" s="139"/>
      <c r="D127" s="139"/>
      <c r="AA127" s="78"/>
      <c r="AB127" s="78"/>
      <c r="AC127" s="78"/>
      <c r="AD127" s="78"/>
      <c r="AE127" s="78"/>
      <c r="AG127" s="131"/>
      <c r="AN127" s="78"/>
      <c r="AO127" s="78"/>
      <c r="AP127" s="78"/>
      <c r="AQ127" s="78"/>
      <c r="AR127" s="78"/>
      <c r="AS127" s="78"/>
      <c r="AT127" s="78"/>
      <c r="AU127" s="78"/>
    </row>
    <row r="128" spans="3:64" ht="12.95" customHeight="1">
      <c r="C128" s="139"/>
      <c r="D128" s="139"/>
      <c r="AA128" s="78"/>
      <c r="AB128" s="78"/>
      <c r="AC128" s="78"/>
      <c r="AD128" s="78"/>
      <c r="AE128" s="78"/>
      <c r="AG128" s="131"/>
      <c r="AN128" s="78"/>
      <c r="AO128" s="78"/>
      <c r="AP128" s="78"/>
      <c r="AQ128" s="78"/>
      <c r="AR128" s="78"/>
      <c r="AS128" s="78"/>
      <c r="AT128" s="78"/>
      <c r="AU128" s="78"/>
    </row>
    <row r="129" spans="3:47" ht="12.95" customHeight="1">
      <c r="C129" s="139"/>
      <c r="D129" s="139"/>
      <c r="AA129" s="78"/>
      <c r="AB129" s="78"/>
      <c r="AC129" s="78"/>
      <c r="AD129" s="78"/>
      <c r="AE129" s="78"/>
      <c r="AG129" s="131"/>
      <c r="AN129" s="78"/>
      <c r="AO129" s="78"/>
      <c r="AP129" s="78"/>
      <c r="AQ129" s="78"/>
      <c r="AR129" s="78"/>
      <c r="AS129" s="78"/>
      <c r="AT129" s="78"/>
      <c r="AU129" s="78"/>
    </row>
    <row r="130" spans="3:47" ht="12.95" customHeight="1">
      <c r="C130" s="139"/>
      <c r="D130" s="139"/>
      <c r="AA130" s="78"/>
      <c r="AB130" s="78"/>
      <c r="AC130" s="78"/>
      <c r="AD130" s="78"/>
      <c r="AE130" s="78"/>
      <c r="AG130" s="131"/>
      <c r="AN130" s="78"/>
      <c r="AO130" s="78"/>
      <c r="AP130" s="78"/>
      <c r="AQ130" s="78"/>
      <c r="AR130" s="78"/>
      <c r="AS130" s="78"/>
      <c r="AT130" s="78"/>
      <c r="AU130" s="78"/>
    </row>
    <row r="131" spans="3:47" ht="12.95" customHeight="1">
      <c r="C131" s="139"/>
      <c r="D131" s="139"/>
      <c r="AA131" s="78"/>
      <c r="AB131" s="78"/>
      <c r="AC131" s="78"/>
      <c r="AD131" s="78"/>
      <c r="AE131" s="78"/>
      <c r="AG131" s="131"/>
      <c r="AN131" s="78"/>
      <c r="AO131" s="78"/>
      <c r="AP131" s="78"/>
      <c r="AQ131" s="78"/>
      <c r="AR131" s="78"/>
      <c r="AS131" s="78"/>
      <c r="AT131" s="78"/>
      <c r="AU131" s="78"/>
    </row>
    <row r="132" spans="3:47" ht="12.95" customHeight="1">
      <c r="C132" s="139"/>
      <c r="D132" s="139"/>
      <c r="AA132" s="78"/>
      <c r="AB132" s="78"/>
      <c r="AC132" s="78"/>
      <c r="AD132" s="78"/>
      <c r="AE132" s="78"/>
      <c r="AG132" s="131"/>
      <c r="AN132" s="78"/>
      <c r="AO132" s="78"/>
      <c r="AP132" s="78"/>
      <c r="AQ132" s="78"/>
      <c r="AR132" s="78"/>
      <c r="AS132" s="78"/>
      <c r="AT132" s="78"/>
      <c r="AU132" s="78"/>
    </row>
    <row r="133" spans="3:47" ht="12.95" customHeight="1">
      <c r="C133" s="139"/>
      <c r="D133" s="139"/>
      <c r="AA133" s="78"/>
      <c r="AB133" s="78"/>
      <c r="AC133" s="78"/>
      <c r="AD133" s="78"/>
      <c r="AE133" s="78"/>
      <c r="AG133" s="131"/>
      <c r="AN133" s="78"/>
      <c r="AO133" s="78"/>
      <c r="AP133" s="78"/>
      <c r="AQ133" s="78"/>
      <c r="AR133" s="78"/>
      <c r="AS133" s="78"/>
      <c r="AT133" s="78"/>
      <c r="AU133" s="78"/>
    </row>
    <row r="134" spans="3:47" ht="12.95" customHeight="1">
      <c r="C134" s="139"/>
      <c r="D134" s="139"/>
      <c r="AA134" s="78"/>
      <c r="AB134" s="78"/>
      <c r="AC134" s="78"/>
      <c r="AD134" s="78"/>
      <c r="AE134" s="78"/>
      <c r="AG134" s="131"/>
      <c r="AN134" s="78"/>
      <c r="AO134" s="78"/>
      <c r="AP134" s="78"/>
      <c r="AQ134" s="78"/>
      <c r="AR134" s="78"/>
      <c r="AS134" s="78"/>
      <c r="AT134" s="78"/>
      <c r="AU134" s="78"/>
    </row>
    <row r="135" spans="3:47" ht="12.95" customHeight="1">
      <c r="C135" s="139"/>
      <c r="D135" s="139"/>
      <c r="AA135" s="78"/>
      <c r="AB135" s="78"/>
      <c r="AC135" s="78"/>
      <c r="AD135" s="78"/>
      <c r="AE135" s="78"/>
      <c r="AG135" s="131"/>
      <c r="AN135" s="78"/>
      <c r="AO135" s="78"/>
      <c r="AP135" s="78"/>
      <c r="AQ135" s="78"/>
      <c r="AR135" s="78"/>
      <c r="AS135" s="78"/>
      <c r="AT135" s="78"/>
      <c r="AU135" s="78"/>
    </row>
    <row r="136" spans="3:47" ht="12.95" customHeight="1">
      <c r="C136" s="139"/>
      <c r="D136" s="139"/>
      <c r="AA136" s="78"/>
      <c r="AB136" s="78"/>
      <c r="AC136" s="78"/>
      <c r="AD136" s="78"/>
      <c r="AE136" s="78"/>
      <c r="AG136" s="131"/>
      <c r="AN136" s="78"/>
      <c r="AO136" s="78"/>
      <c r="AP136" s="78"/>
      <c r="AQ136" s="78"/>
      <c r="AR136" s="78"/>
      <c r="AS136" s="78"/>
      <c r="AT136" s="78"/>
      <c r="AU136" s="78"/>
    </row>
    <row r="137" spans="3:47" ht="12.95" customHeight="1">
      <c r="C137" s="139"/>
      <c r="D137" s="139"/>
      <c r="AA137" s="78"/>
      <c r="AB137" s="78"/>
      <c r="AC137" s="78"/>
      <c r="AD137" s="78"/>
      <c r="AE137" s="78"/>
      <c r="AG137" s="131"/>
      <c r="AN137" s="78"/>
      <c r="AO137" s="78"/>
      <c r="AP137" s="78"/>
      <c r="AQ137" s="78"/>
      <c r="AR137" s="78"/>
      <c r="AS137" s="78"/>
      <c r="AT137" s="78"/>
      <c r="AU137" s="78"/>
    </row>
    <row r="138" spans="3:47" ht="12.95" customHeight="1">
      <c r="C138" s="139"/>
      <c r="D138" s="139"/>
      <c r="AA138" s="78"/>
      <c r="AB138" s="78"/>
      <c r="AC138" s="78"/>
      <c r="AD138" s="78"/>
      <c r="AE138" s="78"/>
      <c r="AG138" s="131"/>
      <c r="AN138" s="78"/>
      <c r="AO138" s="78"/>
      <c r="AP138" s="78"/>
      <c r="AQ138" s="78"/>
      <c r="AR138" s="78"/>
      <c r="AS138" s="78"/>
      <c r="AT138" s="78"/>
      <c r="AU138" s="78"/>
    </row>
    <row r="139" spans="3:47" ht="12.95" customHeight="1">
      <c r="C139" s="139"/>
      <c r="D139" s="139"/>
      <c r="AA139" s="78"/>
      <c r="AB139" s="78"/>
      <c r="AC139" s="78"/>
      <c r="AD139" s="78"/>
      <c r="AE139" s="78"/>
      <c r="AG139" s="131"/>
      <c r="AN139" s="78"/>
      <c r="AO139" s="78"/>
      <c r="AP139" s="78"/>
      <c r="AQ139" s="78"/>
      <c r="AR139" s="78"/>
      <c r="AS139" s="78"/>
      <c r="AT139" s="78"/>
      <c r="AU139" s="78"/>
    </row>
    <row r="140" spans="3:47" ht="12.95" customHeight="1">
      <c r="C140" s="139"/>
      <c r="D140" s="139"/>
      <c r="AA140" s="78"/>
      <c r="AB140" s="78"/>
      <c r="AC140" s="78"/>
      <c r="AD140" s="78"/>
      <c r="AE140" s="78"/>
      <c r="AG140" s="131"/>
      <c r="AN140" s="78"/>
      <c r="AO140" s="78"/>
      <c r="AP140" s="78"/>
      <c r="AQ140" s="78"/>
      <c r="AR140" s="78"/>
      <c r="AS140" s="78"/>
      <c r="AT140" s="78"/>
      <c r="AU140" s="78"/>
    </row>
    <row r="141" spans="3:47" ht="12.95" customHeight="1">
      <c r="C141" s="139"/>
      <c r="D141" s="139"/>
      <c r="AA141" s="78"/>
      <c r="AB141" s="78"/>
      <c r="AC141" s="78"/>
      <c r="AD141" s="78"/>
      <c r="AE141" s="78"/>
      <c r="AG141" s="131"/>
      <c r="AN141" s="78"/>
      <c r="AO141" s="78"/>
      <c r="AP141" s="78"/>
      <c r="AQ141" s="78"/>
      <c r="AR141" s="78"/>
      <c r="AS141" s="78"/>
      <c r="AT141" s="78"/>
      <c r="AU141" s="78"/>
    </row>
    <row r="142" spans="3:47" ht="12.95" customHeight="1">
      <c r="C142" s="139"/>
      <c r="D142" s="139"/>
      <c r="AA142" s="78"/>
      <c r="AB142" s="78"/>
      <c r="AC142" s="78"/>
      <c r="AD142" s="78"/>
      <c r="AE142" s="78"/>
      <c r="AG142" s="131"/>
      <c r="AN142" s="78"/>
      <c r="AO142" s="78"/>
      <c r="AP142" s="78"/>
      <c r="AQ142" s="78"/>
      <c r="AR142" s="78"/>
      <c r="AS142" s="78"/>
      <c r="AT142" s="78"/>
      <c r="AU142" s="78"/>
    </row>
    <row r="143" spans="3:47" ht="12.95" customHeight="1">
      <c r="C143" s="139"/>
      <c r="D143" s="139"/>
      <c r="AA143" s="78"/>
      <c r="AB143" s="78"/>
      <c r="AC143" s="78"/>
      <c r="AD143" s="78"/>
      <c r="AE143" s="78"/>
      <c r="AG143" s="131"/>
      <c r="AN143" s="78"/>
      <c r="AO143" s="78"/>
      <c r="AP143" s="78"/>
      <c r="AQ143" s="78"/>
      <c r="AR143" s="78"/>
      <c r="AS143" s="78"/>
      <c r="AT143" s="78"/>
      <c r="AU143" s="78"/>
    </row>
    <row r="144" spans="3:47" ht="12.95" customHeight="1">
      <c r="C144" s="139"/>
      <c r="D144" s="139"/>
      <c r="AA144" s="78"/>
      <c r="AB144" s="78"/>
      <c r="AC144" s="78"/>
      <c r="AD144" s="78"/>
      <c r="AE144" s="78"/>
      <c r="AG144" s="131"/>
      <c r="AN144" s="78"/>
      <c r="AO144" s="78"/>
      <c r="AP144" s="78"/>
      <c r="AQ144" s="78"/>
      <c r="AR144" s="78"/>
      <c r="AS144" s="78"/>
      <c r="AT144" s="78"/>
      <c r="AU144" s="78"/>
    </row>
    <row r="145" spans="3:47" ht="12.95" customHeight="1">
      <c r="C145" s="139"/>
      <c r="D145" s="139"/>
      <c r="AA145" s="78"/>
      <c r="AB145" s="78"/>
      <c r="AC145" s="78"/>
      <c r="AD145" s="78"/>
      <c r="AE145" s="78"/>
      <c r="AG145" s="131"/>
      <c r="AN145" s="78"/>
      <c r="AO145" s="78"/>
      <c r="AP145" s="78"/>
      <c r="AQ145" s="78"/>
      <c r="AR145" s="78"/>
      <c r="AS145" s="78"/>
      <c r="AT145" s="78"/>
      <c r="AU145" s="78"/>
    </row>
    <row r="146" spans="3:47" ht="12.95" customHeight="1">
      <c r="C146" s="139"/>
      <c r="D146" s="139"/>
      <c r="AA146" s="78"/>
      <c r="AB146" s="78"/>
      <c r="AC146" s="78"/>
      <c r="AD146" s="78"/>
      <c r="AE146" s="78"/>
      <c r="AG146" s="131"/>
      <c r="AN146" s="78"/>
      <c r="AO146" s="78"/>
      <c r="AP146" s="78"/>
      <c r="AQ146" s="78"/>
      <c r="AR146" s="78"/>
      <c r="AS146" s="78"/>
      <c r="AT146" s="78"/>
      <c r="AU146" s="78"/>
    </row>
    <row r="147" spans="3:47" ht="12.95" customHeight="1">
      <c r="C147" s="139"/>
      <c r="D147" s="139"/>
      <c r="AA147" s="78"/>
      <c r="AB147" s="78"/>
      <c r="AC147" s="78"/>
      <c r="AD147" s="78"/>
      <c r="AE147" s="78"/>
      <c r="AG147" s="131"/>
      <c r="AN147" s="78"/>
      <c r="AO147" s="78"/>
      <c r="AP147" s="78"/>
      <c r="AQ147" s="78"/>
      <c r="AR147" s="78"/>
      <c r="AS147" s="78"/>
      <c r="AT147" s="78"/>
      <c r="AU147" s="78"/>
    </row>
    <row r="148" spans="3:47" ht="12.95" customHeight="1">
      <c r="C148" s="139"/>
      <c r="D148" s="139"/>
      <c r="AA148" s="78"/>
      <c r="AB148" s="78"/>
      <c r="AC148" s="78"/>
      <c r="AD148" s="78"/>
      <c r="AE148" s="78"/>
      <c r="AG148" s="131"/>
      <c r="AN148" s="78"/>
      <c r="AO148" s="78"/>
      <c r="AP148" s="78"/>
      <c r="AQ148" s="78"/>
      <c r="AR148" s="78"/>
      <c r="AS148" s="78"/>
      <c r="AT148" s="78"/>
      <c r="AU148" s="78"/>
    </row>
    <row r="149" spans="3:47" ht="12.95" customHeight="1">
      <c r="C149" s="139"/>
      <c r="D149" s="139"/>
      <c r="AA149" s="78"/>
      <c r="AB149" s="78"/>
      <c r="AC149" s="78"/>
      <c r="AD149" s="78"/>
      <c r="AE149" s="78"/>
      <c r="AG149" s="131"/>
      <c r="AN149" s="78"/>
      <c r="AO149" s="78"/>
      <c r="AP149" s="78"/>
      <c r="AQ149" s="78"/>
      <c r="AR149" s="78"/>
      <c r="AS149" s="78"/>
      <c r="AT149" s="78"/>
      <c r="AU149" s="78"/>
    </row>
    <row r="150" spans="3:47" ht="12.95" customHeight="1">
      <c r="C150" s="139"/>
      <c r="D150" s="139"/>
      <c r="AA150" s="78"/>
      <c r="AB150" s="78"/>
      <c r="AC150" s="78"/>
      <c r="AD150" s="78"/>
      <c r="AE150" s="78"/>
      <c r="AG150" s="131"/>
      <c r="AN150" s="78"/>
      <c r="AO150" s="78"/>
      <c r="AP150" s="78"/>
      <c r="AQ150" s="78"/>
      <c r="AR150" s="78"/>
      <c r="AS150" s="78"/>
      <c r="AT150" s="78"/>
      <c r="AU150" s="78"/>
    </row>
    <row r="151" spans="3:47" ht="12.95" customHeight="1">
      <c r="C151" s="139"/>
      <c r="D151" s="139"/>
      <c r="AA151" s="78"/>
      <c r="AB151" s="78"/>
      <c r="AC151" s="78"/>
      <c r="AD151" s="78"/>
      <c r="AE151" s="78"/>
      <c r="AG151" s="131"/>
      <c r="AN151" s="78"/>
      <c r="AO151" s="78"/>
      <c r="AP151" s="78"/>
      <c r="AQ151" s="78"/>
      <c r="AR151" s="78"/>
      <c r="AS151" s="78"/>
      <c r="AT151" s="78"/>
      <c r="AU151" s="78"/>
    </row>
    <row r="152" spans="3:47" ht="12.95" customHeight="1">
      <c r="C152" s="139"/>
      <c r="D152" s="139"/>
      <c r="AA152" s="78"/>
      <c r="AB152" s="78"/>
      <c r="AC152" s="78"/>
      <c r="AD152" s="78"/>
      <c r="AE152" s="78"/>
      <c r="AG152" s="131"/>
      <c r="AN152" s="78"/>
      <c r="AO152" s="78"/>
      <c r="AP152" s="78"/>
      <c r="AQ152" s="78"/>
      <c r="AR152" s="78"/>
      <c r="AS152" s="78"/>
      <c r="AT152" s="78"/>
      <c r="AU152" s="78"/>
    </row>
    <row r="153" spans="3:47" ht="12.95" customHeight="1">
      <c r="C153" s="139"/>
      <c r="D153" s="139"/>
      <c r="AA153" s="78"/>
      <c r="AB153" s="78"/>
      <c r="AC153" s="78"/>
      <c r="AD153" s="78"/>
      <c r="AE153" s="78"/>
      <c r="AG153" s="131"/>
      <c r="AN153" s="78"/>
      <c r="AO153" s="78"/>
      <c r="AP153" s="78"/>
      <c r="AQ153" s="78"/>
      <c r="AR153" s="78"/>
      <c r="AS153" s="78"/>
      <c r="AT153" s="78"/>
      <c r="AU153" s="78"/>
    </row>
    <row r="154" spans="3:47" ht="12.95" customHeight="1">
      <c r="C154" s="139"/>
      <c r="D154" s="139"/>
      <c r="AA154" s="78"/>
      <c r="AB154" s="78"/>
      <c r="AC154" s="78"/>
      <c r="AD154" s="78"/>
      <c r="AE154" s="78"/>
      <c r="AG154" s="131"/>
      <c r="AN154" s="78"/>
      <c r="AO154" s="78"/>
      <c r="AP154" s="78"/>
      <c r="AQ154" s="78"/>
      <c r="AR154" s="78"/>
      <c r="AS154" s="78"/>
      <c r="AT154" s="78"/>
      <c r="AU154" s="78"/>
    </row>
    <row r="155" spans="3:47" ht="12.95" customHeight="1">
      <c r="C155" s="139"/>
      <c r="D155" s="139"/>
      <c r="AA155" s="78"/>
      <c r="AB155" s="78"/>
      <c r="AC155" s="78"/>
      <c r="AD155" s="78"/>
      <c r="AE155" s="78"/>
      <c r="AG155" s="131"/>
      <c r="AN155" s="78"/>
      <c r="AO155" s="78"/>
      <c r="AP155" s="78"/>
      <c r="AQ155" s="78"/>
      <c r="AR155" s="78"/>
      <c r="AS155" s="78"/>
      <c r="AT155" s="78"/>
      <c r="AU155" s="78"/>
    </row>
    <row r="156" spans="3:47" ht="12.95" customHeight="1">
      <c r="C156" s="139"/>
      <c r="D156" s="139"/>
      <c r="AA156" s="78"/>
      <c r="AB156" s="78"/>
      <c r="AC156" s="78"/>
      <c r="AD156" s="78"/>
      <c r="AE156" s="78"/>
      <c r="AG156" s="131"/>
      <c r="AN156" s="78"/>
      <c r="AO156" s="78"/>
      <c r="AP156" s="78"/>
      <c r="AQ156" s="78"/>
      <c r="AR156" s="78"/>
      <c r="AS156" s="78"/>
      <c r="AT156" s="78"/>
      <c r="AU156" s="78"/>
    </row>
    <row r="157" spans="3:47" ht="12.95" customHeight="1">
      <c r="C157" s="139"/>
      <c r="D157" s="139"/>
      <c r="AA157" s="78"/>
      <c r="AB157" s="78"/>
      <c r="AC157" s="78"/>
      <c r="AD157" s="78"/>
      <c r="AE157" s="78"/>
      <c r="AG157" s="131"/>
      <c r="AN157" s="78"/>
      <c r="AO157" s="78"/>
      <c r="AP157" s="78"/>
      <c r="AQ157" s="78"/>
      <c r="AR157" s="78"/>
      <c r="AS157" s="78"/>
      <c r="AT157" s="78"/>
      <c r="AU157" s="78"/>
    </row>
    <row r="158" spans="3:47" ht="12.95" customHeight="1">
      <c r="C158" s="139"/>
      <c r="D158" s="139"/>
      <c r="AA158" s="78"/>
      <c r="AB158" s="78"/>
      <c r="AC158" s="78"/>
      <c r="AD158" s="78"/>
      <c r="AE158" s="78"/>
      <c r="AG158" s="131"/>
      <c r="AN158" s="78"/>
      <c r="AO158" s="78"/>
      <c r="AP158" s="78"/>
      <c r="AQ158" s="78"/>
      <c r="AR158" s="78"/>
      <c r="AS158" s="78"/>
      <c r="AT158" s="78"/>
      <c r="AU158" s="78"/>
    </row>
    <row r="159" spans="3:47" ht="12.95" customHeight="1">
      <c r="C159" s="139"/>
      <c r="D159" s="139"/>
      <c r="AA159" s="78"/>
      <c r="AB159" s="78"/>
      <c r="AC159" s="78"/>
      <c r="AD159" s="78"/>
      <c r="AE159" s="78"/>
      <c r="AG159" s="131"/>
      <c r="AN159" s="78"/>
      <c r="AO159" s="78"/>
      <c r="AP159" s="78"/>
      <c r="AQ159" s="78"/>
      <c r="AR159" s="78"/>
      <c r="AS159" s="78"/>
      <c r="AT159" s="78"/>
      <c r="AU159" s="78"/>
    </row>
    <row r="160" spans="3:47" ht="12.95" customHeight="1">
      <c r="C160" s="139"/>
      <c r="D160" s="139"/>
      <c r="AA160" s="78"/>
      <c r="AB160" s="78"/>
      <c r="AC160" s="78"/>
      <c r="AD160" s="78"/>
      <c r="AE160" s="78"/>
      <c r="AG160" s="131"/>
      <c r="AN160" s="78"/>
      <c r="AO160" s="78"/>
      <c r="AP160" s="78"/>
      <c r="AQ160" s="78"/>
      <c r="AR160" s="78"/>
      <c r="AS160" s="78"/>
      <c r="AT160" s="78"/>
      <c r="AU160" s="78"/>
    </row>
    <row r="161" spans="3:48" ht="12.95" customHeight="1">
      <c r="C161" s="139"/>
      <c r="D161" s="139"/>
      <c r="AA161" s="78"/>
      <c r="AB161" s="78"/>
      <c r="AC161" s="78"/>
      <c r="AD161" s="78"/>
      <c r="AE161" s="78"/>
      <c r="AG161" s="131"/>
      <c r="AN161" s="78"/>
      <c r="AO161" s="78"/>
      <c r="AP161" s="78"/>
      <c r="AQ161" s="78"/>
      <c r="AR161" s="78"/>
      <c r="AS161" s="78"/>
      <c r="AT161" s="78"/>
      <c r="AU161" s="78"/>
    </row>
    <row r="162" spans="3:48" ht="12.95" customHeight="1">
      <c r="C162" s="139"/>
      <c r="D162" s="139"/>
      <c r="AA162" s="78"/>
      <c r="AB162" s="78"/>
      <c r="AC162" s="78"/>
      <c r="AD162" s="78"/>
      <c r="AE162" s="78"/>
      <c r="AG162" s="131"/>
      <c r="AN162" s="78"/>
      <c r="AO162" s="78"/>
      <c r="AP162" s="78"/>
      <c r="AQ162" s="78"/>
      <c r="AR162" s="78"/>
      <c r="AS162" s="78"/>
      <c r="AT162" s="78"/>
      <c r="AU162" s="78"/>
    </row>
    <row r="163" spans="3:48" ht="12.95" customHeight="1">
      <c r="C163" s="139"/>
      <c r="D163" s="139"/>
      <c r="AA163" s="78"/>
      <c r="AB163" s="78"/>
      <c r="AC163" s="78"/>
      <c r="AD163" s="78"/>
      <c r="AE163" s="78"/>
      <c r="AG163" s="131"/>
      <c r="AN163" s="78"/>
      <c r="AO163" s="78"/>
      <c r="AP163" s="78"/>
      <c r="AQ163" s="78"/>
      <c r="AR163" s="78"/>
      <c r="AS163" s="78"/>
      <c r="AT163" s="78"/>
      <c r="AU163" s="78"/>
    </row>
    <row r="164" spans="3:48" ht="12.95" customHeight="1">
      <c r="C164" s="139"/>
      <c r="D164" s="139"/>
      <c r="AA164" s="78"/>
      <c r="AB164" s="78"/>
      <c r="AC164" s="78"/>
      <c r="AD164" s="78"/>
      <c r="AE164" s="78"/>
      <c r="AG164" s="131"/>
      <c r="AN164" s="78"/>
      <c r="AO164" s="78"/>
      <c r="AP164" s="78"/>
      <c r="AQ164" s="78"/>
      <c r="AR164" s="78"/>
      <c r="AS164" s="78"/>
      <c r="AT164" s="78"/>
      <c r="AU164" s="78"/>
    </row>
    <row r="165" spans="3:48" ht="12.95" customHeight="1">
      <c r="C165" s="139"/>
      <c r="D165" s="139"/>
      <c r="AA165" s="78"/>
      <c r="AB165" s="78"/>
      <c r="AC165" s="78"/>
      <c r="AD165" s="78"/>
      <c r="AE165" s="78"/>
      <c r="AG165" s="131"/>
      <c r="AN165" s="78"/>
      <c r="AO165" s="78"/>
      <c r="AP165" s="78"/>
      <c r="AQ165" s="78"/>
      <c r="AR165" s="78"/>
      <c r="AS165" s="78"/>
      <c r="AT165" s="78"/>
      <c r="AU165" s="78"/>
    </row>
    <row r="166" spans="3:48" ht="12.95" customHeight="1">
      <c r="C166" s="139"/>
      <c r="D166" s="139"/>
      <c r="AA166" s="78"/>
      <c r="AB166" s="78"/>
      <c r="AC166" s="78"/>
      <c r="AD166" s="78"/>
      <c r="AE166" s="78"/>
      <c r="AG166" s="131"/>
      <c r="AN166" s="78"/>
      <c r="AO166" s="78"/>
      <c r="AP166" s="78"/>
      <c r="AQ166" s="78"/>
      <c r="AR166" s="78"/>
      <c r="AS166" s="78"/>
      <c r="AT166" s="78"/>
      <c r="AU166" s="78"/>
    </row>
    <row r="167" spans="3:48" ht="12.95" customHeight="1">
      <c r="C167" s="139"/>
      <c r="D167" s="139"/>
      <c r="AA167" s="78"/>
      <c r="AB167" s="78"/>
      <c r="AC167" s="78"/>
      <c r="AD167" s="78"/>
      <c r="AE167" s="78"/>
      <c r="AG167" s="131"/>
      <c r="AN167" s="78"/>
      <c r="AO167" s="78"/>
      <c r="AP167" s="78"/>
      <c r="AQ167" s="78"/>
      <c r="AR167" s="78"/>
      <c r="AS167" s="78"/>
      <c r="AT167" s="78"/>
      <c r="AU167" s="78"/>
    </row>
    <row r="168" spans="3:48" ht="12.95" customHeight="1">
      <c r="C168" s="139"/>
      <c r="D168" s="139"/>
      <c r="AA168" s="78"/>
      <c r="AB168" s="78"/>
      <c r="AC168" s="78"/>
      <c r="AD168" s="78"/>
      <c r="AE168" s="78"/>
      <c r="AG168" s="131"/>
      <c r="AN168" s="78"/>
      <c r="AO168" s="78"/>
      <c r="AP168" s="78"/>
      <c r="AQ168" s="78"/>
      <c r="AR168" s="78"/>
      <c r="AS168" s="78"/>
      <c r="AT168" s="78"/>
      <c r="AU168" s="78"/>
    </row>
    <row r="169" spans="3:48" ht="12.95" customHeight="1">
      <c r="C169" s="139"/>
      <c r="D169" s="139"/>
      <c r="AA169" s="78"/>
      <c r="AB169" s="78"/>
      <c r="AC169" s="78"/>
      <c r="AD169" s="78"/>
      <c r="AE169" s="78"/>
      <c r="AG169" s="131"/>
      <c r="AN169" s="78"/>
      <c r="AO169" s="78"/>
      <c r="AP169" s="78"/>
      <c r="AQ169" s="78"/>
      <c r="AR169" s="78"/>
      <c r="AS169" s="78"/>
      <c r="AT169" s="78"/>
      <c r="AU169" s="78"/>
      <c r="AV169" s="78"/>
    </row>
    <row r="170" spans="3:48" ht="12.95" customHeight="1">
      <c r="C170" s="139"/>
      <c r="D170" s="139"/>
      <c r="AA170" s="78"/>
      <c r="AB170" s="78"/>
      <c r="AC170" s="78"/>
      <c r="AD170" s="78"/>
      <c r="AE170" s="78"/>
      <c r="AG170" s="131"/>
      <c r="AN170" s="78"/>
      <c r="AO170" s="78"/>
      <c r="AP170" s="78"/>
      <c r="AQ170" s="78"/>
      <c r="AR170" s="78"/>
      <c r="AS170" s="78"/>
      <c r="AT170" s="78"/>
      <c r="AU170" s="78"/>
    </row>
    <row r="171" spans="3:48" ht="12.95" customHeight="1">
      <c r="C171" s="139"/>
      <c r="D171" s="139"/>
      <c r="AA171" s="78"/>
      <c r="AB171" s="78"/>
      <c r="AC171" s="78"/>
      <c r="AD171" s="78"/>
      <c r="AE171" s="78"/>
      <c r="AG171" s="131"/>
      <c r="AN171" s="78"/>
      <c r="AO171" s="78"/>
      <c r="AP171" s="78"/>
      <c r="AQ171" s="78"/>
      <c r="AR171" s="78"/>
      <c r="AS171" s="78"/>
      <c r="AT171" s="78"/>
      <c r="AU171" s="78"/>
    </row>
    <row r="172" spans="3:48" ht="12.95" customHeight="1">
      <c r="C172" s="139"/>
      <c r="D172" s="139"/>
      <c r="AA172" s="78"/>
      <c r="AB172" s="78"/>
      <c r="AC172" s="78"/>
      <c r="AD172" s="78"/>
      <c r="AE172" s="78"/>
      <c r="AG172" s="131"/>
      <c r="AN172" s="78"/>
      <c r="AO172" s="78"/>
      <c r="AP172" s="78"/>
      <c r="AQ172" s="78"/>
      <c r="AR172" s="78"/>
      <c r="AS172" s="78"/>
      <c r="AT172" s="78"/>
      <c r="AU172" s="78"/>
      <c r="AV172" s="78"/>
    </row>
    <row r="173" spans="3:48" ht="12.95" customHeight="1">
      <c r="C173" s="139"/>
      <c r="D173" s="139"/>
      <c r="AA173" s="78"/>
      <c r="AB173" s="78"/>
      <c r="AC173" s="78"/>
      <c r="AD173" s="78"/>
      <c r="AE173" s="78"/>
      <c r="AG173" s="131"/>
      <c r="AN173" s="78"/>
      <c r="AO173" s="78"/>
      <c r="AP173" s="78"/>
      <c r="AQ173" s="78"/>
      <c r="AR173" s="78"/>
      <c r="AS173" s="78"/>
      <c r="AT173" s="78"/>
      <c r="AU173" s="78"/>
    </row>
    <row r="174" spans="3:48" ht="12.95" customHeight="1">
      <c r="C174" s="139"/>
      <c r="D174" s="139"/>
      <c r="AA174" s="78"/>
      <c r="AB174" s="78"/>
      <c r="AC174" s="78"/>
      <c r="AD174" s="78"/>
      <c r="AE174" s="78"/>
      <c r="AG174" s="131"/>
      <c r="AN174" s="78"/>
      <c r="AO174" s="78"/>
      <c r="AP174" s="78"/>
      <c r="AQ174" s="78"/>
      <c r="AR174" s="78"/>
      <c r="AS174" s="78"/>
      <c r="AT174" s="78"/>
      <c r="AU174" s="78"/>
      <c r="AV174" s="78"/>
    </row>
    <row r="175" spans="3:48" ht="12.95" customHeight="1">
      <c r="C175" s="139"/>
      <c r="D175" s="139"/>
      <c r="AA175" s="78"/>
      <c r="AB175" s="78"/>
      <c r="AC175" s="78"/>
      <c r="AD175" s="78"/>
      <c r="AE175" s="78"/>
      <c r="AG175" s="131"/>
      <c r="AN175" s="78"/>
      <c r="AO175" s="78"/>
      <c r="AP175" s="78"/>
      <c r="AQ175" s="78"/>
      <c r="AR175" s="78"/>
      <c r="AS175" s="78"/>
      <c r="AT175" s="78"/>
      <c r="AU175" s="78"/>
    </row>
    <row r="176" spans="3:48" ht="12.95" customHeight="1">
      <c r="C176" s="139"/>
      <c r="D176" s="139"/>
      <c r="AA176" s="78"/>
      <c r="AB176" s="78"/>
      <c r="AC176" s="78"/>
      <c r="AD176" s="78"/>
      <c r="AE176" s="78"/>
      <c r="AG176" s="131"/>
      <c r="AN176" s="78"/>
      <c r="AO176" s="78"/>
      <c r="AP176" s="78"/>
      <c r="AQ176" s="78"/>
      <c r="AR176" s="78"/>
      <c r="AS176" s="78"/>
      <c r="AT176" s="78"/>
      <c r="AU176" s="78"/>
    </row>
    <row r="177" spans="3:48" ht="12.95" customHeight="1">
      <c r="C177" s="139"/>
      <c r="D177" s="139"/>
      <c r="AA177" s="78"/>
      <c r="AB177" s="78"/>
      <c r="AC177" s="78"/>
      <c r="AD177" s="78"/>
      <c r="AE177" s="78"/>
      <c r="AG177" s="131"/>
      <c r="AN177" s="78"/>
      <c r="AO177" s="78"/>
      <c r="AP177" s="78"/>
      <c r="AQ177" s="78"/>
      <c r="AR177" s="78"/>
      <c r="AS177" s="78"/>
      <c r="AT177" s="78"/>
      <c r="AU177" s="78"/>
    </row>
    <row r="178" spans="3:48" ht="12.95" customHeight="1">
      <c r="C178" s="139"/>
      <c r="D178" s="139"/>
      <c r="AA178" s="78"/>
      <c r="AB178" s="78"/>
      <c r="AC178" s="78"/>
      <c r="AD178" s="78"/>
      <c r="AE178" s="78"/>
      <c r="AG178" s="131"/>
      <c r="AN178" s="78"/>
      <c r="AO178" s="78"/>
      <c r="AP178" s="78"/>
      <c r="AQ178" s="78"/>
      <c r="AR178" s="78"/>
      <c r="AS178" s="78"/>
      <c r="AT178" s="78"/>
      <c r="AU178" s="78"/>
    </row>
    <row r="179" spans="3:48" ht="12.95" customHeight="1">
      <c r="C179" s="139"/>
      <c r="D179" s="139"/>
      <c r="AA179" s="78"/>
      <c r="AB179" s="78"/>
      <c r="AC179" s="78"/>
      <c r="AD179" s="78"/>
      <c r="AE179" s="78"/>
      <c r="AG179" s="131"/>
      <c r="AN179" s="78"/>
      <c r="AO179" s="78"/>
      <c r="AP179" s="78"/>
      <c r="AQ179" s="78"/>
      <c r="AR179" s="78"/>
      <c r="AS179" s="78"/>
      <c r="AT179" s="78"/>
      <c r="AU179" s="78"/>
    </row>
    <row r="180" spans="3:48" ht="12.95" customHeight="1">
      <c r="C180" s="139"/>
      <c r="D180" s="139"/>
      <c r="AA180" s="78"/>
      <c r="AB180" s="78"/>
      <c r="AC180" s="78"/>
      <c r="AD180" s="78"/>
      <c r="AE180" s="78"/>
      <c r="AG180" s="131"/>
      <c r="AN180" s="78"/>
      <c r="AO180" s="78"/>
      <c r="AP180" s="78"/>
      <c r="AQ180" s="78"/>
      <c r="AR180" s="78"/>
      <c r="AS180" s="78"/>
      <c r="AT180" s="78"/>
      <c r="AU180" s="78"/>
    </row>
    <row r="181" spans="3:48" ht="12.95" customHeight="1">
      <c r="C181" s="139"/>
      <c r="D181" s="139"/>
      <c r="AA181" s="78"/>
      <c r="AB181" s="78"/>
      <c r="AC181" s="78"/>
      <c r="AD181" s="78"/>
      <c r="AE181" s="78"/>
      <c r="AG181" s="131"/>
      <c r="AN181" s="78"/>
      <c r="AO181" s="78"/>
      <c r="AP181" s="78"/>
      <c r="AQ181" s="78"/>
      <c r="AR181" s="78"/>
      <c r="AS181" s="78"/>
      <c r="AT181" s="78"/>
      <c r="AU181" s="78"/>
    </row>
    <row r="182" spans="3:48" ht="12.95" customHeight="1">
      <c r="C182" s="139"/>
      <c r="D182" s="139"/>
      <c r="AA182" s="78"/>
      <c r="AB182" s="78"/>
      <c r="AC182" s="78"/>
      <c r="AD182" s="78"/>
      <c r="AE182" s="78"/>
      <c r="AG182" s="131"/>
      <c r="AN182" s="78"/>
      <c r="AO182" s="78"/>
      <c r="AP182" s="78"/>
      <c r="AQ182" s="78"/>
      <c r="AR182" s="78"/>
      <c r="AS182" s="78"/>
      <c r="AT182" s="78"/>
      <c r="AU182" s="78"/>
    </row>
    <row r="183" spans="3:48" ht="12.95" customHeight="1">
      <c r="C183" s="139"/>
      <c r="D183" s="139"/>
      <c r="AA183" s="78"/>
      <c r="AB183" s="78"/>
      <c r="AC183" s="78"/>
      <c r="AD183" s="78"/>
      <c r="AE183" s="78"/>
      <c r="AG183" s="131"/>
      <c r="AN183" s="78"/>
      <c r="AO183" s="78"/>
      <c r="AP183" s="78"/>
      <c r="AQ183" s="78"/>
      <c r="AR183" s="78"/>
      <c r="AS183" s="78"/>
      <c r="AT183" s="78"/>
      <c r="AU183" s="78"/>
      <c r="AV183" s="78"/>
    </row>
    <row r="184" spans="3:48" ht="12.95" customHeight="1">
      <c r="C184" s="139"/>
      <c r="D184" s="139"/>
      <c r="AA184" s="78"/>
      <c r="AB184" s="78"/>
      <c r="AC184" s="78"/>
      <c r="AD184" s="78"/>
      <c r="AE184" s="78"/>
      <c r="AG184" s="131"/>
      <c r="AN184" s="78"/>
      <c r="AO184" s="78"/>
      <c r="AP184" s="78"/>
      <c r="AQ184" s="78"/>
      <c r="AR184" s="78"/>
      <c r="AS184" s="78"/>
      <c r="AT184" s="78"/>
      <c r="AU184" s="78"/>
    </row>
    <row r="185" spans="3:48" ht="12.95" customHeight="1">
      <c r="C185" s="139"/>
      <c r="D185" s="139"/>
      <c r="AA185" s="78"/>
      <c r="AB185" s="78"/>
      <c r="AC185" s="78"/>
      <c r="AD185" s="78"/>
      <c r="AE185" s="78"/>
      <c r="AG185" s="131"/>
      <c r="AN185" s="78"/>
      <c r="AO185" s="78"/>
      <c r="AP185" s="78"/>
      <c r="AQ185" s="78"/>
      <c r="AR185" s="78"/>
      <c r="AS185" s="78"/>
      <c r="AT185" s="78"/>
      <c r="AU185" s="78"/>
    </row>
    <row r="186" spans="3:48" ht="12.95" customHeight="1">
      <c r="C186" s="139"/>
      <c r="D186" s="139"/>
      <c r="AA186" s="78"/>
      <c r="AB186" s="78"/>
      <c r="AC186" s="78"/>
      <c r="AD186" s="78"/>
      <c r="AE186" s="78"/>
      <c r="AG186" s="131"/>
      <c r="AN186" s="78"/>
      <c r="AO186" s="78"/>
      <c r="AP186" s="78"/>
      <c r="AQ186" s="78"/>
      <c r="AR186" s="78"/>
      <c r="AS186" s="78"/>
      <c r="AT186" s="78"/>
      <c r="AU186" s="78"/>
    </row>
    <row r="187" spans="3:48" ht="12.95" customHeight="1">
      <c r="C187" s="139"/>
      <c r="D187" s="139"/>
      <c r="AA187" s="78"/>
      <c r="AB187" s="78"/>
      <c r="AC187" s="78"/>
      <c r="AD187" s="78"/>
      <c r="AE187" s="78"/>
      <c r="AG187" s="131"/>
      <c r="AN187" s="78"/>
      <c r="AO187" s="78"/>
      <c r="AP187" s="78"/>
      <c r="AQ187" s="78"/>
      <c r="AR187" s="78"/>
      <c r="AS187" s="78"/>
      <c r="AT187" s="78"/>
      <c r="AU187" s="78"/>
    </row>
    <row r="188" spans="3:48" ht="12.95" customHeight="1">
      <c r="C188" s="139"/>
      <c r="D188" s="139"/>
      <c r="AA188" s="78"/>
      <c r="AB188" s="78"/>
      <c r="AC188" s="78"/>
      <c r="AD188" s="78"/>
      <c r="AE188" s="78"/>
      <c r="AG188" s="131"/>
      <c r="AN188" s="78"/>
      <c r="AO188" s="78"/>
      <c r="AP188" s="78"/>
      <c r="AQ188" s="78"/>
      <c r="AR188" s="78"/>
      <c r="AS188" s="78"/>
      <c r="AT188" s="78"/>
      <c r="AU188" s="78"/>
    </row>
    <row r="189" spans="3:48" ht="12.95" customHeight="1">
      <c r="C189" s="139"/>
      <c r="D189" s="139"/>
      <c r="AA189" s="78"/>
      <c r="AB189" s="78"/>
      <c r="AC189" s="78"/>
      <c r="AD189" s="78"/>
      <c r="AE189" s="78"/>
      <c r="AG189" s="131"/>
      <c r="AN189" s="78"/>
      <c r="AO189" s="78"/>
      <c r="AP189" s="78"/>
      <c r="AQ189" s="78"/>
      <c r="AR189" s="78"/>
      <c r="AS189" s="78"/>
      <c r="AT189" s="78"/>
      <c r="AU189" s="78"/>
    </row>
    <row r="190" spans="3:48" ht="12.95" customHeight="1">
      <c r="C190" s="139"/>
      <c r="D190" s="139"/>
      <c r="AA190" s="78"/>
      <c r="AB190" s="78"/>
      <c r="AC190" s="78"/>
      <c r="AD190" s="78"/>
      <c r="AE190" s="78"/>
      <c r="AG190" s="131"/>
      <c r="AN190" s="78"/>
      <c r="AO190" s="78"/>
      <c r="AP190" s="78"/>
      <c r="AQ190" s="78"/>
      <c r="AR190" s="78"/>
      <c r="AS190" s="78"/>
      <c r="AT190" s="78"/>
      <c r="AU190" s="78"/>
      <c r="AV190" s="78"/>
    </row>
    <row r="191" spans="3:48" ht="12.95" customHeight="1">
      <c r="C191" s="139"/>
      <c r="D191" s="139"/>
      <c r="AA191" s="78"/>
      <c r="AB191" s="78"/>
      <c r="AC191" s="78"/>
      <c r="AD191" s="78"/>
      <c r="AE191" s="78"/>
      <c r="AG191" s="131"/>
      <c r="AN191" s="78"/>
      <c r="AO191" s="78"/>
      <c r="AP191" s="78"/>
      <c r="AQ191" s="78"/>
      <c r="AR191" s="78"/>
      <c r="AS191" s="78"/>
      <c r="AT191" s="78"/>
      <c r="AU191" s="78"/>
    </row>
    <row r="192" spans="3:48" ht="12.95" customHeight="1">
      <c r="C192" s="139"/>
      <c r="D192" s="139"/>
      <c r="AA192" s="78"/>
      <c r="AB192" s="78"/>
      <c r="AC192" s="78"/>
      <c r="AD192" s="78"/>
      <c r="AE192" s="78"/>
      <c r="AG192" s="131"/>
      <c r="AN192" s="78"/>
      <c r="AO192" s="78"/>
      <c r="AP192" s="78"/>
      <c r="AQ192" s="78"/>
      <c r="AR192" s="78"/>
      <c r="AS192" s="78"/>
      <c r="AT192" s="78"/>
      <c r="AU192" s="78"/>
    </row>
    <row r="193" spans="3:48" ht="12.95" customHeight="1">
      <c r="C193" s="139"/>
      <c r="D193" s="139"/>
      <c r="AA193" s="78"/>
      <c r="AB193" s="78"/>
      <c r="AC193" s="78"/>
      <c r="AD193" s="78"/>
      <c r="AE193" s="78"/>
      <c r="AG193" s="131"/>
      <c r="AN193" s="78"/>
      <c r="AO193" s="78"/>
      <c r="AP193" s="78"/>
      <c r="AQ193" s="78"/>
      <c r="AR193" s="78"/>
      <c r="AS193" s="78"/>
      <c r="AT193" s="78"/>
      <c r="AU193" s="78"/>
      <c r="AV193" s="78"/>
    </row>
    <row r="194" spans="3:48" ht="12.95" customHeight="1">
      <c r="C194" s="139"/>
      <c r="D194" s="139"/>
      <c r="AA194" s="78"/>
      <c r="AB194" s="78"/>
      <c r="AC194" s="78"/>
      <c r="AD194" s="78"/>
      <c r="AE194" s="78"/>
      <c r="AG194" s="131"/>
      <c r="AN194" s="78"/>
      <c r="AO194" s="78"/>
      <c r="AP194" s="78"/>
      <c r="AQ194" s="78"/>
      <c r="AR194" s="78"/>
      <c r="AS194" s="78"/>
      <c r="AT194" s="78"/>
      <c r="AU194" s="78"/>
    </row>
    <row r="195" spans="3:48" ht="12.95" customHeight="1">
      <c r="C195" s="139"/>
      <c r="D195" s="139"/>
      <c r="AA195" s="78"/>
      <c r="AB195" s="78"/>
      <c r="AC195" s="78"/>
      <c r="AD195" s="78"/>
      <c r="AE195" s="78"/>
      <c r="AG195" s="131"/>
      <c r="AN195" s="78"/>
      <c r="AO195" s="78"/>
      <c r="AP195" s="78"/>
      <c r="AQ195" s="78"/>
      <c r="AR195" s="78"/>
      <c r="AS195" s="78"/>
      <c r="AT195" s="78"/>
      <c r="AU195" s="78"/>
    </row>
    <row r="196" spans="3:48" ht="12.95" customHeight="1">
      <c r="C196" s="139"/>
      <c r="D196" s="139"/>
      <c r="AA196" s="78"/>
      <c r="AB196" s="78"/>
      <c r="AC196" s="78"/>
      <c r="AD196" s="78"/>
      <c r="AE196" s="78"/>
      <c r="AG196" s="131"/>
      <c r="AN196" s="78"/>
      <c r="AO196" s="78"/>
      <c r="AP196" s="78"/>
      <c r="AQ196" s="78"/>
      <c r="AR196" s="78"/>
      <c r="AS196" s="78"/>
      <c r="AT196" s="78"/>
      <c r="AU196" s="78"/>
    </row>
    <row r="197" spans="3:48" ht="12.95" customHeight="1">
      <c r="C197" s="139"/>
      <c r="D197" s="139"/>
      <c r="AA197" s="78"/>
      <c r="AB197" s="78"/>
      <c r="AC197" s="78"/>
      <c r="AD197" s="78"/>
      <c r="AE197" s="78"/>
      <c r="AG197" s="131"/>
      <c r="AN197" s="78"/>
      <c r="AO197" s="78"/>
      <c r="AP197" s="78"/>
      <c r="AQ197" s="78"/>
      <c r="AR197" s="78"/>
      <c r="AS197" s="78"/>
      <c r="AT197" s="78"/>
      <c r="AU197" s="78"/>
    </row>
    <row r="198" spans="3:48" ht="12.95" customHeight="1">
      <c r="C198" s="139"/>
      <c r="D198" s="139"/>
      <c r="AA198" s="78"/>
      <c r="AB198" s="78"/>
      <c r="AC198" s="78"/>
      <c r="AD198" s="78"/>
      <c r="AE198" s="78"/>
      <c r="AG198" s="131"/>
      <c r="AN198" s="78"/>
      <c r="AO198" s="78"/>
      <c r="AP198" s="78"/>
      <c r="AQ198" s="78"/>
      <c r="AR198" s="78"/>
      <c r="AS198" s="78"/>
      <c r="AT198" s="78"/>
      <c r="AU198" s="78"/>
    </row>
    <row r="199" spans="3:48" ht="12.95" customHeight="1">
      <c r="C199" s="139"/>
      <c r="D199" s="139"/>
      <c r="AA199" s="78"/>
      <c r="AB199" s="78"/>
      <c r="AC199" s="78"/>
      <c r="AD199" s="78"/>
      <c r="AE199" s="78"/>
      <c r="AG199" s="131"/>
      <c r="AN199" s="78"/>
      <c r="AO199" s="78"/>
      <c r="AP199" s="78"/>
      <c r="AQ199" s="78"/>
      <c r="AR199" s="78"/>
      <c r="AS199" s="78"/>
      <c r="AT199" s="78"/>
      <c r="AU199" s="78"/>
    </row>
    <row r="200" spans="3:48" ht="12.95" customHeight="1">
      <c r="C200" s="139"/>
      <c r="D200" s="139"/>
      <c r="AA200" s="78"/>
      <c r="AB200" s="78"/>
      <c r="AC200" s="78"/>
      <c r="AD200" s="78"/>
      <c r="AE200" s="78"/>
      <c r="AG200" s="131"/>
      <c r="AN200" s="78"/>
      <c r="AO200" s="78"/>
      <c r="AP200" s="78"/>
      <c r="AQ200" s="78"/>
      <c r="AR200" s="78"/>
      <c r="AS200" s="78"/>
      <c r="AT200" s="78"/>
      <c r="AU200" s="78"/>
    </row>
    <row r="201" spans="3:48" ht="12.95" customHeight="1">
      <c r="C201" s="139"/>
      <c r="D201" s="139"/>
      <c r="AA201" s="78"/>
      <c r="AB201" s="78"/>
      <c r="AC201" s="78"/>
      <c r="AD201" s="78"/>
      <c r="AE201" s="78"/>
      <c r="AG201" s="131"/>
      <c r="AN201" s="78"/>
      <c r="AO201" s="78"/>
      <c r="AP201" s="78"/>
      <c r="AQ201" s="78"/>
      <c r="AR201" s="78"/>
      <c r="AS201" s="78"/>
      <c r="AT201" s="78"/>
      <c r="AU201" s="78"/>
    </row>
    <row r="202" spans="3:48" ht="12.95" customHeight="1">
      <c r="C202" s="139"/>
      <c r="D202" s="139"/>
      <c r="AA202" s="78"/>
      <c r="AB202" s="78"/>
      <c r="AC202" s="78"/>
      <c r="AD202" s="78"/>
      <c r="AE202" s="78"/>
      <c r="AG202" s="131"/>
      <c r="AN202" s="78"/>
      <c r="AO202" s="78"/>
      <c r="AP202" s="78"/>
      <c r="AQ202" s="78"/>
      <c r="AR202" s="78"/>
      <c r="AS202" s="78"/>
      <c r="AT202" s="78"/>
      <c r="AU202" s="78"/>
    </row>
    <row r="203" spans="3:48" ht="12.95" customHeight="1">
      <c r="C203" s="139"/>
      <c r="D203" s="139"/>
      <c r="AA203" s="78"/>
      <c r="AB203" s="78"/>
      <c r="AC203" s="78"/>
      <c r="AD203" s="78"/>
      <c r="AE203" s="78"/>
      <c r="AG203" s="131"/>
      <c r="AN203" s="78"/>
      <c r="AO203" s="78"/>
      <c r="AP203" s="78"/>
      <c r="AQ203" s="78"/>
      <c r="AR203" s="78"/>
      <c r="AS203" s="78"/>
      <c r="AT203" s="78"/>
      <c r="AU203" s="78"/>
    </row>
    <row r="204" spans="3:48" ht="12.95" customHeight="1">
      <c r="C204" s="139"/>
      <c r="D204" s="139"/>
      <c r="AA204" s="78"/>
      <c r="AB204" s="78"/>
      <c r="AC204" s="78"/>
      <c r="AD204" s="78"/>
      <c r="AE204" s="78"/>
      <c r="AG204" s="131"/>
      <c r="AN204" s="78"/>
      <c r="AO204" s="78"/>
      <c r="AP204" s="78"/>
      <c r="AQ204" s="78"/>
      <c r="AR204" s="78"/>
      <c r="AS204" s="78"/>
      <c r="AT204" s="78"/>
      <c r="AU204" s="78"/>
    </row>
    <row r="205" spans="3:48" ht="12.95" customHeight="1">
      <c r="C205" s="139"/>
      <c r="D205" s="139"/>
      <c r="AA205" s="78"/>
      <c r="AB205" s="78"/>
      <c r="AC205" s="78"/>
      <c r="AD205" s="78"/>
      <c r="AE205" s="78"/>
      <c r="AG205" s="131"/>
      <c r="AN205" s="78"/>
      <c r="AO205" s="78"/>
      <c r="AP205" s="78"/>
      <c r="AQ205" s="78"/>
      <c r="AR205" s="78"/>
      <c r="AS205" s="78"/>
      <c r="AT205" s="78"/>
      <c r="AU205" s="78"/>
    </row>
    <row r="206" spans="3:48" ht="12.95" customHeight="1">
      <c r="C206" s="139"/>
      <c r="D206" s="139"/>
      <c r="AA206" s="78"/>
      <c r="AB206" s="78"/>
      <c r="AC206" s="78"/>
      <c r="AD206" s="78"/>
      <c r="AE206" s="78"/>
      <c r="AG206" s="131"/>
      <c r="AN206" s="78"/>
      <c r="AO206" s="78"/>
      <c r="AP206" s="78"/>
      <c r="AQ206" s="78"/>
      <c r="AR206" s="78"/>
      <c r="AS206" s="78"/>
      <c r="AT206" s="78"/>
      <c r="AU206" s="78"/>
    </row>
    <row r="207" spans="3:48" ht="12.95" customHeight="1">
      <c r="C207" s="139"/>
      <c r="D207" s="139"/>
      <c r="AA207" s="78"/>
      <c r="AB207" s="78"/>
      <c r="AC207" s="78"/>
      <c r="AD207" s="78"/>
      <c r="AE207" s="78"/>
      <c r="AG207" s="131"/>
      <c r="AN207" s="78"/>
      <c r="AO207" s="78"/>
      <c r="AP207" s="78"/>
      <c r="AQ207" s="78"/>
      <c r="AR207" s="78"/>
      <c r="AS207" s="78"/>
      <c r="AT207" s="78"/>
      <c r="AU207" s="78"/>
      <c r="AV207" s="78"/>
    </row>
    <row r="208" spans="3:48" ht="12.95" customHeight="1">
      <c r="C208" s="139"/>
      <c r="D208" s="139"/>
      <c r="AA208" s="78"/>
      <c r="AB208" s="78"/>
      <c r="AC208" s="78"/>
      <c r="AD208" s="78"/>
      <c r="AE208" s="78"/>
      <c r="AG208" s="131"/>
      <c r="AN208" s="78"/>
      <c r="AO208" s="78"/>
      <c r="AP208" s="78"/>
      <c r="AQ208" s="78"/>
      <c r="AR208" s="78"/>
      <c r="AS208" s="78"/>
      <c r="AT208" s="78"/>
      <c r="AU208" s="78"/>
      <c r="AV208" s="78"/>
    </row>
    <row r="209" spans="3:48" ht="12.95" customHeight="1">
      <c r="C209" s="139"/>
      <c r="D209" s="139"/>
      <c r="AA209" s="78"/>
      <c r="AB209" s="78"/>
      <c r="AC209" s="78"/>
      <c r="AD209" s="78"/>
      <c r="AE209" s="78"/>
      <c r="AG209" s="131"/>
      <c r="AN209" s="78"/>
      <c r="AO209" s="78"/>
      <c r="AP209" s="78"/>
      <c r="AQ209" s="78"/>
      <c r="AR209" s="78"/>
      <c r="AS209" s="78"/>
      <c r="AT209" s="78"/>
      <c r="AU209" s="78"/>
      <c r="AV209" s="78"/>
    </row>
    <row r="210" spans="3:48" ht="12.95" customHeight="1">
      <c r="C210" s="139"/>
      <c r="D210" s="139"/>
      <c r="AA210" s="78"/>
      <c r="AB210" s="78"/>
      <c r="AC210" s="78"/>
      <c r="AD210" s="78"/>
      <c r="AE210" s="78"/>
      <c r="AG210" s="131"/>
      <c r="AN210" s="78"/>
      <c r="AO210" s="78"/>
      <c r="AP210" s="78"/>
      <c r="AQ210" s="78"/>
      <c r="AR210" s="78"/>
      <c r="AS210" s="78"/>
      <c r="AT210" s="78"/>
      <c r="AU210" s="78"/>
    </row>
    <row r="211" spans="3:48" ht="12.95" customHeight="1">
      <c r="C211" s="139"/>
      <c r="D211" s="139"/>
      <c r="AA211" s="78"/>
      <c r="AB211" s="78"/>
      <c r="AC211" s="78"/>
      <c r="AD211" s="78"/>
      <c r="AE211" s="78"/>
      <c r="AG211" s="131"/>
      <c r="AN211" s="78"/>
      <c r="AO211" s="78"/>
      <c r="AP211" s="78"/>
      <c r="AQ211" s="78"/>
      <c r="AR211" s="78"/>
      <c r="AS211" s="78"/>
      <c r="AT211" s="78"/>
      <c r="AU211" s="78"/>
    </row>
    <row r="212" spans="3:48" ht="12.95" customHeight="1">
      <c r="C212" s="139"/>
      <c r="D212" s="139"/>
      <c r="AA212" s="78"/>
      <c r="AB212" s="78"/>
      <c r="AC212" s="78"/>
      <c r="AD212" s="78"/>
      <c r="AE212" s="78"/>
      <c r="AG212" s="131"/>
      <c r="AN212" s="78"/>
      <c r="AO212" s="78"/>
      <c r="AP212" s="78"/>
      <c r="AQ212" s="78"/>
      <c r="AR212" s="78"/>
      <c r="AS212" s="78"/>
      <c r="AT212" s="78"/>
      <c r="AU212" s="78"/>
    </row>
    <row r="213" spans="3:48" ht="12.95" customHeight="1">
      <c r="C213" s="139"/>
      <c r="D213" s="139"/>
      <c r="AA213" s="78"/>
      <c r="AB213" s="78"/>
      <c r="AC213" s="78"/>
      <c r="AD213" s="78"/>
      <c r="AE213" s="78"/>
      <c r="AG213" s="131"/>
      <c r="AN213" s="78"/>
      <c r="AO213" s="78"/>
      <c r="AP213" s="78"/>
      <c r="AQ213" s="78"/>
      <c r="AR213" s="78"/>
      <c r="AS213" s="78"/>
      <c r="AT213" s="78"/>
      <c r="AU213" s="78"/>
    </row>
    <row r="214" spans="3:48" ht="12.95" customHeight="1">
      <c r="C214" s="139"/>
      <c r="D214" s="139"/>
      <c r="AA214" s="78"/>
      <c r="AB214" s="78"/>
      <c r="AC214" s="78"/>
      <c r="AD214" s="78"/>
      <c r="AE214" s="78"/>
      <c r="AG214" s="131"/>
      <c r="AN214" s="78"/>
      <c r="AO214" s="78"/>
      <c r="AP214" s="78"/>
      <c r="AQ214" s="78"/>
      <c r="AR214" s="78"/>
      <c r="AS214" s="78"/>
      <c r="AT214" s="78"/>
      <c r="AU214" s="78"/>
    </row>
    <row r="215" spans="3:48" ht="12.95" customHeight="1">
      <c r="C215" s="139"/>
      <c r="D215" s="139"/>
      <c r="AA215" s="78"/>
      <c r="AB215" s="78"/>
      <c r="AC215" s="78"/>
      <c r="AD215" s="78"/>
      <c r="AE215" s="78"/>
      <c r="AG215" s="131"/>
      <c r="AN215" s="78"/>
      <c r="AO215" s="78"/>
      <c r="AP215" s="78"/>
      <c r="AQ215" s="78"/>
      <c r="AR215" s="78"/>
      <c r="AS215" s="78"/>
      <c r="AT215" s="78"/>
      <c r="AU215" s="78"/>
    </row>
    <row r="216" spans="3:48" ht="12.95" customHeight="1">
      <c r="C216" s="139"/>
      <c r="D216" s="139"/>
      <c r="AA216" s="78"/>
      <c r="AB216" s="78"/>
      <c r="AC216" s="78"/>
      <c r="AD216" s="78"/>
      <c r="AE216" s="78"/>
      <c r="AG216" s="131"/>
      <c r="AN216" s="78"/>
      <c r="AO216" s="78"/>
      <c r="AP216" s="78"/>
      <c r="AQ216" s="78"/>
      <c r="AR216" s="78"/>
      <c r="AS216" s="78"/>
      <c r="AT216" s="78"/>
      <c r="AU216" s="78"/>
    </row>
    <row r="217" spans="3:48" ht="12.95" customHeight="1">
      <c r="C217" s="139"/>
      <c r="D217" s="139"/>
      <c r="AA217" s="78"/>
      <c r="AB217" s="78"/>
      <c r="AC217" s="78"/>
      <c r="AD217" s="78"/>
      <c r="AE217" s="78"/>
      <c r="AG217" s="131"/>
      <c r="AN217" s="78"/>
      <c r="AO217" s="78"/>
      <c r="AP217" s="78"/>
      <c r="AQ217" s="78"/>
      <c r="AR217" s="78"/>
      <c r="AS217" s="78"/>
      <c r="AT217" s="78"/>
      <c r="AU217" s="78"/>
    </row>
    <row r="218" spans="3:48" ht="12.95" customHeight="1">
      <c r="C218" s="139"/>
      <c r="D218" s="139"/>
      <c r="AA218" s="78"/>
      <c r="AB218" s="78"/>
      <c r="AC218" s="78"/>
      <c r="AD218" s="78"/>
      <c r="AE218" s="78"/>
      <c r="AG218" s="131"/>
      <c r="AN218" s="78"/>
      <c r="AO218" s="78"/>
      <c r="AP218" s="78"/>
      <c r="AQ218" s="78"/>
      <c r="AR218" s="78"/>
      <c r="AS218" s="78"/>
      <c r="AT218" s="78"/>
      <c r="AU218" s="78"/>
    </row>
    <row r="219" spans="3:48" ht="12.95" customHeight="1">
      <c r="C219" s="139"/>
      <c r="D219" s="139"/>
      <c r="AA219" s="78"/>
      <c r="AB219" s="78"/>
      <c r="AC219" s="78"/>
      <c r="AD219" s="78"/>
      <c r="AE219" s="78"/>
      <c r="AG219" s="131"/>
      <c r="AN219" s="78"/>
      <c r="AO219" s="78"/>
      <c r="AP219" s="78"/>
      <c r="AQ219" s="78"/>
      <c r="AR219" s="78"/>
      <c r="AS219" s="78"/>
      <c r="AT219" s="78"/>
      <c r="AU219" s="78"/>
    </row>
    <row r="220" spans="3:48" ht="12.95" customHeight="1">
      <c r="C220" s="139"/>
      <c r="D220" s="139"/>
      <c r="AA220" s="78"/>
      <c r="AB220" s="78"/>
      <c r="AC220" s="78"/>
      <c r="AD220" s="78"/>
      <c r="AE220" s="78"/>
      <c r="AG220" s="131"/>
      <c r="AN220" s="78"/>
      <c r="AO220" s="78"/>
      <c r="AP220" s="78"/>
      <c r="AQ220" s="78"/>
      <c r="AR220" s="78"/>
      <c r="AS220" s="78"/>
      <c r="AT220" s="78"/>
      <c r="AU220" s="78"/>
    </row>
    <row r="221" spans="3:48" ht="12.95" customHeight="1">
      <c r="C221" s="139"/>
      <c r="D221" s="139"/>
      <c r="AA221" s="78"/>
      <c r="AB221" s="78"/>
      <c r="AC221" s="78"/>
      <c r="AD221" s="78"/>
      <c r="AE221" s="78"/>
      <c r="AG221" s="131"/>
      <c r="AN221" s="78"/>
      <c r="AO221" s="78"/>
      <c r="AP221" s="78"/>
      <c r="AQ221" s="78"/>
      <c r="AR221" s="78"/>
      <c r="AS221" s="78"/>
      <c r="AT221" s="78"/>
      <c r="AU221" s="78"/>
    </row>
    <row r="222" spans="3:48" ht="12.95" customHeight="1">
      <c r="C222" s="139"/>
      <c r="D222" s="139"/>
      <c r="AA222" s="78"/>
      <c r="AB222" s="78"/>
      <c r="AC222" s="78"/>
      <c r="AD222" s="78"/>
      <c r="AE222" s="78"/>
      <c r="AG222" s="131"/>
      <c r="AN222" s="78"/>
      <c r="AO222" s="78"/>
      <c r="AP222" s="78"/>
      <c r="AQ222" s="78"/>
      <c r="AR222" s="78"/>
      <c r="AS222" s="78"/>
      <c r="AT222" s="78"/>
      <c r="AU222" s="78"/>
    </row>
    <row r="223" spans="3:48" ht="12.95" customHeight="1">
      <c r="C223" s="139"/>
      <c r="D223" s="139"/>
      <c r="AA223" s="78"/>
      <c r="AB223" s="78"/>
      <c r="AC223" s="78"/>
      <c r="AD223" s="78"/>
      <c r="AE223" s="78"/>
      <c r="AG223" s="131"/>
      <c r="AN223" s="78"/>
      <c r="AO223" s="78"/>
      <c r="AP223" s="78"/>
      <c r="AQ223" s="78"/>
      <c r="AR223" s="78"/>
      <c r="AS223" s="78"/>
      <c r="AT223" s="78"/>
      <c r="AU223" s="78"/>
    </row>
    <row r="224" spans="3:48" ht="12.95" customHeight="1">
      <c r="C224" s="139"/>
      <c r="D224" s="139"/>
      <c r="AA224" s="78"/>
      <c r="AB224" s="78"/>
      <c r="AC224" s="78"/>
      <c r="AD224" s="78"/>
      <c r="AE224" s="78"/>
      <c r="AG224" s="131"/>
      <c r="AN224" s="78"/>
      <c r="AO224" s="78"/>
      <c r="AP224" s="78"/>
      <c r="AQ224" s="78"/>
      <c r="AR224" s="78"/>
      <c r="AS224" s="78"/>
      <c r="AT224" s="78"/>
      <c r="AU224" s="78"/>
    </row>
    <row r="225" spans="3:48" ht="12.95" customHeight="1">
      <c r="C225" s="139"/>
      <c r="D225" s="139"/>
      <c r="AA225" s="78"/>
      <c r="AB225" s="78"/>
      <c r="AC225" s="78"/>
      <c r="AD225" s="78"/>
      <c r="AE225" s="78"/>
      <c r="AG225" s="131"/>
      <c r="AN225" s="78"/>
      <c r="AO225" s="78"/>
      <c r="AP225" s="78"/>
      <c r="AQ225" s="78"/>
      <c r="AR225" s="78"/>
      <c r="AS225" s="78"/>
      <c r="AT225" s="78"/>
      <c r="AU225" s="78"/>
    </row>
    <row r="226" spans="3:48" ht="12.95" customHeight="1">
      <c r="C226" s="139"/>
      <c r="D226" s="139"/>
      <c r="AA226" s="78"/>
      <c r="AB226" s="78"/>
      <c r="AC226" s="78"/>
      <c r="AD226" s="78"/>
      <c r="AE226" s="78"/>
      <c r="AG226" s="131"/>
      <c r="AN226" s="78"/>
      <c r="AO226" s="78"/>
      <c r="AP226" s="78"/>
      <c r="AQ226" s="78"/>
      <c r="AR226" s="78"/>
      <c r="AS226" s="78"/>
      <c r="AT226" s="78"/>
      <c r="AU226" s="78"/>
    </row>
    <row r="227" spans="3:48" ht="12.95" customHeight="1">
      <c r="C227" s="139"/>
      <c r="D227" s="139"/>
      <c r="AA227" s="78"/>
      <c r="AB227" s="78"/>
      <c r="AC227" s="78"/>
      <c r="AD227" s="78"/>
      <c r="AE227" s="78"/>
      <c r="AG227" s="131"/>
      <c r="AN227" s="78"/>
      <c r="AO227" s="78"/>
      <c r="AP227" s="78"/>
      <c r="AQ227" s="78"/>
      <c r="AR227" s="78"/>
      <c r="AS227" s="78"/>
      <c r="AT227" s="78"/>
      <c r="AU227" s="78"/>
    </row>
    <row r="228" spans="3:48" ht="12.95" customHeight="1">
      <c r="C228" s="139"/>
      <c r="D228" s="139"/>
      <c r="AA228" s="78"/>
      <c r="AB228" s="78"/>
      <c r="AC228" s="78"/>
      <c r="AD228" s="78"/>
      <c r="AE228" s="78"/>
      <c r="AG228" s="131"/>
      <c r="AN228" s="78"/>
      <c r="AO228" s="78"/>
      <c r="AP228" s="78"/>
      <c r="AQ228" s="78"/>
      <c r="AR228" s="78"/>
      <c r="AS228" s="78"/>
      <c r="AT228" s="78"/>
      <c r="AU228" s="78"/>
    </row>
    <row r="229" spans="3:48" ht="12.95" customHeight="1">
      <c r="C229" s="139"/>
      <c r="D229" s="139"/>
      <c r="AA229" s="78"/>
      <c r="AB229" s="78"/>
      <c r="AC229" s="78"/>
      <c r="AD229" s="78"/>
      <c r="AE229" s="78"/>
      <c r="AG229" s="131"/>
      <c r="AN229" s="78"/>
      <c r="AO229" s="78"/>
      <c r="AP229" s="78"/>
      <c r="AQ229" s="78"/>
      <c r="AR229" s="78"/>
      <c r="AS229" s="78"/>
      <c r="AT229" s="78"/>
      <c r="AU229" s="78"/>
    </row>
    <row r="230" spans="3:48" ht="12.95" customHeight="1">
      <c r="C230" s="139"/>
      <c r="D230" s="139"/>
      <c r="AA230" s="78"/>
      <c r="AB230" s="78"/>
      <c r="AC230" s="78"/>
      <c r="AD230" s="78"/>
      <c r="AE230" s="78"/>
      <c r="AG230" s="131"/>
      <c r="AN230" s="78"/>
      <c r="AO230" s="78"/>
      <c r="AP230" s="78"/>
      <c r="AQ230" s="78"/>
      <c r="AR230" s="78"/>
      <c r="AS230" s="78"/>
      <c r="AT230" s="78"/>
      <c r="AU230" s="78"/>
    </row>
    <row r="231" spans="3:48" ht="12.95" customHeight="1">
      <c r="C231" s="139"/>
      <c r="D231" s="139"/>
      <c r="AA231" s="78"/>
      <c r="AB231" s="78"/>
      <c r="AC231" s="78"/>
      <c r="AD231" s="78"/>
      <c r="AE231" s="78"/>
      <c r="AG231" s="131"/>
      <c r="AN231" s="78"/>
      <c r="AO231" s="78"/>
      <c r="AP231" s="78"/>
      <c r="AQ231" s="78"/>
      <c r="AR231" s="78"/>
      <c r="AS231" s="78"/>
      <c r="AT231" s="78"/>
      <c r="AU231" s="78"/>
      <c r="AV231" s="78"/>
    </row>
    <row r="232" spans="3:48" ht="12.95" customHeight="1">
      <c r="C232" s="139"/>
      <c r="D232" s="139"/>
      <c r="AA232" s="78"/>
      <c r="AB232" s="78"/>
      <c r="AC232" s="78"/>
      <c r="AD232" s="78"/>
      <c r="AE232" s="78"/>
      <c r="AG232" s="131"/>
      <c r="AN232" s="78"/>
      <c r="AO232" s="78"/>
      <c r="AP232" s="78"/>
      <c r="AQ232" s="78"/>
      <c r="AR232" s="78"/>
      <c r="AS232" s="78"/>
      <c r="AT232" s="78"/>
      <c r="AU232" s="78"/>
    </row>
    <row r="233" spans="3:48" ht="12.95" customHeight="1">
      <c r="C233" s="139"/>
      <c r="D233" s="139"/>
      <c r="AA233" s="78"/>
      <c r="AB233" s="78"/>
      <c r="AC233" s="78"/>
      <c r="AD233" s="78"/>
      <c r="AE233" s="78"/>
      <c r="AG233" s="131"/>
      <c r="AN233" s="78"/>
      <c r="AO233" s="78"/>
      <c r="AP233" s="78"/>
      <c r="AQ233" s="78"/>
      <c r="AR233" s="78"/>
      <c r="AS233" s="78"/>
      <c r="AT233" s="78"/>
      <c r="AU233" s="78"/>
    </row>
    <row r="234" spans="3:48" ht="12.95" customHeight="1">
      <c r="C234" s="139"/>
      <c r="D234" s="139"/>
      <c r="AA234" s="78"/>
      <c r="AB234" s="78"/>
      <c r="AC234" s="78"/>
      <c r="AD234" s="78"/>
      <c r="AE234" s="78"/>
      <c r="AG234" s="131"/>
      <c r="AN234" s="78"/>
      <c r="AO234" s="78"/>
      <c r="AP234" s="78"/>
      <c r="AQ234" s="78"/>
      <c r="AR234" s="78"/>
      <c r="AS234" s="78"/>
      <c r="AT234" s="78"/>
      <c r="AU234" s="78"/>
    </row>
    <row r="235" spans="3:48" ht="12.95" customHeight="1">
      <c r="C235" s="139"/>
      <c r="D235" s="139"/>
      <c r="AA235" s="78"/>
      <c r="AB235" s="78"/>
      <c r="AC235" s="78"/>
      <c r="AD235" s="78"/>
      <c r="AE235" s="78"/>
      <c r="AG235" s="131"/>
      <c r="AN235" s="78"/>
      <c r="AO235" s="78"/>
      <c r="AP235" s="78"/>
      <c r="AQ235" s="78"/>
      <c r="AR235" s="78"/>
      <c r="AS235" s="78"/>
      <c r="AT235" s="78"/>
      <c r="AU235" s="78"/>
    </row>
    <row r="236" spans="3:48" ht="12.95" customHeight="1">
      <c r="C236" s="139"/>
      <c r="D236" s="139"/>
      <c r="AA236" s="78"/>
      <c r="AB236" s="78"/>
      <c r="AC236" s="78"/>
      <c r="AD236" s="78"/>
      <c r="AE236" s="78"/>
      <c r="AG236" s="131"/>
      <c r="AN236" s="78"/>
      <c r="AO236" s="78"/>
      <c r="AP236" s="78"/>
      <c r="AQ236" s="78"/>
      <c r="AR236" s="78"/>
      <c r="AS236" s="78"/>
      <c r="AT236" s="78"/>
      <c r="AU236" s="78"/>
    </row>
    <row r="237" spans="3:48" ht="12.95" customHeight="1">
      <c r="C237" s="139"/>
      <c r="D237" s="139"/>
      <c r="AA237" s="78"/>
      <c r="AB237" s="78"/>
      <c r="AC237" s="78"/>
      <c r="AD237" s="78"/>
      <c r="AE237" s="78"/>
      <c r="AG237" s="131"/>
      <c r="AN237" s="78"/>
      <c r="AO237" s="78"/>
      <c r="AP237" s="78"/>
      <c r="AQ237" s="78"/>
      <c r="AR237" s="78"/>
      <c r="AS237" s="78"/>
      <c r="AT237" s="78"/>
      <c r="AU237" s="78"/>
    </row>
    <row r="238" spans="3:48" ht="12.95" customHeight="1">
      <c r="C238" s="139"/>
      <c r="D238" s="139"/>
      <c r="AA238" s="78"/>
      <c r="AB238" s="78"/>
      <c r="AC238" s="78"/>
      <c r="AD238" s="78"/>
      <c r="AE238" s="78"/>
      <c r="AG238" s="131"/>
      <c r="AN238" s="78"/>
      <c r="AO238" s="78"/>
      <c r="AP238" s="78"/>
      <c r="AQ238" s="78"/>
      <c r="AR238" s="78"/>
      <c r="AS238" s="78"/>
      <c r="AT238" s="78"/>
      <c r="AU238" s="78"/>
    </row>
    <row r="239" spans="3:48" ht="12.95" customHeight="1">
      <c r="C239" s="139"/>
      <c r="D239" s="139"/>
      <c r="AA239" s="78"/>
      <c r="AB239" s="78"/>
      <c r="AC239" s="78"/>
      <c r="AD239" s="78"/>
      <c r="AE239" s="78"/>
      <c r="AG239" s="131"/>
      <c r="AN239" s="78"/>
      <c r="AO239" s="78"/>
      <c r="AP239" s="78"/>
      <c r="AQ239" s="78"/>
      <c r="AR239" s="78"/>
      <c r="AS239" s="78"/>
      <c r="AT239" s="78"/>
      <c r="AU239" s="78"/>
    </row>
    <row r="240" spans="3:48" ht="12.95" customHeight="1">
      <c r="C240" s="139"/>
      <c r="D240" s="139"/>
      <c r="AA240" s="78"/>
      <c r="AB240" s="78"/>
      <c r="AC240" s="78"/>
      <c r="AD240" s="78"/>
      <c r="AE240" s="78"/>
      <c r="AG240" s="131"/>
      <c r="AN240" s="78"/>
      <c r="AO240" s="78"/>
      <c r="AP240" s="78"/>
      <c r="AQ240" s="78"/>
      <c r="AR240" s="78"/>
      <c r="AS240" s="78"/>
      <c r="AT240" s="78"/>
      <c r="AU240" s="78"/>
    </row>
    <row r="241" spans="3:48" ht="12.95" customHeight="1">
      <c r="C241" s="139"/>
      <c r="D241" s="139"/>
      <c r="AA241" s="78"/>
      <c r="AB241" s="78"/>
      <c r="AC241" s="78"/>
      <c r="AD241" s="78"/>
      <c r="AE241" s="78"/>
      <c r="AG241" s="131"/>
      <c r="AN241" s="78"/>
      <c r="AO241" s="78"/>
      <c r="AP241" s="78"/>
      <c r="AQ241" s="78"/>
      <c r="AR241" s="78"/>
      <c r="AS241" s="78"/>
      <c r="AT241" s="78"/>
      <c r="AU241" s="78"/>
    </row>
    <row r="242" spans="3:48" ht="12.95" customHeight="1">
      <c r="C242" s="139"/>
      <c r="D242" s="139"/>
      <c r="AA242" s="78"/>
      <c r="AB242" s="78"/>
      <c r="AC242" s="78"/>
      <c r="AD242" s="78"/>
      <c r="AE242" s="78"/>
      <c r="AG242" s="131"/>
      <c r="AN242" s="78"/>
      <c r="AO242" s="78"/>
      <c r="AP242" s="78"/>
      <c r="AQ242" s="78"/>
      <c r="AR242" s="78"/>
      <c r="AS242" s="78"/>
      <c r="AT242" s="78"/>
      <c r="AU242" s="78"/>
    </row>
    <row r="243" spans="3:48" ht="12.95" customHeight="1">
      <c r="C243" s="139"/>
      <c r="D243" s="139"/>
      <c r="AA243" s="78"/>
      <c r="AB243" s="78"/>
      <c r="AC243" s="78"/>
      <c r="AD243" s="78"/>
      <c r="AE243" s="78"/>
      <c r="AG243" s="131"/>
      <c r="AN243" s="78"/>
      <c r="AO243" s="78"/>
      <c r="AP243" s="78"/>
      <c r="AQ243" s="78"/>
      <c r="AR243" s="78"/>
      <c r="AS243" s="78"/>
      <c r="AT243" s="78"/>
      <c r="AU243" s="78"/>
    </row>
    <row r="244" spans="3:48" ht="12.95" customHeight="1">
      <c r="C244" s="139"/>
      <c r="D244" s="139"/>
      <c r="AA244" s="78"/>
      <c r="AB244" s="78"/>
      <c r="AC244" s="78"/>
      <c r="AD244" s="78"/>
      <c r="AE244" s="78"/>
      <c r="AG244" s="131"/>
      <c r="AN244" s="78"/>
      <c r="AO244" s="78"/>
      <c r="AP244" s="78"/>
      <c r="AQ244" s="78"/>
      <c r="AR244" s="78"/>
      <c r="AS244" s="78"/>
      <c r="AT244" s="78"/>
      <c r="AU244" s="78"/>
    </row>
    <row r="245" spans="3:48" ht="12.95" customHeight="1">
      <c r="C245" s="139"/>
      <c r="D245" s="139"/>
      <c r="AA245" s="78"/>
      <c r="AB245" s="78"/>
      <c r="AC245" s="78"/>
      <c r="AD245" s="78"/>
      <c r="AE245" s="78"/>
      <c r="AG245" s="131"/>
      <c r="AN245" s="78"/>
      <c r="AO245" s="78"/>
      <c r="AP245" s="78"/>
      <c r="AQ245" s="78"/>
      <c r="AR245" s="78"/>
      <c r="AS245" s="78"/>
      <c r="AT245" s="78"/>
      <c r="AU245" s="78"/>
    </row>
    <row r="246" spans="3:48" ht="12.95" customHeight="1">
      <c r="C246" s="139"/>
      <c r="D246" s="139"/>
      <c r="AA246" s="78"/>
      <c r="AB246" s="78"/>
      <c r="AC246" s="78"/>
      <c r="AD246" s="78"/>
      <c r="AE246" s="78"/>
      <c r="AG246" s="131"/>
      <c r="AN246" s="78"/>
      <c r="AO246" s="78"/>
      <c r="AP246" s="78"/>
      <c r="AQ246" s="78"/>
      <c r="AR246" s="78"/>
      <c r="AS246" s="78"/>
      <c r="AT246" s="78"/>
      <c r="AU246" s="78"/>
    </row>
    <row r="247" spans="3:48" ht="12.95" customHeight="1">
      <c r="C247" s="139"/>
      <c r="D247" s="139"/>
      <c r="AA247" s="78"/>
      <c r="AB247" s="78"/>
      <c r="AC247" s="78"/>
      <c r="AD247" s="78"/>
      <c r="AE247" s="78"/>
      <c r="AG247" s="131"/>
      <c r="AN247" s="78"/>
      <c r="AO247" s="78"/>
      <c r="AP247" s="78"/>
      <c r="AQ247" s="78"/>
      <c r="AR247" s="78"/>
      <c r="AS247" s="78"/>
      <c r="AT247" s="78"/>
      <c r="AU247" s="78"/>
    </row>
    <row r="248" spans="3:48" ht="12.95" customHeight="1">
      <c r="C248" s="139"/>
      <c r="D248" s="139"/>
      <c r="AA248" s="78"/>
      <c r="AB248" s="78"/>
      <c r="AC248" s="78"/>
      <c r="AD248" s="78"/>
      <c r="AE248" s="78"/>
      <c r="AG248" s="131"/>
      <c r="AN248" s="78"/>
      <c r="AO248" s="78"/>
      <c r="AP248" s="78"/>
      <c r="AQ248" s="78"/>
      <c r="AR248" s="78"/>
      <c r="AS248" s="78"/>
      <c r="AT248" s="78"/>
      <c r="AU248" s="78"/>
    </row>
    <row r="249" spans="3:48" ht="12.95" customHeight="1">
      <c r="C249" s="139"/>
      <c r="D249" s="139"/>
      <c r="AA249" s="78"/>
      <c r="AB249" s="78"/>
      <c r="AC249" s="78"/>
      <c r="AD249" s="78"/>
      <c r="AE249" s="78"/>
      <c r="AG249" s="131"/>
      <c r="AN249" s="78"/>
      <c r="AO249" s="78"/>
      <c r="AP249" s="78"/>
      <c r="AQ249" s="78"/>
      <c r="AR249" s="78"/>
      <c r="AS249" s="78"/>
      <c r="AT249" s="78"/>
      <c r="AU249" s="78"/>
    </row>
    <row r="250" spans="3:48" ht="12.95" customHeight="1">
      <c r="C250" s="139"/>
      <c r="D250" s="139"/>
      <c r="AA250" s="78"/>
      <c r="AB250" s="78"/>
      <c r="AC250" s="78"/>
      <c r="AD250" s="78"/>
      <c r="AE250" s="78"/>
      <c r="AG250" s="131"/>
      <c r="AN250" s="78"/>
      <c r="AO250" s="78"/>
      <c r="AP250" s="78"/>
      <c r="AQ250" s="78"/>
      <c r="AR250" s="78"/>
      <c r="AS250" s="78"/>
      <c r="AT250" s="78"/>
      <c r="AU250" s="78"/>
    </row>
    <row r="251" spans="3:48" ht="12.95" customHeight="1">
      <c r="C251" s="139"/>
      <c r="D251" s="139"/>
      <c r="AA251" s="78"/>
      <c r="AB251" s="78"/>
      <c r="AC251" s="78"/>
      <c r="AD251" s="78"/>
      <c r="AE251" s="78"/>
      <c r="AG251" s="131"/>
      <c r="AN251" s="78"/>
      <c r="AO251" s="78"/>
      <c r="AP251" s="78"/>
      <c r="AQ251" s="78"/>
      <c r="AR251" s="78"/>
      <c r="AS251" s="78"/>
      <c r="AT251" s="78"/>
      <c r="AU251" s="78"/>
    </row>
    <row r="252" spans="3:48" ht="12.95" customHeight="1">
      <c r="C252" s="139"/>
      <c r="D252" s="139"/>
      <c r="AA252" s="78"/>
      <c r="AB252" s="78"/>
      <c r="AC252" s="78"/>
      <c r="AD252" s="78"/>
      <c r="AE252" s="78"/>
      <c r="AG252" s="131"/>
      <c r="AN252" s="78"/>
      <c r="AO252" s="78"/>
      <c r="AP252" s="78"/>
      <c r="AQ252" s="78"/>
      <c r="AR252" s="78"/>
      <c r="AS252" s="78"/>
      <c r="AT252" s="78"/>
      <c r="AU252" s="78"/>
      <c r="AV252" s="78"/>
    </row>
    <row r="253" spans="3:48" ht="12.95" customHeight="1">
      <c r="C253" s="139"/>
      <c r="D253" s="139"/>
      <c r="AA253" s="78"/>
      <c r="AB253" s="78"/>
      <c r="AC253" s="78"/>
      <c r="AD253" s="78"/>
      <c r="AE253" s="78"/>
      <c r="AG253" s="131"/>
      <c r="AN253" s="78"/>
      <c r="AO253" s="78"/>
      <c r="AP253" s="78"/>
      <c r="AQ253" s="78"/>
      <c r="AR253" s="78"/>
      <c r="AS253" s="78"/>
      <c r="AT253" s="78"/>
      <c r="AU253" s="78"/>
    </row>
    <row r="254" spans="3:48" ht="12.95" customHeight="1">
      <c r="C254" s="139"/>
      <c r="D254" s="139"/>
      <c r="AA254" s="78"/>
      <c r="AB254" s="78"/>
      <c r="AC254" s="78"/>
      <c r="AD254" s="78"/>
      <c r="AE254" s="78"/>
      <c r="AG254" s="131"/>
      <c r="AN254" s="78"/>
      <c r="AO254" s="78"/>
      <c r="AP254" s="78"/>
      <c r="AQ254" s="78"/>
      <c r="AR254" s="78"/>
      <c r="AS254" s="78"/>
      <c r="AT254" s="78"/>
      <c r="AU254" s="78"/>
      <c r="AV254" s="78"/>
    </row>
    <row r="255" spans="3:48" ht="12.95" customHeight="1">
      <c r="C255" s="139"/>
      <c r="D255" s="139"/>
      <c r="AA255" s="78"/>
      <c r="AB255" s="78"/>
      <c r="AC255" s="78"/>
      <c r="AD255" s="78"/>
      <c r="AE255" s="78"/>
      <c r="AG255" s="131"/>
      <c r="AN255" s="78"/>
      <c r="AO255" s="78"/>
      <c r="AP255" s="78"/>
      <c r="AQ255" s="78"/>
      <c r="AR255" s="78"/>
      <c r="AS255" s="78"/>
      <c r="AT255" s="78"/>
      <c r="AU255" s="78"/>
    </row>
    <row r="256" spans="3:48" ht="12.95" customHeight="1">
      <c r="C256" s="139"/>
      <c r="D256" s="139"/>
      <c r="AA256" s="78"/>
      <c r="AB256" s="78"/>
      <c r="AC256" s="78"/>
      <c r="AD256" s="78"/>
      <c r="AE256" s="78"/>
      <c r="AG256" s="131"/>
      <c r="AN256" s="78"/>
      <c r="AO256" s="78"/>
      <c r="AP256" s="78"/>
      <c r="AQ256" s="78"/>
      <c r="AR256" s="78"/>
      <c r="AS256" s="78"/>
      <c r="AT256" s="78"/>
      <c r="AU256" s="78"/>
      <c r="AV256" s="78"/>
    </row>
    <row r="257" spans="3:48" ht="12.95" customHeight="1">
      <c r="C257" s="139"/>
      <c r="D257" s="139"/>
      <c r="AA257" s="78"/>
      <c r="AB257" s="78"/>
      <c r="AC257" s="78"/>
      <c r="AD257" s="78"/>
      <c r="AE257" s="78"/>
      <c r="AG257" s="131"/>
      <c r="AN257" s="78"/>
      <c r="AO257" s="78"/>
      <c r="AP257" s="78"/>
      <c r="AQ257" s="78"/>
      <c r="AR257" s="78"/>
      <c r="AS257" s="78"/>
      <c r="AT257" s="78"/>
      <c r="AU257" s="78"/>
      <c r="AV257" s="78"/>
    </row>
    <row r="258" spans="3:48" ht="12.95" customHeight="1">
      <c r="C258" s="139"/>
      <c r="D258" s="139"/>
      <c r="AA258" s="78"/>
      <c r="AB258" s="78"/>
      <c r="AC258" s="78"/>
      <c r="AD258" s="78"/>
      <c r="AE258" s="78"/>
      <c r="AG258" s="131"/>
      <c r="AN258" s="78"/>
      <c r="AO258" s="78"/>
      <c r="AP258" s="78"/>
      <c r="AQ258" s="78"/>
      <c r="AR258" s="78"/>
      <c r="AS258" s="78"/>
      <c r="AT258" s="78"/>
      <c r="AU258" s="78"/>
    </row>
    <row r="259" spans="3:48" ht="12.95" customHeight="1">
      <c r="C259" s="139"/>
      <c r="D259" s="139"/>
      <c r="AA259" s="78"/>
      <c r="AB259" s="78"/>
      <c r="AC259" s="78"/>
      <c r="AD259" s="78"/>
      <c r="AE259" s="78"/>
      <c r="AG259" s="131"/>
      <c r="AN259" s="78"/>
      <c r="AO259" s="78"/>
      <c r="AP259" s="78"/>
      <c r="AQ259" s="78"/>
      <c r="AR259" s="78"/>
      <c r="AS259" s="78"/>
      <c r="AT259" s="78"/>
      <c r="AU259" s="78"/>
      <c r="AV259" s="78"/>
    </row>
    <row r="260" spans="3:48" ht="12.95" customHeight="1">
      <c r="C260" s="139"/>
      <c r="D260" s="139"/>
      <c r="AA260" s="78"/>
      <c r="AB260" s="78"/>
      <c r="AC260" s="78"/>
      <c r="AD260" s="78"/>
      <c r="AE260" s="78"/>
      <c r="AG260" s="131"/>
      <c r="AN260" s="78"/>
      <c r="AO260" s="78"/>
      <c r="AP260" s="78"/>
      <c r="AQ260" s="78"/>
      <c r="AR260" s="78"/>
      <c r="AS260" s="78"/>
      <c r="AT260" s="78"/>
      <c r="AU260" s="78"/>
      <c r="AV260" s="78"/>
    </row>
    <row r="261" spans="3:48" ht="12.95" customHeight="1">
      <c r="C261" s="139"/>
      <c r="D261" s="139"/>
      <c r="AA261" s="78"/>
      <c r="AB261" s="78"/>
      <c r="AC261" s="78"/>
      <c r="AD261" s="78"/>
      <c r="AE261" s="78"/>
      <c r="AG261" s="131"/>
      <c r="AN261" s="78"/>
      <c r="AO261" s="78"/>
      <c r="AP261" s="78"/>
      <c r="AQ261" s="78"/>
      <c r="AR261" s="78"/>
      <c r="AS261" s="78"/>
      <c r="AT261" s="78"/>
      <c r="AU261" s="78"/>
    </row>
    <row r="262" spans="3:48" ht="12.95" customHeight="1">
      <c r="C262" s="139"/>
      <c r="D262" s="139"/>
      <c r="AA262" s="78"/>
      <c r="AB262" s="78"/>
      <c r="AC262" s="78"/>
      <c r="AD262" s="78"/>
      <c r="AE262" s="78"/>
      <c r="AG262" s="131"/>
      <c r="AN262" s="78"/>
      <c r="AO262" s="78"/>
      <c r="AP262" s="78"/>
      <c r="AQ262" s="78"/>
      <c r="AR262" s="78"/>
      <c r="AS262" s="78"/>
      <c r="AT262" s="78"/>
      <c r="AU262" s="78"/>
      <c r="AV262" s="78"/>
    </row>
    <row r="263" spans="3:48" ht="12.95" customHeight="1">
      <c r="C263" s="139"/>
      <c r="D263" s="139"/>
      <c r="AA263" s="78"/>
      <c r="AB263" s="78"/>
      <c r="AC263" s="78"/>
      <c r="AD263" s="78"/>
      <c r="AE263" s="78"/>
      <c r="AG263" s="131"/>
      <c r="AN263" s="78"/>
      <c r="AO263" s="78"/>
      <c r="AP263" s="78"/>
      <c r="AQ263" s="78"/>
      <c r="AR263" s="78"/>
      <c r="AS263" s="78"/>
      <c r="AT263" s="78"/>
      <c r="AU263" s="78"/>
      <c r="AV263" s="78"/>
    </row>
    <row r="264" spans="3:48" ht="12.95" customHeight="1">
      <c r="C264" s="139"/>
      <c r="D264" s="139"/>
      <c r="AA264" s="78"/>
      <c r="AB264" s="78"/>
      <c r="AC264" s="78"/>
      <c r="AD264" s="78"/>
      <c r="AE264" s="78"/>
      <c r="AG264" s="131"/>
      <c r="AN264" s="78"/>
      <c r="AO264" s="78"/>
      <c r="AP264" s="78"/>
      <c r="AQ264" s="78"/>
      <c r="AR264" s="78"/>
      <c r="AS264" s="78"/>
      <c r="AT264" s="78"/>
      <c r="AU264" s="78"/>
      <c r="AV264" s="78"/>
    </row>
    <row r="265" spans="3:48" ht="12.95" customHeight="1">
      <c r="C265" s="139"/>
      <c r="D265" s="139"/>
      <c r="AA265" s="78"/>
      <c r="AB265" s="78"/>
      <c r="AC265" s="78"/>
      <c r="AD265" s="78"/>
      <c r="AE265" s="78"/>
      <c r="AG265" s="131"/>
      <c r="AN265" s="78"/>
      <c r="AO265" s="78"/>
      <c r="AP265" s="78"/>
      <c r="AQ265" s="78"/>
      <c r="AR265" s="78"/>
      <c r="AS265" s="78"/>
      <c r="AT265" s="78"/>
      <c r="AU265" s="78"/>
      <c r="AV265" s="78"/>
    </row>
    <row r="266" spans="3:48" ht="12.95" customHeight="1">
      <c r="C266" s="139"/>
      <c r="D266" s="139"/>
      <c r="AA266" s="78"/>
      <c r="AB266" s="78"/>
      <c r="AC266" s="78"/>
      <c r="AD266" s="78"/>
      <c r="AE266" s="78"/>
      <c r="AG266" s="131"/>
      <c r="AN266" s="78"/>
      <c r="AO266" s="78"/>
      <c r="AP266" s="78"/>
      <c r="AQ266" s="78"/>
      <c r="AR266" s="78"/>
      <c r="AS266" s="78"/>
      <c r="AT266" s="78"/>
      <c r="AU266" s="78"/>
    </row>
    <row r="267" spans="3:48" ht="12.95" customHeight="1">
      <c r="C267" s="139"/>
      <c r="D267" s="139"/>
      <c r="AA267" s="78"/>
      <c r="AB267" s="78"/>
      <c r="AC267" s="78"/>
      <c r="AD267" s="78"/>
      <c r="AE267" s="78"/>
      <c r="AG267" s="131"/>
      <c r="AN267" s="78"/>
      <c r="AO267" s="78"/>
      <c r="AP267" s="78"/>
      <c r="AQ267" s="78"/>
      <c r="AR267" s="78"/>
      <c r="AS267" s="78"/>
      <c r="AT267" s="78"/>
      <c r="AU267" s="78"/>
      <c r="AV267" s="78"/>
    </row>
    <row r="268" spans="3:48" ht="12.95" customHeight="1">
      <c r="C268" s="139"/>
      <c r="D268" s="139"/>
      <c r="AA268" s="78"/>
      <c r="AB268" s="78"/>
      <c r="AC268" s="78"/>
      <c r="AD268" s="78"/>
      <c r="AE268" s="78"/>
      <c r="AG268" s="131"/>
      <c r="AN268" s="78"/>
      <c r="AO268" s="78"/>
      <c r="AP268" s="78"/>
      <c r="AQ268" s="78"/>
      <c r="AR268" s="78"/>
      <c r="AS268" s="78"/>
      <c r="AT268" s="78"/>
      <c r="AU268" s="78"/>
    </row>
    <row r="269" spans="3:48" ht="12.95" customHeight="1">
      <c r="C269" s="139"/>
      <c r="D269" s="139"/>
      <c r="AA269" s="78"/>
      <c r="AB269" s="78"/>
      <c r="AC269" s="78"/>
      <c r="AD269" s="78"/>
      <c r="AE269" s="78"/>
      <c r="AG269" s="131"/>
      <c r="AN269" s="78"/>
      <c r="AO269" s="78"/>
      <c r="AP269" s="78"/>
      <c r="AQ269" s="78"/>
      <c r="AR269" s="78"/>
      <c r="AS269" s="78"/>
      <c r="AT269" s="78"/>
      <c r="AU269" s="78"/>
    </row>
    <row r="270" spans="3:48" ht="12.95" customHeight="1">
      <c r="C270" s="139"/>
      <c r="D270" s="139"/>
      <c r="AA270" s="78"/>
      <c r="AB270" s="78"/>
      <c r="AC270" s="78"/>
      <c r="AD270" s="78"/>
      <c r="AE270" s="78"/>
      <c r="AG270" s="131"/>
      <c r="AN270" s="78"/>
      <c r="AO270" s="78"/>
      <c r="AP270" s="78"/>
      <c r="AQ270" s="78"/>
      <c r="AR270" s="78"/>
      <c r="AS270" s="78"/>
      <c r="AT270" s="78"/>
      <c r="AU270" s="78"/>
    </row>
    <row r="271" spans="3:48" ht="12.95" customHeight="1">
      <c r="C271" s="139"/>
      <c r="D271" s="139"/>
      <c r="AA271" s="78"/>
      <c r="AB271" s="78"/>
      <c r="AC271" s="78"/>
      <c r="AD271" s="78"/>
      <c r="AE271" s="78"/>
      <c r="AG271" s="131"/>
      <c r="AN271" s="78"/>
      <c r="AO271" s="78"/>
      <c r="AP271" s="78"/>
      <c r="AQ271" s="78"/>
      <c r="AR271" s="78"/>
      <c r="AS271" s="78"/>
      <c r="AT271" s="78"/>
      <c r="AU271" s="78"/>
    </row>
    <row r="272" spans="3:48" ht="12.95" customHeight="1">
      <c r="C272" s="139"/>
      <c r="D272" s="139"/>
      <c r="AA272" s="78"/>
      <c r="AB272" s="78"/>
      <c r="AC272" s="78"/>
      <c r="AD272" s="78"/>
      <c r="AE272" s="78"/>
      <c r="AG272" s="131"/>
      <c r="AN272" s="78"/>
      <c r="AO272" s="78"/>
      <c r="AP272" s="78"/>
      <c r="AQ272" s="78"/>
      <c r="AR272" s="78"/>
      <c r="AS272" s="78"/>
      <c r="AT272" s="78"/>
      <c r="AU272" s="78"/>
    </row>
    <row r="273" spans="3:48" ht="12.95" customHeight="1">
      <c r="C273" s="139"/>
      <c r="D273" s="139"/>
      <c r="AA273" s="78"/>
      <c r="AB273" s="78"/>
      <c r="AC273" s="78"/>
      <c r="AD273" s="78"/>
      <c r="AE273" s="78"/>
      <c r="AG273" s="131"/>
      <c r="AN273" s="78"/>
      <c r="AO273" s="78"/>
      <c r="AP273" s="78"/>
      <c r="AQ273" s="78"/>
      <c r="AR273" s="78"/>
      <c r="AS273" s="78"/>
      <c r="AT273" s="78"/>
      <c r="AU273" s="78"/>
    </row>
    <row r="274" spans="3:48" ht="12.95" customHeight="1">
      <c r="C274" s="139"/>
      <c r="D274" s="139"/>
      <c r="AA274" s="78"/>
      <c r="AB274" s="78"/>
      <c r="AC274" s="78"/>
      <c r="AD274" s="78"/>
      <c r="AE274" s="78"/>
      <c r="AG274" s="131"/>
      <c r="AN274" s="78"/>
      <c r="AO274" s="78"/>
      <c r="AP274" s="78"/>
      <c r="AQ274" s="78"/>
      <c r="AR274" s="78"/>
      <c r="AS274" s="78"/>
      <c r="AT274" s="78"/>
      <c r="AU274" s="78"/>
    </row>
    <row r="275" spans="3:48" ht="12.95" customHeight="1">
      <c r="C275" s="139"/>
      <c r="D275" s="139"/>
      <c r="AA275" s="78"/>
      <c r="AB275" s="78"/>
      <c r="AC275" s="78"/>
      <c r="AD275" s="78"/>
      <c r="AE275" s="78"/>
      <c r="AG275" s="131"/>
      <c r="AN275" s="78"/>
      <c r="AO275" s="78"/>
      <c r="AP275" s="78"/>
      <c r="AQ275" s="78"/>
      <c r="AR275" s="78"/>
      <c r="AS275" s="78"/>
      <c r="AT275" s="78"/>
      <c r="AU275" s="78"/>
      <c r="AV275" s="78"/>
    </row>
    <row r="276" spans="3:48" ht="12.95" customHeight="1">
      <c r="C276" s="139"/>
      <c r="D276" s="139"/>
      <c r="AA276" s="78"/>
      <c r="AB276" s="78"/>
      <c r="AC276" s="78"/>
      <c r="AD276" s="78"/>
      <c r="AE276" s="78"/>
      <c r="AG276" s="131"/>
      <c r="AN276" s="78"/>
      <c r="AO276" s="78"/>
      <c r="AP276" s="78"/>
      <c r="AQ276" s="78"/>
      <c r="AR276" s="78"/>
      <c r="AS276" s="78"/>
      <c r="AT276" s="78"/>
      <c r="AU276" s="78"/>
    </row>
    <row r="277" spans="3:48" ht="12.95" customHeight="1">
      <c r="C277" s="139"/>
      <c r="D277" s="139"/>
      <c r="AA277" s="78"/>
      <c r="AB277" s="78"/>
      <c r="AC277" s="78"/>
      <c r="AD277" s="78"/>
      <c r="AE277" s="78"/>
      <c r="AG277" s="131"/>
      <c r="AN277" s="78"/>
      <c r="AO277" s="78"/>
      <c r="AP277" s="78"/>
      <c r="AQ277" s="78"/>
      <c r="AR277" s="78"/>
      <c r="AS277" s="78"/>
      <c r="AT277" s="78"/>
      <c r="AU277" s="78"/>
    </row>
    <row r="278" spans="3:48" ht="12.95" customHeight="1">
      <c r="C278" s="139"/>
      <c r="D278" s="139"/>
      <c r="AA278" s="78"/>
      <c r="AB278" s="78"/>
      <c r="AC278" s="78"/>
      <c r="AD278" s="78"/>
      <c r="AE278" s="78"/>
      <c r="AG278" s="131"/>
      <c r="AN278" s="78"/>
      <c r="AO278" s="78"/>
      <c r="AP278" s="78"/>
      <c r="AQ278" s="78"/>
      <c r="AR278" s="78"/>
      <c r="AS278" s="78"/>
      <c r="AT278" s="78"/>
      <c r="AU278" s="78"/>
    </row>
    <row r="279" spans="3:48" ht="12.95" customHeight="1">
      <c r="C279" s="139"/>
      <c r="D279" s="139"/>
      <c r="AA279" s="78"/>
      <c r="AB279" s="78"/>
      <c r="AC279" s="78"/>
      <c r="AD279" s="78"/>
      <c r="AE279" s="78"/>
      <c r="AG279" s="131"/>
      <c r="AN279" s="78"/>
      <c r="AO279" s="78"/>
      <c r="AP279" s="78"/>
      <c r="AQ279" s="78"/>
      <c r="AR279" s="78"/>
      <c r="AS279" s="78"/>
      <c r="AT279" s="78"/>
      <c r="AU279" s="78"/>
    </row>
    <row r="280" spans="3:48" ht="12.95" customHeight="1">
      <c r="C280" s="139"/>
      <c r="D280" s="139"/>
      <c r="AA280" s="78"/>
      <c r="AB280" s="78"/>
      <c r="AC280" s="78"/>
      <c r="AD280" s="78"/>
      <c r="AE280" s="78"/>
      <c r="AG280" s="131"/>
      <c r="AN280" s="78"/>
      <c r="AO280" s="78"/>
      <c r="AP280" s="78"/>
      <c r="AQ280" s="78"/>
      <c r="AR280" s="78"/>
      <c r="AS280" s="78"/>
      <c r="AT280" s="78"/>
      <c r="AU280" s="78"/>
      <c r="AV280" s="78"/>
    </row>
    <row r="281" spans="3:48" ht="12.95" customHeight="1">
      <c r="C281" s="139"/>
      <c r="D281" s="139"/>
      <c r="AA281" s="78"/>
      <c r="AB281" s="78"/>
      <c r="AC281" s="78"/>
      <c r="AD281" s="78"/>
      <c r="AE281" s="78"/>
      <c r="AG281" s="131"/>
      <c r="AN281" s="78"/>
      <c r="AO281" s="78"/>
      <c r="AP281" s="78"/>
      <c r="AQ281" s="78"/>
      <c r="AR281" s="78"/>
      <c r="AS281" s="78"/>
      <c r="AT281" s="78"/>
      <c r="AU281" s="78"/>
      <c r="AV281" s="78"/>
    </row>
    <row r="282" spans="3:48" ht="12.95" customHeight="1">
      <c r="C282" s="139"/>
      <c r="D282" s="139"/>
      <c r="AA282" s="78"/>
      <c r="AB282" s="78"/>
      <c r="AC282" s="78"/>
      <c r="AD282" s="78"/>
      <c r="AE282" s="78"/>
      <c r="AG282" s="131"/>
      <c r="AN282" s="78"/>
      <c r="AO282" s="78"/>
      <c r="AP282" s="78"/>
      <c r="AQ282" s="78"/>
      <c r="AR282" s="78"/>
      <c r="AS282" s="78"/>
      <c r="AT282" s="78"/>
      <c r="AU282" s="78"/>
    </row>
    <row r="283" spans="3:48" ht="12.95" customHeight="1">
      <c r="C283" s="139"/>
      <c r="D283" s="139"/>
      <c r="AA283" s="78"/>
      <c r="AB283" s="78"/>
      <c r="AC283" s="78"/>
      <c r="AD283" s="78"/>
      <c r="AE283" s="78"/>
      <c r="AG283" s="131"/>
      <c r="AN283" s="78"/>
      <c r="AO283" s="78"/>
      <c r="AP283" s="78"/>
      <c r="AQ283" s="78"/>
      <c r="AR283" s="78"/>
      <c r="AS283" s="78"/>
      <c r="AT283" s="78"/>
      <c r="AU283" s="78"/>
    </row>
    <row r="284" spans="3:48" ht="12.95" customHeight="1">
      <c r="C284" s="139"/>
      <c r="D284" s="139"/>
      <c r="AA284" s="78"/>
      <c r="AB284" s="78"/>
      <c r="AC284" s="78"/>
      <c r="AD284" s="78"/>
      <c r="AE284" s="78"/>
      <c r="AG284" s="131"/>
      <c r="AN284" s="78"/>
      <c r="AO284" s="78"/>
      <c r="AP284" s="78"/>
      <c r="AQ284" s="78"/>
      <c r="AR284" s="78"/>
      <c r="AS284" s="78"/>
      <c r="AT284" s="78"/>
      <c r="AU284" s="78"/>
    </row>
    <row r="285" spans="3:48" ht="12.95" customHeight="1">
      <c r="C285" s="139"/>
      <c r="D285" s="139"/>
      <c r="AA285" s="78"/>
      <c r="AB285" s="78"/>
      <c r="AC285" s="78"/>
      <c r="AD285" s="78"/>
      <c r="AE285" s="78"/>
      <c r="AG285" s="131"/>
      <c r="AN285" s="78"/>
      <c r="AO285" s="78"/>
      <c r="AP285" s="78"/>
      <c r="AQ285" s="78"/>
      <c r="AR285" s="78"/>
      <c r="AS285" s="78"/>
      <c r="AT285" s="78"/>
      <c r="AU285" s="78"/>
    </row>
    <row r="286" spans="3:48" ht="12.95" customHeight="1">
      <c r="C286" s="139"/>
      <c r="D286" s="139"/>
      <c r="AA286" s="78"/>
      <c r="AB286" s="78"/>
      <c r="AC286" s="78"/>
      <c r="AD286" s="78"/>
      <c r="AE286" s="78"/>
      <c r="AG286" s="131"/>
      <c r="AN286" s="78"/>
      <c r="AO286" s="78"/>
      <c r="AP286" s="78"/>
      <c r="AQ286" s="78"/>
      <c r="AR286" s="78"/>
      <c r="AS286" s="78"/>
      <c r="AT286" s="78"/>
      <c r="AU286" s="78"/>
      <c r="AV286" s="78"/>
    </row>
    <row r="287" spans="3:48" ht="12.95" customHeight="1">
      <c r="C287" s="139"/>
      <c r="D287" s="139"/>
      <c r="AA287" s="78"/>
      <c r="AB287" s="78"/>
      <c r="AC287" s="78"/>
      <c r="AD287" s="78"/>
      <c r="AE287" s="78"/>
      <c r="AG287" s="131"/>
      <c r="AN287" s="78"/>
      <c r="AO287" s="78"/>
      <c r="AP287" s="78"/>
      <c r="AQ287" s="78"/>
      <c r="AR287" s="78"/>
      <c r="AS287" s="78"/>
      <c r="AT287" s="78"/>
      <c r="AU287" s="78"/>
      <c r="AV287" s="78"/>
    </row>
    <row r="288" spans="3:48" ht="12.95" customHeight="1">
      <c r="C288" s="139"/>
      <c r="D288" s="139"/>
      <c r="AA288" s="78"/>
      <c r="AB288" s="78"/>
      <c r="AC288" s="78"/>
      <c r="AD288" s="78"/>
      <c r="AE288" s="78"/>
      <c r="AG288" s="131"/>
      <c r="AN288" s="78"/>
      <c r="AO288" s="78"/>
      <c r="AP288" s="78"/>
      <c r="AQ288" s="78"/>
      <c r="AR288" s="78"/>
      <c r="AS288" s="78"/>
      <c r="AT288" s="78"/>
      <c r="AU288" s="78"/>
    </row>
    <row r="289" spans="3:48" ht="12.95" customHeight="1">
      <c r="C289" s="139"/>
      <c r="D289" s="139"/>
      <c r="AA289" s="78"/>
      <c r="AB289" s="78"/>
      <c r="AC289" s="78"/>
      <c r="AD289" s="78"/>
      <c r="AE289" s="78"/>
      <c r="AG289" s="131"/>
      <c r="AN289" s="78"/>
      <c r="AO289" s="78"/>
      <c r="AP289" s="78"/>
      <c r="AQ289" s="78"/>
      <c r="AR289" s="78"/>
      <c r="AS289" s="78"/>
      <c r="AT289" s="78"/>
      <c r="AU289" s="78"/>
    </row>
    <row r="290" spans="3:48" ht="12.95" customHeight="1">
      <c r="C290" s="139"/>
      <c r="D290" s="139"/>
      <c r="AA290" s="78"/>
      <c r="AB290" s="78"/>
      <c r="AC290" s="78"/>
      <c r="AD290" s="78"/>
      <c r="AE290" s="78"/>
      <c r="AG290" s="131"/>
      <c r="AN290" s="78"/>
      <c r="AO290" s="78"/>
      <c r="AP290" s="78"/>
      <c r="AQ290" s="78"/>
      <c r="AR290" s="78"/>
      <c r="AS290" s="78"/>
      <c r="AT290" s="78"/>
      <c r="AU290" s="78"/>
    </row>
    <row r="291" spans="3:48" ht="12.95" customHeight="1">
      <c r="C291" s="139"/>
      <c r="D291" s="139"/>
      <c r="AA291" s="78"/>
      <c r="AB291" s="78"/>
      <c r="AC291" s="78"/>
      <c r="AD291" s="78"/>
      <c r="AE291" s="78"/>
      <c r="AG291" s="131"/>
      <c r="AN291" s="78"/>
      <c r="AO291" s="78"/>
      <c r="AP291" s="78"/>
      <c r="AQ291" s="78"/>
      <c r="AR291" s="78"/>
      <c r="AS291" s="78"/>
      <c r="AT291" s="78"/>
      <c r="AU291" s="78"/>
    </row>
    <row r="292" spans="3:48" ht="12.95" customHeight="1">
      <c r="C292" s="139"/>
      <c r="D292" s="139"/>
      <c r="AA292" s="78"/>
      <c r="AB292" s="78"/>
      <c r="AC292" s="78"/>
      <c r="AD292" s="78"/>
      <c r="AE292" s="78"/>
      <c r="AG292" s="131"/>
      <c r="AN292" s="78"/>
      <c r="AO292" s="78"/>
      <c r="AP292" s="78"/>
      <c r="AQ292" s="78"/>
      <c r="AR292" s="78"/>
      <c r="AS292" s="78"/>
      <c r="AT292" s="78"/>
      <c r="AU292" s="78"/>
    </row>
    <row r="293" spans="3:48" ht="12.95" customHeight="1">
      <c r="C293" s="139"/>
      <c r="D293" s="139"/>
      <c r="AA293" s="78"/>
      <c r="AB293" s="78"/>
      <c r="AC293" s="78"/>
      <c r="AD293" s="78"/>
      <c r="AE293" s="78"/>
      <c r="AG293" s="131"/>
      <c r="AN293" s="78"/>
      <c r="AO293" s="78"/>
      <c r="AP293" s="78"/>
      <c r="AQ293" s="78"/>
      <c r="AR293" s="78"/>
      <c r="AS293" s="78"/>
      <c r="AT293" s="78"/>
      <c r="AU293" s="78"/>
    </row>
    <row r="294" spans="3:48" ht="12.95" customHeight="1">
      <c r="C294" s="139"/>
      <c r="D294" s="139"/>
      <c r="AA294" s="78"/>
      <c r="AB294" s="78"/>
      <c r="AC294" s="78"/>
      <c r="AD294" s="78"/>
      <c r="AE294" s="78"/>
      <c r="AG294" s="131"/>
      <c r="AN294" s="78"/>
      <c r="AO294" s="78"/>
      <c r="AP294" s="78"/>
      <c r="AQ294" s="78"/>
      <c r="AR294" s="78"/>
      <c r="AS294" s="78"/>
      <c r="AT294" s="78"/>
      <c r="AU294" s="78"/>
      <c r="AV294" s="78"/>
    </row>
    <row r="295" spans="3:48" ht="12.95" customHeight="1">
      <c r="C295" s="139"/>
      <c r="D295" s="139"/>
      <c r="AA295" s="78"/>
      <c r="AB295" s="78"/>
      <c r="AC295" s="78"/>
      <c r="AD295" s="78"/>
      <c r="AE295" s="78"/>
      <c r="AG295" s="131"/>
      <c r="AN295" s="78"/>
      <c r="AO295" s="78"/>
      <c r="AP295" s="78"/>
      <c r="AQ295" s="78"/>
      <c r="AR295" s="78"/>
      <c r="AS295" s="78"/>
      <c r="AT295" s="78"/>
      <c r="AU295" s="78"/>
      <c r="AV295" s="78"/>
    </row>
    <row r="296" spans="3:48" ht="12.95" customHeight="1">
      <c r="C296" s="139"/>
      <c r="D296" s="139"/>
      <c r="AA296" s="78"/>
      <c r="AB296" s="78"/>
      <c r="AC296" s="78"/>
      <c r="AD296" s="78"/>
      <c r="AE296" s="78"/>
      <c r="AG296" s="131"/>
      <c r="AN296" s="78"/>
      <c r="AO296" s="78"/>
      <c r="AP296" s="78"/>
      <c r="AQ296" s="78"/>
      <c r="AR296" s="78"/>
      <c r="AS296" s="78"/>
      <c r="AT296" s="78"/>
      <c r="AU296" s="78"/>
      <c r="AV296" s="78"/>
    </row>
    <row r="297" spans="3:48" ht="12.95" customHeight="1">
      <c r="C297" s="139"/>
      <c r="D297" s="139"/>
      <c r="AA297" s="78"/>
      <c r="AB297" s="78"/>
      <c r="AC297" s="78"/>
      <c r="AD297" s="78"/>
      <c r="AE297" s="78"/>
      <c r="AG297" s="131"/>
      <c r="AN297" s="78"/>
      <c r="AO297" s="78"/>
      <c r="AP297" s="78"/>
      <c r="AQ297" s="78"/>
      <c r="AR297" s="78"/>
      <c r="AS297" s="78"/>
      <c r="AT297" s="78"/>
      <c r="AU297" s="78"/>
    </row>
    <row r="298" spans="3:48" ht="12.95" customHeight="1">
      <c r="C298" s="139"/>
      <c r="D298" s="139"/>
      <c r="AA298" s="78"/>
      <c r="AB298" s="78"/>
      <c r="AC298" s="78"/>
      <c r="AD298" s="78"/>
      <c r="AE298" s="78"/>
      <c r="AG298" s="131"/>
      <c r="AN298" s="78"/>
      <c r="AO298" s="78"/>
      <c r="AP298" s="78"/>
      <c r="AQ298" s="78"/>
      <c r="AR298" s="78"/>
      <c r="AS298" s="78"/>
      <c r="AT298" s="78"/>
      <c r="AU298" s="78"/>
    </row>
    <row r="299" spans="3:48" ht="12.95" customHeight="1">
      <c r="C299" s="139"/>
      <c r="D299" s="139"/>
      <c r="AA299" s="78"/>
      <c r="AB299" s="78"/>
      <c r="AC299" s="78"/>
      <c r="AD299" s="78"/>
      <c r="AE299" s="78"/>
      <c r="AG299" s="131"/>
      <c r="AN299" s="78"/>
      <c r="AO299" s="78"/>
      <c r="AP299" s="78"/>
      <c r="AQ299" s="78"/>
      <c r="AR299" s="78"/>
      <c r="AS299" s="78"/>
      <c r="AT299" s="78"/>
      <c r="AU299" s="78"/>
    </row>
    <row r="300" spans="3:48" ht="12.95" customHeight="1">
      <c r="C300" s="139"/>
      <c r="D300" s="139"/>
      <c r="AA300" s="78"/>
      <c r="AB300" s="78"/>
      <c r="AC300" s="78"/>
      <c r="AD300" s="78"/>
      <c r="AE300" s="78"/>
      <c r="AG300" s="131"/>
      <c r="AN300" s="78"/>
      <c r="AO300" s="78"/>
      <c r="AP300" s="78"/>
      <c r="AQ300" s="78"/>
      <c r="AR300" s="78"/>
      <c r="AS300" s="78"/>
      <c r="AT300" s="78"/>
      <c r="AU300" s="78"/>
    </row>
    <row r="301" spans="3:48" ht="12.95" customHeight="1">
      <c r="C301" s="139"/>
      <c r="D301" s="139"/>
      <c r="AA301" s="78"/>
      <c r="AB301" s="78"/>
      <c r="AC301" s="78"/>
      <c r="AD301" s="78"/>
      <c r="AE301" s="78"/>
      <c r="AG301" s="131"/>
      <c r="AN301" s="78"/>
      <c r="AO301" s="78"/>
      <c r="AP301" s="78"/>
      <c r="AQ301" s="78"/>
      <c r="AR301" s="78"/>
      <c r="AS301" s="78"/>
      <c r="AT301" s="78"/>
      <c r="AU301" s="78"/>
    </row>
    <row r="302" spans="3:48" ht="12.95" customHeight="1">
      <c r="C302" s="139"/>
      <c r="D302" s="139"/>
      <c r="AA302" s="78"/>
      <c r="AB302" s="78"/>
      <c r="AC302" s="78"/>
      <c r="AD302" s="78"/>
      <c r="AE302" s="78"/>
      <c r="AG302" s="131"/>
      <c r="AN302" s="78"/>
      <c r="AO302" s="78"/>
      <c r="AP302" s="78"/>
      <c r="AQ302" s="78"/>
      <c r="AR302" s="78"/>
      <c r="AS302" s="78"/>
      <c r="AT302" s="78"/>
      <c r="AU302" s="78"/>
    </row>
    <row r="303" spans="3:48" ht="12.95" customHeight="1">
      <c r="C303" s="139"/>
      <c r="D303" s="139"/>
      <c r="AA303" s="78"/>
      <c r="AB303" s="78"/>
      <c r="AC303" s="78"/>
      <c r="AD303" s="78"/>
      <c r="AE303" s="78"/>
      <c r="AG303" s="131"/>
      <c r="AN303" s="78"/>
      <c r="AO303" s="78"/>
      <c r="AP303" s="78"/>
      <c r="AQ303" s="78"/>
      <c r="AR303" s="78"/>
      <c r="AS303" s="78"/>
      <c r="AT303" s="78"/>
      <c r="AU303" s="78"/>
    </row>
    <row r="304" spans="3:48" ht="12.95" customHeight="1">
      <c r="C304" s="139"/>
      <c r="D304" s="139"/>
      <c r="AA304" s="78"/>
      <c r="AB304" s="78"/>
      <c r="AC304" s="78"/>
      <c r="AD304" s="78"/>
      <c r="AE304" s="78"/>
      <c r="AG304" s="131"/>
      <c r="AN304" s="78"/>
      <c r="AO304" s="78"/>
      <c r="AP304" s="78"/>
      <c r="AQ304" s="78"/>
      <c r="AR304" s="78"/>
      <c r="AS304" s="78"/>
      <c r="AT304" s="78"/>
      <c r="AU304" s="78"/>
      <c r="AV304" s="78"/>
    </row>
    <row r="305" spans="3:48" ht="12.95" customHeight="1">
      <c r="C305" s="139"/>
      <c r="D305" s="139"/>
      <c r="AA305" s="78"/>
      <c r="AB305" s="78"/>
      <c r="AC305" s="78"/>
      <c r="AD305" s="78"/>
      <c r="AE305" s="78"/>
      <c r="AG305" s="131"/>
      <c r="AN305" s="78"/>
      <c r="AO305" s="78"/>
      <c r="AP305" s="78"/>
      <c r="AQ305" s="78"/>
      <c r="AR305" s="78"/>
      <c r="AS305" s="78"/>
      <c r="AT305" s="78"/>
      <c r="AU305" s="78"/>
      <c r="AV305" s="78"/>
    </row>
    <row r="306" spans="3:48" ht="12.95" customHeight="1">
      <c r="C306" s="139"/>
      <c r="D306" s="139"/>
      <c r="AA306" s="78"/>
      <c r="AB306" s="78"/>
      <c r="AC306" s="78"/>
      <c r="AD306" s="78"/>
      <c r="AE306" s="78"/>
      <c r="AG306" s="131"/>
      <c r="AN306" s="78"/>
      <c r="AO306" s="78"/>
      <c r="AP306" s="78"/>
      <c r="AQ306" s="78"/>
      <c r="AR306" s="78"/>
      <c r="AS306" s="78"/>
      <c r="AT306" s="78"/>
      <c r="AU306" s="78"/>
      <c r="AV306" s="78"/>
    </row>
    <row r="307" spans="3:48" ht="12.95" customHeight="1">
      <c r="C307" s="139"/>
      <c r="D307" s="139"/>
      <c r="AA307" s="78"/>
      <c r="AB307" s="78"/>
      <c r="AC307" s="78"/>
      <c r="AD307" s="78"/>
      <c r="AE307" s="78"/>
      <c r="AG307" s="131"/>
      <c r="AN307" s="78"/>
      <c r="AO307" s="78"/>
      <c r="AP307" s="78"/>
      <c r="AQ307" s="78"/>
      <c r="AR307" s="78"/>
      <c r="AS307" s="78"/>
      <c r="AT307" s="78"/>
      <c r="AU307" s="78"/>
    </row>
    <row r="308" spans="3:48" ht="12.95" customHeight="1">
      <c r="C308" s="139"/>
      <c r="D308" s="139"/>
      <c r="AA308" s="78"/>
      <c r="AB308" s="78"/>
      <c r="AC308" s="78"/>
      <c r="AD308" s="78"/>
      <c r="AE308" s="78"/>
      <c r="AG308" s="131"/>
      <c r="AN308" s="78"/>
      <c r="AO308" s="78"/>
      <c r="AP308" s="78"/>
      <c r="AQ308" s="78"/>
      <c r="AR308" s="78"/>
      <c r="AS308" s="78"/>
      <c r="AT308" s="78"/>
      <c r="AU308" s="78"/>
    </row>
    <row r="309" spans="3:48" ht="12.95" customHeight="1">
      <c r="C309" s="139"/>
      <c r="D309" s="139"/>
      <c r="AA309" s="78"/>
      <c r="AB309" s="78"/>
      <c r="AC309" s="78"/>
      <c r="AD309" s="78"/>
      <c r="AE309" s="78"/>
      <c r="AG309" s="131"/>
      <c r="AN309" s="78"/>
      <c r="AO309" s="78"/>
      <c r="AP309" s="78"/>
      <c r="AQ309" s="78"/>
      <c r="AR309" s="78"/>
      <c r="AS309" s="78"/>
      <c r="AT309" s="78"/>
      <c r="AU309" s="78"/>
    </row>
    <row r="310" spans="3:48" ht="12.95" customHeight="1">
      <c r="C310" s="139"/>
      <c r="D310" s="139"/>
      <c r="AA310" s="78"/>
      <c r="AB310" s="78"/>
      <c r="AC310" s="78"/>
      <c r="AD310" s="78"/>
      <c r="AE310" s="78"/>
      <c r="AG310" s="131"/>
      <c r="AN310" s="78"/>
      <c r="AO310" s="78"/>
      <c r="AP310" s="78"/>
      <c r="AQ310" s="78"/>
      <c r="AR310" s="78"/>
      <c r="AS310" s="78"/>
      <c r="AT310" s="78"/>
      <c r="AU310" s="78"/>
    </row>
    <row r="311" spans="3:48" ht="12.95" customHeight="1">
      <c r="C311" s="139"/>
      <c r="D311" s="139"/>
      <c r="AA311" s="78"/>
      <c r="AB311" s="78"/>
      <c r="AC311" s="78"/>
      <c r="AD311" s="78"/>
      <c r="AE311" s="78"/>
      <c r="AG311" s="131"/>
      <c r="AN311" s="78"/>
      <c r="AO311" s="78"/>
      <c r="AP311" s="78"/>
      <c r="AQ311" s="78"/>
      <c r="AR311" s="78"/>
      <c r="AS311" s="78"/>
      <c r="AT311" s="78"/>
      <c r="AU311" s="78"/>
    </row>
    <row r="312" spans="3:48" ht="12.95" customHeight="1">
      <c r="C312" s="139"/>
      <c r="D312" s="139"/>
      <c r="AA312" s="78"/>
      <c r="AB312" s="78"/>
      <c r="AC312" s="78"/>
      <c r="AD312" s="78"/>
      <c r="AE312" s="78"/>
      <c r="AG312" s="131"/>
      <c r="AN312" s="78"/>
      <c r="AO312" s="78"/>
      <c r="AP312" s="78"/>
      <c r="AQ312" s="78"/>
      <c r="AR312" s="78"/>
      <c r="AS312" s="78"/>
      <c r="AT312" s="78"/>
      <c r="AU312" s="78"/>
    </row>
    <row r="313" spans="3:48" ht="12.95" customHeight="1">
      <c r="C313" s="139"/>
      <c r="D313" s="139"/>
      <c r="AA313" s="78"/>
      <c r="AB313" s="78"/>
      <c r="AC313" s="78"/>
      <c r="AD313" s="78"/>
      <c r="AE313" s="78"/>
      <c r="AG313" s="131"/>
      <c r="AN313" s="78"/>
      <c r="AO313" s="78"/>
      <c r="AP313" s="78"/>
      <c r="AQ313" s="78"/>
      <c r="AR313" s="78"/>
      <c r="AS313" s="78"/>
      <c r="AT313" s="78"/>
      <c r="AU313" s="78"/>
    </row>
    <row r="314" spans="3:48" ht="12.95" customHeight="1">
      <c r="C314" s="139"/>
      <c r="D314" s="139"/>
      <c r="AA314" s="78"/>
      <c r="AB314" s="78"/>
      <c r="AC314" s="78"/>
      <c r="AD314" s="78"/>
      <c r="AE314" s="78"/>
      <c r="AG314" s="131"/>
      <c r="AN314" s="78"/>
      <c r="AO314" s="78"/>
      <c r="AP314" s="78"/>
      <c r="AQ314" s="78"/>
      <c r="AR314" s="78"/>
      <c r="AS314" s="78"/>
      <c r="AT314" s="78"/>
      <c r="AU314" s="78"/>
    </row>
    <row r="315" spans="3:48" ht="12.95" customHeight="1">
      <c r="C315" s="139"/>
      <c r="D315" s="139"/>
      <c r="AA315" s="78"/>
      <c r="AB315" s="78"/>
      <c r="AC315" s="78"/>
      <c r="AD315" s="78"/>
      <c r="AE315" s="78"/>
      <c r="AG315" s="131"/>
      <c r="AN315" s="78"/>
      <c r="AO315" s="78"/>
      <c r="AP315" s="78"/>
      <c r="AQ315" s="78"/>
      <c r="AR315" s="78"/>
      <c r="AS315" s="78"/>
      <c r="AT315" s="78"/>
      <c r="AU315" s="78"/>
    </row>
    <row r="316" spans="3:48" ht="12.95" customHeight="1">
      <c r="C316" s="139"/>
      <c r="D316" s="139"/>
      <c r="AA316" s="78"/>
      <c r="AB316" s="78"/>
      <c r="AC316" s="78"/>
      <c r="AD316" s="78"/>
      <c r="AE316" s="78"/>
      <c r="AG316" s="131"/>
      <c r="AN316" s="78"/>
      <c r="AO316" s="78"/>
      <c r="AP316" s="78"/>
      <c r="AQ316" s="78"/>
      <c r="AR316" s="78"/>
      <c r="AS316" s="78"/>
      <c r="AT316" s="78"/>
      <c r="AU316" s="78"/>
    </row>
    <row r="317" spans="3:48" ht="12.95" customHeight="1">
      <c r="C317" s="139"/>
      <c r="D317" s="139"/>
      <c r="AA317" s="78"/>
      <c r="AB317" s="78"/>
      <c r="AC317" s="78"/>
      <c r="AD317" s="78"/>
      <c r="AE317" s="78"/>
      <c r="AG317" s="131"/>
      <c r="AN317" s="78"/>
      <c r="AO317" s="78"/>
      <c r="AP317" s="78"/>
      <c r="AQ317" s="78"/>
      <c r="AR317" s="78"/>
      <c r="AS317" s="78"/>
      <c r="AT317" s="78"/>
      <c r="AU317" s="78"/>
    </row>
    <row r="318" spans="3:48" ht="12.95" customHeight="1">
      <c r="C318" s="139"/>
      <c r="D318" s="139"/>
      <c r="AA318" s="78"/>
      <c r="AB318" s="78"/>
      <c r="AC318" s="78"/>
      <c r="AD318" s="78"/>
      <c r="AE318" s="78"/>
      <c r="AG318" s="131"/>
      <c r="AN318" s="78"/>
      <c r="AO318" s="78"/>
      <c r="AP318" s="78"/>
      <c r="AQ318" s="78"/>
      <c r="AR318" s="78"/>
      <c r="AS318" s="78"/>
      <c r="AT318" s="78"/>
      <c r="AU318" s="78"/>
    </row>
    <row r="319" spans="3:48" ht="12.95" customHeight="1">
      <c r="C319" s="139"/>
      <c r="D319" s="139"/>
      <c r="AA319" s="78"/>
      <c r="AB319" s="78"/>
      <c r="AC319" s="78"/>
      <c r="AD319" s="78"/>
      <c r="AE319" s="78"/>
      <c r="AG319" s="131"/>
      <c r="AN319" s="78"/>
      <c r="AO319" s="78"/>
      <c r="AP319" s="78"/>
      <c r="AQ319" s="78"/>
      <c r="AR319" s="78"/>
      <c r="AS319" s="78"/>
      <c r="AT319" s="78"/>
      <c r="AU319" s="78"/>
    </row>
    <row r="320" spans="3:48" ht="12.95" customHeight="1">
      <c r="C320" s="139"/>
      <c r="D320" s="139"/>
      <c r="AA320" s="78"/>
      <c r="AB320" s="78"/>
      <c r="AC320" s="78"/>
      <c r="AD320" s="78"/>
      <c r="AE320" s="78"/>
      <c r="AG320" s="131"/>
      <c r="AN320" s="78"/>
      <c r="AO320" s="78"/>
      <c r="AP320" s="78"/>
      <c r="AQ320" s="78"/>
      <c r="AR320" s="78"/>
      <c r="AS320" s="78"/>
      <c r="AT320" s="78"/>
      <c r="AU320" s="78"/>
    </row>
    <row r="321" spans="3:48" ht="12.95" customHeight="1">
      <c r="C321" s="139"/>
      <c r="D321" s="139"/>
      <c r="AA321" s="78"/>
      <c r="AB321" s="78"/>
      <c r="AC321" s="78"/>
      <c r="AD321" s="78"/>
      <c r="AE321" s="78"/>
      <c r="AG321" s="131"/>
      <c r="AN321" s="78"/>
      <c r="AO321" s="78"/>
      <c r="AP321" s="78"/>
      <c r="AQ321" s="78"/>
      <c r="AR321" s="78"/>
      <c r="AS321" s="78"/>
      <c r="AT321" s="78"/>
      <c r="AU321" s="78"/>
    </row>
    <row r="322" spans="3:48" ht="12.95" customHeight="1">
      <c r="C322" s="139"/>
      <c r="D322" s="139"/>
      <c r="AA322" s="78"/>
      <c r="AB322" s="78"/>
      <c r="AC322" s="78"/>
      <c r="AD322" s="78"/>
      <c r="AE322" s="78"/>
      <c r="AG322" s="131"/>
      <c r="AN322" s="78"/>
      <c r="AO322" s="78"/>
      <c r="AP322" s="78"/>
      <c r="AQ322" s="78"/>
      <c r="AR322" s="78"/>
      <c r="AS322" s="78"/>
      <c r="AT322" s="78"/>
      <c r="AU322" s="78"/>
      <c r="AV322" s="78"/>
    </row>
    <row r="323" spans="3:48" ht="12.95" customHeight="1">
      <c r="C323" s="139"/>
      <c r="D323" s="139"/>
      <c r="AA323" s="78"/>
      <c r="AB323" s="78"/>
      <c r="AC323" s="78"/>
      <c r="AD323" s="78"/>
      <c r="AE323" s="78"/>
      <c r="AG323" s="131"/>
      <c r="AN323" s="78"/>
      <c r="AO323" s="78"/>
      <c r="AP323" s="78"/>
      <c r="AQ323" s="78"/>
      <c r="AR323" s="78"/>
      <c r="AS323" s="78"/>
      <c r="AT323" s="78"/>
      <c r="AU323" s="78"/>
    </row>
    <row r="324" spans="3:48" ht="12.95" customHeight="1">
      <c r="C324" s="139"/>
      <c r="D324" s="139"/>
      <c r="AA324" s="78"/>
      <c r="AB324" s="78"/>
      <c r="AC324" s="78"/>
      <c r="AD324" s="78"/>
      <c r="AE324" s="78"/>
      <c r="AG324" s="131"/>
      <c r="AN324" s="78"/>
      <c r="AO324" s="78"/>
      <c r="AP324" s="78"/>
      <c r="AQ324" s="78"/>
      <c r="AR324" s="78"/>
      <c r="AS324" s="78"/>
      <c r="AT324" s="78"/>
      <c r="AU324" s="78"/>
    </row>
    <row r="325" spans="3:48" ht="12.95" customHeight="1">
      <c r="C325" s="139"/>
      <c r="D325" s="139"/>
      <c r="AA325" s="78"/>
      <c r="AB325" s="78"/>
      <c r="AC325" s="78"/>
      <c r="AD325" s="78"/>
      <c r="AE325" s="78"/>
      <c r="AG325" s="131"/>
      <c r="AN325" s="78"/>
      <c r="AO325" s="78"/>
      <c r="AP325" s="78"/>
      <c r="AQ325" s="78"/>
      <c r="AR325" s="78"/>
      <c r="AS325" s="78"/>
      <c r="AT325" s="78"/>
      <c r="AU325" s="78"/>
    </row>
    <row r="326" spans="3:48" ht="12.95" customHeight="1">
      <c r="C326" s="139"/>
      <c r="D326" s="139"/>
      <c r="AA326" s="78"/>
      <c r="AB326" s="78"/>
      <c r="AC326" s="78"/>
      <c r="AD326" s="78"/>
      <c r="AE326" s="78"/>
      <c r="AG326" s="131"/>
      <c r="AN326" s="78"/>
      <c r="AO326" s="78"/>
      <c r="AP326" s="78"/>
      <c r="AQ326" s="78"/>
      <c r="AR326" s="78"/>
      <c r="AS326" s="78"/>
      <c r="AT326" s="78"/>
      <c r="AU326" s="78"/>
    </row>
    <row r="327" spans="3:48" ht="12.95" customHeight="1">
      <c r="C327" s="139"/>
      <c r="D327" s="139"/>
      <c r="AA327" s="78"/>
      <c r="AB327" s="78"/>
      <c r="AC327" s="78"/>
      <c r="AD327" s="78"/>
      <c r="AE327" s="78"/>
      <c r="AG327" s="131"/>
      <c r="AN327" s="78"/>
      <c r="AO327" s="78"/>
      <c r="AP327" s="78"/>
      <c r="AQ327" s="78"/>
      <c r="AR327" s="78"/>
      <c r="AS327" s="78"/>
      <c r="AT327" s="78"/>
      <c r="AU327" s="78"/>
    </row>
    <row r="328" spans="3:48" ht="12.95" customHeight="1">
      <c r="C328" s="139"/>
      <c r="D328" s="139"/>
      <c r="AA328" s="78"/>
      <c r="AB328" s="78"/>
      <c r="AC328" s="78"/>
      <c r="AD328" s="78"/>
      <c r="AE328" s="78"/>
      <c r="AG328" s="131"/>
      <c r="AN328" s="78"/>
      <c r="AO328" s="78"/>
      <c r="AP328" s="78"/>
      <c r="AQ328" s="78"/>
      <c r="AR328" s="78"/>
      <c r="AS328" s="78"/>
      <c r="AT328" s="78"/>
      <c r="AU328" s="78"/>
    </row>
    <row r="329" spans="3:48" ht="12.95" customHeight="1">
      <c r="C329" s="139"/>
      <c r="D329" s="139"/>
      <c r="AA329" s="78"/>
      <c r="AB329" s="78"/>
      <c r="AC329" s="78"/>
      <c r="AD329" s="78"/>
      <c r="AE329" s="78"/>
      <c r="AG329" s="131"/>
      <c r="AN329" s="78"/>
      <c r="AO329" s="78"/>
      <c r="AP329" s="78"/>
      <c r="AQ329" s="78"/>
      <c r="AR329" s="78"/>
      <c r="AS329" s="78"/>
      <c r="AT329" s="78"/>
      <c r="AU329" s="78"/>
    </row>
    <row r="330" spans="3:48" ht="12.95" customHeight="1">
      <c r="C330" s="139"/>
      <c r="D330" s="139"/>
      <c r="AA330" s="78"/>
      <c r="AB330" s="78"/>
      <c r="AC330" s="78"/>
      <c r="AD330" s="78"/>
      <c r="AE330" s="78"/>
      <c r="AG330" s="131"/>
      <c r="AN330" s="78"/>
      <c r="AO330" s="78"/>
      <c r="AP330" s="78"/>
      <c r="AQ330" s="78"/>
      <c r="AR330" s="78"/>
      <c r="AS330" s="78"/>
      <c r="AT330" s="78"/>
      <c r="AU330" s="78"/>
    </row>
    <row r="331" spans="3:48" ht="12.95" customHeight="1">
      <c r="C331" s="139"/>
      <c r="D331" s="139"/>
      <c r="AA331" s="78"/>
      <c r="AB331" s="78"/>
      <c r="AC331" s="78"/>
      <c r="AD331" s="78"/>
      <c r="AE331" s="78"/>
      <c r="AG331" s="131"/>
      <c r="AN331" s="78"/>
      <c r="AO331" s="78"/>
      <c r="AP331" s="78"/>
      <c r="AQ331" s="78"/>
      <c r="AR331" s="78"/>
      <c r="AS331" s="78"/>
      <c r="AT331" s="78"/>
      <c r="AU331" s="78"/>
    </row>
    <row r="332" spans="3:48" ht="12.95" customHeight="1">
      <c r="C332" s="139"/>
      <c r="D332" s="139"/>
      <c r="AA332" s="78"/>
      <c r="AB332" s="78"/>
      <c r="AC332" s="78"/>
      <c r="AD332" s="78"/>
      <c r="AE332" s="78"/>
      <c r="AG332" s="131"/>
      <c r="AN332" s="78"/>
      <c r="AO332" s="78"/>
      <c r="AP332" s="78"/>
      <c r="AQ332" s="78"/>
      <c r="AR332" s="78"/>
      <c r="AS332" s="78"/>
      <c r="AT332" s="78"/>
      <c r="AU332" s="78"/>
    </row>
    <row r="333" spans="3:48" ht="12.95" customHeight="1">
      <c r="C333" s="139"/>
      <c r="D333" s="139"/>
      <c r="AA333" s="78"/>
      <c r="AB333" s="78"/>
      <c r="AC333" s="78"/>
      <c r="AD333" s="78"/>
      <c r="AE333" s="78"/>
      <c r="AG333" s="131"/>
      <c r="AN333" s="78"/>
      <c r="AO333" s="78"/>
      <c r="AP333" s="78"/>
      <c r="AQ333" s="78"/>
      <c r="AR333" s="78"/>
      <c r="AS333" s="78"/>
      <c r="AT333" s="78"/>
      <c r="AU333" s="78"/>
    </row>
    <row r="334" spans="3:48" ht="12.95" customHeight="1">
      <c r="C334" s="139"/>
      <c r="D334" s="139"/>
      <c r="AA334" s="78"/>
      <c r="AB334" s="78"/>
      <c r="AC334" s="78"/>
      <c r="AD334" s="78"/>
      <c r="AE334" s="78"/>
      <c r="AG334" s="131"/>
      <c r="AN334" s="78"/>
      <c r="AO334" s="78"/>
      <c r="AP334" s="78"/>
      <c r="AQ334" s="78"/>
      <c r="AR334" s="78"/>
      <c r="AS334" s="78"/>
      <c r="AT334" s="78"/>
      <c r="AU334" s="78"/>
    </row>
    <row r="335" spans="3:48" ht="12.95" customHeight="1">
      <c r="C335" s="139"/>
      <c r="D335" s="139"/>
      <c r="AA335" s="78"/>
      <c r="AB335" s="78"/>
      <c r="AC335" s="78"/>
      <c r="AD335" s="78"/>
      <c r="AE335" s="78"/>
      <c r="AG335" s="131"/>
      <c r="AN335" s="78"/>
      <c r="AO335" s="78"/>
      <c r="AP335" s="78"/>
      <c r="AQ335" s="78"/>
      <c r="AR335" s="78"/>
      <c r="AS335" s="78"/>
      <c r="AT335" s="78"/>
      <c r="AU335" s="78"/>
    </row>
    <row r="336" spans="3:48" ht="12.95" customHeight="1">
      <c r="C336" s="139"/>
      <c r="D336" s="139"/>
      <c r="AA336" s="78"/>
      <c r="AB336" s="78"/>
      <c r="AC336" s="78"/>
      <c r="AD336" s="78"/>
      <c r="AE336" s="78"/>
      <c r="AG336" s="131"/>
      <c r="AN336" s="78"/>
      <c r="AO336" s="78"/>
      <c r="AP336" s="78"/>
      <c r="AQ336" s="78"/>
      <c r="AR336" s="78"/>
      <c r="AS336" s="78"/>
      <c r="AT336" s="78"/>
      <c r="AU336" s="78"/>
      <c r="AV336" s="78"/>
    </row>
    <row r="337" spans="3:47" ht="12.95" customHeight="1">
      <c r="C337" s="139"/>
      <c r="D337" s="139"/>
      <c r="AA337" s="78"/>
      <c r="AB337" s="78"/>
      <c r="AC337" s="78"/>
      <c r="AD337" s="78"/>
      <c r="AE337" s="78"/>
      <c r="AG337" s="131"/>
      <c r="AN337" s="78"/>
      <c r="AO337" s="78"/>
      <c r="AP337" s="78"/>
      <c r="AQ337" s="78"/>
      <c r="AR337" s="78"/>
      <c r="AS337" s="78"/>
      <c r="AT337" s="78"/>
      <c r="AU337" s="78"/>
    </row>
    <row r="338" spans="3:47" ht="12.95" customHeight="1">
      <c r="C338" s="139"/>
      <c r="D338" s="139"/>
      <c r="AA338" s="78"/>
      <c r="AB338" s="78"/>
      <c r="AC338" s="78"/>
      <c r="AD338" s="78"/>
      <c r="AE338" s="78"/>
      <c r="AG338" s="131"/>
      <c r="AN338" s="78"/>
      <c r="AO338" s="78"/>
      <c r="AP338" s="78"/>
      <c r="AQ338" s="78"/>
      <c r="AR338" s="78"/>
      <c r="AS338" s="78"/>
      <c r="AT338" s="78"/>
      <c r="AU338" s="78"/>
    </row>
    <row r="339" spans="3:47" ht="12.95" customHeight="1">
      <c r="C339" s="139"/>
      <c r="D339" s="139"/>
      <c r="AA339" s="78"/>
      <c r="AB339" s="78"/>
      <c r="AC339" s="78"/>
      <c r="AD339" s="78"/>
      <c r="AE339" s="78"/>
      <c r="AG339" s="131"/>
      <c r="AN339" s="78"/>
      <c r="AO339" s="78"/>
      <c r="AP339" s="78"/>
      <c r="AQ339" s="78"/>
      <c r="AR339" s="78"/>
      <c r="AS339" s="78"/>
      <c r="AT339" s="78"/>
      <c r="AU339" s="78"/>
    </row>
    <row r="340" spans="3:47" ht="12.95" customHeight="1">
      <c r="C340" s="139"/>
      <c r="D340" s="139"/>
      <c r="AA340" s="78"/>
      <c r="AB340" s="78"/>
      <c r="AC340" s="78"/>
      <c r="AD340" s="78"/>
      <c r="AE340" s="78"/>
      <c r="AG340" s="131"/>
      <c r="AN340" s="78"/>
      <c r="AO340" s="78"/>
      <c r="AP340" s="78"/>
      <c r="AQ340" s="78"/>
      <c r="AR340" s="78"/>
      <c r="AS340" s="78"/>
      <c r="AT340" s="78"/>
      <c r="AU340" s="78"/>
    </row>
    <row r="341" spans="3:47" ht="12.95" customHeight="1">
      <c r="C341" s="139"/>
      <c r="D341" s="139"/>
      <c r="AA341" s="78"/>
      <c r="AB341" s="78"/>
      <c r="AC341" s="78"/>
      <c r="AD341" s="78"/>
      <c r="AE341" s="78"/>
      <c r="AG341" s="131"/>
      <c r="AN341" s="78"/>
      <c r="AO341" s="78"/>
      <c r="AP341" s="78"/>
      <c r="AQ341" s="78"/>
      <c r="AR341" s="78"/>
      <c r="AS341" s="78"/>
      <c r="AT341" s="78"/>
      <c r="AU341" s="78"/>
    </row>
    <row r="342" spans="3:47" ht="12.95" customHeight="1">
      <c r="C342" s="139"/>
      <c r="D342" s="139"/>
      <c r="AA342" s="78"/>
      <c r="AB342" s="78"/>
      <c r="AC342" s="78"/>
      <c r="AD342" s="78"/>
      <c r="AE342" s="78"/>
      <c r="AG342" s="131"/>
      <c r="AN342" s="78"/>
      <c r="AO342" s="78"/>
      <c r="AP342" s="78"/>
      <c r="AQ342" s="78"/>
      <c r="AR342" s="78"/>
      <c r="AS342" s="78"/>
      <c r="AT342" s="78"/>
      <c r="AU342" s="78"/>
    </row>
    <row r="343" spans="3:47" ht="12.95" customHeight="1">
      <c r="C343" s="139"/>
      <c r="D343" s="139"/>
      <c r="AA343" s="78"/>
      <c r="AB343" s="78"/>
      <c r="AC343" s="78"/>
      <c r="AD343" s="78"/>
      <c r="AE343" s="78"/>
      <c r="AG343" s="131"/>
      <c r="AN343" s="78"/>
      <c r="AO343" s="78"/>
      <c r="AP343" s="78"/>
      <c r="AQ343" s="78"/>
      <c r="AR343" s="78"/>
      <c r="AS343" s="78"/>
      <c r="AT343" s="78"/>
      <c r="AU343" s="78"/>
    </row>
    <row r="344" spans="3:47" ht="12.95" customHeight="1">
      <c r="C344" s="139"/>
      <c r="D344" s="139"/>
      <c r="AA344" s="78"/>
      <c r="AB344" s="78"/>
      <c r="AC344" s="78"/>
      <c r="AD344" s="78"/>
      <c r="AE344" s="78"/>
      <c r="AG344" s="131"/>
      <c r="AN344" s="78"/>
      <c r="AO344" s="78"/>
      <c r="AP344" s="78"/>
      <c r="AQ344" s="78"/>
      <c r="AR344" s="78"/>
      <c r="AS344" s="78"/>
      <c r="AT344" s="78"/>
      <c r="AU344" s="78"/>
    </row>
    <row r="345" spans="3:47" ht="12.95" customHeight="1">
      <c r="C345" s="139"/>
      <c r="D345" s="139"/>
      <c r="AA345" s="78"/>
      <c r="AB345" s="78"/>
      <c r="AC345" s="78"/>
      <c r="AD345" s="78"/>
      <c r="AE345" s="78"/>
      <c r="AG345" s="131"/>
      <c r="AN345" s="78"/>
      <c r="AO345" s="78"/>
      <c r="AP345" s="78"/>
      <c r="AQ345" s="78"/>
      <c r="AR345" s="78"/>
      <c r="AS345" s="78"/>
      <c r="AT345" s="78"/>
      <c r="AU345" s="78"/>
    </row>
    <row r="346" spans="3:47" ht="12.95" customHeight="1">
      <c r="C346" s="139"/>
      <c r="D346" s="139"/>
      <c r="AA346" s="78"/>
      <c r="AB346" s="78"/>
      <c r="AC346" s="78"/>
      <c r="AD346" s="78"/>
      <c r="AE346" s="78"/>
      <c r="AG346" s="131"/>
      <c r="AN346" s="78"/>
      <c r="AO346" s="78"/>
      <c r="AP346" s="78"/>
      <c r="AQ346" s="78"/>
      <c r="AR346" s="78"/>
      <c r="AS346" s="78"/>
      <c r="AT346" s="78"/>
      <c r="AU346" s="78"/>
    </row>
    <row r="347" spans="3:47" ht="12.95" customHeight="1">
      <c r="C347" s="139"/>
      <c r="D347" s="139"/>
      <c r="AA347" s="78"/>
      <c r="AB347" s="78"/>
      <c r="AC347" s="78"/>
      <c r="AD347" s="78"/>
      <c r="AE347" s="78"/>
      <c r="AG347" s="131"/>
      <c r="AN347" s="78"/>
      <c r="AO347" s="78"/>
      <c r="AP347" s="78"/>
      <c r="AQ347" s="78"/>
      <c r="AR347" s="78"/>
      <c r="AS347" s="78"/>
      <c r="AT347" s="78"/>
      <c r="AU347" s="78"/>
    </row>
    <row r="348" spans="3:47" ht="12.95" customHeight="1">
      <c r="C348" s="139"/>
      <c r="D348" s="139"/>
      <c r="AA348" s="78"/>
      <c r="AB348" s="78"/>
      <c r="AC348" s="78"/>
      <c r="AD348" s="78"/>
      <c r="AE348" s="78"/>
      <c r="AG348" s="131"/>
      <c r="AN348" s="78"/>
      <c r="AO348" s="78"/>
      <c r="AP348" s="78"/>
      <c r="AQ348" s="78"/>
      <c r="AR348" s="78"/>
      <c r="AS348" s="78"/>
      <c r="AT348" s="78"/>
      <c r="AU348" s="78"/>
    </row>
    <row r="349" spans="3:47" ht="12.95" customHeight="1">
      <c r="C349" s="139"/>
      <c r="D349" s="139"/>
      <c r="AA349" s="78"/>
      <c r="AB349" s="78"/>
      <c r="AC349" s="78"/>
      <c r="AD349" s="78"/>
      <c r="AE349" s="78"/>
      <c r="AG349" s="131"/>
      <c r="AN349" s="78"/>
      <c r="AO349" s="78"/>
      <c r="AP349" s="78"/>
      <c r="AQ349" s="78"/>
      <c r="AR349" s="78"/>
      <c r="AS349" s="78"/>
      <c r="AT349" s="78"/>
      <c r="AU349" s="78"/>
    </row>
    <row r="350" spans="3:47" ht="12.95" customHeight="1">
      <c r="C350" s="139"/>
      <c r="D350" s="139"/>
      <c r="AA350" s="78"/>
      <c r="AB350" s="78"/>
      <c r="AC350" s="78"/>
      <c r="AD350" s="78"/>
      <c r="AE350" s="78"/>
      <c r="AG350" s="131"/>
      <c r="AN350" s="78"/>
      <c r="AO350" s="78"/>
      <c r="AP350" s="78"/>
      <c r="AQ350" s="78"/>
      <c r="AR350" s="78"/>
      <c r="AS350" s="78"/>
      <c r="AT350" s="78"/>
      <c r="AU350" s="78"/>
    </row>
    <row r="351" spans="3:47" ht="12.95" customHeight="1">
      <c r="C351" s="139"/>
      <c r="D351" s="139"/>
      <c r="AA351" s="78"/>
      <c r="AB351" s="78"/>
      <c r="AC351" s="78"/>
      <c r="AD351" s="78"/>
      <c r="AE351" s="78"/>
      <c r="AG351" s="131"/>
      <c r="AN351" s="78"/>
      <c r="AO351" s="78"/>
      <c r="AP351" s="78"/>
      <c r="AQ351" s="78"/>
      <c r="AR351" s="78"/>
      <c r="AS351" s="78"/>
      <c r="AT351" s="78"/>
      <c r="AU351" s="78"/>
    </row>
    <row r="352" spans="3:47" ht="12.95" customHeight="1">
      <c r="C352" s="139"/>
      <c r="D352" s="139"/>
      <c r="AA352" s="78"/>
      <c r="AB352" s="78"/>
      <c r="AC352" s="78"/>
      <c r="AD352" s="78"/>
      <c r="AE352" s="78"/>
      <c r="AG352" s="131"/>
      <c r="AN352" s="78"/>
      <c r="AO352" s="78"/>
      <c r="AP352" s="78"/>
      <c r="AQ352" s="78"/>
      <c r="AR352" s="78"/>
      <c r="AS352" s="78"/>
      <c r="AT352" s="78"/>
      <c r="AU352" s="78"/>
    </row>
    <row r="353" spans="3:64" ht="12.95" customHeight="1">
      <c r="C353" s="139"/>
      <c r="D353" s="139"/>
      <c r="AA353" s="78"/>
      <c r="AB353" s="78"/>
      <c r="AC353" s="78"/>
      <c r="AD353" s="78"/>
      <c r="AE353" s="78"/>
      <c r="AG353" s="131"/>
      <c r="AN353" s="78"/>
      <c r="AO353" s="78"/>
      <c r="AP353" s="78"/>
      <c r="AQ353" s="78"/>
      <c r="AR353" s="78"/>
      <c r="AS353" s="78"/>
      <c r="AT353" s="78"/>
      <c r="AU353" s="78"/>
    </row>
    <row r="354" spans="3:64" ht="12.95" customHeight="1">
      <c r="C354" s="139"/>
      <c r="D354" s="139"/>
      <c r="AA354" s="78"/>
      <c r="AB354" s="78"/>
      <c r="AC354" s="78"/>
      <c r="AD354" s="78"/>
      <c r="AE354" s="78"/>
      <c r="AG354" s="131"/>
      <c r="AN354" s="78"/>
      <c r="AO354" s="78"/>
      <c r="AP354" s="78"/>
      <c r="AQ354" s="78"/>
      <c r="AR354" s="78"/>
      <c r="AS354" s="78"/>
      <c r="AT354" s="78"/>
      <c r="AU354" s="78"/>
      <c r="AV354" s="78"/>
    </row>
    <row r="355" spans="3:64" ht="12.95" customHeight="1">
      <c r="C355" s="139"/>
      <c r="D355" s="139"/>
      <c r="AA355" s="78"/>
      <c r="AB355" s="78"/>
      <c r="AC355" s="78"/>
      <c r="AD355" s="78"/>
      <c r="AE355" s="78"/>
      <c r="AG355" s="131"/>
      <c r="AN355" s="78"/>
      <c r="AO355" s="78"/>
      <c r="AP355" s="78"/>
      <c r="AQ355" s="78"/>
      <c r="AR355" s="78"/>
      <c r="AS355" s="78"/>
      <c r="AT355" s="78"/>
      <c r="AU355" s="78"/>
    </row>
    <row r="356" spans="3:64" ht="12.95" customHeight="1">
      <c r="C356" s="139"/>
      <c r="D356" s="139"/>
      <c r="AA356" s="78"/>
      <c r="AB356" s="78"/>
      <c r="AC356" s="78"/>
      <c r="AD356" s="78"/>
      <c r="AE356" s="78"/>
      <c r="AG356" s="131"/>
      <c r="AN356" s="78"/>
      <c r="AO356" s="78"/>
      <c r="AP356" s="78"/>
      <c r="AQ356" s="78"/>
      <c r="AR356" s="78"/>
      <c r="AS356" s="78"/>
      <c r="AT356" s="78"/>
      <c r="AU356" s="78"/>
    </row>
    <row r="357" spans="3:64" ht="12.95" customHeight="1">
      <c r="C357" s="139"/>
      <c r="D357" s="139"/>
      <c r="AA357" s="78"/>
      <c r="AB357" s="78"/>
      <c r="AC357" s="78"/>
      <c r="AD357" s="78"/>
      <c r="AE357" s="78"/>
      <c r="AG357" s="131"/>
      <c r="AN357" s="78"/>
      <c r="AO357" s="78"/>
      <c r="AP357" s="78"/>
      <c r="AQ357" s="78"/>
      <c r="AR357" s="78"/>
      <c r="AS357" s="78"/>
      <c r="AT357" s="78"/>
      <c r="AU357" s="78"/>
    </row>
    <row r="358" spans="3:64" ht="12.95" customHeight="1">
      <c r="C358" s="139"/>
      <c r="D358" s="139"/>
      <c r="AA358" s="78"/>
      <c r="AB358" s="78"/>
      <c r="AC358" s="78"/>
      <c r="AD358" s="78"/>
      <c r="AE358" s="78"/>
      <c r="AG358" s="131"/>
      <c r="AN358" s="78"/>
      <c r="AO358" s="78"/>
      <c r="AP358" s="78"/>
      <c r="AQ358" s="78"/>
      <c r="AR358" s="78"/>
      <c r="AS358" s="78"/>
      <c r="AT358" s="78"/>
      <c r="AU358" s="78"/>
    </row>
    <row r="359" spans="3:64" ht="12.95" customHeight="1">
      <c r="C359" s="139"/>
      <c r="D359" s="139"/>
      <c r="AA359" s="78"/>
      <c r="AB359" s="78"/>
      <c r="AC359" s="78"/>
      <c r="AD359" s="78"/>
      <c r="AE359" s="78"/>
      <c r="AG359" s="131"/>
      <c r="AN359" s="78"/>
      <c r="AO359" s="78"/>
      <c r="AP359" s="78"/>
      <c r="AQ359" s="78"/>
      <c r="AR359" s="78"/>
      <c r="AS359" s="78"/>
      <c r="AT359" s="78"/>
      <c r="AU359" s="78"/>
    </row>
    <row r="360" spans="3:64" ht="12.95" customHeight="1">
      <c r="C360" s="139"/>
      <c r="D360" s="139"/>
      <c r="AA360" s="78"/>
      <c r="AB360" s="78"/>
      <c r="AC360" s="78"/>
      <c r="AD360" s="78"/>
      <c r="AE360" s="78"/>
      <c r="AG360" s="131"/>
      <c r="AN360" s="78"/>
      <c r="AO360" s="78"/>
      <c r="AP360" s="78"/>
      <c r="AQ360" s="78"/>
      <c r="AR360" s="78"/>
      <c r="AS360" s="78"/>
      <c r="AT360" s="78"/>
      <c r="AU360" s="78"/>
    </row>
    <row r="361" spans="3:64" ht="12.95" customHeight="1">
      <c r="C361" s="139"/>
      <c r="D361" s="139"/>
      <c r="AA361" s="78"/>
      <c r="AB361" s="78"/>
      <c r="AC361" s="78"/>
      <c r="AD361" s="78"/>
      <c r="AE361" s="78"/>
      <c r="AG361" s="131"/>
      <c r="AN361" s="78"/>
      <c r="AO361" s="78"/>
      <c r="AP361" s="78"/>
      <c r="AQ361" s="78"/>
      <c r="AR361" s="78"/>
      <c r="AS361" s="78"/>
      <c r="AT361" s="78"/>
      <c r="AU361" s="78"/>
    </row>
    <row r="362" spans="3:64" ht="12.95" customHeight="1">
      <c r="C362" s="139"/>
      <c r="D362" s="139"/>
      <c r="AA362" s="78"/>
      <c r="AB362" s="78"/>
      <c r="AC362" s="78"/>
      <c r="AD362" s="78"/>
      <c r="AE362" s="78"/>
      <c r="AG362" s="131"/>
      <c r="AN362" s="78"/>
      <c r="AO362" s="78"/>
      <c r="AP362" s="78"/>
      <c r="AQ362" s="78"/>
      <c r="AR362" s="78"/>
      <c r="AS362" s="78"/>
      <c r="AT362" s="78"/>
      <c r="AU362" s="78"/>
    </row>
    <row r="363" spans="3:64" ht="12.95" customHeight="1">
      <c r="C363" s="139"/>
      <c r="D363" s="139"/>
      <c r="AA363" s="78"/>
      <c r="AB363" s="78"/>
      <c r="AC363" s="78"/>
      <c r="AD363" s="78"/>
      <c r="AE363" s="78"/>
      <c r="AG363" s="131"/>
      <c r="AN363" s="78"/>
      <c r="AO363" s="78"/>
      <c r="AP363" s="78"/>
      <c r="AQ363" s="78"/>
      <c r="AR363" s="78"/>
      <c r="AS363" s="78"/>
      <c r="AT363" s="78"/>
      <c r="AU363" s="78"/>
    </row>
    <row r="364" spans="3:64" ht="12.95" customHeight="1">
      <c r="C364" s="139"/>
      <c r="D364" s="139"/>
      <c r="AA364" s="78"/>
      <c r="AB364" s="78"/>
      <c r="AC364" s="78"/>
      <c r="AD364" s="78"/>
      <c r="AE364" s="78"/>
      <c r="AG364" s="131"/>
      <c r="AN364" s="78"/>
      <c r="AO364" s="78"/>
      <c r="AP364" s="78"/>
      <c r="AQ364" s="78"/>
      <c r="AR364" s="78"/>
      <c r="AS364" s="78"/>
      <c r="AT364" s="78"/>
      <c r="AU364" s="78"/>
    </row>
    <row r="365" spans="3:64" ht="12.95" customHeight="1">
      <c r="C365" s="139"/>
      <c r="D365" s="139"/>
      <c r="AA365" s="78"/>
      <c r="AB365" s="78"/>
      <c r="AC365" s="78"/>
      <c r="AD365" s="78"/>
      <c r="AE365" s="78"/>
      <c r="AG365" s="131"/>
      <c r="AN365" s="78"/>
      <c r="AO365" s="78"/>
      <c r="AP365" s="78"/>
      <c r="AQ365" s="78"/>
      <c r="AR365" s="78"/>
      <c r="AS365" s="78"/>
      <c r="AT365" s="78"/>
      <c r="AU365" s="78"/>
    </row>
    <row r="366" spans="3:64" ht="12.95" customHeight="1">
      <c r="C366" s="139"/>
      <c r="D366" s="139"/>
      <c r="AA366" s="78"/>
      <c r="AB366" s="78"/>
      <c r="AC366" s="78"/>
      <c r="AD366" s="78"/>
      <c r="AE366" s="78"/>
      <c r="AG366" s="131"/>
      <c r="AN366" s="78"/>
      <c r="AO366" s="78"/>
      <c r="AP366" s="78"/>
      <c r="AQ366" s="78"/>
      <c r="AR366" s="78"/>
      <c r="AS366" s="78"/>
      <c r="AT366" s="78"/>
      <c r="AU366" s="78"/>
    </row>
    <row r="367" spans="3:64" ht="12.95" customHeight="1">
      <c r="C367" s="139"/>
      <c r="D367" s="139"/>
      <c r="AA367" s="78"/>
      <c r="AB367" s="78"/>
      <c r="AC367" s="78"/>
      <c r="AD367" s="78"/>
      <c r="AE367" s="78"/>
      <c r="AG367" s="131"/>
      <c r="AN367" s="78"/>
      <c r="AO367" s="78"/>
      <c r="AP367" s="78"/>
      <c r="AQ367" s="78"/>
      <c r="AR367" s="78"/>
      <c r="AS367" s="78"/>
      <c r="AT367" s="78"/>
      <c r="AU367" s="78"/>
    </row>
    <row r="368" spans="3:64" ht="12.95" customHeight="1">
      <c r="C368" s="139"/>
      <c r="D368" s="139"/>
      <c r="AA368" s="78"/>
      <c r="AB368" s="78"/>
      <c r="AC368" s="78"/>
      <c r="AD368" s="78"/>
      <c r="AE368" s="78"/>
      <c r="AG368" s="131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</row>
    <row r="369" spans="3:47" ht="12.95" customHeight="1">
      <c r="C369" s="139"/>
      <c r="D369" s="139"/>
      <c r="AA369" s="78"/>
      <c r="AB369" s="78"/>
      <c r="AC369" s="78"/>
      <c r="AD369" s="78"/>
      <c r="AE369" s="78"/>
      <c r="AG369" s="131"/>
      <c r="AN369" s="78"/>
      <c r="AO369" s="78"/>
      <c r="AP369" s="78"/>
      <c r="AQ369" s="78"/>
      <c r="AR369" s="78"/>
      <c r="AS369" s="78"/>
      <c r="AT369" s="78"/>
      <c r="AU369" s="78"/>
    </row>
    <row r="370" spans="3:47" ht="12.95" customHeight="1">
      <c r="C370" s="139"/>
      <c r="D370" s="139"/>
      <c r="AA370" s="78"/>
      <c r="AB370" s="78"/>
      <c r="AC370" s="78"/>
      <c r="AD370" s="78"/>
      <c r="AE370" s="78"/>
      <c r="AG370" s="131"/>
      <c r="AN370" s="78"/>
      <c r="AO370" s="78"/>
      <c r="AP370" s="78"/>
      <c r="AQ370" s="78"/>
      <c r="AR370" s="78"/>
      <c r="AS370" s="78"/>
      <c r="AT370" s="78"/>
      <c r="AU370" s="78"/>
    </row>
    <row r="371" spans="3:47" ht="12.95" customHeight="1">
      <c r="C371" s="139"/>
      <c r="D371" s="139"/>
      <c r="AA371" s="78"/>
      <c r="AB371" s="78"/>
      <c r="AC371" s="78"/>
      <c r="AD371" s="78"/>
      <c r="AE371" s="78"/>
      <c r="AG371" s="131"/>
      <c r="AN371" s="78"/>
      <c r="AO371" s="78"/>
      <c r="AP371" s="78"/>
      <c r="AQ371" s="78"/>
      <c r="AR371" s="78"/>
      <c r="AS371" s="78"/>
      <c r="AT371" s="78"/>
      <c r="AU371" s="78"/>
    </row>
    <row r="372" spans="3:47" ht="12.95" customHeight="1">
      <c r="C372" s="139"/>
      <c r="D372" s="139"/>
      <c r="AA372" s="78"/>
      <c r="AB372" s="78"/>
      <c r="AC372" s="78"/>
      <c r="AD372" s="78"/>
      <c r="AE372" s="78"/>
      <c r="AG372" s="131"/>
      <c r="AN372" s="78"/>
      <c r="AO372" s="78"/>
      <c r="AP372" s="78"/>
      <c r="AQ372" s="78"/>
      <c r="AR372" s="78"/>
      <c r="AS372" s="78"/>
      <c r="AT372" s="78"/>
      <c r="AU372" s="78"/>
    </row>
    <row r="373" spans="3:47" ht="12.95" customHeight="1">
      <c r="C373" s="139"/>
      <c r="D373" s="139"/>
      <c r="AA373" s="78"/>
      <c r="AB373" s="78"/>
      <c r="AC373" s="78"/>
      <c r="AD373" s="78"/>
      <c r="AE373" s="78"/>
      <c r="AG373" s="131"/>
      <c r="AN373" s="78"/>
      <c r="AO373" s="78"/>
      <c r="AP373" s="78"/>
      <c r="AQ373" s="78"/>
      <c r="AR373" s="78"/>
      <c r="AS373" s="78"/>
      <c r="AT373" s="78"/>
      <c r="AU373" s="78"/>
    </row>
    <row r="374" spans="3:47" ht="12.95" customHeight="1">
      <c r="C374" s="139"/>
      <c r="D374" s="139"/>
      <c r="AA374" s="78"/>
      <c r="AB374" s="78"/>
      <c r="AC374" s="78"/>
      <c r="AD374" s="78"/>
      <c r="AE374" s="78"/>
      <c r="AG374" s="131"/>
      <c r="AN374" s="78"/>
      <c r="AO374" s="78"/>
      <c r="AP374" s="78"/>
      <c r="AQ374" s="78"/>
      <c r="AR374" s="78"/>
      <c r="AS374" s="78"/>
      <c r="AT374" s="78"/>
      <c r="AU374" s="78"/>
    </row>
    <row r="375" spans="3:47" ht="12.95" customHeight="1">
      <c r="C375" s="139"/>
      <c r="D375" s="139"/>
      <c r="AA375" s="78"/>
      <c r="AB375" s="78"/>
      <c r="AC375" s="78"/>
      <c r="AD375" s="78"/>
      <c r="AE375" s="78"/>
      <c r="AG375" s="131"/>
      <c r="AN375" s="78"/>
      <c r="AO375" s="78"/>
      <c r="AP375" s="78"/>
      <c r="AQ375" s="78"/>
      <c r="AR375" s="78"/>
      <c r="AS375" s="78"/>
      <c r="AT375" s="78"/>
      <c r="AU375" s="78"/>
    </row>
    <row r="376" spans="3:47" ht="12.95" customHeight="1">
      <c r="C376" s="139"/>
      <c r="D376" s="139"/>
      <c r="AA376" s="78"/>
      <c r="AB376" s="78"/>
      <c r="AC376" s="78"/>
      <c r="AD376" s="78"/>
      <c r="AE376" s="78"/>
      <c r="AG376" s="131"/>
      <c r="AN376" s="78"/>
      <c r="AO376" s="78"/>
      <c r="AP376" s="78"/>
      <c r="AQ376" s="78"/>
      <c r="AR376" s="78"/>
      <c r="AS376" s="78"/>
      <c r="AT376" s="78"/>
      <c r="AU376" s="78"/>
    </row>
    <row r="377" spans="3:47" ht="12.95" customHeight="1">
      <c r="C377" s="139"/>
      <c r="D377" s="139"/>
      <c r="AA377" s="78"/>
      <c r="AB377" s="78"/>
      <c r="AC377" s="78"/>
      <c r="AD377" s="78"/>
      <c r="AE377" s="78"/>
      <c r="AG377" s="131"/>
      <c r="AN377" s="78"/>
      <c r="AO377" s="78"/>
      <c r="AP377" s="78"/>
      <c r="AQ377" s="78"/>
      <c r="AR377" s="78"/>
      <c r="AS377" s="78"/>
      <c r="AT377" s="78"/>
      <c r="AU377" s="78"/>
    </row>
    <row r="378" spans="3:47" ht="12.95" customHeight="1">
      <c r="C378" s="139"/>
      <c r="D378" s="139"/>
      <c r="AA378" s="78"/>
      <c r="AB378" s="78"/>
      <c r="AC378" s="78"/>
      <c r="AD378" s="78"/>
      <c r="AE378" s="78"/>
      <c r="AG378" s="131"/>
      <c r="AN378" s="78"/>
      <c r="AO378" s="78"/>
      <c r="AP378" s="78"/>
      <c r="AQ378" s="78"/>
      <c r="AR378" s="78"/>
      <c r="AS378" s="78"/>
      <c r="AT378" s="78"/>
      <c r="AU378" s="78"/>
    </row>
    <row r="379" spans="3:47" ht="12.95" customHeight="1">
      <c r="C379" s="139"/>
      <c r="D379" s="139"/>
      <c r="AA379" s="78"/>
      <c r="AB379" s="78"/>
      <c r="AC379" s="78"/>
      <c r="AD379" s="78"/>
      <c r="AE379" s="78"/>
      <c r="AG379" s="131"/>
      <c r="AN379" s="78"/>
      <c r="AO379" s="78"/>
      <c r="AP379" s="78"/>
      <c r="AQ379" s="78"/>
      <c r="AR379" s="78"/>
      <c r="AS379" s="78"/>
      <c r="AT379" s="78"/>
      <c r="AU379" s="78"/>
    </row>
    <row r="380" spans="3:47" ht="12.95" customHeight="1">
      <c r="C380" s="139"/>
      <c r="D380" s="139"/>
      <c r="AA380" s="78"/>
      <c r="AB380" s="78"/>
      <c r="AC380" s="78"/>
      <c r="AD380" s="78"/>
      <c r="AE380" s="78"/>
      <c r="AG380" s="131"/>
      <c r="AN380" s="78"/>
      <c r="AO380" s="78"/>
      <c r="AP380" s="78"/>
      <c r="AQ380" s="78"/>
      <c r="AR380" s="78"/>
      <c r="AS380" s="78"/>
      <c r="AT380" s="78"/>
      <c r="AU380" s="78"/>
    </row>
    <row r="381" spans="3:47" ht="12.95" customHeight="1">
      <c r="C381" s="139"/>
      <c r="D381" s="139"/>
      <c r="AA381" s="78"/>
      <c r="AB381" s="78"/>
      <c r="AC381" s="78"/>
      <c r="AD381" s="78"/>
      <c r="AE381" s="78"/>
      <c r="AG381" s="131"/>
      <c r="AN381" s="78"/>
      <c r="AO381" s="78"/>
      <c r="AP381" s="78"/>
      <c r="AQ381" s="78"/>
      <c r="AR381" s="78"/>
      <c r="AS381" s="78"/>
      <c r="AT381" s="78"/>
      <c r="AU381" s="78"/>
    </row>
    <row r="382" spans="3:47" ht="12.95" customHeight="1">
      <c r="C382" s="139"/>
      <c r="D382" s="139"/>
      <c r="AA382" s="78"/>
      <c r="AB382" s="78"/>
      <c r="AC382" s="78"/>
      <c r="AD382" s="78"/>
      <c r="AE382" s="78"/>
      <c r="AG382" s="131"/>
      <c r="AN382" s="78"/>
      <c r="AO382" s="78"/>
      <c r="AP382" s="78"/>
      <c r="AQ382" s="78"/>
      <c r="AR382" s="78"/>
      <c r="AS382" s="78"/>
      <c r="AT382" s="78"/>
      <c r="AU382" s="78"/>
    </row>
    <row r="383" spans="3:47" ht="12.95" customHeight="1">
      <c r="C383" s="139"/>
      <c r="D383" s="139"/>
      <c r="AA383" s="78"/>
      <c r="AB383" s="78"/>
      <c r="AC383" s="78"/>
      <c r="AD383" s="78"/>
      <c r="AE383" s="78"/>
      <c r="AG383" s="131"/>
      <c r="AN383" s="78"/>
      <c r="AO383" s="78"/>
      <c r="AP383" s="78"/>
      <c r="AQ383" s="78"/>
      <c r="AR383" s="78"/>
      <c r="AS383" s="78"/>
      <c r="AT383" s="78"/>
      <c r="AU383" s="78"/>
    </row>
    <row r="384" spans="3:47" ht="12.95" customHeight="1">
      <c r="C384" s="139"/>
      <c r="D384" s="139"/>
      <c r="AA384" s="78"/>
      <c r="AB384" s="78"/>
      <c r="AC384" s="78"/>
      <c r="AD384" s="78"/>
      <c r="AE384" s="78"/>
      <c r="AG384" s="131"/>
      <c r="AN384" s="78"/>
      <c r="AO384" s="78"/>
      <c r="AP384" s="78"/>
      <c r="AQ384" s="78"/>
      <c r="AR384" s="78"/>
      <c r="AS384" s="78"/>
      <c r="AT384" s="78"/>
      <c r="AU384" s="78"/>
    </row>
    <row r="385" spans="3:64" ht="12.95" customHeight="1">
      <c r="C385" s="139"/>
      <c r="D385" s="139"/>
      <c r="AA385" s="78"/>
      <c r="AB385" s="78"/>
      <c r="AC385" s="78"/>
      <c r="AD385" s="78"/>
      <c r="AE385" s="78"/>
      <c r="AG385" s="131"/>
      <c r="AN385" s="78"/>
      <c r="AO385" s="78"/>
      <c r="AP385" s="78"/>
      <c r="AQ385" s="78"/>
      <c r="AR385" s="78"/>
      <c r="AS385" s="78"/>
      <c r="AT385" s="78"/>
      <c r="AU385" s="78"/>
    </row>
    <row r="386" spans="3:64" ht="12.95" customHeight="1">
      <c r="C386" s="139"/>
      <c r="D386" s="139"/>
      <c r="AA386" s="78"/>
      <c r="AB386" s="78"/>
      <c r="AC386" s="78"/>
      <c r="AD386" s="78"/>
      <c r="AE386" s="78"/>
      <c r="AG386" s="131"/>
      <c r="AN386" s="78"/>
      <c r="AO386" s="78"/>
      <c r="AP386" s="78"/>
      <c r="AQ386" s="78"/>
      <c r="AR386" s="78"/>
      <c r="AS386" s="78"/>
      <c r="AT386" s="78"/>
      <c r="AU386" s="78"/>
    </row>
    <row r="387" spans="3:64" ht="12.95" customHeight="1">
      <c r="C387" s="139"/>
      <c r="D387" s="139"/>
      <c r="AA387" s="78"/>
      <c r="AB387" s="78"/>
      <c r="AC387" s="78"/>
      <c r="AD387" s="78"/>
      <c r="AE387" s="78"/>
      <c r="AG387" s="131"/>
      <c r="AN387" s="78"/>
      <c r="AO387" s="78"/>
      <c r="AP387" s="78"/>
      <c r="AQ387" s="78"/>
      <c r="AR387" s="78"/>
      <c r="AS387" s="78"/>
      <c r="AT387" s="78"/>
      <c r="AU387" s="78"/>
    </row>
    <row r="388" spans="3:64" ht="12.95" customHeight="1">
      <c r="C388" s="139"/>
      <c r="D388" s="139"/>
      <c r="AA388" s="78"/>
      <c r="AB388" s="78"/>
      <c r="AC388" s="78"/>
      <c r="AD388" s="78"/>
      <c r="AE388" s="78"/>
      <c r="AG388" s="131"/>
      <c r="AN388" s="78"/>
      <c r="AO388" s="78"/>
      <c r="AP388" s="78"/>
      <c r="AQ388" s="78"/>
      <c r="AR388" s="78"/>
      <c r="AS388" s="78"/>
      <c r="AT388" s="78"/>
      <c r="AU388" s="78"/>
    </row>
    <row r="389" spans="3:64" ht="12.95" customHeight="1">
      <c r="C389" s="139"/>
      <c r="D389" s="139"/>
      <c r="AA389" s="78"/>
      <c r="AB389" s="78"/>
      <c r="AC389" s="78"/>
      <c r="AD389" s="78"/>
      <c r="AE389" s="78"/>
      <c r="AG389" s="131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</row>
    <row r="390" spans="3:64" ht="12.95" customHeight="1">
      <c r="C390" s="139"/>
      <c r="D390" s="139"/>
      <c r="AA390" s="78"/>
      <c r="AB390" s="78"/>
      <c r="AC390" s="78"/>
      <c r="AD390" s="78"/>
      <c r="AE390" s="78"/>
      <c r="AG390" s="131"/>
      <c r="AN390" s="78"/>
      <c r="AO390" s="78"/>
      <c r="AP390" s="78"/>
      <c r="AQ390" s="78"/>
      <c r="AR390" s="78"/>
      <c r="AS390" s="78"/>
      <c r="AT390" s="78"/>
      <c r="AU390" s="78"/>
    </row>
    <row r="391" spans="3:64" ht="12.95" customHeight="1">
      <c r="C391" s="139"/>
      <c r="D391" s="139"/>
      <c r="AA391" s="78"/>
      <c r="AB391" s="78"/>
      <c r="AC391" s="78"/>
      <c r="AD391" s="78"/>
      <c r="AE391" s="78"/>
      <c r="AG391" s="131"/>
      <c r="AN391" s="78"/>
      <c r="AO391" s="78"/>
      <c r="AP391" s="78"/>
      <c r="AQ391" s="78"/>
      <c r="AR391" s="78"/>
      <c r="AS391" s="78"/>
      <c r="AT391" s="78"/>
      <c r="AU391" s="78"/>
      <c r="AV391" s="78"/>
    </row>
    <row r="392" spans="3:64" ht="12.95" customHeight="1">
      <c r="C392" s="139"/>
      <c r="D392" s="139"/>
      <c r="AA392" s="78"/>
      <c r="AB392" s="78"/>
      <c r="AC392" s="78"/>
      <c r="AD392" s="78"/>
      <c r="AE392" s="78"/>
      <c r="AG392" s="131"/>
      <c r="AN392" s="78"/>
      <c r="AO392" s="78"/>
      <c r="AP392" s="78"/>
      <c r="AQ392" s="78"/>
      <c r="AR392" s="78"/>
      <c r="AS392" s="78"/>
      <c r="AT392" s="78"/>
      <c r="AU392" s="78"/>
    </row>
    <row r="393" spans="3:64" ht="12.95" customHeight="1">
      <c r="C393" s="139"/>
      <c r="D393" s="139"/>
      <c r="AA393" s="78"/>
      <c r="AB393" s="78"/>
      <c r="AC393" s="78"/>
      <c r="AD393" s="78"/>
      <c r="AE393" s="78"/>
      <c r="AG393" s="131"/>
      <c r="AN393" s="78"/>
      <c r="AO393" s="78"/>
      <c r="AP393" s="78"/>
      <c r="AQ393" s="78"/>
      <c r="AR393" s="78"/>
      <c r="AS393" s="78"/>
      <c r="AT393" s="78"/>
      <c r="AU393" s="78"/>
    </row>
    <row r="394" spans="3:64" ht="12.95" customHeight="1">
      <c r="C394" s="139"/>
      <c r="D394" s="139"/>
      <c r="AA394" s="78"/>
      <c r="AB394" s="78"/>
      <c r="AC394" s="78"/>
      <c r="AD394" s="78"/>
      <c r="AE394" s="78"/>
      <c r="AG394" s="131"/>
      <c r="AN394" s="78"/>
      <c r="AO394" s="78"/>
      <c r="AP394" s="78"/>
      <c r="AQ394" s="78"/>
      <c r="AR394" s="78"/>
      <c r="AS394" s="78"/>
      <c r="AT394" s="78"/>
      <c r="AU394" s="78"/>
    </row>
    <row r="395" spans="3:64" ht="12.95" customHeight="1">
      <c r="C395" s="139"/>
      <c r="D395" s="139"/>
      <c r="AA395" s="78"/>
      <c r="AB395" s="78"/>
      <c r="AC395" s="78"/>
      <c r="AD395" s="78"/>
      <c r="AE395" s="78"/>
      <c r="AG395" s="131"/>
      <c r="AN395" s="78"/>
      <c r="AO395" s="78"/>
      <c r="AP395" s="78"/>
      <c r="AQ395" s="78"/>
      <c r="AR395" s="78"/>
      <c r="AS395" s="78"/>
      <c r="AT395" s="78"/>
      <c r="AU395" s="78"/>
    </row>
    <row r="396" spans="3:64" ht="12.95" customHeight="1">
      <c r="C396" s="139"/>
      <c r="D396" s="139"/>
      <c r="AA396" s="78"/>
      <c r="AB396" s="78"/>
      <c r="AC396" s="78"/>
      <c r="AD396" s="78"/>
      <c r="AE396" s="78"/>
      <c r="AG396" s="131"/>
      <c r="AN396" s="78"/>
      <c r="AO396" s="78"/>
      <c r="AP396" s="78"/>
      <c r="AQ396" s="78"/>
      <c r="AR396" s="78"/>
      <c r="AS396" s="78"/>
      <c r="AT396" s="78"/>
      <c r="AU396" s="78"/>
    </row>
    <row r="397" spans="3:64" ht="12.95" customHeight="1">
      <c r="C397" s="139"/>
      <c r="D397" s="139"/>
      <c r="AA397" s="78"/>
      <c r="AB397" s="78"/>
      <c r="AC397" s="78"/>
      <c r="AD397" s="78"/>
      <c r="AE397" s="78"/>
      <c r="AG397" s="131"/>
      <c r="AN397" s="78"/>
      <c r="AO397" s="78"/>
      <c r="AP397" s="78"/>
      <c r="AQ397" s="78"/>
      <c r="AR397" s="78"/>
      <c r="AS397" s="78"/>
      <c r="AT397" s="78"/>
      <c r="AU397" s="78"/>
    </row>
    <row r="398" spans="3:64" ht="12.95" customHeight="1">
      <c r="C398" s="139"/>
      <c r="D398" s="139"/>
      <c r="AA398" s="78"/>
      <c r="AB398" s="78"/>
      <c r="AC398" s="78"/>
      <c r="AD398" s="78"/>
      <c r="AE398" s="78"/>
      <c r="AG398" s="131"/>
      <c r="AN398" s="78"/>
      <c r="AO398" s="78"/>
      <c r="AP398" s="78"/>
      <c r="AQ398" s="78"/>
      <c r="AR398" s="78"/>
      <c r="AS398" s="78"/>
      <c r="AT398" s="78"/>
      <c r="AU398" s="78"/>
    </row>
    <row r="399" spans="3:64" ht="12.95" customHeight="1">
      <c r="C399" s="139"/>
      <c r="D399" s="139"/>
      <c r="AA399" s="78"/>
      <c r="AB399" s="78"/>
      <c r="AC399" s="78"/>
      <c r="AD399" s="78"/>
      <c r="AE399" s="78"/>
      <c r="AG399" s="131"/>
      <c r="AN399" s="78"/>
      <c r="AO399" s="78"/>
      <c r="AP399" s="78"/>
      <c r="AQ399" s="78"/>
      <c r="AR399" s="78"/>
      <c r="AS399" s="78"/>
      <c r="AT399" s="78"/>
      <c r="AU399" s="78"/>
    </row>
    <row r="400" spans="3:64" ht="12.95" customHeight="1">
      <c r="C400" s="139"/>
      <c r="D400" s="139"/>
      <c r="AA400" s="78"/>
      <c r="AB400" s="78"/>
      <c r="AC400" s="78"/>
      <c r="AD400" s="78"/>
      <c r="AE400" s="78"/>
      <c r="AG400" s="131"/>
      <c r="AN400" s="78"/>
      <c r="AO400" s="78"/>
      <c r="AP400" s="78"/>
      <c r="AQ400" s="78"/>
      <c r="AR400" s="78"/>
      <c r="AS400" s="78"/>
      <c r="AT400" s="78"/>
      <c r="AU400" s="78"/>
    </row>
    <row r="401" spans="3:64" ht="12.95" customHeight="1">
      <c r="C401" s="139"/>
      <c r="D401" s="139"/>
      <c r="AA401" s="78"/>
      <c r="AB401" s="78"/>
      <c r="AC401" s="78"/>
      <c r="AD401" s="78"/>
      <c r="AE401" s="78"/>
      <c r="AG401" s="131"/>
      <c r="AN401" s="78"/>
      <c r="AO401" s="78"/>
      <c r="AP401" s="78"/>
      <c r="AQ401" s="78"/>
      <c r="AR401" s="78"/>
      <c r="AS401" s="78"/>
      <c r="AT401" s="78"/>
      <c r="AU401" s="78"/>
    </row>
    <row r="402" spans="3:64" ht="12.95" customHeight="1">
      <c r="C402" s="139"/>
      <c r="D402" s="139"/>
      <c r="AA402" s="78"/>
      <c r="AB402" s="78"/>
      <c r="AC402" s="78"/>
      <c r="AD402" s="78"/>
      <c r="AE402" s="78"/>
      <c r="AG402" s="131"/>
      <c r="AN402" s="78"/>
      <c r="AO402" s="78"/>
      <c r="AP402" s="78"/>
      <c r="AQ402" s="78"/>
      <c r="AR402" s="78"/>
      <c r="AS402" s="78"/>
      <c r="AT402" s="78"/>
      <c r="AU402" s="78"/>
    </row>
    <row r="403" spans="3:64" ht="12.95" customHeight="1">
      <c r="C403" s="139"/>
      <c r="D403" s="139"/>
      <c r="AA403" s="78"/>
      <c r="AB403" s="78"/>
      <c r="AC403" s="78"/>
      <c r="AD403" s="78"/>
      <c r="AE403" s="78"/>
      <c r="AG403" s="131"/>
      <c r="AN403" s="78"/>
      <c r="AO403" s="78"/>
      <c r="AP403" s="78"/>
      <c r="AQ403" s="78"/>
      <c r="AR403" s="78"/>
      <c r="AS403" s="78"/>
      <c r="AT403" s="78"/>
      <c r="AU403" s="78"/>
    </row>
    <row r="404" spans="3:64" ht="12.95" customHeight="1">
      <c r="C404" s="139"/>
      <c r="D404" s="139"/>
      <c r="AA404" s="78"/>
      <c r="AB404" s="78"/>
      <c r="AC404" s="78"/>
      <c r="AD404" s="78"/>
      <c r="AE404" s="78"/>
      <c r="AG404" s="131"/>
      <c r="AN404" s="78"/>
      <c r="AO404" s="78"/>
      <c r="AP404" s="78"/>
      <c r="AQ404" s="78"/>
      <c r="AR404" s="78"/>
      <c r="AS404" s="78"/>
      <c r="AT404" s="78"/>
      <c r="AU404" s="78"/>
    </row>
    <row r="405" spans="3:64" ht="12.95" customHeight="1">
      <c r="C405" s="139"/>
      <c r="D405" s="139"/>
      <c r="AA405" s="78"/>
      <c r="AB405" s="78"/>
      <c r="AC405" s="78"/>
      <c r="AD405" s="78"/>
      <c r="AE405" s="78"/>
      <c r="AG405" s="131"/>
      <c r="AN405" s="78"/>
      <c r="AO405" s="78"/>
      <c r="AP405" s="78"/>
      <c r="AQ405" s="78"/>
      <c r="AR405" s="78"/>
      <c r="AS405" s="78"/>
      <c r="AT405" s="78"/>
      <c r="AU405" s="78"/>
    </row>
    <row r="406" spans="3:64" ht="12.95" customHeight="1">
      <c r="C406" s="139"/>
      <c r="D406" s="139"/>
      <c r="AA406" s="78"/>
      <c r="AB406" s="78"/>
      <c r="AC406" s="78"/>
      <c r="AD406" s="78"/>
      <c r="AE406" s="78"/>
      <c r="AG406" s="131"/>
      <c r="AN406" s="78"/>
      <c r="AO406" s="78"/>
      <c r="AP406" s="78"/>
      <c r="AQ406" s="78"/>
      <c r="AR406" s="78"/>
      <c r="AS406" s="78"/>
      <c r="AT406" s="78"/>
      <c r="AU406" s="78"/>
    </row>
    <row r="407" spans="3:64" ht="12.95" customHeight="1">
      <c r="C407" s="139"/>
      <c r="D407" s="139"/>
      <c r="AA407" s="78"/>
      <c r="AB407" s="78"/>
      <c r="AC407" s="78"/>
      <c r="AD407" s="78"/>
      <c r="AE407" s="78"/>
      <c r="AG407" s="131"/>
      <c r="AN407" s="78"/>
      <c r="AO407" s="78"/>
      <c r="AP407" s="78"/>
      <c r="AQ407" s="78"/>
      <c r="AR407" s="78"/>
      <c r="AS407" s="78"/>
      <c r="AT407" s="78"/>
      <c r="AU407" s="78"/>
    </row>
    <row r="408" spans="3:64" ht="12.95" customHeight="1">
      <c r="C408" s="139"/>
      <c r="D408" s="139"/>
      <c r="AA408" s="78"/>
      <c r="AB408" s="78"/>
      <c r="AC408" s="78"/>
      <c r="AD408" s="78"/>
      <c r="AE408" s="78"/>
      <c r="AG408" s="131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</row>
    <row r="409" spans="3:64" ht="12.95" customHeight="1">
      <c r="C409" s="139"/>
      <c r="D409" s="139"/>
      <c r="AA409" s="78"/>
      <c r="AB409" s="78"/>
      <c r="AC409" s="78"/>
      <c r="AD409" s="78"/>
      <c r="AE409" s="78"/>
      <c r="AG409" s="131"/>
      <c r="AN409" s="78"/>
      <c r="AO409" s="78"/>
      <c r="AP409" s="78"/>
      <c r="AQ409" s="78"/>
      <c r="AR409" s="78"/>
      <c r="AS409" s="78"/>
      <c r="AT409" s="78"/>
      <c r="AU409" s="78"/>
      <c r="AV409" s="78"/>
    </row>
    <row r="410" spans="3:64" ht="12.95" customHeight="1">
      <c r="C410" s="139"/>
      <c r="D410" s="139"/>
      <c r="AA410" s="78"/>
      <c r="AB410" s="78"/>
      <c r="AC410" s="78"/>
      <c r="AD410" s="78"/>
      <c r="AE410" s="78"/>
      <c r="AG410" s="131"/>
      <c r="AN410" s="78"/>
      <c r="AO410" s="78"/>
      <c r="AP410" s="78"/>
      <c r="AQ410" s="78"/>
      <c r="AR410" s="78"/>
      <c r="AS410" s="78"/>
      <c r="AT410" s="78"/>
      <c r="AU410" s="78"/>
      <c r="AV410" s="78"/>
      <c r="AX410" s="78"/>
    </row>
    <row r="411" spans="3:64" ht="12.95" customHeight="1">
      <c r="C411" s="139"/>
      <c r="D411" s="139"/>
      <c r="AA411" s="78"/>
      <c r="AB411" s="78"/>
      <c r="AC411" s="78"/>
      <c r="AD411" s="78"/>
      <c r="AE411" s="78"/>
      <c r="AG411" s="131"/>
      <c r="AN411" s="78"/>
      <c r="AO411" s="78"/>
      <c r="AP411" s="78"/>
      <c r="AQ411" s="78"/>
      <c r="AR411" s="78"/>
      <c r="AS411" s="78"/>
      <c r="AT411" s="78"/>
      <c r="AU411" s="78"/>
    </row>
    <row r="412" spans="3:64" ht="12.95" customHeight="1">
      <c r="C412" s="139"/>
      <c r="D412" s="139"/>
      <c r="AA412" s="78"/>
      <c r="AB412" s="78"/>
      <c r="AC412" s="78"/>
      <c r="AD412" s="78"/>
      <c r="AE412" s="78"/>
      <c r="AG412" s="131"/>
      <c r="AN412" s="78"/>
      <c r="AO412" s="78"/>
      <c r="AP412" s="78"/>
      <c r="AQ412" s="78"/>
      <c r="AR412" s="78"/>
      <c r="AS412" s="78"/>
      <c r="AT412" s="78"/>
      <c r="AU412" s="78"/>
    </row>
    <row r="413" spans="3:64" ht="12.95" customHeight="1">
      <c r="C413" s="139"/>
      <c r="D413" s="139"/>
      <c r="AA413" s="78"/>
      <c r="AB413" s="78"/>
      <c r="AC413" s="78"/>
      <c r="AD413" s="78"/>
      <c r="AE413" s="78"/>
      <c r="AG413" s="131"/>
      <c r="AN413" s="78"/>
      <c r="AO413" s="78"/>
      <c r="AP413" s="78"/>
      <c r="AQ413" s="78"/>
      <c r="AR413" s="78"/>
      <c r="AS413" s="78"/>
      <c r="AT413" s="78"/>
      <c r="AU413" s="78"/>
    </row>
    <row r="414" spans="3:64" ht="12.95" customHeight="1">
      <c r="C414" s="139"/>
      <c r="D414" s="139"/>
      <c r="AA414" s="78"/>
      <c r="AB414" s="78"/>
      <c r="AC414" s="78"/>
      <c r="AD414" s="78"/>
      <c r="AE414" s="78"/>
      <c r="AG414" s="131"/>
      <c r="AN414" s="78"/>
      <c r="AO414" s="78"/>
      <c r="AP414" s="78"/>
      <c r="AQ414" s="78"/>
      <c r="AR414" s="78"/>
      <c r="AS414" s="78"/>
      <c r="AT414" s="78"/>
      <c r="AU414" s="78"/>
      <c r="AV414" s="78"/>
    </row>
    <row r="415" spans="3:64" ht="12.95" customHeight="1">
      <c r="C415" s="139"/>
      <c r="D415" s="139"/>
      <c r="AA415" s="78"/>
      <c r="AB415" s="78"/>
      <c r="AC415" s="78"/>
      <c r="AD415" s="78"/>
      <c r="AE415" s="78"/>
      <c r="AG415" s="131"/>
      <c r="AN415" s="78"/>
      <c r="AO415" s="78"/>
      <c r="AP415" s="78"/>
      <c r="AQ415" s="78"/>
      <c r="AR415" s="78"/>
      <c r="AS415" s="78"/>
      <c r="AT415" s="78"/>
      <c r="AU415" s="78"/>
    </row>
    <row r="416" spans="3:64" ht="12.95" customHeight="1">
      <c r="C416" s="139"/>
      <c r="D416" s="139"/>
      <c r="AA416" s="78"/>
      <c r="AB416" s="78"/>
      <c r="AC416" s="78"/>
      <c r="AD416" s="78"/>
      <c r="AE416" s="78"/>
      <c r="AG416" s="131"/>
      <c r="AN416" s="78"/>
      <c r="AO416" s="78"/>
      <c r="AP416" s="78"/>
      <c r="AQ416" s="78"/>
      <c r="AR416" s="78"/>
      <c r="AS416" s="78"/>
      <c r="AT416" s="78"/>
      <c r="AU416" s="78"/>
    </row>
    <row r="417" spans="3:47" ht="12.95" customHeight="1">
      <c r="C417" s="139"/>
      <c r="D417" s="139"/>
      <c r="AA417" s="78"/>
      <c r="AB417" s="78"/>
      <c r="AC417" s="78"/>
      <c r="AD417" s="78"/>
      <c r="AE417" s="78"/>
      <c r="AG417" s="131"/>
      <c r="AN417" s="78"/>
      <c r="AO417" s="78"/>
      <c r="AP417" s="78"/>
      <c r="AQ417" s="78"/>
      <c r="AR417" s="78"/>
      <c r="AS417" s="78"/>
      <c r="AT417" s="78"/>
      <c r="AU417" s="78"/>
    </row>
    <row r="418" spans="3:47" ht="12.95" customHeight="1">
      <c r="C418" s="139"/>
      <c r="D418" s="139"/>
      <c r="AA418" s="78"/>
      <c r="AB418" s="78"/>
      <c r="AC418" s="78"/>
      <c r="AD418" s="78"/>
      <c r="AE418" s="78"/>
      <c r="AG418" s="131"/>
      <c r="AN418" s="78"/>
      <c r="AO418" s="78"/>
      <c r="AP418" s="78"/>
      <c r="AQ418" s="78"/>
      <c r="AR418" s="78"/>
      <c r="AS418" s="78"/>
      <c r="AT418" s="78"/>
      <c r="AU418" s="78"/>
    </row>
    <row r="419" spans="3:47" ht="12.95" customHeight="1">
      <c r="C419" s="139"/>
      <c r="D419" s="139"/>
      <c r="AA419" s="78"/>
      <c r="AB419" s="78"/>
      <c r="AC419" s="78"/>
      <c r="AD419" s="78"/>
      <c r="AE419" s="78"/>
      <c r="AG419" s="131"/>
      <c r="AN419" s="78"/>
      <c r="AO419" s="78"/>
      <c r="AP419" s="78"/>
      <c r="AQ419" s="78"/>
      <c r="AR419" s="78"/>
      <c r="AS419" s="78"/>
      <c r="AT419" s="78"/>
      <c r="AU419" s="78"/>
    </row>
    <row r="420" spans="3:47" ht="12.95" customHeight="1">
      <c r="C420" s="139"/>
      <c r="D420" s="139"/>
      <c r="AA420" s="78"/>
      <c r="AB420" s="78"/>
      <c r="AC420" s="78"/>
      <c r="AD420" s="78"/>
      <c r="AE420" s="78"/>
      <c r="AG420" s="131"/>
      <c r="AN420" s="78"/>
      <c r="AO420" s="78"/>
      <c r="AP420" s="78"/>
      <c r="AQ420" s="78"/>
      <c r="AR420" s="78"/>
      <c r="AS420" s="78"/>
      <c r="AT420" s="78"/>
      <c r="AU420" s="78"/>
    </row>
    <row r="421" spans="3:47" ht="12.95" customHeight="1">
      <c r="C421" s="139"/>
      <c r="D421" s="139"/>
      <c r="AA421" s="78"/>
      <c r="AB421" s="78"/>
      <c r="AC421" s="78"/>
      <c r="AD421" s="78"/>
      <c r="AE421" s="78"/>
      <c r="AG421" s="131"/>
      <c r="AN421" s="78"/>
      <c r="AO421" s="78"/>
      <c r="AP421" s="78"/>
      <c r="AQ421" s="78"/>
      <c r="AR421" s="78"/>
      <c r="AS421" s="78"/>
      <c r="AT421" s="78"/>
      <c r="AU421" s="78"/>
    </row>
    <row r="422" spans="3:47" ht="12.95" customHeight="1">
      <c r="C422" s="139"/>
      <c r="D422" s="139"/>
      <c r="AA422" s="78"/>
      <c r="AB422" s="78"/>
      <c r="AC422" s="78"/>
      <c r="AD422" s="78"/>
      <c r="AE422" s="78"/>
      <c r="AG422" s="131"/>
      <c r="AN422" s="78"/>
      <c r="AO422" s="78"/>
      <c r="AP422" s="78"/>
      <c r="AQ422" s="78"/>
      <c r="AR422" s="78"/>
      <c r="AS422" s="78"/>
      <c r="AT422" s="78"/>
      <c r="AU422" s="78"/>
    </row>
    <row r="423" spans="3:47" ht="12.95" customHeight="1">
      <c r="C423" s="139"/>
      <c r="D423" s="139"/>
      <c r="AA423" s="78"/>
      <c r="AB423" s="78"/>
      <c r="AC423" s="78"/>
      <c r="AD423" s="78"/>
      <c r="AE423" s="78"/>
      <c r="AG423" s="131"/>
      <c r="AN423" s="78"/>
      <c r="AO423" s="78"/>
      <c r="AP423" s="78"/>
      <c r="AQ423" s="78"/>
      <c r="AR423" s="78"/>
      <c r="AS423" s="78"/>
      <c r="AT423" s="78"/>
      <c r="AU423" s="78"/>
    </row>
    <row r="424" spans="3:47" ht="12.95" customHeight="1">
      <c r="C424" s="139"/>
      <c r="D424" s="139"/>
      <c r="AA424" s="78"/>
      <c r="AB424" s="78"/>
      <c r="AC424" s="78"/>
      <c r="AD424" s="78"/>
      <c r="AE424" s="78"/>
      <c r="AG424" s="131"/>
      <c r="AN424" s="78"/>
      <c r="AO424" s="78"/>
      <c r="AP424" s="78"/>
      <c r="AQ424" s="78"/>
      <c r="AR424" s="78"/>
      <c r="AS424" s="78"/>
      <c r="AT424" s="78"/>
      <c r="AU424" s="78"/>
    </row>
    <row r="425" spans="3:47" ht="12.95" customHeight="1">
      <c r="C425" s="139"/>
      <c r="D425" s="139"/>
      <c r="AA425" s="78"/>
      <c r="AB425" s="78"/>
      <c r="AC425" s="78"/>
      <c r="AD425" s="78"/>
      <c r="AE425" s="78"/>
      <c r="AG425" s="131"/>
      <c r="AN425" s="78"/>
      <c r="AO425" s="78"/>
      <c r="AP425" s="78"/>
      <c r="AQ425" s="78"/>
      <c r="AR425" s="78"/>
      <c r="AS425" s="78"/>
      <c r="AT425" s="78"/>
      <c r="AU425" s="78"/>
    </row>
    <row r="426" spans="3:47" ht="12.95" customHeight="1">
      <c r="C426" s="139"/>
      <c r="D426" s="139"/>
      <c r="AA426" s="78"/>
      <c r="AB426" s="78"/>
      <c r="AC426" s="78"/>
      <c r="AD426" s="78"/>
      <c r="AE426" s="78"/>
      <c r="AG426" s="131"/>
      <c r="AN426" s="78"/>
      <c r="AO426" s="78"/>
      <c r="AP426" s="78"/>
      <c r="AQ426" s="78"/>
      <c r="AR426" s="78"/>
      <c r="AS426" s="78"/>
      <c r="AT426" s="78"/>
      <c r="AU426" s="78"/>
    </row>
    <row r="427" spans="3:47" ht="12.95" customHeight="1">
      <c r="C427" s="139"/>
      <c r="D427" s="139"/>
      <c r="AA427" s="78"/>
      <c r="AB427" s="78"/>
      <c r="AC427" s="78"/>
      <c r="AD427" s="78"/>
      <c r="AE427" s="78"/>
      <c r="AG427" s="131"/>
      <c r="AN427" s="78"/>
      <c r="AO427" s="78"/>
      <c r="AP427" s="78"/>
      <c r="AQ427" s="78"/>
      <c r="AR427" s="78"/>
      <c r="AS427" s="78"/>
      <c r="AT427" s="78"/>
      <c r="AU427" s="78"/>
    </row>
    <row r="428" spans="3:47" ht="12.95" customHeight="1">
      <c r="C428" s="139"/>
      <c r="D428" s="139"/>
      <c r="AA428" s="78"/>
      <c r="AB428" s="78"/>
      <c r="AC428" s="78"/>
      <c r="AD428" s="78"/>
      <c r="AE428" s="78"/>
      <c r="AG428" s="131"/>
      <c r="AN428" s="78"/>
      <c r="AO428" s="78"/>
      <c r="AP428" s="78"/>
      <c r="AQ428" s="78"/>
      <c r="AR428" s="78"/>
      <c r="AS428" s="78"/>
      <c r="AT428" s="78"/>
      <c r="AU428" s="78"/>
    </row>
    <row r="429" spans="3:47" ht="12.95" customHeight="1">
      <c r="C429" s="139"/>
      <c r="D429" s="139"/>
      <c r="AA429" s="78"/>
      <c r="AB429" s="78"/>
      <c r="AC429" s="78"/>
      <c r="AD429" s="78"/>
      <c r="AE429" s="78"/>
      <c r="AG429" s="131"/>
      <c r="AN429" s="78"/>
      <c r="AO429" s="78"/>
      <c r="AP429" s="78"/>
      <c r="AQ429" s="78"/>
      <c r="AR429" s="78"/>
      <c r="AS429" s="78"/>
      <c r="AT429" s="78"/>
      <c r="AU429" s="78"/>
    </row>
    <row r="430" spans="3:47" ht="12.95" customHeight="1">
      <c r="C430" s="139"/>
      <c r="D430" s="139"/>
      <c r="AA430" s="78"/>
      <c r="AB430" s="78"/>
      <c r="AC430" s="78"/>
      <c r="AD430" s="78"/>
      <c r="AE430" s="78"/>
      <c r="AG430" s="131"/>
      <c r="AN430" s="78"/>
      <c r="AO430" s="78"/>
      <c r="AP430" s="78"/>
      <c r="AQ430" s="78"/>
      <c r="AR430" s="78"/>
      <c r="AS430" s="78"/>
      <c r="AT430" s="78"/>
      <c r="AU430" s="78"/>
    </row>
    <row r="431" spans="3:47" ht="12.95" customHeight="1">
      <c r="C431" s="139"/>
      <c r="D431" s="139"/>
      <c r="AA431" s="78"/>
      <c r="AB431" s="78"/>
      <c r="AC431" s="78"/>
      <c r="AD431" s="78"/>
      <c r="AE431" s="78"/>
      <c r="AG431" s="131"/>
      <c r="AN431" s="78"/>
      <c r="AO431" s="78"/>
      <c r="AP431" s="78"/>
      <c r="AQ431" s="78"/>
      <c r="AR431" s="78"/>
      <c r="AS431" s="78"/>
      <c r="AT431" s="78"/>
      <c r="AU431" s="78"/>
    </row>
    <row r="432" spans="3:47" ht="12.95" customHeight="1">
      <c r="C432" s="139"/>
      <c r="D432" s="139"/>
      <c r="AA432" s="78"/>
      <c r="AB432" s="78"/>
      <c r="AC432" s="78"/>
      <c r="AD432" s="78"/>
      <c r="AE432" s="78"/>
      <c r="AG432" s="131"/>
      <c r="AN432" s="78"/>
      <c r="AO432" s="78"/>
      <c r="AP432" s="78"/>
      <c r="AQ432" s="78"/>
      <c r="AR432" s="78"/>
      <c r="AS432" s="78"/>
      <c r="AT432" s="78"/>
      <c r="AU432" s="78"/>
    </row>
    <row r="433" spans="3:47" ht="12.95" customHeight="1">
      <c r="C433" s="139"/>
      <c r="D433" s="139"/>
      <c r="AA433" s="78"/>
      <c r="AB433" s="78"/>
      <c r="AC433" s="78"/>
      <c r="AD433" s="78"/>
      <c r="AE433" s="78"/>
      <c r="AG433" s="131"/>
      <c r="AN433" s="78"/>
      <c r="AO433" s="78"/>
      <c r="AP433" s="78"/>
      <c r="AQ433" s="78"/>
      <c r="AR433" s="78"/>
      <c r="AS433" s="78"/>
      <c r="AT433" s="78"/>
      <c r="AU433" s="78"/>
    </row>
    <row r="434" spans="3:47" ht="12.95" customHeight="1">
      <c r="C434" s="139"/>
      <c r="D434" s="139"/>
      <c r="AA434" s="78"/>
      <c r="AB434" s="78"/>
      <c r="AC434" s="78"/>
      <c r="AD434" s="78"/>
      <c r="AE434" s="78"/>
      <c r="AG434" s="131"/>
      <c r="AN434" s="78"/>
      <c r="AO434" s="78"/>
      <c r="AP434" s="78"/>
      <c r="AQ434" s="78"/>
      <c r="AR434" s="78"/>
      <c r="AS434" s="78"/>
      <c r="AT434" s="78"/>
      <c r="AU434" s="78"/>
    </row>
    <row r="435" spans="3:47" ht="12.95" customHeight="1">
      <c r="C435" s="139"/>
      <c r="D435" s="139"/>
      <c r="AA435" s="78"/>
      <c r="AB435" s="78"/>
      <c r="AC435" s="78"/>
      <c r="AD435" s="78"/>
      <c r="AE435" s="78"/>
      <c r="AG435" s="131"/>
      <c r="AN435" s="78"/>
      <c r="AO435" s="78"/>
      <c r="AP435" s="78"/>
      <c r="AQ435" s="78"/>
      <c r="AR435" s="78"/>
      <c r="AS435" s="78"/>
      <c r="AT435" s="78"/>
      <c r="AU435" s="78"/>
    </row>
    <row r="436" spans="3:47" ht="12.95" customHeight="1">
      <c r="C436" s="139"/>
      <c r="D436" s="139"/>
      <c r="AA436" s="78"/>
      <c r="AB436" s="78"/>
      <c r="AC436" s="78"/>
      <c r="AD436" s="78"/>
      <c r="AE436" s="78"/>
      <c r="AG436" s="131"/>
      <c r="AN436" s="78"/>
      <c r="AO436" s="78"/>
      <c r="AP436" s="78"/>
      <c r="AQ436" s="78"/>
      <c r="AR436" s="78"/>
      <c r="AS436" s="78"/>
      <c r="AT436" s="78"/>
      <c r="AU436" s="78"/>
    </row>
    <row r="437" spans="3:47" ht="12.95" customHeight="1">
      <c r="C437" s="139"/>
      <c r="D437" s="139"/>
      <c r="AA437" s="78"/>
      <c r="AB437" s="78"/>
      <c r="AC437" s="78"/>
      <c r="AD437" s="78"/>
      <c r="AE437" s="78"/>
      <c r="AG437" s="131"/>
      <c r="AN437" s="78"/>
      <c r="AO437" s="78"/>
      <c r="AP437" s="78"/>
      <c r="AQ437" s="78"/>
      <c r="AR437" s="78"/>
      <c r="AS437" s="78"/>
      <c r="AT437" s="78"/>
      <c r="AU437" s="78"/>
    </row>
    <row r="438" spans="3:47" ht="12.95" customHeight="1">
      <c r="C438" s="139"/>
      <c r="D438" s="139"/>
      <c r="AA438" s="78"/>
      <c r="AB438" s="78"/>
      <c r="AC438" s="78"/>
      <c r="AD438" s="78"/>
      <c r="AE438" s="78"/>
      <c r="AG438" s="131"/>
      <c r="AN438" s="78"/>
      <c r="AO438" s="78"/>
      <c r="AP438" s="78"/>
      <c r="AQ438" s="78"/>
      <c r="AR438" s="78"/>
      <c r="AS438" s="78"/>
      <c r="AT438" s="78"/>
      <c r="AU438" s="78"/>
    </row>
    <row r="439" spans="3:47" ht="12.95" customHeight="1">
      <c r="C439" s="139"/>
      <c r="D439" s="139"/>
      <c r="AA439" s="78"/>
      <c r="AB439" s="78"/>
      <c r="AC439" s="78"/>
      <c r="AD439" s="78"/>
      <c r="AE439" s="78"/>
      <c r="AG439" s="131"/>
      <c r="AN439" s="78"/>
      <c r="AO439" s="78"/>
      <c r="AP439" s="78"/>
      <c r="AQ439" s="78"/>
      <c r="AR439" s="78"/>
      <c r="AS439" s="78"/>
      <c r="AT439" s="78"/>
      <c r="AU439" s="78"/>
    </row>
    <row r="440" spans="3:47" ht="12.95" customHeight="1">
      <c r="C440" s="139"/>
      <c r="D440" s="139"/>
      <c r="AA440" s="78"/>
      <c r="AB440" s="78"/>
      <c r="AC440" s="78"/>
      <c r="AD440" s="78"/>
      <c r="AE440" s="78"/>
      <c r="AG440" s="131"/>
      <c r="AN440" s="78"/>
      <c r="AO440" s="78"/>
      <c r="AP440" s="78"/>
      <c r="AQ440" s="78"/>
      <c r="AR440" s="78"/>
      <c r="AS440" s="78"/>
      <c r="AT440" s="78"/>
      <c r="AU440" s="78"/>
    </row>
    <row r="441" spans="3:47" ht="12.95" customHeight="1">
      <c r="C441" s="139"/>
      <c r="D441" s="139"/>
      <c r="AA441" s="78"/>
      <c r="AB441" s="78"/>
      <c r="AC441" s="78"/>
      <c r="AD441" s="78"/>
      <c r="AE441" s="78"/>
      <c r="AG441" s="131"/>
      <c r="AN441" s="78"/>
      <c r="AO441" s="78"/>
      <c r="AP441" s="78"/>
      <c r="AQ441" s="78"/>
      <c r="AR441" s="78"/>
      <c r="AS441" s="78"/>
      <c r="AT441" s="78"/>
      <c r="AU441" s="78"/>
    </row>
    <row r="442" spans="3:47" ht="12.95" customHeight="1">
      <c r="C442" s="139"/>
      <c r="D442" s="139"/>
      <c r="AA442" s="78"/>
      <c r="AB442" s="78"/>
      <c r="AC442" s="78"/>
      <c r="AD442" s="78"/>
      <c r="AE442" s="78"/>
      <c r="AG442" s="131"/>
      <c r="AN442" s="78"/>
      <c r="AO442" s="78"/>
      <c r="AP442" s="78"/>
      <c r="AQ442" s="78"/>
      <c r="AR442" s="78"/>
      <c r="AS442" s="78"/>
      <c r="AT442" s="78"/>
      <c r="AU442" s="78"/>
    </row>
    <row r="443" spans="3:47" ht="12.95" customHeight="1">
      <c r="C443" s="139"/>
      <c r="D443" s="139"/>
      <c r="AA443" s="78"/>
      <c r="AB443" s="78"/>
      <c r="AC443" s="78"/>
      <c r="AD443" s="78"/>
      <c r="AE443" s="78"/>
      <c r="AG443" s="131"/>
      <c r="AN443" s="78"/>
      <c r="AO443" s="78"/>
      <c r="AP443" s="78"/>
      <c r="AQ443" s="78"/>
      <c r="AR443" s="78"/>
      <c r="AS443" s="78"/>
      <c r="AT443" s="78"/>
      <c r="AU443" s="78"/>
    </row>
    <row r="444" spans="3:47" ht="12.95" customHeight="1">
      <c r="C444" s="139"/>
      <c r="D444" s="139"/>
      <c r="AA444" s="78"/>
      <c r="AB444" s="78"/>
      <c r="AC444" s="78"/>
      <c r="AD444" s="78"/>
      <c r="AE444" s="78"/>
      <c r="AG444" s="131"/>
      <c r="AN444" s="78"/>
      <c r="AO444" s="78"/>
      <c r="AP444" s="78"/>
      <c r="AQ444" s="78"/>
      <c r="AR444" s="78"/>
      <c r="AS444" s="78"/>
      <c r="AT444" s="78"/>
      <c r="AU444" s="78"/>
    </row>
    <row r="445" spans="3:47" ht="12.95" customHeight="1">
      <c r="C445" s="139"/>
      <c r="D445" s="139"/>
      <c r="AA445" s="78"/>
      <c r="AB445" s="78"/>
      <c r="AC445" s="78"/>
      <c r="AD445" s="78"/>
      <c r="AE445" s="78"/>
      <c r="AG445" s="131"/>
      <c r="AN445" s="78"/>
      <c r="AO445" s="78"/>
      <c r="AP445" s="78"/>
      <c r="AQ445" s="78"/>
      <c r="AR445" s="78"/>
      <c r="AS445" s="78"/>
      <c r="AT445" s="78"/>
      <c r="AU445" s="78"/>
    </row>
    <row r="446" spans="3:47" ht="12.95" customHeight="1">
      <c r="C446" s="139"/>
      <c r="D446" s="139"/>
      <c r="AA446" s="78"/>
      <c r="AB446" s="78"/>
      <c r="AC446" s="78"/>
      <c r="AD446" s="78"/>
      <c r="AE446" s="78"/>
      <c r="AG446" s="131"/>
      <c r="AN446" s="78"/>
      <c r="AO446" s="78"/>
      <c r="AP446" s="78"/>
      <c r="AQ446" s="78"/>
      <c r="AR446" s="78"/>
      <c r="AS446" s="78"/>
      <c r="AT446" s="78"/>
      <c r="AU446" s="78"/>
    </row>
    <row r="447" spans="3:47" ht="12.95" customHeight="1">
      <c r="C447" s="139"/>
      <c r="D447" s="139"/>
      <c r="AA447" s="78"/>
      <c r="AB447" s="78"/>
      <c r="AC447" s="78"/>
      <c r="AD447" s="78"/>
      <c r="AE447" s="78"/>
      <c r="AG447" s="131"/>
      <c r="AN447" s="78"/>
      <c r="AO447" s="78"/>
      <c r="AP447" s="78"/>
      <c r="AQ447" s="78"/>
      <c r="AR447" s="78"/>
      <c r="AS447" s="78"/>
      <c r="AT447" s="78"/>
      <c r="AU447" s="78"/>
    </row>
    <row r="448" spans="3:47" ht="12.95" customHeight="1">
      <c r="C448" s="139"/>
      <c r="D448" s="139"/>
      <c r="AA448" s="78"/>
      <c r="AB448" s="78"/>
      <c r="AC448" s="78"/>
      <c r="AD448" s="78"/>
      <c r="AE448" s="78"/>
      <c r="AG448" s="131"/>
      <c r="AN448" s="78"/>
      <c r="AO448" s="78"/>
      <c r="AP448" s="78"/>
      <c r="AQ448" s="78"/>
      <c r="AR448" s="78"/>
      <c r="AS448" s="78"/>
      <c r="AT448" s="78"/>
      <c r="AU448" s="78"/>
    </row>
    <row r="449" spans="3:47" ht="12.95" customHeight="1">
      <c r="C449" s="139"/>
      <c r="D449" s="139"/>
      <c r="AA449" s="78"/>
      <c r="AB449" s="78"/>
      <c r="AC449" s="78"/>
      <c r="AD449" s="78"/>
      <c r="AE449" s="78"/>
      <c r="AG449" s="131"/>
      <c r="AN449" s="78"/>
      <c r="AO449" s="78"/>
      <c r="AP449" s="78"/>
      <c r="AQ449" s="78"/>
      <c r="AR449" s="78"/>
      <c r="AS449" s="78"/>
      <c r="AT449" s="78"/>
      <c r="AU449" s="78"/>
    </row>
    <row r="450" spans="3:47" ht="12.95" customHeight="1">
      <c r="C450" s="139"/>
      <c r="D450" s="139"/>
      <c r="AA450" s="78"/>
      <c r="AB450" s="78"/>
      <c r="AC450" s="78"/>
      <c r="AD450" s="78"/>
      <c r="AE450" s="78"/>
      <c r="AG450" s="131"/>
      <c r="AN450" s="78"/>
      <c r="AO450" s="78"/>
      <c r="AP450" s="78"/>
      <c r="AQ450" s="78"/>
      <c r="AR450" s="78"/>
      <c r="AS450" s="78"/>
      <c r="AT450" s="78"/>
      <c r="AU450" s="78"/>
    </row>
    <row r="451" spans="3:47" ht="12.95" customHeight="1">
      <c r="C451" s="139"/>
      <c r="D451" s="139"/>
      <c r="AA451" s="78"/>
      <c r="AB451" s="78"/>
      <c r="AC451" s="78"/>
      <c r="AD451" s="78"/>
      <c r="AE451" s="78"/>
      <c r="AG451" s="131"/>
      <c r="AN451" s="78"/>
      <c r="AO451" s="78"/>
      <c r="AP451" s="78"/>
      <c r="AQ451" s="78"/>
      <c r="AR451" s="78"/>
      <c r="AS451" s="78"/>
      <c r="AT451" s="78"/>
      <c r="AU451" s="78"/>
    </row>
    <row r="452" spans="3:47" ht="12.95" customHeight="1">
      <c r="C452" s="139"/>
      <c r="D452" s="139"/>
      <c r="AA452" s="78"/>
      <c r="AB452" s="78"/>
      <c r="AC452" s="78"/>
      <c r="AD452" s="78"/>
      <c r="AE452" s="78"/>
      <c r="AG452" s="131"/>
      <c r="AN452" s="78"/>
      <c r="AO452" s="78"/>
      <c r="AP452" s="78"/>
      <c r="AQ452" s="78"/>
      <c r="AR452" s="78"/>
      <c r="AS452" s="78"/>
      <c r="AT452" s="78"/>
      <c r="AU452" s="78"/>
    </row>
    <row r="453" spans="3:47" ht="12.95" customHeight="1">
      <c r="C453" s="139"/>
      <c r="D453" s="139"/>
      <c r="AA453" s="78"/>
      <c r="AB453" s="78"/>
      <c r="AC453" s="78"/>
      <c r="AD453" s="78"/>
      <c r="AE453" s="78"/>
      <c r="AG453" s="131"/>
      <c r="AN453" s="78"/>
      <c r="AO453" s="78"/>
      <c r="AP453" s="78"/>
      <c r="AQ453" s="78"/>
      <c r="AR453" s="78"/>
      <c r="AS453" s="78"/>
      <c r="AT453" s="78"/>
      <c r="AU453" s="78"/>
    </row>
    <row r="454" spans="3:47" ht="12.95" customHeight="1">
      <c r="C454" s="139"/>
      <c r="D454" s="139"/>
      <c r="AA454" s="78"/>
      <c r="AB454" s="78"/>
      <c r="AC454" s="78"/>
      <c r="AD454" s="78"/>
      <c r="AE454" s="78"/>
      <c r="AG454" s="131"/>
      <c r="AN454" s="78"/>
      <c r="AO454" s="78"/>
      <c r="AP454" s="78"/>
      <c r="AQ454" s="78"/>
      <c r="AR454" s="78"/>
      <c r="AS454" s="78"/>
      <c r="AT454" s="78"/>
      <c r="AU454" s="78"/>
    </row>
    <row r="455" spans="3:47" ht="12.95" customHeight="1">
      <c r="C455" s="139"/>
      <c r="D455" s="139"/>
      <c r="AA455" s="78"/>
      <c r="AB455" s="78"/>
      <c r="AC455" s="78"/>
      <c r="AD455" s="78"/>
      <c r="AE455" s="78"/>
      <c r="AG455" s="131"/>
      <c r="AN455" s="78"/>
      <c r="AO455" s="78"/>
      <c r="AP455" s="78"/>
      <c r="AQ455" s="78"/>
      <c r="AR455" s="78"/>
      <c r="AS455" s="78"/>
      <c r="AT455" s="78"/>
      <c r="AU455" s="78"/>
    </row>
    <row r="456" spans="3:47" ht="12.95" customHeight="1">
      <c r="C456" s="139"/>
      <c r="D456" s="139"/>
      <c r="AA456" s="78"/>
      <c r="AB456" s="78"/>
      <c r="AC456" s="78"/>
      <c r="AD456" s="78"/>
      <c r="AE456" s="78"/>
      <c r="AG456" s="131"/>
      <c r="AN456" s="78"/>
      <c r="AO456" s="78"/>
      <c r="AP456" s="78"/>
      <c r="AQ456" s="78"/>
      <c r="AR456" s="78"/>
      <c r="AS456" s="78"/>
      <c r="AT456" s="78"/>
      <c r="AU456" s="78"/>
    </row>
    <row r="457" spans="3:47" ht="12.95" customHeight="1">
      <c r="C457" s="139"/>
      <c r="D457" s="139"/>
      <c r="AA457" s="78"/>
      <c r="AB457" s="78"/>
      <c r="AC457" s="78"/>
      <c r="AD457" s="78"/>
      <c r="AE457" s="78"/>
      <c r="AG457" s="131"/>
      <c r="AN457" s="78"/>
      <c r="AO457" s="78"/>
      <c r="AP457" s="78"/>
      <c r="AQ457" s="78"/>
      <c r="AR457" s="78"/>
      <c r="AS457" s="78"/>
      <c r="AT457" s="78"/>
      <c r="AU457" s="78"/>
    </row>
    <row r="458" spans="3:47" ht="12.95" customHeight="1">
      <c r="C458" s="139"/>
      <c r="D458" s="139"/>
      <c r="AA458" s="78"/>
      <c r="AB458" s="78"/>
      <c r="AC458" s="78"/>
      <c r="AD458" s="78"/>
      <c r="AE458" s="78"/>
      <c r="AG458" s="131"/>
      <c r="AN458" s="78"/>
      <c r="AO458" s="78"/>
      <c r="AP458" s="78"/>
      <c r="AQ458" s="78"/>
      <c r="AR458" s="78"/>
      <c r="AS458" s="78"/>
      <c r="AT458" s="78"/>
      <c r="AU458" s="78"/>
    </row>
    <row r="459" spans="3:47" ht="12.95" customHeight="1">
      <c r="C459" s="139"/>
      <c r="D459" s="139"/>
      <c r="AA459" s="78"/>
      <c r="AB459" s="78"/>
      <c r="AC459" s="78"/>
      <c r="AD459" s="78"/>
      <c r="AE459" s="78"/>
      <c r="AG459" s="131"/>
      <c r="AN459" s="78"/>
      <c r="AO459" s="78"/>
      <c r="AP459" s="78"/>
      <c r="AQ459" s="78"/>
      <c r="AR459" s="78"/>
      <c r="AS459" s="78"/>
      <c r="AT459" s="78"/>
      <c r="AU459" s="78"/>
    </row>
    <row r="460" spans="3:47" ht="12.95" customHeight="1">
      <c r="C460" s="139"/>
      <c r="D460" s="139"/>
      <c r="AA460" s="78"/>
      <c r="AB460" s="78"/>
      <c r="AC460" s="78"/>
      <c r="AD460" s="78"/>
      <c r="AE460" s="78"/>
      <c r="AG460" s="131"/>
      <c r="AN460" s="78"/>
      <c r="AO460" s="78"/>
      <c r="AP460" s="78"/>
      <c r="AQ460" s="78"/>
      <c r="AR460" s="78"/>
      <c r="AS460" s="78"/>
      <c r="AT460" s="78"/>
      <c r="AU460" s="78"/>
    </row>
    <row r="461" spans="3:47" ht="12.95" customHeight="1">
      <c r="C461" s="139"/>
      <c r="D461" s="139"/>
      <c r="AA461" s="78"/>
      <c r="AB461" s="78"/>
      <c r="AC461" s="78"/>
      <c r="AD461" s="78"/>
      <c r="AE461" s="78"/>
      <c r="AG461" s="131"/>
      <c r="AN461" s="78"/>
      <c r="AO461" s="78"/>
      <c r="AP461" s="78"/>
      <c r="AQ461" s="78"/>
      <c r="AR461" s="78"/>
      <c r="AS461" s="78"/>
      <c r="AT461" s="78"/>
      <c r="AU461" s="78"/>
    </row>
    <row r="462" spans="3:47" ht="12.95" customHeight="1">
      <c r="C462" s="139"/>
      <c r="D462" s="139"/>
      <c r="AA462" s="78"/>
      <c r="AB462" s="78"/>
      <c r="AC462" s="78"/>
      <c r="AD462" s="78"/>
      <c r="AE462" s="78"/>
      <c r="AG462" s="131"/>
      <c r="AN462" s="78"/>
      <c r="AO462" s="78"/>
      <c r="AP462" s="78"/>
      <c r="AQ462" s="78"/>
      <c r="AR462" s="78"/>
      <c r="AS462" s="78"/>
      <c r="AT462" s="78"/>
      <c r="AU462" s="78"/>
    </row>
    <row r="463" spans="3:47" ht="12.95" customHeight="1">
      <c r="C463" s="139"/>
      <c r="D463" s="139"/>
      <c r="AA463" s="78"/>
      <c r="AB463" s="78"/>
      <c r="AC463" s="78"/>
      <c r="AD463" s="78"/>
      <c r="AE463" s="78"/>
      <c r="AG463" s="131"/>
      <c r="AN463" s="78"/>
      <c r="AO463" s="78"/>
      <c r="AP463" s="78"/>
      <c r="AQ463" s="78"/>
      <c r="AR463" s="78"/>
      <c r="AS463" s="78"/>
      <c r="AT463" s="78"/>
      <c r="AU463" s="78"/>
    </row>
    <row r="464" spans="3:47" ht="12.95" customHeight="1">
      <c r="C464" s="139"/>
      <c r="D464" s="139"/>
      <c r="AA464" s="78"/>
      <c r="AB464" s="78"/>
      <c r="AC464" s="78"/>
      <c r="AD464" s="78"/>
      <c r="AE464" s="78"/>
      <c r="AG464" s="131"/>
      <c r="AN464" s="78"/>
      <c r="AO464" s="78"/>
      <c r="AP464" s="78"/>
      <c r="AQ464" s="78"/>
      <c r="AR464" s="78"/>
      <c r="AS464" s="78"/>
      <c r="AT464" s="78"/>
      <c r="AU464" s="78"/>
    </row>
    <row r="465" spans="3:50" ht="12.95" customHeight="1">
      <c r="C465" s="139"/>
      <c r="D465" s="139"/>
      <c r="AA465" s="78"/>
      <c r="AB465" s="78"/>
      <c r="AC465" s="78"/>
      <c r="AD465" s="78"/>
      <c r="AE465" s="78"/>
      <c r="AG465" s="131"/>
      <c r="AN465" s="78"/>
      <c r="AO465" s="78"/>
      <c r="AP465" s="78"/>
      <c r="AQ465" s="78"/>
      <c r="AR465" s="78"/>
      <c r="AS465" s="78"/>
      <c r="AT465" s="78"/>
      <c r="AU465" s="78"/>
    </row>
    <row r="466" spans="3:50" ht="12.95" customHeight="1">
      <c r="C466" s="139"/>
      <c r="D466" s="139"/>
      <c r="AA466" s="78"/>
      <c r="AB466" s="78"/>
      <c r="AC466" s="78"/>
      <c r="AD466" s="78"/>
      <c r="AE466" s="78"/>
      <c r="AG466" s="131"/>
      <c r="AN466" s="78"/>
      <c r="AO466" s="78"/>
      <c r="AP466" s="78"/>
      <c r="AQ466" s="78"/>
      <c r="AR466" s="78"/>
      <c r="AS466" s="78"/>
      <c r="AT466" s="78"/>
      <c r="AU466" s="78"/>
    </row>
    <row r="467" spans="3:50" ht="12.95" customHeight="1">
      <c r="C467" s="139"/>
      <c r="D467" s="139"/>
      <c r="AA467" s="78"/>
      <c r="AB467" s="78"/>
      <c r="AC467" s="78"/>
      <c r="AD467" s="78"/>
      <c r="AE467" s="78"/>
      <c r="AG467" s="131"/>
      <c r="AN467" s="78"/>
      <c r="AO467" s="78"/>
      <c r="AP467" s="78"/>
      <c r="AQ467" s="78"/>
      <c r="AR467" s="78"/>
      <c r="AS467" s="78"/>
      <c r="AT467" s="78"/>
      <c r="AU467" s="78"/>
    </row>
    <row r="468" spans="3:50" ht="12.95" customHeight="1">
      <c r="C468" s="139"/>
      <c r="D468" s="139"/>
      <c r="AA468" s="78"/>
      <c r="AB468" s="78"/>
      <c r="AC468" s="78"/>
      <c r="AD468" s="78"/>
      <c r="AE468" s="78"/>
      <c r="AG468" s="131"/>
      <c r="AN468" s="78"/>
      <c r="AO468" s="78"/>
      <c r="AP468" s="78"/>
      <c r="AQ468" s="78"/>
      <c r="AR468" s="78"/>
      <c r="AS468" s="78"/>
      <c r="AT468" s="78"/>
      <c r="AU468" s="78"/>
    </row>
    <row r="469" spans="3:50" ht="12.95" customHeight="1">
      <c r="C469" s="139"/>
      <c r="D469" s="139"/>
      <c r="AA469" s="78"/>
      <c r="AB469" s="78"/>
      <c r="AC469" s="78"/>
      <c r="AD469" s="78"/>
      <c r="AE469" s="78"/>
      <c r="AG469" s="131"/>
      <c r="AN469" s="78"/>
      <c r="AO469" s="78"/>
      <c r="AP469" s="78"/>
      <c r="AQ469" s="78"/>
      <c r="AR469" s="78"/>
      <c r="AS469" s="78"/>
      <c r="AT469" s="78"/>
      <c r="AU469" s="78"/>
    </row>
    <row r="470" spans="3:50" ht="12.95" customHeight="1">
      <c r="C470" s="139"/>
      <c r="D470" s="139"/>
      <c r="AA470" s="78"/>
      <c r="AB470" s="78"/>
      <c r="AC470" s="78"/>
      <c r="AD470" s="78"/>
      <c r="AE470" s="78"/>
      <c r="AG470" s="131"/>
      <c r="AN470" s="78"/>
      <c r="AO470" s="78"/>
      <c r="AP470" s="78"/>
      <c r="AQ470" s="78"/>
      <c r="AR470" s="78"/>
      <c r="AS470" s="78"/>
      <c r="AT470" s="78"/>
      <c r="AU470" s="78"/>
    </row>
    <row r="471" spans="3:50" ht="12.95" customHeight="1">
      <c r="C471" s="139"/>
      <c r="D471" s="139"/>
      <c r="AA471" s="78"/>
      <c r="AB471" s="78"/>
      <c r="AC471" s="78"/>
      <c r="AD471" s="78"/>
      <c r="AE471" s="78"/>
      <c r="AG471" s="131"/>
      <c r="AN471" s="78"/>
      <c r="AO471" s="78"/>
      <c r="AP471" s="78"/>
      <c r="AQ471" s="78"/>
      <c r="AR471" s="78"/>
      <c r="AS471" s="78"/>
      <c r="AT471" s="78"/>
      <c r="AU471" s="78"/>
    </row>
    <row r="472" spans="3:50" ht="12.95" customHeight="1">
      <c r="C472" s="139"/>
      <c r="D472" s="139"/>
      <c r="AA472" s="78"/>
      <c r="AB472" s="78"/>
      <c r="AC472" s="78"/>
      <c r="AD472" s="78"/>
      <c r="AE472" s="78"/>
      <c r="AG472" s="131"/>
      <c r="AN472" s="78"/>
      <c r="AO472" s="78"/>
      <c r="AP472" s="78"/>
      <c r="AQ472" s="78"/>
      <c r="AR472" s="78"/>
      <c r="AS472" s="78"/>
      <c r="AT472" s="78"/>
      <c r="AU472" s="78"/>
      <c r="AV472" s="78"/>
      <c r="AX472" s="78"/>
    </row>
    <row r="473" spans="3:50" ht="12.95" customHeight="1">
      <c r="C473" s="139"/>
      <c r="D473" s="139"/>
      <c r="AA473" s="78"/>
      <c r="AB473" s="78"/>
      <c r="AC473" s="78"/>
      <c r="AD473" s="78"/>
      <c r="AE473" s="78"/>
      <c r="AG473" s="131"/>
      <c r="AN473" s="78"/>
      <c r="AO473" s="78"/>
      <c r="AP473" s="78"/>
      <c r="AQ473" s="78"/>
      <c r="AR473" s="78"/>
      <c r="AS473" s="78"/>
      <c r="AT473" s="78"/>
      <c r="AU473" s="78"/>
    </row>
    <row r="474" spans="3:50" ht="12.95" customHeight="1">
      <c r="C474" s="139"/>
      <c r="D474" s="139"/>
      <c r="AA474" s="78"/>
      <c r="AB474" s="78"/>
      <c r="AC474" s="78"/>
      <c r="AD474" s="78"/>
      <c r="AE474" s="78"/>
      <c r="AG474" s="131"/>
      <c r="AN474" s="78"/>
      <c r="AO474" s="78"/>
      <c r="AP474" s="78"/>
      <c r="AQ474" s="78"/>
      <c r="AR474" s="78"/>
      <c r="AS474" s="78"/>
      <c r="AT474" s="78"/>
      <c r="AU474" s="78"/>
    </row>
    <row r="475" spans="3:50" ht="12.95" customHeight="1">
      <c r="C475" s="139"/>
      <c r="D475" s="139"/>
      <c r="AA475" s="78"/>
      <c r="AB475" s="78"/>
      <c r="AC475" s="78"/>
      <c r="AD475" s="78"/>
      <c r="AE475" s="78"/>
      <c r="AG475" s="131"/>
      <c r="AN475" s="78"/>
      <c r="AO475" s="78"/>
      <c r="AP475" s="78"/>
      <c r="AQ475" s="78"/>
      <c r="AR475" s="78"/>
      <c r="AS475" s="78"/>
      <c r="AT475" s="78"/>
      <c r="AU475" s="78"/>
    </row>
    <row r="476" spans="3:50" ht="12.95" customHeight="1">
      <c r="C476" s="139"/>
      <c r="D476" s="139"/>
      <c r="AA476" s="78"/>
      <c r="AB476" s="78"/>
      <c r="AC476" s="78"/>
      <c r="AD476" s="78"/>
      <c r="AE476" s="78"/>
      <c r="AG476" s="131"/>
      <c r="AN476" s="78"/>
      <c r="AO476" s="78"/>
      <c r="AP476" s="78"/>
      <c r="AQ476" s="78"/>
      <c r="AR476" s="78"/>
      <c r="AS476" s="78"/>
      <c r="AT476" s="78"/>
      <c r="AU476" s="78"/>
    </row>
    <row r="477" spans="3:50" ht="12.95" customHeight="1">
      <c r="C477" s="139"/>
      <c r="D477" s="139"/>
      <c r="AA477" s="78"/>
      <c r="AB477" s="78"/>
      <c r="AC477" s="78"/>
      <c r="AD477" s="78"/>
      <c r="AE477" s="78"/>
      <c r="AG477" s="131"/>
      <c r="AN477" s="78"/>
      <c r="AO477" s="78"/>
      <c r="AP477" s="78"/>
      <c r="AQ477" s="78"/>
      <c r="AR477" s="78"/>
      <c r="AS477" s="78"/>
      <c r="AT477" s="78"/>
      <c r="AU477" s="78"/>
    </row>
    <row r="478" spans="3:50" ht="12.95" customHeight="1">
      <c r="C478" s="139"/>
      <c r="D478" s="139"/>
      <c r="AA478" s="78"/>
      <c r="AB478" s="78"/>
      <c r="AC478" s="78"/>
      <c r="AD478" s="78"/>
      <c r="AE478" s="78"/>
      <c r="AG478" s="131"/>
      <c r="AN478" s="78"/>
      <c r="AO478" s="78"/>
      <c r="AP478" s="78"/>
      <c r="AQ478" s="78"/>
      <c r="AR478" s="78"/>
      <c r="AS478" s="78"/>
      <c r="AT478" s="78"/>
      <c r="AU478" s="78"/>
    </row>
    <row r="479" spans="3:50" ht="12.95" customHeight="1">
      <c r="C479" s="139"/>
      <c r="D479" s="139"/>
      <c r="AA479" s="78"/>
      <c r="AB479" s="78"/>
      <c r="AC479" s="78"/>
      <c r="AD479" s="78"/>
      <c r="AE479" s="78"/>
      <c r="AG479" s="131"/>
      <c r="AN479" s="78"/>
      <c r="AO479" s="78"/>
      <c r="AP479" s="78"/>
      <c r="AQ479" s="78"/>
      <c r="AR479" s="78"/>
      <c r="AS479" s="78"/>
      <c r="AT479" s="78"/>
      <c r="AU479" s="78"/>
    </row>
    <row r="480" spans="3:50" ht="12.95" customHeight="1">
      <c r="C480" s="139"/>
      <c r="D480" s="139"/>
      <c r="AA480" s="78"/>
      <c r="AB480" s="78"/>
      <c r="AC480" s="78"/>
      <c r="AD480" s="78"/>
      <c r="AE480" s="78"/>
      <c r="AG480" s="131"/>
      <c r="AN480" s="78"/>
      <c r="AO480" s="78"/>
      <c r="AP480" s="78"/>
      <c r="AQ480" s="78"/>
      <c r="AR480" s="78"/>
      <c r="AS480" s="78"/>
      <c r="AT480" s="78"/>
      <c r="AU480" s="78"/>
    </row>
    <row r="481" spans="3:64" ht="12.95" customHeight="1">
      <c r="C481" s="139"/>
      <c r="D481" s="139"/>
      <c r="AA481" s="78"/>
      <c r="AB481" s="78"/>
      <c r="AC481" s="78"/>
      <c r="AD481" s="78"/>
      <c r="AE481" s="78"/>
      <c r="AG481" s="131"/>
      <c r="AN481" s="78"/>
      <c r="AO481" s="78"/>
      <c r="AP481" s="78"/>
      <c r="AQ481" s="78"/>
      <c r="AR481" s="78"/>
      <c r="AS481" s="78"/>
      <c r="AT481" s="78"/>
      <c r="AU481" s="78"/>
    </row>
    <row r="482" spans="3:64" ht="12.95" customHeight="1">
      <c r="C482" s="139"/>
      <c r="D482" s="139"/>
      <c r="AA482" s="78"/>
      <c r="AB482" s="78"/>
      <c r="AC482" s="78"/>
      <c r="AD482" s="78"/>
      <c r="AE482" s="78"/>
      <c r="AG482" s="131"/>
      <c r="AN482" s="78"/>
      <c r="AO482" s="78"/>
      <c r="AP482" s="78"/>
      <c r="AQ482" s="78"/>
      <c r="AR482" s="78"/>
      <c r="AS482" s="78"/>
      <c r="AT482" s="78"/>
      <c r="AU482" s="78"/>
    </row>
    <row r="483" spans="3:64" ht="12.95" customHeight="1">
      <c r="C483" s="139"/>
      <c r="D483" s="139"/>
      <c r="AA483" s="78"/>
      <c r="AB483" s="78"/>
      <c r="AC483" s="78"/>
      <c r="AD483" s="78"/>
      <c r="AE483" s="78"/>
      <c r="AG483" s="131"/>
      <c r="AN483" s="78"/>
      <c r="AO483" s="78"/>
      <c r="AP483" s="78"/>
      <c r="AQ483" s="78"/>
      <c r="AR483" s="78"/>
      <c r="AS483" s="78"/>
      <c r="AT483" s="78"/>
      <c r="AU483" s="78"/>
    </row>
    <row r="484" spans="3:64" ht="12.95" customHeight="1">
      <c r="C484" s="139"/>
      <c r="D484" s="139"/>
      <c r="AA484" s="78"/>
      <c r="AB484" s="78"/>
      <c r="AC484" s="78"/>
      <c r="AD484" s="78"/>
      <c r="AE484" s="78"/>
      <c r="AG484" s="131"/>
      <c r="AN484" s="78"/>
      <c r="AO484" s="78"/>
      <c r="AP484" s="78"/>
      <c r="AQ484" s="78"/>
      <c r="AR484" s="78"/>
      <c r="AS484" s="78"/>
      <c r="AT484" s="78"/>
      <c r="AU484" s="78"/>
    </row>
    <row r="485" spans="3:64" ht="12.95" customHeight="1">
      <c r="C485" s="139"/>
      <c r="D485" s="139"/>
      <c r="AA485" s="78"/>
      <c r="AB485" s="78"/>
      <c r="AC485" s="78"/>
      <c r="AD485" s="78"/>
      <c r="AE485" s="78"/>
      <c r="AG485" s="131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</row>
    <row r="486" spans="3:64" ht="12.95" customHeight="1">
      <c r="C486" s="139"/>
      <c r="D486" s="139"/>
      <c r="AA486" s="78"/>
      <c r="AB486" s="78"/>
      <c r="AC486" s="78"/>
      <c r="AD486" s="78"/>
      <c r="AE486" s="78"/>
      <c r="AG486" s="131"/>
      <c r="AN486" s="78"/>
      <c r="AO486" s="78"/>
      <c r="AP486" s="78"/>
      <c r="AQ486" s="78"/>
      <c r="AR486" s="78"/>
      <c r="AS486" s="78"/>
      <c r="AT486" s="78"/>
      <c r="AU486" s="78"/>
    </row>
    <row r="487" spans="3:64" ht="12.95" customHeight="1">
      <c r="C487" s="139"/>
      <c r="D487" s="139"/>
      <c r="AA487" s="78"/>
      <c r="AB487" s="78"/>
      <c r="AC487" s="78"/>
      <c r="AD487" s="78"/>
      <c r="AE487" s="78"/>
      <c r="AG487" s="131"/>
      <c r="AN487" s="78"/>
      <c r="AO487" s="78"/>
      <c r="AP487" s="78"/>
      <c r="AQ487" s="78"/>
      <c r="AR487" s="78"/>
      <c r="AS487" s="78"/>
      <c r="AT487" s="78"/>
      <c r="AU487" s="78"/>
    </row>
    <row r="488" spans="3:64" ht="12.95" customHeight="1">
      <c r="C488" s="139"/>
      <c r="D488" s="139"/>
      <c r="AA488" s="78"/>
      <c r="AB488" s="78"/>
      <c r="AC488" s="78"/>
      <c r="AD488" s="78"/>
      <c r="AE488" s="78"/>
      <c r="AG488" s="131"/>
      <c r="AN488" s="78"/>
      <c r="AO488" s="78"/>
      <c r="AP488" s="78"/>
      <c r="AQ488" s="78"/>
      <c r="AR488" s="78"/>
      <c r="AS488" s="78"/>
      <c r="AT488" s="78"/>
      <c r="AU488" s="78"/>
    </row>
    <row r="489" spans="3:64" ht="12.95" customHeight="1">
      <c r="C489" s="139"/>
      <c r="D489" s="139"/>
      <c r="AA489" s="78"/>
      <c r="AB489" s="78"/>
      <c r="AC489" s="78"/>
      <c r="AD489" s="78"/>
      <c r="AE489" s="78"/>
      <c r="AG489" s="131"/>
      <c r="AN489" s="78"/>
      <c r="AO489" s="78"/>
      <c r="AP489" s="78"/>
      <c r="AQ489" s="78"/>
      <c r="AR489" s="78"/>
      <c r="AS489" s="78"/>
      <c r="AT489" s="78"/>
      <c r="AU489" s="78"/>
    </row>
    <row r="490" spans="3:64" ht="12.95" customHeight="1">
      <c r="C490" s="139"/>
      <c r="D490" s="139"/>
      <c r="AA490" s="78"/>
      <c r="AB490" s="78"/>
      <c r="AC490" s="78"/>
      <c r="AD490" s="78"/>
      <c r="AE490" s="78"/>
      <c r="AG490" s="131"/>
      <c r="AN490" s="78"/>
      <c r="AO490" s="78"/>
      <c r="AP490" s="78"/>
      <c r="AQ490" s="78"/>
      <c r="AR490" s="78"/>
      <c r="AS490" s="78"/>
      <c r="AT490" s="78"/>
      <c r="AU490" s="78"/>
    </row>
    <row r="491" spans="3:64" ht="12.95" customHeight="1">
      <c r="C491" s="139"/>
      <c r="D491" s="139"/>
      <c r="AA491" s="78"/>
      <c r="AB491" s="78"/>
      <c r="AC491" s="78"/>
      <c r="AD491" s="78"/>
      <c r="AE491" s="78"/>
      <c r="AG491" s="131"/>
      <c r="AN491" s="78"/>
      <c r="AO491" s="78"/>
      <c r="AP491" s="78"/>
      <c r="AQ491" s="78"/>
      <c r="AR491" s="78"/>
      <c r="AS491" s="78"/>
      <c r="AT491" s="78"/>
      <c r="AU491" s="78"/>
    </row>
    <row r="492" spans="3:64" ht="12.95" customHeight="1">
      <c r="C492" s="139"/>
      <c r="D492" s="139"/>
      <c r="AA492" s="78"/>
      <c r="AB492" s="78"/>
      <c r="AC492" s="78"/>
      <c r="AD492" s="78"/>
      <c r="AE492" s="78"/>
      <c r="AG492" s="131"/>
      <c r="AN492" s="78"/>
      <c r="AO492" s="78"/>
      <c r="AP492" s="78"/>
      <c r="AQ492" s="78"/>
      <c r="AR492" s="78"/>
      <c r="AS492" s="78"/>
      <c r="AT492" s="78"/>
      <c r="AU492" s="78"/>
    </row>
    <row r="493" spans="3:64" ht="12.95" customHeight="1">
      <c r="C493" s="139"/>
      <c r="D493" s="139"/>
      <c r="AA493" s="78"/>
      <c r="AB493" s="78"/>
      <c r="AC493" s="78"/>
      <c r="AD493" s="78"/>
      <c r="AE493" s="78"/>
      <c r="AG493" s="131"/>
      <c r="AN493" s="78"/>
      <c r="AO493" s="78"/>
      <c r="AP493" s="78"/>
      <c r="AQ493" s="78"/>
      <c r="AR493" s="78"/>
      <c r="AS493" s="78"/>
      <c r="AT493" s="78"/>
      <c r="AU493" s="78"/>
    </row>
    <row r="494" spans="3:64" ht="12.95" customHeight="1">
      <c r="C494" s="139"/>
      <c r="D494" s="139"/>
      <c r="AA494" s="78"/>
      <c r="AB494" s="78"/>
      <c r="AC494" s="78"/>
      <c r="AD494" s="78"/>
      <c r="AE494" s="78"/>
      <c r="AG494" s="131"/>
      <c r="AN494" s="78"/>
      <c r="AO494" s="78"/>
      <c r="AP494" s="78"/>
      <c r="AQ494" s="78"/>
      <c r="AR494" s="78"/>
      <c r="AS494" s="78"/>
      <c r="AT494" s="78"/>
      <c r="AU494" s="78"/>
    </row>
    <row r="495" spans="3:64" ht="12.95" customHeight="1">
      <c r="C495" s="139"/>
      <c r="D495" s="139"/>
      <c r="AA495" s="78"/>
      <c r="AB495" s="78"/>
      <c r="AC495" s="78"/>
      <c r="AD495" s="78"/>
      <c r="AE495" s="78"/>
      <c r="AG495" s="131"/>
      <c r="AN495" s="78"/>
      <c r="AO495" s="78"/>
      <c r="AP495" s="78"/>
      <c r="AQ495" s="78"/>
      <c r="AR495" s="78"/>
      <c r="AS495" s="78"/>
      <c r="AT495" s="78"/>
      <c r="AU495" s="78"/>
    </row>
    <row r="496" spans="3:64" ht="12.95" customHeight="1">
      <c r="C496" s="139"/>
      <c r="D496" s="139"/>
      <c r="AA496" s="78"/>
      <c r="AB496" s="78"/>
      <c r="AC496" s="78"/>
      <c r="AD496" s="78"/>
      <c r="AE496" s="78"/>
      <c r="AG496" s="131"/>
      <c r="AN496" s="78"/>
      <c r="AO496" s="78"/>
      <c r="AP496" s="78"/>
      <c r="AQ496" s="78"/>
      <c r="AR496" s="78"/>
      <c r="AS496" s="78"/>
      <c r="AT496" s="78"/>
      <c r="AU496" s="78"/>
    </row>
    <row r="497" spans="3:47" ht="12.95" customHeight="1">
      <c r="C497" s="139"/>
      <c r="D497" s="139"/>
      <c r="AA497" s="78"/>
      <c r="AB497" s="78"/>
      <c r="AC497" s="78"/>
      <c r="AD497" s="78"/>
      <c r="AE497" s="78"/>
      <c r="AG497" s="131"/>
      <c r="AN497" s="78"/>
      <c r="AO497" s="78"/>
      <c r="AP497" s="78"/>
      <c r="AQ497" s="78"/>
      <c r="AR497" s="78"/>
      <c r="AS497" s="78"/>
      <c r="AT497" s="78"/>
      <c r="AU497" s="78"/>
    </row>
    <row r="498" spans="3:47" ht="12.95" customHeight="1">
      <c r="C498" s="139"/>
      <c r="D498" s="139"/>
      <c r="AA498" s="78"/>
      <c r="AB498" s="78"/>
      <c r="AC498" s="78"/>
      <c r="AD498" s="78"/>
      <c r="AE498" s="78"/>
      <c r="AG498" s="131"/>
      <c r="AN498" s="78"/>
      <c r="AO498" s="78"/>
      <c r="AP498" s="78"/>
      <c r="AQ498" s="78"/>
      <c r="AR498" s="78"/>
      <c r="AS498" s="78"/>
      <c r="AT498" s="78"/>
      <c r="AU498" s="78"/>
    </row>
    <row r="499" spans="3:47" ht="12.95" customHeight="1">
      <c r="C499" s="139"/>
      <c r="D499" s="139"/>
      <c r="AA499" s="78"/>
      <c r="AB499" s="78"/>
      <c r="AC499" s="78"/>
      <c r="AD499" s="78"/>
      <c r="AE499" s="78"/>
      <c r="AG499" s="131"/>
      <c r="AN499" s="78"/>
      <c r="AO499" s="78"/>
      <c r="AP499" s="78"/>
      <c r="AQ499" s="78"/>
      <c r="AR499" s="78"/>
      <c r="AS499" s="78"/>
      <c r="AT499" s="78"/>
      <c r="AU499" s="78"/>
    </row>
    <row r="500" spans="3:47" ht="12.95" customHeight="1">
      <c r="C500" s="139"/>
      <c r="D500" s="139"/>
      <c r="AA500" s="78"/>
      <c r="AB500" s="78"/>
      <c r="AC500" s="78"/>
      <c r="AD500" s="78"/>
      <c r="AE500" s="78"/>
      <c r="AG500" s="131"/>
      <c r="AN500" s="78"/>
      <c r="AO500" s="78"/>
      <c r="AP500" s="78"/>
      <c r="AQ500" s="78"/>
      <c r="AR500" s="78"/>
      <c r="AS500" s="78"/>
      <c r="AT500" s="78"/>
      <c r="AU500" s="78"/>
    </row>
    <row r="501" spans="3:47" ht="12.95" customHeight="1">
      <c r="C501" s="139"/>
      <c r="D501" s="139"/>
      <c r="AA501" s="78"/>
      <c r="AB501" s="78"/>
      <c r="AC501" s="78"/>
      <c r="AD501" s="78"/>
      <c r="AE501" s="78"/>
      <c r="AG501" s="131"/>
      <c r="AN501" s="78"/>
      <c r="AO501" s="78"/>
      <c r="AP501" s="78"/>
      <c r="AQ501" s="78"/>
      <c r="AR501" s="78"/>
      <c r="AS501" s="78"/>
      <c r="AT501" s="78"/>
      <c r="AU501" s="78"/>
    </row>
    <row r="502" spans="3:47" ht="12.95" customHeight="1">
      <c r="C502" s="139"/>
      <c r="D502" s="139"/>
      <c r="AA502" s="78"/>
      <c r="AB502" s="78"/>
      <c r="AC502" s="78"/>
      <c r="AD502" s="78"/>
      <c r="AE502" s="78"/>
      <c r="AG502" s="131"/>
      <c r="AN502" s="78"/>
      <c r="AO502" s="78"/>
      <c r="AP502" s="78"/>
      <c r="AQ502" s="78"/>
      <c r="AR502" s="78"/>
      <c r="AS502" s="78"/>
      <c r="AT502" s="78"/>
      <c r="AU502" s="78"/>
    </row>
    <row r="503" spans="3:47" ht="12.95" customHeight="1">
      <c r="C503" s="139"/>
      <c r="D503" s="139"/>
      <c r="AA503" s="78"/>
      <c r="AB503" s="78"/>
      <c r="AC503" s="78"/>
      <c r="AD503" s="78"/>
      <c r="AE503" s="78"/>
      <c r="AG503" s="131"/>
      <c r="AN503" s="78"/>
      <c r="AO503" s="78"/>
      <c r="AP503" s="78"/>
      <c r="AQ503" s="78"/>
      <c r="AR503" s="78"/>
      <c r="AS503" s="78"/>
      <c r="AT503" s="78"/>
      <c r="AU503" s="78"/>
    </row>
    <row r="504" spans="3:47" ht="12.95" customHeight="1">
      <c r="C504" s="139"/>
      <c r="D504" s="139"/>
      <c r="AA504" s="78"/>
      <c r="AB504" s="78"/>
      <c r="AC504" s="78"/>
      <c r="AD504" s="78"/>
      <c r="AE504" s="78"/>
      <c r="AG504" s="131"/>
      <c r="AN504" s="78"/>
      <c r="AO504" s="78"/>
      <c r="AP504" s="78"/>
      <c r="AQ504" s="78"/>
      <c r="AR504" s="78"/>
      <c r="AS504" s="78"/>
      <c r="AT504" s="78"/>
      <c r="AU504" s="78"/>
    </row>
    <row r="505" spans="3:47" ht="12.95" customHeight="1">
      <c r="C505" s="139"/>
      <c r="D505" s="139"/>
      <c r="AA505" s="78"/>
      <c r="AB505" s="78"/>
      <c r="AC505" s="78"/>
      <c r="AD505" s="78"/>
      <c r="AE505" s="78"/>
      <c r="AG505" s="131"/>
      <c r="AN505" s="78"/>
      <c r="AO505" s="78"/>
      <c r="AP505" s="78"/>
      <c r="AQ505" s="78"/>
      <c r="AR505" s="78"/>
      <c r="AS505" s="78"/>
      <c r="AT505" s="78"/>
      <c r="AU505" s="78"/>
    </row>
    <row r="506" spans="3:47" ht="12.95" customHeight="1">
      <c r="C506" s="139"/>
      <c r="D506" s="139"/>
      <c r="AA506" s="78"/>
      <c r="AB506" s="78"/>
      <c r="AC506" s="78"/>
      <c r="AD506" s="78"/>
      <c r="AE506" s="78"/>
      <c r="AG506" s="131"/>
      <c r="AN506" s="78"/>
      <c r="AO506" s="78"/>
      <c r="AP506" s="78"/>
      <c r="AQ506" s="78"/>
      <c r="AR506" s="78"/>
      <c r="AS506" s="78"/>
      <c r="AT506" s="78"/>
      <c r="AU506" s="78"/>
    </row>
    <row r="507" spans="3:47" ht="12.95" customHeight="1">
      <c r="C507" s="139"/>
      <c r="D507" s="139"/>
      <c r="AA507" s="78"/>
      <c r="AB507" s="78"/>
      <c r="AC507" s="78"/>
      <c r="AD507" s="78"/>
      <c r="AE507" s="78"/>
      <c r="AG507" s="131"/>
      <c r="AN507" s="78"/>
      <c r="AO507" s="78"/>
      <c r="AP507" s="78"/>
      <c r="AQ507" s="78"/>
      <c r="AR507" s="78"/>
      <c r="AS507" s="78"/>
      <c r="AT507" s="78"/>
      <c r="AU507" s="78"/>
    </row>
    <row r="508" spans="3:47" ht="12.95" customHeight="1">
      <c r="C508" s="139"/>
      <c r="D508" s="139"/>
      <c r="AA508" s="78"/>
      <c r="AB508" s="78"/>
      <c r="AC508" s="78"/>
      <c r="AD508" s="78"/>
      <c r="AE508" s="78"/>
      <c r="AG508" s="131"/>
      <c r="AN508" s="78"/>
      <c r="AO508" s="78"/>
      <c r="AP508" s="78"/>
      <c r="AQ508" s="78"/>
      <c r="AR508" s="78"/>
      <c r="AS508" s="78"/>
      <c r="AT508" s="78"/>
      <c r="AU508" s="78"/>
    </row>
    <row r="509" spans="3:47" ht="12.95" customHeight="1">
      <c r="C509" s="139"/>
      <c r="D509" s="139"/>
      <c r="AA509" s="78"/>
      <c r="AB509" s="78"/>
      <c r="AC509" s="78"/>
      <c r="AD509" s="78"/>
      <c r="AE509" s="78"/>
      <c r="AG509" s="131"/>
      <c r="AN509" s="78"/>
      <c r="AO509" s="78"/>
      <c r="AP509" s="78"/>
      <c r="AQ509" s="78"/>
      <c r="AR509" s="78"/>
      <c r="AS509" s="78"/>
      <c r="AT509" s="78"/>
      <c r="AU509" s="78"/>
    </row>
    <row r="510" spans="3:47" ht="12.95" customHeight="1">
      <c r="C510" s="139"/>
      <c r="D510" s="139"/>
      <c r="AA510" s="78"/>
      <c r="AB510" s="78"/>
      <c r="AC510" s="78"/>
      <c r="AD510" s="78"/>
      <c r="AE510" s="78"/>
      <c r="AG510" s="131"/>
      <c r="AN510" s="78"/>
      <c r="AO510" s="78"/>
      <c r="AP510" s="78"/>
      <c r="AQ510" s="78"/>
      <c r="AR510" s="78"/>
      <c r="AS510" s="78"/>
      <c r="AT510" s="78"/>
      <c r="AU510" s="78"/>
    </row>
    <row r="511" spans="3:47" ht="12.95" customHeight="1">
      <c r="C511" s="139"/>
      <c r="D511" s="139"/>
      <c r="AA511" s="78"/>
      <c r="AB511" s="78"/>
      <c r="AC511" s="78"/>
      <c r="AD511" s="78"/>
      <c r="AE511" s="78"/>
      <c r="AG511" s="131"/>
      <c r="AN511" s="78"/>
      <c r="AO511" s="78"/>
      <c r="AP511" s="78"/>
      <c r="AQ511" s="78"/>
      <c r="AR511" s="78"/>
      <c r="AS511" s="78"/>
      <c r="AT511" s="78"/>
      <c r="AU511" s="78"/>
    </row>
    <row r="512" spans="3:47" ht="12.95" customHeight="1">
      <c r="C512" s="139"/>
      <c r="D512" s="139"/>
      <c r="AA512" s="78"/>
      <c r="AB512" s="78"/>
      <c r="AC512" s="78"/>
      <c r="AD512" s="78"/>
      <c r="AE512" s="78"/>
      <c r="AG512" s="131"/>
      <c r="AN512" s="78"/>
      <c r="AO512" s="78"/>
      <c r="AP512" s="78"/>
      <c r="AQ512" s="78"/>
      <c r="AR512" s="78"/>
      <c r="AS512" s="78"/>
      <c r="AT512" s="78"/>
      <c r="AU512" s="78"/>
    </row>
    <row r="513" spans="3:64" ht="12.95" customHeight="1">
      <c r="C513" s="139"/>
      <c r="D513" s="139"/>
      <c r="AA513" s="78"/>
      <c r="AB513" s="78"/>
      <c r="AC513" s="78"/>
      <c r="AD513" s="78"/>
      <c r="AE513" s="78"/>
      <c r="AG513" s="131"/>
      <c r="AN513" s="78"/>
      <c r="AO513" s="78"/>
      <c r="AP513" s="78"/>
      <c r="AQ513" s="78"/>
      <c r="AR513" s="78"/>
      <c r="AS513" s="78"/>
      <c r="AT513" s="78"/>
      <c r="AU513" s="78"/>
    </row>
    <row r="514" spans="3:64" ht="12.95" customHeight="1">
      <c r="C514" s="139"/>
      <c r="D514" s="139"/>
      <c r="AA514" s="78"/>
      <c r="AB514" s="78"/>
      <c r="AC514" s="78"/>
      <c r="AD514" s="78"/>
      <c r="AE514" s="78"/>
      <c r="AG514" s="131"/>
      <c r="AN514" s="78"/>
      <c r="AO514" s="78"/>
      <c r="AP514" s="78"/>
      <c r="AQ514" s="78"/>
      <c r="AR514" s="78"/>
      <c r="AS514" s="78"/>
      <c r="AT514" s="78"/>
      <c r="AU514" s="78"/>
    </row>
    <row r="515" spans="3:64" ht="12.95" customHeight="1">
      <c r="C515" s="139"/>
      <c r="D515" s="139"/>
      <c r="AA515" s="78"/>
      <c r="AB515" s="78"/>
      <c r="AC515" s="78"/>
      <c r="AD515" s="78"/>
      <c r="AE515" s="78"/>
      <c r="AG515" s="131"/>
      <c r="AN515" s="78"/>
      <c r="AO515" s="78"/>
      <c r="AP515" s="78"/>
      <c r="AQ515" s="78"/>
      <c r="AR515" s="78"/>
      <c r="AS515" s="78"/>
      <c r="AT515" s="78"/>
      <c r="AU515" s="78"/>
      <c r="AV515" s="78"/>
    </row>
    <row r="516" spans="3:64" ht="12.95" customHeight="1">
      <c r="C516" s="139"/>
      <c r="D516" s="139"/>
      <c r="AA516" s="78"/>
      <c r="AB516" s="78"/>
      <c r="AC516" s="78"/>
      <c r="AD516" s="78"/>
      <c r="AE516" s="78"/>
      <c r="AG516" s="131"/>
      <c r="AN516" s="78"/>
      <c r="AO516" s="78"/>
      <c r="AP516" s="78"/>
      <c r="AQ516" s="78"/>
      <c r="AR516" s="78"/>
      <c r="AS516" s="78"/>
      <c r="AT516" s="78"/>
      <c r="AU516" s="78"/>
    </row>
    <row r="517" spans="3:64" ht="12.95" customHeight="1">
      <c r="C517" s="139"/>
      <c r="D517" s="139"/>
      <c r="AA517" s="78"/>
      <c r="AB517" s="78"/>
      <c r="AC517" s="78"/>
      <c r="AD517" s="78"/>
      <c r="AE517" s="78"/>
      <c r="AG517" s="131"/>
      <c r="AN517" s="78"/>
      <c r="AO517" s="78"/>
      <c r="AP517" s="78"/>
      <c r="AQ517" s="78"/>
      <c r="AR517" s="78"/>
      <c r="AS517" s="78"/>
      <c r="AT517" s="78"/>
      <c r="AU517" s="78"/>
    </row>
    <row r="518" spans="3:64" ht="12.95" customHeight="1">
      <c r="C518" s="139"/>
      <c r="D518" s="139"/>
      <c r="AA518" s="78"/>
      <c r="AB518" s="78"/>
      <c r="AC518" s="78"/>
      <c r="AD518" s="78"/>
      <c r="AE518" s="78"/>
      <c r="AG518" s="131"/>
      <c r="AN518" s="78"/>
      <c r="AO518" s="78"/>
      <c r="AP518" s="78"/>
      <c r="AQ518" s="78"/>
      <c r="AR518" s="78"/>
      <c r="AS518" s="78"/>
      <c r="AT518" s="78"/>
      <c r="AU518" s="78"/>
      <c r="AV518" s="78"/>
    </row>
    <row r="519" spans="3:64" ht="12.95" customHeight="1">
      <c r="C519" s="139"/>
      <c r="D519" s="139"/>
      <c r="AA519" s="78"/>
      <c r="AB519" s="78"/>
      <c r="AC519" s="78"/>
      <c r="AD519" s="78"/>
      <c r="AE519" s="78"/>
      <c r="AG519" s="131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</row>
    <row r="520" spans="3:64" ht="12.95" customHeight="1">
      <c r="C520" s="139"/>
      <c r="D520" s="139"/>
      <c r="AA520" s="78"/>
      <c r="AB520" s="78"/>
      <c r="AC520" s="78"/>
      <c r="AD520" s="78"/>
      <c r="AE520" s="78"/>
      <c r="AG520" s="131"/>
      <c r="AN520" s="78"/>
      <c r="AO520" s="78"/>
      <c r="AP520" s="78"/>
      <c r="AQ520" s="78"/>
      <c r="AR520" s="78"/>
      <c r="AS520" s="78"/>
      <c r="AT520" s="78"/>
      <c r="AU520" s="78"/>
    </row>
    <row r="521" spans="3:64" ht="12.95" customHeight="1">
      <c r="C521" s="139"/>
      <c r="D521" s="139"/>
      <c r="AA521" s="78"/>
      <c r="AB521" s="78"/>
      <c r="AC521" s="78"/>
      <c r="AD521" s="78"/>
      <c r="AE521" s="78"/>
      <c r="AG521" s="131"/>
      <c r="AN521" s="78"/>
      <c r="AO521" s="78"/>
      <c r="AP521" s="78"/>
      <c r="AQ521" s="78"/>
      <c r="AR521" s="78"/>
      <c r="AS521" s="78"/>
      <c r="AT521" s="78"/>
      <c r="AU521" s="78"/>
    </row>
    <row r="522" spans="3:64" ht="12.95" customHeight="1">
      <c r="C522" s="139"/>
      <c r="D522" s="139"/>
      <c r="AA522" s="78"/>
      <c r="AB522" s="78"/>
      <c r="AC522" s="78"/>
      <c r="AD522" s="78"/>
      <c r="AE522" s="78"/>
      <c r="AG522" s="131"/>
      <c r="AN522" s="78"/>
      <c r="AO522" s="78"/>
      <c r="AP522" s="78"/>
      <c r="AQ522" s="78"/>
      <c r="AR522" s="78"/>
      <c r="AS522" s="78"/>
      <c r="AT522" s="78"/>
      <c r="AU522" s="78"/>
    </row>
    <row r="523" spans="3:64" ht="12.95" customHeight="1">
      <c r="C523" s="139"/>
      <c r="D523" s="139"/>
      <c r="AA523" s="78"/>
      <c r="AB523" s="78"/>
      <c r="AC523" s="78"/>
      <c r="AD523" s="78"/>
      <c r="AE523" s="78"/>
      <c r="AG523" s="131"/>
      <c r="AN523" s="78"/>
      <c r="AO523" s="78"/>
      <c r="AP523" s="78"/>
      <c r="AQ523" s="78"/>
      <c r="AR523" s="78"/>
      <c r="AS523" s="78"/>
      <c r="AT523" s="78"/>
      <c r="AU523" s="78"/>
    </row>
    <row r="524" spans="3:64" ht="12.95" customHeight="1">
      <c r="C524" s="139"/>
      <c r="D524" s="139"/>
      <c r="AA524" s="78"/>
      <c r="AB524" s="78"/>
      <c r="AC524" s="78"/>
      <c r="AD524" s="78"/>
      <c r="AE524" s="78"/>
      <c r="AG524" s="131"/>
      <c r="AN524" s="78"/>
      <c r="AO524" s="78"/>
      <c r="AP524" s="78"/>
      <c r="AQ524" s="78"/>
      <c r="AR524" s="78"/>
      <c r="AS524" s="78"/>
      <c r="AT524" s="78"/>
      <c r="AU524" s="78"/>
    </row>
    <row r="525" spans="3:64" ht="12.95" customHeight="1">
      <c r="C525" s="139"/>
      <c r="D525" s="139"/>
      <c r="AA525" s="78"/>
      <c r="AB525" s="78"/>
      <c r="AC525" s="78"/>
      <c r="AD525" s="78"/>
      <c r="AE525" s="78"/>
      <c r="AG525" s="131"/>
      <c r="AN525" s="78"/>
      <c r="AO525" s="78"/>
      <c r="AP525" s="78"/>
      <c r="AQ525" s="78"/>
      <c r="AR525" s="78"/>
      <c r="AS525" s="78"/>
      <c r="AT525" s="78"/>
      <c r="AU525" s="78"/>
    </row>
    <row r="526" spans="3:64" ht="12.95" customHeight="1">
      <c r="C526" s="139"/>
      <c r="D526" s="139"/>
      <c r="AA526" s="78"/>
      <c r="AB526" s="78"/>
      <c r="AC526" s="78"/>
      <c r="AD526" s="78"/>
      <c r="AE526" s="78"/>
      <c r="AG526" s="131"/>
      <c r="AN526" s="78"/>
      <c r="AO526" s="78"/>
      <c r="AP526" s="78"/>
      <c r="AQ526" s="78"/>
      <c r="AR526" s="78"/>
      <c r="AS526" s="78"/>
      <c r="AT526" s="78"/>
      <c r="AU526" s="78"/>
    </row>
    <row r="527" spans="3:64" ht="12.95" customHeight="1">
      <c r="C527" s="139"/>
      <c r="D527" s="139"/>
      <c r="AA527" s="78"/>
      <c r="AB527" s="78"/>
      <c r="AC527" s="78"/>
      <c r="AD527" s="78"/>
      <c r="AE527" s="78"/>
      <c r="AG527" s="131"/>
      <c r="AN527" s="78"/>
      <c r="AO527" s="78"/>
      <c r="AP527" s="78"/>
      <c r="AQ527" s="78"/>
      <c r="AR527" s="78"/>
      <c r="AS527" s="78"/>
      <c r="AT527" s="78"/>
      <c r="AU527" s="78"/>
    </row>
    <row r="528" spans="3:64" ht="12.95" customHeight="1">
      <c r="C528" s="139"/>
      <c r="D528" s="139"/>
      <c r="AA528" s="78"/>
      <c r="AB528" s="78"/>
      <c r="AC528" s="78"/>
      <c r="AD528" s="78"/>
      <c r="AE528" s="78"/>
      <c r="AG528" s="131"/>
      <c r="AN528" s="78"/>
      <c r="AO528" s="78"/>
      <c r="AP528" s="78"/>
      <c r="AQ528" s="78"/>
      <c r="AR528" s="78"/>
      <c r="AS528" s="78"/>
      <c r="AT528" s="78"/>
      <c r="AU528" s="78"/>
      <c r="AV528" s="78"/>
      <c r="AX528" s="78"/>
    </row>
    <row r="529" spans="3:64" ht="12.95" customHeight="1">
      <c r="C529" s="139"/>
      <c r="D529" s="139"/>
      <c r="AA529" s="78"/>
      <c r="AB529" s="78"/>
      <c r="AC529" s="78"/>
      <c r="AD529" s="78"/>
      <c r="AE529" s="78"/>
      <c r="AG529" s="131"/>
      <c r="AN529" s="78"/>
      <c r="AO529" s="78"/>
      <c r="AP529" s="78"/>
      <c r="AQ529" s="78"/>
      <c r="AR529" s="78"/>
      <c r="AS529" s="78"/>
      <c r="AT529" s="78"/>
      <c r="AU529" s="78"/>
    </row>
    <row r="530" spans="3:64" ht="12.95" customHeight="1">
      <c r="C530" s="139"/>
      <c r="D530" s="139"/>
      <c r="AA530" s="78"/>
      <c r="AB530" s="78"/>
      <c r="AC530" s="78"/>
      <c r="AD530" s="78"/>
      <c r="AE530" s="78"/>
      <c r="AG530" s="131"/>
      <c r="AN530" s="78"/>
      <c r="AO530" s="78"/>
      <c r="AP530" s="78"/>
      <c r="AQ530" s="78"/>
      <c r="AR530" s="78"/>
      <c r="AS530" s="78"/>
      <c r="AT530" s="78"/>
      <c r="AU530" s="78"/>
    </row>
    <row r="531" spans="3:64" ht="12.95" customHeight="1">
      <c r="C531" s="139"/>
      <c r="D531" s="139"/>
      <c r="AA531" s="78"/>
      <c r="AB531" s="78"/>
      <c r="AC531" s="78"/>
      <c r="AD531" s="78"/>
      <c r="AE531" s="78"/>
      <c r="AG531" s="131"/>
      <c r="AN531" s="78"/>
      <c r="AO531" s="78"/>
      <c r="AP531" s="78"/>
      <c r="AQ531" s="78"/>
      <c r="AR531" s="78"/>
      <c r="AS531" s="78"/>
      <c r="AT531" s="78"/>
      <c r="AU531" s="78"/>
    </row>
    <row r="532" spans="3:64" ht="12.95" customHeight="1">
      <c r="C532" s="139"/>
      <c r="D532" s="139"/>
      <c r="AA532" s="78"/>
      <c r="AB532" s="78"/>
      <c r="AC532" s="78"/>
      <c r="AD532" s="78"/>
      <c r="AE532" s="78"/>
      <c r="AG532" s="131"/>
      <c r="AN532" s="78"/>
      <c r="AO532" s="78"/>
      <c r="AP532" s="78"/>
      <c r="AQ532" s="78"/>
      <c r="AR532" s="78"/>
      <c r="AS532" s="78"/>
      <c r="AT532" s="78"/>
      <c r="AU532" s="78"/>
    </row>
    <row r="533" spans="3:64" ht="12.95" customHeight="1">
      <c r="C533" s="139"/>
      <c r="D533" s="139"/>
      <c r="AA533" s="78"/>
      <c r="AB533" s="78"/>
      <c r="AC533" s="78"/>
      <c r="AD533" s="78"/>
      <c r="AE533" s="78"/>
      <c r="AG533" s="131"/>
      <c r="AN533" s="78"/>
      <c r="AO533" s="78"/>
      <c r="AP533" s="78"/>
      <c r="AQ533" s="78"/>
      <c r="AR533" s="78"/>
      <c r="AS533" s="78"/>
      <c r="AT533" s="78"/>
      <c r="AU533" s="78"/>
    </row>
    <row r="534" spans="3:64" ht="12.95" customHeight="1">
      <c r="C534" s="139"/>
      <c r="D534" s="139"/>
      <c r="AA534" s="78"/>
      <c r="AB534" s="78"/>
      <c r="AC534" s="78"/>
      <c r="AD534" s="78"/>
      <c r="AE534" s="78"/>
      <c r="AG534" s="131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</row>
    <row r="535" spans="3:64" ht="12.95" customHeight="1">
      <c r="C535" s="139"/>
      <c r="D535" s="139"/>
      <c r="AA535" s="78"/>
      <c r="AB535" s="78"/>
      <c r="AC535" s="78"/>
      <c r="AD535" s="78"/>
      <c r="AE535" s="78"/>
      <c r="AG535" s="131"/>
      <c r="AN535" s="78"/>
      <c r="AO535" s="78"/>
      <c r="AP535" s="78"/>
      <c r="AQ535" s="78"/>
      <c r="AR535" s="78"/>
      <c r="AS535" s="78"/>
      <c r="AT535" s="78"/>
      <c r="AU535" s="78"/>
    </row>
    <row r="536" spans="3:64" ht="12.95" customHeight="1">
      <c r="C536" s="139"/>
      <c r="D536" s="139"/>
      <c r="AA536" s="78"/>
      <c r="AB536" s="78"/>
      <c r="AC536" s="78"/>
      <c r="AD536" s="78"/>
      <c r="AE536" s="78"/>
      <c r="AG536" s="131"/>
      <c r="AN536" s="78"/>
      <c r="AO536" s="78"/>
      <c r="AP536" s="78"/>
      <c r="AQ536" s="78"/>
      <c r="AR536" s="78"/>
      <c r="AS536" s="78"/>
      <c r="AT536" s="78"/>
      <c r="AU536" s="78"/>
    </row>
    <row r="537" spans="3:64" ht="12.95" customHeight="1">
      <c r="C537" s="139"/>
      <c r="D537" s="139"/>
      <c r="AA537" s="78"/>
      <c r="AB537" s="78"/>
      <c r="AC537" s="78"/>
      <c r="AD537" s="78"/>
      <c r="AE537" s="78"/>
      <c r="AG537" s="131"/>
      <c r="AN537" s="78"/>
      <c r="AO537" s="78"/>
      <c r="AP537" s="78"/>
      <c r="AQ537" s="78"/>
      <c r="AR537" s="78"/>
      <c r="AS537" s="78"/>
      <c r="AT537" s="78"/>
      <c r="AU537" s="78"/>
    </row>
    <row r="538" spans="3:64" ht="12.95" customHeight="1">
      <c r="C538" s="139"/>
      <c r="D538" s="139"/>
      <c r="AA538" s="78"/>
      <c r="AB538" s="78"/>
      <c r="AC538" s="78"/>
      <c r="AD538" s="78"/>
      <c r="AE538" s="78"/>
      <c r="AG538" s="131"/>
      <c r="AN538" s="78"/>
      <c r="AO538" s="78"/>
      <c r="AP538" s="78"/>
      <c r="AQ538" s="78"/>
      <c r="AR538" s="78"/>
      <c r="AS538" s="78"/>
      <c r="AT538" s="78"/>
      <c r="AU538" s="78"/>
    </row>
    <row r="539" spans="3:64" ht="12.95" customHeight="1">
      <c r="C539" s="139"/>
      <c r="D539" s="139"/>
      <c r="AA539" s="78"/>
      <c r="AB539" s="78"/>
      <c r="AC539" s="78"/>
      <c r="AD539" s="78"/>
      <c r="AE539" s="78"/>
      <c r="AG539" s="131"/>
      <c r="AN539" s="78"/>
      <c r="AO539" s="78"/>
      <c r="AP539" s="78"/>
      <c r="AQ539" s="78"/>
      <c r="AR539" s="78"/>
      <c r="AS539" s="78"/>
      <c r="AT539" s="78"/>
      <c r="AU539" s="78"/>
    </row>
    <row r="540" spans="3:64" ht="12.95" customHeight="1">
      <c r="C540" s="139"/>
      <c r="D540" s="139"/>
      <c r="AA540" s="78"/>
      <c r="AB540" s="78"/>
      <c r="AC540" s="78"/>
      <c r="AD540" s="78"/>
      <c r="AE540" s="78"/>
      <c r="AG540" s="131"/>
      <c r="AN540" s="78"/>
      <c r="AO540" s="78"/>
      <c r="AP540" s="78"/>
      <c r="AQ540" s="78"/>
      <c r="AR540" s="78"/>
      <c r="AS540" s="78"/>
      <c r="AT540" s="78"/>
      <c r="AU540" s="78"/>
    </row>
    <row r="541" spans="3:64" ht="12.95" customHeight="1">
      <c r="C541" s="139"/>
      <c r="D541" s="139"/>
      <c r="AA541" s="78"/>
      <c r="AB541" s="78"/>
      <c r="AC541" s="78"/>
      <c r="AD541" s="78"/>
      <c r="AE541" s="78"/>
      <c r="AG541" s="131"/>
      <c r="AN541" s="78"/>
      <c r="AO541" s="78"/>
      <c r="AP541" s="78"/>
      <c r="AQ541" s="78"/>
      <c r="AR541" s="78"/>
      <c r="AS541" s="78"/>
      <c r="AT541" s="78"/>
      <c r="AU541" s="78"/>
    </row>
    <row r="542" spans="3:64" ht="12.95" customHeight="1">
      <c r="C542" s="139"/>
      <c r="D542" s="139"/>
      <c r="AA542" s="78"/>
      <c r="AB542" s="78"/>
      <c r="AC542" s="78"/>
      <c r="AD542" s="78"/>
      <c r="AE542" s="78"/>
      <c r="AG542" s="131"/>
      <c r="AN542" s="78"/>
      <c r="AO542" s="78"/>
      <c r="AP542" s="78"/>
      <c r="AQ542" s="78"/>
      <c r="AR542" s="78"/>
      <c r="AS542" s="78"/>
      <c r="AT542" s="78"/>
      <c r="AU542" s="78"/>
    </row>
    <row r="543" spans="3:64" ht="12.95" customHeight="1">
      <c r="C543" s="139"/>
      <c r="D543" s="139"/>
      <c r="AA543" s="78"/>
      <c r="AB543" s="78"/>
      <c r="AC543" s="78"/>
      <c r="AD543" s="78"/>
      <c r="AE543" s="78"/>
      <c r="AG543" s="131"/>
      <c r="AN543" s="78"/>
      <c r="AO543" s="78"/>
      <c r="AP543" s="78"/>
      <c r="AQ543" s="78"/>
      <c r="AR543" s="78"/>
      <c r="AS543" s="78"/>
      <c r="AT543" s="78"/>
      <c r="AU543" s="78"/>
    </row>
    <row r="544" spans="3:64" ht="12.95" customHeight="1">
      <c r="C544" s="139"/>
      <c r="D544" s="139"/>
      <c r="AA544" s="78"/>
      <c r="AB544" s="78"/>
      <c r="AC544" s="78"/>
      <c r="AD544" s="78"/>
      <c r="AE544" s="78"/>
      <c r="AG544" s="131"/>
      <c r="AN544" s="78"/>
      <c r="AO544" s="78"/>
      <c r="AP544" s="78"/>
      <c r="AQ544" s="78"/>
      <c r="AR544" s="78"/>
      <c r="AS544" s="78"/>
      <c r="AT544" s="78"/>
      <c r="AU544" s="78"/>
    </row>
    <row r="545" spans="3:48" ht="12.95" customHeight="1">
      <c r="C545" s="139"/>
      <c r="D545" s="139"/>
      <c r="AA545" s="78"/>
      <c r="AB545" s="78"/>
      <c r="AC545" s="78"/>
      <c r="AD545" s="78"/>
      <c r="AE545" s="78"/>
      <c r="AG545" s="131"/>
      <c r="AN545" s="78"/>
      <c r="AO545" s="78"/>
      <c r="AP545" s="78"/>
      <c r="AQ545" s="78"/>
      <c r="AR545" s="78"/>
      <c r="AS545" s="78"/>
      <c r="AT545" s="78"/>
      <c r="AU545" s="78"/>
    </row>
    <row r="546" spans="3:48" ht="12.95" customHeight="1">
      <c r="C546" s="139"/>
      <c r="D546" s="139"/>
      <c r="AA546" s="78"/>
      <c r="AB546" s="78"/>
      <c r="AC546" s="78"/>
      <c r="AD546" s="78"/>
      <c r="AE546" s="78"/>
      <c r="AG546" s="131"/>
      <c r="AN546" s="78"/>
      <c r="AO546" s="78"/>
      <c r="AP546" s="78"/>
      <c r="AQ546" s="78"/>
      <c r="AR546" s="78"/>
      <c r="AS546" s="78"/>
      <c r="AT546" s="78"/>
      <c r="AU546" s="78"/>
    </row>
    <row r="547" spans="3:48" ht="12.95" customHeight="1">
      <c r="C547" s="139"/>
      <c r="D547" s="139"/>
      <c r="AA547" s="78"/>
      <c r="AB547" s="78"/>
      <c r="AC547" s="78"/>
      <c r="AD547" s="78"/>
      <c r="AE547" s="78"/>
      <c r="AG547" s="131"/>
      <c r="AN547" s="78"/>
      <c r="AO547" s="78"/>
      <c r="AP547" s="78"/>
      <c r="AQ547" s="78"/>
      <c r="AR547" s="78"/>
      <c r="AS547" s="78"/>
      <c r="AT547" s="78"/>
      <c r="AU547" s="78"/>
    </row>
    <row r="548" spans="3:48" ht="12.95" customHeight="1">
      <c r="C548" s="139"/>
      <c r="D548" s="139"/>
      <c r="AA548" s="78"/>
      <c r="AB548" s="78"/>
      <c r="AC548" s="78"/>
      <c r="AD548" s="78"/>
      <c r="AE548" s="78"/>
      <c r="AG548" s="131"/>
      <c r="AN548" s="78"/>
      <c r="AO548" s="78"/>
      <c r="AP548" s="78"/>
      <c r="AQ548" s="78"/>
      <c r="AR548" s="78"/>
      <c r="AS548" s="78"/>
      <c r="AT548" s="78"/>
      <c r="AU548" s="78"/>
    </row>
    <row r="549" spans="3:48" ht="12.95" customHeight="1">
      <c r="C549" s="139"/>
      <c r="D549" s="139"/>
      <c r="AA549" s="78"/>
      <c r="AB549" s="78"/>
      <c r="AC549" s="78"/>
      <c r="AD549" s="78"/>
      <c r="AE549" s="78"/>
      <c r="AG549" s="131"/>
      <c r="AN549" s="78"/>
      <c r="AO549" s="78"/>
      <c r="AP549" s="78"/>
      <c r="AQ549" s="78"/>
      <c r="AR549" s="78"/>
      <c r="AS549" s="78"/>
      <c r="AT549" s="78"/>
      <c r="AU549" s="78"/>
    </row>
    <row r="550" spans="3:48" ht="12.95" customHeight="1">
      <c r="C550" s="139"/>
      <c r="D550" s="139"/>
      <c r="AA550" s="78"/>
      <c r="AB550" s="78"/>
      <c r="AC550" s="78"/>
      <c r="AD550" s="78"/>
      <c r="AE550" s="78"/>
      <c r="AG550" s="131"/>
      <c r="AN550" s="78"/>
      <c r="AO550" s="78"/>
      <c r="AP550" s="78"/>
      <c r="AQ550" s="78"/>
      <c r="AR550" s="78"/>
      <c r="AS550" s="78"/>
      <c r="AT550" s="78"/>
      <c r="AU550" s="78"/>
    </row>
    <row r="551" spans="3:48" ht="12.95" customHeight="1">
      <c r="C551" s="139"/>
      <c r="D551" s="139"/>
      <c r="AA551" s="78"/>
      <c r="AB551" s="78"/>
      <c r="AC551" s="78"/>
      <c r="AD551" s="78"/>
      <c r="AE551" s="78"/>
      <c r="AG551" s="131"/>
      <c r="AN551" s="78"/>
      <c r="AO551" s="78"/>
      <c r="AP551" s="78"/>
      <c r="AQ551" s="78"/>
      <c r="AR551" s="78"/>
      <c r="AS551" s="78"/>
      <c r="AT551" s="78"/>
      <c r="AU551" s="78"/>
    </row>
    <row r="552" spans="3:48" ht="12.95" customHeight="1">
      <c r="C552" s="139"/>
      <c r="D552" s="139"/>
      <c r="AA552" s="78"/>
      <c r="AB552" s="78"/>
      <c r="AC552" s="78"/>
      <c r="AD552" s="78"/>
      <c r="AE552" s="78"/>
      <c r="AG552" s="131"/>
      <c r="AN552" s="78"/>
      <c r="AO552" s="78"/>
      <c r="AP552" s="78"/>
      <c r="AQ552" s="78"/>
      <c r="AR552" s="78"/>
      <c r="AS552" s="78"/>
      <c r="AT552" s="78"/>
      <c r="AU552" s="78"/>
    </row>
    <row r="553" spans="3:48" ht="12.95" customHeight="1">
      <c r="C553" s="139"/>
      <c r="D553" s="139"/>
      <c r="AA553" s="78"/>
      <c r="AB553" s="78"/>
      <c r="AC553" s="78"/>
      <c r="AD553" s="78"/>
      <c r="AE553" s="78"/>
      <c r="AG553" s="131"/>
      <c r="AN553" s="78"/>
      <c r="AO553" s="78"/>
      <c r="AP553" s="78"/>
      <c r="AQ553" s="78"/>
      <c r="AR553" s="78"/>
      <c r="AS553" s="78"/>
      <c r="AT553" s="78"/>
      <c r="AU553" s="78"/>
    </row>
    <row r="554" spans="3:48" ht="12.95" customHeight="1">
      <c r="C554" s="139"/>
      <c r="D554" s="139"/>
      <c r="AA554" s="78"/>
      <c r="AB554" s="78"/>
      <c r="AC554" s="78"/>
      <c r="AD554" s="78"/>
      <c r="AE554" s="78"/>
      <c r="AG554" s="131"/>
      <c r="AN554" s="78"/>
      <c r="AO554" s="78"/>
      <c r="AP554" s="78"/>
      <c r="AQ554" s="78"/>
      <c r="AR554" s="78"/>
      <c r="AS554" s="78"/>
      <c r="AT554" s="78"/>
      <c r="AU554" s="78"/>
    </row>
    <row r="555" spans="3:48" ht="12.95" customHeight="1">
      <c r="C555" s="139"/>
      <c r="D555" s="139"/>
      <c r="AA555" s="78"/>
      <c r="AB555" s="78"/>
      <c r="AC555" s="78"/>
      <c r="AD555" s="78"/>
      <c r="AE555" s="78"/>
      <c r="AG555" s="131"/>
      <c r="AN555" s="78"/>
      <c r="AO555" s="78"/>
      <c r="AP555" s="78"/>
      <c r="AQ555" s="78"/>
      <c r="AR555" s="78"/>
      <c r="AS555" s="78"/>
      <c r="AT555" s="78"/>
      <c r="AU555" s="78"/>
    </row>
    <row r="556" spans="3:48" ht="12.95" customHeight="1">
      <c r="C556" s="139"/>
      <c r="D556" s="139"/>
      <c r="AA556" s="78"/>
      <c r="AB556" s="78"/>
      <c r="AC556" s="78"/>
      <c r="AD556" s="78"/>
      <c r="AE556" s="78"/>
      <c r="AG556" s="131"/>
      <c r="AN556" s="78"/>
      <c r="AO556" s="78"/>
      <c r="AP556" s="78"/>
      <c r="AQ556" s="78"/>
      <c r="AR556" s="78"/>
      <c r="AS556" s="78"/>
      <c r="AT556" s="78"/>
      <c r="AU556" s="78"/>
    </row>
    <row r="557" spans="3:48" ht="12.95" customHeight="1">
      <c r="C557" s="139"/>
      <c r="D557" s="139"/>
      <c r="AA557" s="78"/>
      <c r="AB557" s="78"/>
      <c r="AC557" s="78"/>
      <c r="AD557" s="78"/>
      <c r="AE557" s="78"/>
      <c r="AG557" s="131"/>
      <c r="AN557" s="78"/>
      <c r="AO557" s="78"/>
      <c r="AP557" s="78"/>
      <c r="AQ557" s="78"/>
      <c r="AR557" s="78"/>
      <c r="AS557" s="78"/>
      <c r="AT557" s="78"/>
      <c r="AU557" s="78"/>
    </row>
    <row r="558" spans="3:48" ht="12.95" customHeight="1">
      <c r="C558" s="139"/>
      <c r="D558" s="139"/>
      <c r="AA558" s="78"/>
      <c r="AB558" s="78"/>
      <c r="AC558" s="78"/>
      <c r="AD558" s="78"/>
      <c r="AE558" s="78"/>
      <c r="AG558" s="131"/>
      <c r="AN558" s="78"/>
      <c r="AO558" s="78"/>
      <c r="AP558" s="78"/>
      <c r="AQ558" s="78"/>
      <c r="AR558" s="78"/>
      <c r="AS558" s="78"/>
      <c r="AT558" s="78"/>
      <c r="AU558" s="78"/>
    </row>
    <row r="559" spans="3:48" ht="12.95" customHeight="1">
      <c r="C559" s="139"/>
      <c r="D559" s="139"/>
      <c r="AA559" s="78"/>
      <c r="AB559" s="78"/>
      <c r="AC559" s="78"/>
      <c r="AD559" s="78"/>
      <c r="AE559" s="78"/>
      <c r="AG559" s="131"/>
      <c r="AN559" s="78"/>
      <c r="AO559" s="78"/>
      <c r="AP559" s="78"/>
      <c r="AQ559" s="78"/>
      <c r="AR559" s="78"/>
      <c r="AS559" s="78"/>
      <c r="AT559" s="78"/>
      <c r="AU559" s="78"/>
      <c r="AV559" s="78"/>
    </row>
    <row r="560" spans="3:48" ht="12.95" customHeight="1">
      <c r="C560" s="139"/>
      <c r="D560" s="139"/>
      <c r="AA560" s="78"/>
      <c r="AB560" s="78"/>
      <c r="AC560" s="78"/>
      <c r="AD560" s="78"/>
      <c r="AE560" s="78"/>
      <c r="AG560" s="131"/>
      <c r="AN560" s="78"/>
      <c r="AO560" s="78"/>
      <c r="AP560" s="78"/>
      <c r="AQ560" s="78"/>
      <c r="AR560" s="78"/>
      <c r="AS560" s="78"/>
      <c r="AT560" s="78"/>
      <c r="AU560" s="78"/>
    </row>
    <row r="561" spans="3:47" ht="12.95" customHeight="1">
      <c r="C561" s="139"/>
      <c r="D561" s="139"/>
      <c r="AA561" s="78"/>
      <c r="AB561" s="78"/>
      <c r="AC561" s="78"/>
      <c r="AD561" s="78"/>
      <c r="AE561" s="78"/>
      <c r="AG561" s="131"/>
      <c r="AN561" s="78"/>
      <c r="AO561" s="78"/>
      <c r="AP561" s="78"/>
      <c r="AQ561" s="78"/>
      <c r="AR561" s="78"/>
      <c r="AS561" s="78"/>
      <c r="AT561" s="78"/>
      <c r="AU561" s="78"/>
    </row>
    <row r="562" spans="3:47" ht="12.95" customHeight="1">
      <c r="C562" s="139"/>
      <c r="D562" s="139"/>
      <c r="AA562" s="78"/>
      <c r="AB562" s="78"/>
      <c r="AC562" s="78"/>
      <c r="AD562" s="78"/>
      <c r="AE562" s="78"/>
      <c r="AG562" s="131"/>
      <c r="AN562" s="78"/>
      <c r="AO562" s="78"/>
      <c r="AP562" s="78"/>
      <c r="AQ562" s="78"/>
      <c r="AR562" s="78"/>
      <c r="AS562" s="78"/>
      <c r="AT562" s="78"/>
      <c r="AU562" s="78"/>
    </row>
    <row r="563" spans="3:47" ht="12.95" customHeight="1">
      <c r="C563" s="139"/>
      <c r="D563" s="139"/>
      <c r="AA563" s="78"/>
      <c r="AB563" s="78"/>
      <c r="AC563" s="78"/>
      <c r="AD563" s="78"/>
      <c r="AE563" s="78"/>
      <c r="AG563" s="131"/>
      <c r="AN563" s="78"/>
      <c r="AO563" s="78"/>
      <c r="AP563" s="78"/>
      <c r="AQ563" s="78"/>
      <c r="AR563" s="78"/>
      <c r="AS563" s="78"/>
      <c r="AT563" s="78"/>
      <c r="AU563" s="78"/>
    </row>
    <row r="564" spans="3:47" ht="12.95" customHeight="1">
      <c r="C564" s="139"/>
      <c r="D564" s="139"/>
      <c r="AA564" s="78"/>
      <c r="AB564" s="78"/>
      <c r="AC564" s="78"/>
      <c r="AD564" s="78"/>
      <c r="AE564" s="78"/>
      <c r="AG564" s="131"/>
      <c r="AN564" s="78"/>
      <c r="AO564" s="78"/>
      <c r="AP564" s="78"/>
      <c r="AQ564" s="78"/>
      <c r="AR564" s="78"/>
      <c r="AS564" s="78"/>
      <c r="AT564" s="78"/>
      <c r="AU564" s="78"/>
    </row>
    <row r="565" spans="3:47" ht="12.95" customHeight="1">
      <c r="C565" s="139"/>
      <c r="D565" s="139"/>
      <c r="AA565" s="78"/>
      <c r="AB565" s="78"/>
      <c r="AC565" s="78"/>
      <c r="AD565" s="78"/>
      <c r="AE565" s="78"/>
      <c r="AG565" s="131"/>
      <c r="AN565" s="78"/>
      <c r="AO565" s="78"/>
      <c r="AP565" s="78"/>
      <c r="AQ565" s="78"/>
      <c r="AR565" s="78"/>
      <c r="AS565" s="78"/>
      <c r="AT565" s="78"/>
      <c r="AU565" s="78"/>
    </row>
    <row r="566" spans="3:47" ht="12.95" customHeight="1">
      <c r="C566" s="139"/>
      <c r="D566" s="139"/>
      <c r="AA566" s="78"/>
      <c r="AB566" s="78"/>
      <c r="AC566" s="78"/>
      <c r="AD566" s="78"/>
      <c r="AE566" s="78"/>
      <c r="AG566" s="131"/>
      <c r="AN566" s="78"/>
      <c r="AO566" s="78"/>
      <c r="AP566" s="78"/>
      <c r="AQ566" s="78"/>
      <c r="AR566" s="78"/>
      <c r="AS566" s="78"/>
      <c r="AT566" s="78"/>
      <c r="AU566" s="78"/>
    </row>
    <row r="567" spans="3:47" ht="12.95" customHeight="1">
      <c r="C567" s="139"/>
      <c r="D567" s="139"/>
      <c r="AA567" s="78"/>
      <c r="AB567" s="78"/>
      <c r="AC567" s="78"/>
      <c r="AD567" s="78"/>
      <c r="AE567" s="78"/>
      <c r="AG567" s="131"/>
      <c r="AN567" s="78"/>
      <c r="AO567" s="78"/>
      <c r="AP567" s="78"/>
      <c r="AQ567" s="78"/>
      <c r="AR567" s="78"/>
      <c r="AS567" s="78"/>
      <c r="AT567" s="78"/>
      <c r="AU567" s="78"/>
    </row>
    <row r="568" spans="3:47" ht="12.95" customHeight="1">
      <c r="C568" s="139"/>
      <c r="D568" s="139"/>
      <c r="AA568" s="78"/>
      <c r="AB568" s="78"/>
      <c r="AC568" s="78"/>
      <c r="AD568" s="78"/>
      <c r="AE568" s="78"/>
      <c r="AG568" s="131"/>
      <c r="AN568" s="78"/>
      <c r="AO568" s="78"/>
      <c r="AP568" s="78"/>
      <c r="AQ568" s="78"/>
      <c r="AR568" s="78"/>
      <c r="AS568" s="78"/>
      <c r="AT568" s="78"/>
      <c r="AU568" s="78"/>
    </row>
    <row r="569" spans="3:47" ht="12.95" customHeight="1">
      <c r="C569" s="139"/>
      <c r="D569" s="139"/>
      <c r="AA569" s="78"/>
      <c r="AB569" s="78"/>
      <c r="AC569" s="78"/>
      <c r="AD569" s="78"/>
      <c r="AE569" s="78"/>
      <c r="AG569" s="131"/>
      <c r="AN569" s="78"/>
      <c r="AO569" s="78"/>
      <c r="AP569" s="78"/>
      <c r="AQ569" s="78"/>
      <c r="AR569" s="78"/>
      <c r="AS569" s="78"/>
      <c r="AT569" s="78"/>
      <c r="AU569" s="78"/>
    </row>
    <row r="570" spans="3:47" ht="12.95" customHeight="1">
      <c r="C570" s="139"/>
      <c r="D570" s="139"/>
      <c r="AA570" s="78"/>
      <c r="AB570" s="78"/>
      <c r="AC570" s="78"/>
      <c r="AD570" s="78"/>
      <c r="AE570" s="78"/>
      <c r="AG570" s="131"/>
      <c r="AN570" s="78"/>
      <c r="AO570" s="78"/>
      <c r="AP570" s="78"/>
      <c r="AQ570" s="78"/>
      <c r="AR570" s="78"/>
      <c r="AS570" s="78"/>
      <c r="AT570" s="78"/>
      <c r="AU570" s="78"/>
    </row>
    <row r="571" spans="3:47" ht="12.95" customHeight="1">
      <c r="C571" s="139"/>
      <c r="D571" s="139"/>
      <c r="AA571" s="78"/>
      <c r="AB571" s="78"/>
      <c r="AC571" s="78"/>
      <c r="AD571" s="78"/>
      <c r="AE571" s="78"/>
      <c r="AG571" s="131"/>
      <c r="AN571" s="78"/>
      <c r="AO571" s="78"/>
      <c r="AP571" s="78"/>
      <c r="AQ571" s="78"/>
      <c r="AR571" s="78"/>
      <c r="AS571" s="78"/>
      <c r="AT571" s="78"/>
      <c r="AU571" s="78"/>
    </row>
    <row r="572" spans="3:47" ht="12.95" customHeight="1">
      <c r="C572" s="139"/>
      <c r="D572" s="139"/>
      <c r="AA572" s="78"/>
      <c r="AB572" s="78"/>
      <c r="AC572" s="78"/>
      <c r="AD572" s="78"/>
      <c r="AE572" s="78"/>
      <c r="AG572" s="131"/>
      <c r="AN572" s="78"/>
      <c r="AO572" s="78"/>
      <c r="AP572" s="78"/>
      <c r="AQ572" s="78"/>
      <c r="AR572" s="78"/>
      <c r="AS572" s="78"/>
      <c r="AT572" s="78"/>
      <c r="AU572" s="78"/>
    </row>
    <row r="573" spans="3:47" ht="12.95" customHeight="1">
      <c r="C573" s="139"/>
      <c r="D573" s="139"/>
      <c r="AA573" s="78"/>
      <c r="AB573" s="78"/>
      <c r="AC573" s="78"/>
      <c r="AD573" s="78"/>
      <c r="AE573" s="78"/>
      <c r="AG573" s="131"/>
      <c r="AN573" s="78"/>
      <c r="AO573" s="78"/>
      <c r="AP573" s="78"/>
      <c r="AQ573" s="78"/>
      <c r="AR573" s="78"/>
      <c r="AS573" s="78"/>
      <c r="AT573" s="78"/>
      <c r="AU573" s="78"/>
    </row>
    <row r="574" spans="3:47" ht="12.95" customHeight="1">
      <c r="C574" s="139"/>
      <c r="D574" s="139"/>
      <c r="AA574" s="78"/>
      <c r="AB574" s="78"/>
      <c r="AC574" s="78"/>
      <c r="AD574" s="78"/>
      <c r="AE574" s="78"/>
      <c r="AG574" s="131"/>
      <c r="AN574" s="78"/>
      <c r="AO574" s="78"/>
      <c r="AP574" s="78"/>
      <c r="AQ574" s="78"/>
      <c r="AR574" s="78"/>
      <c r="AS574" s="78"/>
      <c r="AT574" s="78"/>
      <c r="AU574" s="78"/>
    </row>
    <row r="575" spans="3:47" ht="12.95" customHeight="1">
      <c r="C575" s="139"/>
      <c r="D575" s="139"/>
      <c r="AA575" s="78"/>
      <c r="AB575" s="78"/>
      <c r="AC575" s="78"/>
      <c r="AD575" s="78"/>
      <c r="AE575" s="78"/>
      <c r="AG575" s="131"/>
      <c r="AN575" s="78"/>
      <c r="AO575" s="78"/>
      <c r="AP575" s="78"/>
      <c r="AQ575" s="78"/>
      <c r="AR575" s="78"/>
      <c r="AS575" s="78"/>
      <c r="AT575" s="78"/>
      <c r="AU575" s="78"/>
    </row>
    <row r="576" spans="3:47" ht="12.95" customHeight="1">
      <c r="C576" s="139"/>
      <c r="D576" s="139"/>
      <c r="AA576" s="78"/>
      <c r="AB576" s="78"/>
      <c r="AC576" s="78"/>
      <c r="AD576" s="78"/>
      <c r="AE576" s="78"/>
      <c r="AG576" s="131"/>
      <c r="AN576" s="78"/>
      <c r="AO576" s="78"/>
      <c r="AP576" s="78"/>
      <c r="AQ576" s="78"/>
      <c r="AR576" s="78"/>
      <c r="AS576" s="78"/>
      <c r="AT576" s="78"/>
      <c r="AU576" s="78"/>
    </row>
    <row r="577" spans="3:48" ht="12.95" customHeight="1">
      <c r="C577" s="139"/>
      <c r="D577" s="139"/>
      <c r="AA577" s="78"/>
      <c r="AB577" s="78"/>
      <c r="AC577" s="78"/>
      <c r="AD577" s="78"/>
      <c r="AE577" s="78"/>
      <c r="AG577" s="131"/>
      <c r="AN577" s="78"/>
      <c r="AO577" s="78"/>
      <c r="AP577" s="78"/>
      <c r="AQ577" s="78"/>
      <c r="AR577" s="78"/>
      <c r="AS577" s="78"/>
      <c r="AT577" s="78"/>
      <c r="AU577" s="78"/>
    </row>
    <row r="578" spans="3:48" ht="12.95" customHeight="1">
      <c r="C578" s="139"/>
      <c r="D578" s="139"/>
      <c r="AA578" s="78"/>
      <c r="AB578" s="78"/>
      <c r="AC578" s="78"/>
      <c r="AD578" s="78"/>
      <c r="AE578" s="78"/>
      <c r="AG578" s="131"/>
      <c r="AN578" s="78"/>
      <c r="AO578" s="78"/>
      <c r="AP578" s="78"/>
      <c r="AQ578" s="78"/>
      <c r="AR578" s="78"/>
      <c r="AS578" s="78"/>
      <c r="AT578" s="78"/>
      <c r="AU578" s="78"/>
    </row>
    <row r="579" spans="3:48" ht="12.95" customHeight="1">
      <c r="C579" s="139"/>
      <c r="D579" s="139"/>
      <c r="AA579" s="78"/>
      <c r="AB579" s="78"/>
      <c r="AC579" s="78"/>
      <c r="AD579" s="78"/>
      <c r="AE579" s="78"/>
      <c r="AG579" s="131"/>
      <c r="AN579" s="78"/>
      <c r="AO579" s="78"/>
      <c r="AP579" s="78"/>
      <c r="AQ579" s="78"/>
      <c r="AR579" s="78"/>
      <c r="AS579" s="78"/>
      <c r="AT579" s="78"/>
      <c r="AU579" s="78"/>
      <c r="AV579" s="78"/>
    </row>
    <row r="580" spans="3:48" ht="12.95" customHeight="1">
      <c r="C580" s="139"/>
      <c r="D580" s="139"/>
      <c r="AA580" s="78"/>
      <c r="AB580" s="78"/>
      <c r="AC580" s="78"/>
      <c r="AD580" s="78"/>
      <c r="AE580" s="78"/>
      <c r="AG580" s="131"/>
      <c r="AN580" s="78"/>
      <c r="AO580" s="78"/>
      <c r="AP580" s="78"/>
      <c r="AQ580" s="78"/>
      <c r="AR580" s="78"/>
      <c r="AS580" s="78"/>
      <c r="AT580" s="78"/>
      <c r="AU580" s="78"/>
    </row>
    <row r="581" spans="3:48" ht="12.95" customHeight="1">
      <c r="C581" s="139"/>
      <c r="D581" s="139"/>
      <c r="AA581" s="78"/>
      <c r="AB581" s="78"/>
      <c r="AC581" s="78"/>
      <c r="AD581" s="78"/>
      <c r="AE581" s="78"/>
      <c r="AG581" s="131"/>
      <c r="AN581" s="78"/>
      <c r="AO581" s="78"/>
      <c r="AP581" s="78"/>
      <c r="AQ581" s="78"/>
      <c r="AR581" s="78"/>
      <c r="AS581" s="78"/>
      <c r="AT581" s="78"/>
      <c r="AU581" s="78"/>
    </row>
    <row r="582" spans="3:48" ht="12.95" customHeight="1">
      <c r="C582" s="139"/>
      <c r="D582" s="139"/>
      <c r="AA582" s="78"/>
      <c r="AB582" s="78"/>
      <c r="AC582" s="78"/>
      <c r="AD582" s="78"/>
      <c r="AE582" s="78"/>
      <c r="AG582" s="131"/>
      <c r="AN582" s="78"/>
      <c r="AO582" s="78"/>
      <c r="AP582" s="78"/>
      <c r="AQ582" s="78"/>
      <c r="AR582" s="78"/>
      <c r="AS582" s="78"/>
      <c r="AT582" s="78"/>
      <c r="AU582" s="78"/>
    </row>
    <row r="583" spans="3:48" ht="12.95" customHeight="1">
      <c r="C583" s="139"/>
      <c r="D583" s="139"/>
      <c r="AA583" s="78"/>
      <c r="AB583" s="78"/>
      <c r="AC583" s="78"/>
      <c r="AD583" s="78"/>
      <c r="AE583" s="78"/>
      <c r="AG583" s="131"/>
      <c r="AN583" s="78"/>
      <c r="AO583" s="78"/>
      <c r="AP583" s="78"/>
      <c r="AQ583" s="78"/>
      <c r="AR583" s="78"/>
      <c r="AS583" s="78"/>
      <c r="AT583" s="78"/>
      <c r="AU583" s="78"/>
    </row>
    <row r="584" spans="3:48" ht="12.95" customHeight="1">
      <c r="C584" s="139"/>
      <c r="D584" s="139"/>
      <c r="AA584" s="78"/>
      <c r="AB584" s="78"/>
      <c r="AC584" s="78"/>
      <c r="AD584" s="78"/>
      <c r="AE584" s="78"/>
      <c r="AG584" s="131"/>
      <c r="AN584" s="78"/>
      <c r="AO584" s="78"/>
      <c r="AP584" s="78"/>
      <c r="AQ584" s="78"/>
      <c r="AR584" s="78"/>
      <c r="AS584" s="78"/>
      <c r="AT584" s="78"/>
      <c r="AU584" s="78"/>
    </row>
    <row r="585" spans="3:48" ht="12.95" customHeight="1">
      <c r="C585" s="139"/>
      <c r="D585" s="139"/>
      <c r="AA585" s="78"/>
      <c r="AB585" s="78"/>
      <c r="AC585" s="78"/>
      <c r="AD585" s="78"/>
      <c r="AE585" s="78"/>
      <c r="AG585" s="131"/>
      <c r="AN585" s="78"/>
      <c r="AO585" s="78"/>
      <c r="AP585" s="78"/>
      <c r="AQ585" s="78"/>
      <c r="AR585" s="78"/>
      <c r="AS585" s="78"/>
      <c r="AT585" s="78"/>
      <c r="AU585" s="78"/>
    </row>
    <row r="586" spans="3:48" ht="12.95" customHeight="1">
      <c r="C586" s="139"/>
      <c r="D586" s="139"/>
      <c r="AA586" s="78"/>
      <c r="AB586" s="78"/>
      <c r="AC586" s="78"/>
      <c r="AD586" s="78"/>
      <c r="AE586" s="78"/>
      <c r="AG586" s="131"/>
      <c r="AN586" s="78"/>
      <c r="AO586" s="78"/>
      <c r="AP586" s="78"/>
      <c r="AQ586" s="78"/>
      <c r="AR586" s="78"/>
      <c r="AS586" s="78"/>
      <c r="AT586" s="78"/>
      <c r="AU586" s="78"/>
    </row>
    <row r="587" spans="3:48" ht="12.95" customHeight="1">
      <c r="C587" s="139"/>
      <c r="D587" s="139"/>
      <c r="AA587" s="78"/>
      <c r="AB587" s="78"/>
      <c r="AC587" s="78"/>
      <c r="AD587" s="78"/>
      <c r="AE587" s="78"/>
      <c r="AG587" s="131"/>
      <c r="AN587" s="78"/>
      <c r="AO587" s="78"/>
      <c r="AP587" s="78"/>
      <c r="AQ587" s="78"/>
      <c r="AR587" s="78"/>
      <c r="AS587" s="78"/>
      <c r="AT587" s="78"/>
      <c r="AU587" s="78"/>
    </row>
    <row r="588" spans="3:48" ht="12.95" customHeight="1">
      <c r="C588" s="139"/>
      <c r="D588" s="139"/>
      <c r="AA588" s="78"/>
      <c r="AB588" s="78"/>
      <c r="AC588" s="78"/>
      <c r="AD588" s="78"/>
      <c r="AE588" s="78"/>
      <c r="AG588" s="131"/>
      <c r="AN588" s="78"/>
      <c r="AO588" s="78"/>
      <c r="AP588" s="78"/>
      <c r="AQ588" s="78"/>
      <c r="AR588" s="78"/>
      <c r="AS588" s="78"/>
      <c r="AT588" s="78"/>
      <c r="AU588" s="78"/>
    </row>
    <row r="589" spans="3:48" ht="12.95" customHeight="1">
      <c r="C589" s="139"/>
      <c r="D589" s="139"/>
      <c r="AA589" s="78"/>
      <c r="AB589" s="78"/>
      <c r="AC589" s="78"/>
      <c r="AD589" s="78"/>
      <c r="AE589" s="78"/>
      <c r="AG589" s="131"/>
      <c r="AN589" s="78"/>
      <c r="AO589" s="78"/>
      <c r="AP589" s="78"/>
      <c r="AQ589" s="78"/>
      <c r="AR589" s="78"/>
      <c r="AS589" s="78"/>
      <c r="AT589" s="78"/>
      <c r="AU589" s="78"/>
    </row>
    <row r="590" spans="3:48" ht="12.95" customHeight="1">
      <c r="C590" s="139"/>
      <c r="D590" s="139"/>
      <c r="AA590" s="78"/>
      <c r="AB590" s="78"/>
      <c r="AC590" s="78"/>
      <c r="AD590" s="78"/>
      <c r="AE590" s="78"/>
      <c r="AG590" s="131"/>
      <c r="AN590" s="78"/>
      <c r="AO590" s="78"/>
      <c r="AP590" s="78"/>
      <c r="AQ590" s="78"/>
      <c r="AR590" s="78"/>
      <c r="AS590" s="78"/>
      <c r="AT590" s="78"/>
      <c r="AU590" s="78"/>
    </row>
    <row r="591" spans="3:48" ht="12.95" customHeight="1">
      <c r="C591" s="139"/>
      <c r="D591" s="139"/>
      <c r="AA591" s="78"/>
      <c r="AB591" s="78"/>
      <c r="AC591" s="78"/>
      <c r="AD591" s="78"/>
      <c r="AE591" s="78"/>
      <c r="AG591" s="131"/>
      <c r="AN591" s="78"/>
      <c r="AO591" s="78"/>
      <c r="AP591" s="78"/>
      <c r="AQ591" s="78"/>
      <c r="AR591" s="78"/>
      <c r="AS591" s="78"/>
      <c r="AT591" s="78"/>
      <c r="AU591" s="78"/>
      <c r="AV591" s="78"/>
    </row>
    <row r="592" spans="3:48" ht="12.95" customHeight="1">
      <c r="C592" s="139"/>
      <c r="D592" s="139"/>
      <c r="AA592" s="78"/>
      <c r="AB592" s="78"/>
      <c r="AC592" s="78"/>
      <c r="AD592" s="78"/>
      <c r="AE592" s="78"/>
      <c r="AG592" s="131"/>
      <c r="AN592" s="78"/>
      <c r="AO592" s="78"/>
      <c r="AP592" s="78"/>
      <c r="AQ592" s="78"/>
      <c r="AR592" s="78"/>
      <c r="AS592" s="78"/>
      <c r="AT592" s="78"/>
      <c r="AU592" s="78"/>
      <c r="AV592" s="78"/>
    </row>
    <row r="593" spans="3:64" ht="12.95" customHeight="1">
      <c r="C593" s="139"/>
      <c r="D593" s="139"/>
      <c r="AA593" s="78"/>
      <c r="AB593" s="78"/>
      <c r="AC593" s="78"/>
      <c r="AD593" s="78"/>
      <c r="AE593" s="78"/>
      <c r="AG593" s="131"/>
      <c r="AN593" s="78"/>
      <c r="AO593" s="78"/>
      <c r="AP593" s="78"/>
      <c r="AQ593" s="78"/>
      <c r="AR593" s="78"/>
      <c r="AS593" s="78"/>
      <c r="AT593" s="78"/>
      <c r="AU593" s="78"/>
      <c r="AV593" s="78"/>
      <c r="AX593" s="78"/>
    </row>
    <row r="594" spans="3:64" ht="12.95" customHeight="1">
      <c r="C594" s="139"/>
      <c r="D594" s="139"/>
      <c r="AA594" s="78"/>
      <c r="AB594" s="78"/>
      <c r="AC594" s="78"/>
      <c r="AD594" s="78"/>
      <c r="AE594" s="78"/>
      <c r="AG594" s="131"/>
      <c r="AN594" s="78"/>
      <c r="AO594" s="78"/>
      <c r="AP594" s="78"/>
      <c r="AQ594" s="78"/>
      <c r="AR594" s="78"/>
      <c r="AS594" s="78"/>
      <c r="AT594" s="78"/>
      <c r="AU594" s="78"/>
      <c r="AV594" s="78"/>
    </row>
    <row r="595" spans="3:64" ht="12.95" customHeight="1">
      <c r="C595" s="139"/>
      <c r="D595" s="139"/>
      <c r="AA595" s="78"/>
      <c r="AB595" s="78"/>
      <c r="AC595" s="78"/>
      <c r="AD595" s="78"/>
      <c r="AE595" s="78"/>
      <c r="AG595" s="131"/>
      <c r="AN595" s="78"/>
      <c r="AO595" s="78"/>
      <c r="AP595" s="78"/>
      <c r="AQ595" s="78"/>
      <c r="AR595" s="78"/>
      <c r="AS595" s="78"/>
      <c r="AT595" s="78"/>
      <c r="AU595" s="78"/>
    </row>
    <row r="596" spans="3:64" ht="12.95" customHeight="1">
      <c r="C596" s="139"/>
      <c r="D596" s="139"/>
      <c r="AA596" s="78"/>
      <c r="AB596" s="78"/>
      <c r="AC596" s="78"/>
      <c r="AD596" s="78"/>
      <c r="AE596" s="78"/>
      <c r="AG596" s="131"/>
      <c r="AN596" s="78"/>
      <c r="AO596" s="78"/>
      <c r="AP596" s="78"/>
      <c r="AQ596" s="78"/>
      <c r="AR596" s="78"/>
      <c r="AS596" s="78"/>
      <c r="AT596" s="78"/>
      <c r="AU596" s="78"/>
    </row>
    <row r="597" spans="3:64" ht="12.95" customHeight="1">
      <c r="C597" s="139"/>
      <c r="D597" s="139"/>
      <c r="AA597" s="78"/>
      <c r="AB597" s="78"/>
      <c r="AC597" s="78"/>
      <c r="AD597" s="78"/>
      <c r="AE597" s="78"/>
      <c r="AG597" s="131"/>
      <c r="AN597" s="78"/>
      <c r="AO597" s="78"/>
      <c r="AP597" s="78"/>
      <c r="AQ597" s="78"/>
      <c r="AR597" s="78"/>
      <c r="AS597" s="78"/>
      <c r="AT597" s="78"/>
      <c r="AU597" s="78"/>
    </row>
    <row r="598" spans="3:64" ht="12.95" customHeight="1">
      <c r="C598" s="139"/>
      <c r="D598" s="139"/>
      <c r="AA598" s="78"/>
      <c r="AB598" s="78"/>
      <c r="AC598" s="78"/>
      <c r="AD598" s="78"/>
      <c r="AE598" s="78"/>
      <c r="AG598" s="131"/>
      <c r="AN598" s="78"/>
      <c r="AO598" s="78"/>
      <c r="AP598" s="78"/>
      <c r="AQ598" s="78"/>
      <c r="AR598" s="78"/>
      <c r="AS598" s="78"/>
      <c r="AT598" s="78"/>
      <c r="AU598" s="78"/>
    </row>
    <row r="599" spans="3:64" ht="12.95" customHeight="1">
      <c r="C599" s="139"/>
      <c r="D599" s="139"/>
      <c r="AA599" s="78"/>
      <c r="AB599" s="78"/>
      <c r="AC599" s="78"/>
      <c r="AD599" s="78"/>
      <c r="AE599" s="78"/>
      <c r="AG599" s="131"/>
      <c r="AN599" s="78"/>
      <c r="AO599" s="78"/>
      <c r="AP599" s="78"/>
      <c r="AQ599" s="78"/>
      <c r="AR599" s="78"/>
      <c r="AS599" s="78"/>
      <c r="AT599" s="78"/>
      <c r="AU599" s="78"/>
    </row>
    <row r="600" spans="3:64" ht="12.95" customHeight="1">
      <c r="C600" s="139"/>
      <c r="D600" s="139"/>
      <c r="AA600" s="78"/>
      <c r="AB600" s="78"/>
      <c r="AC600" s="78"/>
      <c r="AD600" s="78"/>
      <c r="AE600" s="78"/>
      <c r="AG600" s="131"/>
      <c r="AN600" s="78"/>
      <c r="AO600" s="78"/>
      <c r="AP600" s="78"/>
      <c r="AQ600" s="78"/>
      <c r="AR600" s="78"/>
      <c r="AS600" s="78"/>
      <c r="AT600" s="78"/>
      <c r="AU600" s="78"/>
    </row>
    <row r="601" spans="3:64" ht="12.95" customHeight="1">
      <c r="C601" s="139"/>
      <c r="D601" s="139"/>
      <c r="AA601" s="78"/>
      <c r="AB601" s="78"/>
      <c r="AC601" s="78"/>
      <c r="AD601" s="78"/>
      <c r="AE601" s="78"/>
      <c r="AG601" s="131"/>
      <c r="AN601" s="78"/>
      <c r="AO601" s="78"/>
      <c r="AP601" s="78"/>
      <c r="AQ601" s="78"/>
      <c r="AR601" s="78"/>
      <c r="AS601" s="78"/>
      <c r="AT601" s="78"/>
      <c r="AU601" s="78"/>
    </row>
    <row r="602" spans="3:64" ht="12.95" customHeight="1">
      <c r="C602" s="139"/>
      <c r="D602" s="139"/>
      <c r="AA602" s="78"/>
      <c r="AB602" s="78"/>
      <c r="AC602" s="78"/>
      <c r="AD602" s="78"/>
      <c r="AE602" s="78"/>
      <c r="AG602" s="131"/>
      <c r="AN602" s="78"/>
      <c r="AO602" s="78"/>
      <c r="AP602" s="78"/>
      <c r="AQ602" s="78"/>
      <c r="AR602" s="78"/>
      <c r="AS602" s="78"/>
      <c r="AT602" s="78"/>
      <c r="AU602" s="78"/>
    </row>
    <row r="603" spans="3:64" ht="12.95" customHeight="1">
      <c r="C603" s="139"/>
      <c r="D603" s="139"/>
      <c r="AA603" s="78"/>
      <c r="AB603" s="78"/>
      <c r="AC603" s="78"/>
      <c r="AD603" s="78"/>
      <c r="AE603" s="78"/>
      <c r="AG603" s="131"/>
      <c r="AN603" s="78"/>
      <c r="AO603" s="78"/>
      <c r="AP603" s="78"/>
      <c r="AQ603" s="78"/>
      <c r="AR603" s="78"/>
      <c r="AS603" s="78"/>
      <c r="AT603" s="78"/>
      <c r="AU603" s="78"/>
    </row>
    <row r="604" spans="3:64" ht="12.95" customHeight="1">
      <c r="C604" s="139"/>
      <c r="D604" s="139"/>
      <c r="AA604" s="78"/>
      <c r="AB604" s="78"/>
      <c r="AC604" s="78"/>
      <c r="AD604" s="78"/>
      <c r="AE604" s="78"/>
      <c r="AG604" s="131"/>
      <c r="AN604" s="78"/>
      <c r="AO604" s="78"/>
      <c r="AP604" s="78"/>
      <c r="AQ604" s="78"/>
      <c r="AR604" s="78"/>
      <c r="AS604" s="78"/>
      <c r="AT604" s="78"/>
      <c r="AU604" s="78"/>
    </row>
    <row r="605" spans="3:64" ht="12.95" customHeight="1">
      <c r="C605" s="139"/>
      <c r="D605" s="139"/>
      <c r="AA605" s="78"/>
      <c r="AB605" s="78"/>
      <c r="AC605" s="78"/>
      <c r="AD605" s="78"/>
      <c r="AE605" s="78"/>
      <c r="AG605" s="131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</row>
    <row r="606" spans="3:64" ht="12.95" customHeight="1">
      <c r="C606" s="139"/>
      <c r="D606" s="139"/>
      <c r="AA606" s="78"/>
      <c r="AB606" s="78"/>
      <c r="AC606" s="78"/>
      <c r="AD606" s="78"/>
      <c r="AE606" s="78"/>
      <c r="AG606" s="131"/>
      <c r="AN606" s="78"/>
      <c r="AO606" s="78"/>
      <c r="AP606" s="78"/>
      <c r="AQ606" s="78"/>
      <c r="AR606" s="78"/>
      <c r="AS606" s="78"/>
      <c r="AT606" s="78"/>
      <c r="AU606" s="78"/>
    </row>
    <row r="607" spans="3:64" ht="12.95" customHeight="1">
      <c r="C607" s="139"/>
      <c r="D607" s="139"/>
      <c r="AA607" s="78"/>
      <c r="AB607" s="78"/>
      <c r="AC607" s="78"/>
      <c r="AD607" s="78"/>
      <c r="AE607" s="78"/>
      <c r="AG607" s="131"/>
      <c r="AN607" s="78"/>
      <c r="AO607" s="78"/>
      <c r="AP607" s="78"/>
      <c r="AQ607" s="78"/>
      <c r="AR607" s="78"/>
      <c r="AS607" s="78"/>
      <c r="AT607" s="78"/>
      <c r="AU607" s="78"/>
    </row>
    <row r="608" spans="3:64" ht="12.95" customHeight="1">
      <c r="C608" s="139"/>
      <c r="D608" s="139"/>
      <c r="AA608" s="78"/>
      <c r="AB608" s="78"/>
      <c r="AC608" s="78"/>
      <c r="AD608" s="78"/>
      <c r="AE608" s="78"/>
      <c r="AG608" s="131"/>
      <c r="AN608" s="78"/>
      <c r="AO608" s="78"/>
      <c r="AP608" s="78"/>
      <c r="AQ608" s="78"/>
      <c r="AR608" s="78"/>
      <c r="AS608" s="78"/>
      <c r="AT608" s="78"/>
      <c r="AU608" s="78"/>
    </row>
    <row r="609" spans="3:64" ht="12.95" customHeight="1">
      <c r="C609" s="139"/>
      <c r="D609" s="139"/>
      <c r="AA609" s="78"/>
      <c r="AB609" s="78"/>
      <c r="AC609" s="78"/>
      <c r="AD609" s="78"/>
      <c r="AE609" s="78"/>
      <c r="AG609" s="131"/>
      <c r="AN609" s="78"/>
      <c r="AO609" s="78"/>
      <c r="AP609" s="78"/>
      <c r="AQ609" s="78"/>
      <c r="AR609" s="78"/>
      <c r="AS609" s="78"/>
      <c r="AT609" s="78"/>
      <c r="AU609" s="78"/>
    </row>
    <row r="610" spans="3:64" ht="12.95" customHeight="1">
      <c r="C610" s="139"/>
      <c r="D610" s="139"/>
      <c r="AA610" s="78"/>
      <c r="AB610" s="78"/>
      <c r="AC610" s="78"/>
      <c r="AD610" s="78"/>
      <c r="AE610" s="78"/>
      <c r="AG610" s="131"/>
      <c r="AN610" s="78"/>
      <c r="AO610" s="78"/>
      <c r="AP610" s="78"/>
      <c r="AQ610" s="78"/>
      <c r="AR610" s="78"/>
      <c r="AS610" s="78"/>
      <c r="AT610" s="78"/>
      <c r="AU610" s="78"/>
    </row>
    <row r="611" spans="3:64" ht="12.95" customHeight="1">
      <c r="C611" s="139"/>
      <c r="D611" s="139"/>
      <c r="AA611" s="78"/>
      <c r="AB611" s="78"/>
      <c r="AC611" s="78"/>
      <c r="AD611" s="78"/>
      <c r="AE611" s="78"/>
      <c r="AG611" s="131"/>
      <c r="AN611" s="78"/>
      <c r="AO611" s="78"/>
      <c r="AP611" s="78"/>
      <c r="AQ611" s="78"/>
      <c r="AR611" s="78"/>
      <c r="AS611" s="78"/>
      <c r="AT611" s="78"/>
      <c r="AU611" s="78"/>
    </row>
    <row r="612" spans="3:64" ht="12.95" customHeight="1">
      <c r="C612" s="139"/>
      <c r="D612" s="139"/>
      <c r="AA612" s="78"/>
      <c r="AB612" s="78"/>
      <c r="AC612" s="78"/>
      <c r="AD612" s="78"/>
      <c r="AE612" s="78"/>
      <c r="AG612" s="131"/>
      <c r="AN612" s="78"/>
      <c r="AO612" s="78"/>
      <c r="AP612" s="78"/>
      <c r="AQ612" s="78"/>
      <c r="AR612" s="78"/>
      <c r="AS612" s="78"/>
      <c r="AT612" s="78"/>
      <c r="AU612" s="78"/>
    </row>
    <row r="613" spans="3:64" ht="12.95" customHeight="1">
      <c r="C613" s="139"/>
      <c r="D613" s="139"/>
      <c r="AA613" s="78"/>
      <c r="AB613" s="78"/>
      <c r="AC613" s="78"/>
      <c r="AD613" s="78"/>
      <c r="AE613" s="78"/>
      <c r="AG613" s="131"/>
      <c r="AN613" s="78"/>
      <c r="AO613" s="78"/>
      <c r="AP613" s="78"/>
      <c r="AQ613" s="78"/>
      <c r="AR613" s="78"/>
      <c r="AS613" s="78"/>
      <c r="AT613" s="78"/>
      <c r="AU613" s="78"/>
    </row>
    <row r="614" spans="3:64" ht="12.95" customHeight="1">
      <c r="C614" s="139"/>
      <c r="D614" s="139"/>
      <c r="AA614" s="78"/>
      <c r="AB614" s="78"/>
      <c r="AC614" s="78"/>
      <c r="AD614" s="78"/>
      <c r="AE614" s="78"/>
      <c r="AG614" s="131"/>
      <c r="AN614" s="78"/>
      <c r="AO614" s="78"/>
      <c r="AP614" s="78"/>
      <c r="AQ614" s="78"/>
      <c r="AR614" s="78"/>
      <c r="AS614" s="78"/>
      <c r="AT614" s="78"/>
      <c r="AU614" s="78"/>
      <c r="AV614" s="78"/>
    </row>
    <row r="615" spans="3:64" ht="12.95" customHeight="1">
      <c r="C615" s="139"/>
      <c r="D615" s="139"/>
      <c r="AA615" s="78"/>
      <c r="AB615" s="78"/>
      <c r="AC615" s="78"/>
      <c r="AD615" s="78"/>
      <c r="AE615" s="78"/>
      <c r="AG615" s="131"/>
      <c r="AN615" s="78"/>
      <c r="AO615" s="78"/>
      <c r="AP615" s="78"/>
      <c r="AQ615" s="78"/>
      <c r="AR615" s="78"/>
      <c r="AS615" s="78"/>
      <c r="AT615" s="78"/>
      <c r="AU615" s="78"/>
    </row>
    <row r="616" spans="3:64" ht="12.95" customHeight="1">
      <c r="C616" s="139"/>
      <c r="D616" s="139"/>
      <c r="AA616" s="78"/>
      <c r="AB616" s="78"/>
      <c r="AC616" s="78"/>
      <c r="AD616" s="78"/>
      <c r="AE616" s="78"/>
      <c r="AG616" s="131"/>
      <c r="AN616" s="78"/>
      <c r="AO616" s="78"/>
      <c r="AP616" s="78"/>
      <c r="AQ616" s="78"/>
      <c r="AR616" s="78"/>
      <c r="AS616" s="78"/>
      <c r="AT616" s="78"/>
      <c r="AU616" s="78"/>
    </row>
    <row r="617" spans="3:64" ht="12.95" customHeight="1">
      <c r="C617" s="139"/>
      <c r="D617" s="139"/>
      <c r="AA617" s="78"/>
      <c r="AB617" s="78"/>
      <c r="AC617" s="78"/>
      <c r="AD617" s="78"/>
      <c r="AE617" s="78"/>
      <c r="AG617" s="131"/>
      <c r="AN617" s="78"/>
      <c r="AO617" s="78"/>
      <c r="AP617" s="78"/>
      <c r="AQ617" s="78"/>
      <c r="AR617" s="78"/>
      <c r="AS617" s="78"/>
      <c r="AT617" s="78"/>
      <c r="AU617" s="78"/>
    </row>
    <row r="618" spans="3:64" ht="12.95" customHeight="1">
      <c r="C618" s="139"/>
      <c r="D618" s="139"/>
      <c r="AA618" s="78"/>
      <c r="AB618" s="78"/>
      <c r="AC618" s="78"/>
      <c r="AD618" s="78"/>
      <c r="AE618" s="78"/>
      <c r="AG618" s="131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</row>
    <row r="619" spans="3:64" ht="12.95" customHeight="1">
      <c r="C619" s="139"/>
      <c r="D619" s="139"/>
      <c r="AA619" s="78"/>
      <c r="AB619" s="78"/>
      <c r="AC619" s="78"/>
      <c r="AD619" s="78"/>
      <c r="AE619" s="78"/>
      <c r="AG619" s="131"/>
      <c r="AN619" s="78"/>
      <c r="AO619" s="78"/>
      <c r="AP619" s="78"/>
      <c r="AQ619" s="78"/>
      <c r="AR619" s="78"/>
      <c r="AS619" s="78"/>
      <c r="AT619" s="78"/>
      <c r="AU619" s="78"/>
    </row>
    <row r="620" spans="3:64" ht="12.95" customHeight="1">
      <c r="C620" s="139"/>
      <c r="D620" s="139"/>
      <c r="AA620" s="78"/>
      <c r="AB620" s="78"/>
      <c r="AC620" s="78"/>
      <c r="AD620" s="78"/>
      <c r="AE620" s="78"/>
      <c r="AG620" s="131"/>
      <c r="AN620" s="78"/>
      <c r="AO620" s="78"/>
      <c r="AP620" s="78"/>
      <c r="AQ620" s="78"/>
      <c r="AR620" s="78"/>
      <c r="AS620" s="78"/>
      <c r="AT620" s="78"/>
      <c r="AU620" s="78"/>
    </row>
    <row r="621" spans="3:64" ht="12.95" customHeight="1">
      <c r="C621" s="139"/>
      <c r="D621" s="139"/>
      <c r="AA621" s="78"/>
      <c r="AB621" s="78"/>
      <c r="AC621" s="78"/>
      <c r="AD621" s="78"/>
      <c r="AE621" s="78"/>
      <c r="AG621" s="131"/>
      <c r="AN621" s="78"/>
      <c r="AO621" s="78"/>
      <c r="AP621" s="78"/>
      <c r="AQ621" s="78"/>
      <c r="AR621" s="78"/>
      <c r="AS621" s="78"/>
      <c r="AT621" s="78"/>
      <c r="AU621" s="78"/>
    </row>
    <row r="622" spans="3:64" ht="12.95" customHeight="1">
      <c r="C622" s="139"/>
      <c r="D622" s="139"/>
      <c r="AA622" s="78"/>
      <c r="AB622" s="78"/>
      <c r="AC622" s="78"/>
      <c r="AD622" s="78"/>
      <c r="AE622" s="78"/>
      <c r="AG622" s="131"/>
      <c r="AN622" s="78"/>
      <c r="AO622" s="78"/>
      <c r="AP622" s="78"/>
      <c r="AQ622" s="78"/>
      <c r="AR622" s="78"/>
      <c r="AS622" s="78"/>
      <c r="AT622" s="78"/>
      <c r="AU622" s="78"/>
    </row>
    <row r="623" spans="3:64" ht="12.95" customHeight="1">
      <c r="C623" s="139"/>
      <c r="D623" s="139"/>
      <c r="AA623" s="78"/>
      <c r="AB623" s="78"/>
      <c r="AC623" s="78"/>
      <c r="AD623" s="78"/>
      <c r="AE623" s="78"/>
      <c r="AG623" s="131"/>
      <c r="AN623" s="78"/>
      <c r="AO623" s="78"/>
      <c r="AP623" s="78"/>
      <c r="AQ623" s="78"/>
      <c r="AR623" s="78"/>
      <c r="AS623" s="78"/>
      <c r="AT623" s="78"/>
      <c r="AU623" s="78"/>
    </row>
    <row r="624" spans="3:64" ht="12.95" customHeight="1">
      <c r="C624" s="139"/>
      <c r="D624" s="139"/>
      <c r="AA624" s="78"/>
      <c r="AB624" s="78"/>
      <c r="AC624" s="78"/>
      <c r="AD624" s="78"/>
      <c r="AE624" s="78"/>
      <c r="AG624" s="131"/>
      <c r="AN624" s="78"/>
      <c r="AO624" s="78"/>
      <c r="AP624" s="78"/>
      <c r="AQ624" s="78"/>
      <c r="AR624" s="78"/>
      <c r="AS624" s="78"/>
      <c r="AT624" s="78"/>
      <c r="AU624" s="78"/>
    </row>
    <row r="625" spans="3:64" ht="12.95" customHeight="1">
      <c r="C625" s="139"/>
      <c r="D625" s="139"/>
      <c r="AA625" s="78"/>
      <c r="AB625" s="78"/>
      <c r="AC625" s="78"/>
      <c r="AD625" s="78"/>
      <c r="AE625" s="78"/>
      <c r="AG625" s="131"/>
      <c r="AN625" s="78"/>
      <c r="AO625" s="78"/>
      <c r="AP625" s="78"/>
      <c r="AQ625" s="78"/>
      <c r="AR625" s="78"/>
      <c r="AS625" s="78"/>
      <c r="AT625" s="78"/>
      <c r="AU625" s="78"/>
    </row>
    <row r="626" spans="3:64" ht="12.95" customHeight="1">
      <c r="C626" s="139"/>
      <c r="D626" s="139"/>
      <c r="AA626" s="78"/>
      <c r="AB626" s="78"/>
      <c r="AC626" s="78"/>
      <c r="AD626" s="78"/>
      <c r="AE626" s="78"/>
      <c r="AG626" s="131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</row>
    <row r="627" spans="3:64" ht="12.95" customHeight="1">
      <c r="C627" s="139"/>
      <c r="D627" s="139"/>
      <c r="AA627" s="78"/>
      <c r="AB627" s="78"/>
      <c r="AC627" s="78"/>
      <c r="AD627" s="78"/>
      <c r="AE627" s="78"/>
      <c r="AG627" s="131"/>
      <c r="AN627" s="78"/>
      <c r="AO627" s="78"/>
      <c r="AP627" s="78"/>
      <c r="AQ627" s="78"/>
      <c r="AR627" s="78"/>
      <c r="AS627" s="78"/>
      <c r="AT627" s="78"/>
      <c r="AU627" s="78"/>
    </row>
    <row r="628" spans="3:64" ht="12.95" customHeight="1">
      <c r="C628" s="139"/>
      <c r="D628" s="139"/>
      <c r="AA628" s="78"/>
      <c r="AB628" s="78"/>
      <c r="AC628" s="78"/>
      <c r="AD628" s="78"/>
      <c r="AE628" s="78"/>
      <c r="AG628" s="131"/>
      <c r="AN628" s="78"/>
      <c r="AO628" s="78"/>
      <c r="AP628" s="78"/>
      <c r="AQ628" s="78"/>
      <c r="AR628" s="78"/>
      <c r="AS628" s="78"/>
      <c r="AT628" s="78"/>
      <c r="AU628" s="78"/>
    </row>
    <row r="629" spans="3:64" ht="12.95" customHeight="1">
      <c r="C629" s="139"/>
      <c r="D629" s="139"/>
      <c r="AA629" s="78"/>
      <c r="AB629" s="78"/>
      <c r="AC629" s="78"/>
      <c r="AD629" s="78"/>
      <c r="AE629" s="78"/>
      <c r="AG629" s="131"/>
      <c r="AN629" s="78"/>
      <c r="AO629" s="78"/>
      <c r="AP629" s="78"/>
      <c r="AQ629" s="78"/>
      <c r="AR629" s="78"/>
      <c r="AS629" s="78"/>
      <c r="AT629" s="78"/>
      <c r="AU629" s="78"/>
    </row>
    <row r="630" spans="3:64" ht="12.95" customHeight="1">
      <c r="C630" s="139"/>
      <c r="D630" s="139"/>
      <c r="AA630" s="78"/>
      <c r="AB630" s="78"/>
      <c r="AC630" s="78"/>
      <c r="AD630" s="78"/>
      <c r="AE630" s="78"/>
      <c r="AG630" s="131"/>
      <c r="AN630" s="78"/>
      <c r="AO630" s="78"/>
      <c r="AP630" s="78"/>
      <c r="AQ630" s="78"/>
      <c r="AR630" s="78"/>
      <c r="AS630" s="78"/>
      <c r="AT630" s="78"/>
      <c r="AU630" s="78"/>
    </row>
    <row r="631" spans="3:64" ht="12.95" customHeight="1">
      <c r="C631" s="139"/>
      <c r="D631" s="139"/>
      <c r="AA631" s="78"/>
      <c r="AB631" s="78"/>
      <c r="AC631" s="78"/>
      <c r="AD631" s="78"/>
      <c r="AE631" s="78"/>
      <c r="AG631" s="131"/>
      <c r="AN631" s="78"/>
      <c r="AO631" s="78"/>
      <c r="AP631" s="78"/>
      <c r="AQ631" s="78"/>
      <c r="AR631" s="78"/>
      <c r="AS631" s="78"/>
      <c r="AT631" s="78"/>
      <c r="AU631" s="78"/>
    </row>
    <row r="632" spans="3:64" ht="12.95" customHeight="1">
      <c r="C632" s="139"/>
      <c r="D632" s="139"/>
      <c r="AA632" s="78"/>
      <c r="AB632" s="78"/>
      <c r="AC632" s="78"/>
      <c r="AD632" s="78"/>
      <c r="AE632" s="78"/>
      <c r="AG632" s="131"/>
      <c r="AN632" s="78"/>
      <c r="AO632" s="78"/>
      <c r="AP632" s="78"/>
      <c r="AQ632" s="78"/>
      <c r="AR632" s="78"/>
      <c r="AS632" s="78"/>
      <c r="AT632" s="78"/>
      <c r="AU632" s="78"/>
    </row>
    <row r="633" spans="3:64" ht="12.95" customHeight="1">
      <c r="C633" s="139"/>
      <c r="D633" s="139"/>
      <c r="AA633" s="78"/>
      <c r="AB633" s="78"/>
      <c r="AC633" s="78"/>
      <c r="AD633" s="78"/>
      <c r="AE633" s="78"/>
      <c r="AG633" s="131"/>
      <c r="AN633" s="78"/>
      <c r="AO633" s="78"/>
      <c r="AP633" s="78"/>
      <c r="AQ633" s="78"/>
      <c r="AR633" s="78"/>
      <c r="AS633" s="78"/>
      <c r="AT633" s="78"/>
      <c r="AU633" s="78"/>
    </row>
    <row r="634" spans="3:64" ht="12.95" customHeight="1">
      <c r="C634" s="139"/>
      <c r="D634" s="139"/>
      <c r="AA634" s="78"/>
      <c r="AB634" s="78"/>
      <c r="AC634" s="78"/>
      <c r="AD634" s="78"/>
      <c r="AE634" s="78"/>
      <c r="AG634" s="131"/>
      <c r="AN634" s="78"/>
      <c r="AO634" s="78"/>
      <c r="AP634" s="78"/>
      <c r="AQ634" s="78"/>
      <c r="AR634" s="78"/>
      <c r="AS634" s="78"/>
      <c r="AT634" s="78"/>
      <c r="AU634" s="78"/>
    </row>
    <row r="635" spans="3:64" ht="12.95" customHeight="1">
      <c r="C635" s="139"/>
      <c r="D635" s="139"/>
      <c r="AA635" s="78"/>
      <c r="AB635" s="78"/>
      <c r="AC635" s="78"/>
      <c r="AD635" s="78"/>
      <c r="AE635" s="78"/>
      <c r="AG635" s="131"/>
      <c r="AN635" s="78"/>
      <c r="AO635" s="78"/>
      <c r="AP635" s="78"/>
      <c r="AQ635" s="78"/>
      <c r="AR635" s="78"/>
      <c r="AS635" s="78"/>
      <c r="AT635" s="78"/>
      <c r="AU635" s="78"/>
    </row>
    <row r="636" spans="3:64" ht="12.95" customHeight="1">
      <c r="C636" s="139"/>
      <c r="D636" s="139"/>
      <c r="AA636" s="78"/>
      <c r="AB636" s="78"/>
      <c r="AC636" s="78"/>
      <c r="AD636" s="78"/>
      <c r="AE636" s="78"/>
      <c r="AG636" s="131"/>
      <c r="AN636" s="78"/>
      <c r="AO636" s="78"/>
      <c r="AP636" s="78"/>
      <c r="AQ636" s="78"/>
      <c r="AR636" s="78"/>
      <c r="AS636" s="78"/>
      <c r="AT636" s="78"/>
      <c r="AU636" s="78"/>
    </row>
    <row r="637" spans="3:64" ht="12.95" customHeight="1">
      <c r="C637" s="139"/>
      <c r="D637" s="139"/>
      <c r="AA637" s="78"/>
      <c r="AB637" s="78"/>
      <c r="AC637" s="78"/>
      <c r="AD637" s="78"/>
      <c r="AE637" s="78"/>
      <c r="AG637" s="131"/>
      <c r="AN637" s="78"/>
      <c r="AO637" s="78"/>
      <c r="AP637" s="78"/>
      <c r="AQ637" s="78"/>
      <c r="AR637" s="78"/>
      <c r="AS637" s="78"/>
      <c r="AT637" s="78"/>
      <c r="AU637" s="78"/>
    </row>
    <row r="638" spans="3:64" ht="12.95" customHeight="1">
      <c r="C638" s="139"/>
      <c r="D638" s="139"/>
      <c r="AA638" s="78"/>
      <c r="AB638" s="78"/>
      <c r="AC638" s="78"/>
      <c r="AD638" s="78"/>
      <c r="AE638" s="78"/>
      <c r="AG638" s="131"/>
      <c r="AN638" s="78"/>
      <c r="AO638" s="78"/>
      <c r="AP638" s="78"/>
      <c r="AQ638" s="78"/>
      <c r="AR638" s="78"/>
      <c r="AS638" s="78"/>
      <c r="AT638" s="78"/>
      <c r="AU638" s="78"/>
    </row>
    <row r="639" spans="3:64" ht="12.95" customHeight="1">
      <c r="C639" s="139"/>
      <c r="D639" s="139"/>
      <c r="AA639" s="78"/>
      <c r="AB639" s="78"/>
      <c r="AC639" s="78"/>
      <c r="AD639" s="78"/>
      <c r="AE639" s="78"/>
      <c r="AG639" s="131"/>
      <c r="AN639" s="78"/>
      <c r="AO639" s="78"/>
      <c r="AP639" s="78"/>
      <c r="AQ639" s="78"/>
      <c r="AR639" s="78"/>
      <c r="AS639" s="78"/>
      <c r="AT639" s="78"/>
      <c r="AU639" s="78"/>
    </row>
    <row r="640" spans="3:64" ht="12.95" customHeight="1">
      <c r="C640" s="139"/>
      <c r="D640" s="139"/>
      <c r="AA640" s="78"/>
      <c r="AB640" s="78"/>
      <c r="AC640" s="78"/>
      <c r="AD640" s="78"/>
      <c r="AE640" s="78"/>
      <c r="AG640" s="131"/>
      <c r="AN640" s="78"/>
      <c r="AO640" s="78"/>
      <c r="AP640" s="78"/>
      <c r="AQ640" s="78"/>
      <c r="AR640" s="78"/>
      <c r="AS640" s="78"/>
      <c r="AT640" s="78"/>
      <c r="AU640" s="78"/>
      <c r="AV640" s="78"/>
    </row>
    <row r="641" spans="3:47" ht="12.95" customHeight="1">
      <c r="C641" s="139"/>
      <c r="D641" s="139"/>
      <c r="AA641" s="78"/>
      <c r="AB641" s="78"/>
      <c r="AC641" s="78"/>
      <c r="AD641" s="78"/>
      <c r="AE641" s="78"/>
      <c r="AG641" s="131"/>
      <c r="AN641" s="78"/>
      <c r="AO641" s="78"/>
      <c r="AP641" s="78"/>
      <c r="AQ641" s="78"/>
      <c r="AR641" s="78"/>
      <c r="AS641" s="78"/>
      <c r="AT641" s="78"/>
      <c r="AU641" s="78"/>
    </row>
    <row r="642" spans="3:47" ht="12.95" customHeight="1">
      <c r="C642" s="139"/>
      <c r="D642" s="139"/>
      <c r="AA642" s="78"/>
      <c r="AB642" s="78"/>
      <c r="AC642" s="78"/>
      <c r="AD642" s="78"/>
      <c r="AE642" s="78"/>
      <c r="AG642" s="131"/>
      <c r="AN642" s="78"/>
      <c r="AO642" s="78"/>
      <c r="AP642" s="78"/>
      <c r="AQ642" s="78"/>
      <c r="AR642" s="78"/>
      <c r="AS642" s="78"/>
      <c r="AT642" s="78"/>
      <c r="AU642" s="78"/>
    </row>
    <row r="643" spans="3:47" ht="12.95" customHeight="1">
      <c r="C643" s="139"/>
      <c r="D643" s="139"/>
      <c r="AA643" s="78"/>
      <c r="AB643" s="78"/>
      <c r="AC643" s="78"/>
      <c r="AD643" s="78"/>
      <c r="AE643" s="78"/>
      <c r="AG643" s="131"/>
      <c r="AN643" s="78"/>
      <c r="AO643" s="78"/>
      <c r="AP643" s="78"/>
      <c r="AQ643" s="78"/>
      <c r="AR643" s="78"/>
      <c r="AS643" s="78"/>
      <c r="AT643" s="78"/>
      <c r="AU643" s="78"/>
    </row>
    <row r="644" spans="3:47" ht="12.95" customHeight="1">
      <c r="C644" s="139"/>
      <c r="D644" s="139"/>
      <c r="AA644" s="78"/>
      <c r="AB644" s="78"/>
      <c r="AC644" s="78"/>
      <c r="AD644" s="78"/>
      <c r="AE644" s="78"/>
      <c r="AG644" s="131"/>
      <c r="AN644" s="78"/>
      <c r="AO644" s="78"/>
      <c r="AP644" s="78"/>
      <c r="AQ644" s="78"/>
      <c r="AR644" s="78"/>
      <c r="AS644" s="78"/>
      <c r="AT644" s="78"/>
      <c r="AU644" s="78"/>
    </row>
    <row r="645" spans="3:47" ht="12.95" customHeight="1">
      <c r="C645" s="139"/>
      <c r="D645" s="139"/>
      <c r="AA645" s="78"/>
      <c r="AB645" s="78"/>
      <c r="AC645" s="78"/>
      <c r="AD645" s="78"/>
      <c r="AE645" s="78"/>
      <c r="AG645" s="131"/>
      <c r="AN645" s="78"/>
      <c r="AO645" s="78"/>
      <c r="AP645" s="78"/>
      <c r="AQ645" s="78"/>
      <c r="AR645" s="78"/>
      <c r="AS645" s="78"/>
      <c r="AT645" s="78"/>
      <c r="AU645" s="78"/>
    </row>
    <row r="646" spans="3:47" ht="12.95" customHeight="1">
      <c r="C646" s="139"/>
      <c r="D646" s="139"/>
      <c r="AA646" s="78"/>
      <c r="AB646" s="78"/>
      <c r="AC646" s="78"/>
      <c r="AD646" s="78"/>
      <c r="AE646" s="78"/>
      <c r="AG646" s="131"/>
      <c r="AN646" s="78"/>
      <c r="AO646" s="78"/>
      <c r="AP646" s="78"/>
      <c r="AQ646" s="78"/>
      <c r="AR646" s="78"/>
      <c r="AS646" s="78"/>
      <c r="AT646" s="78"/>
      <c r="AU646" s="78"/>
    </row>
    <row r="647" spans="3:47" ht="12.95" customHeight="1">
      <c r="C647" s="139"/>
      <c r="D647" s="139"/>
      <c r="AA647" s="78"/>
      <c r="AB647" s="78"/>
      <c r="AC647" s="78"/>
      <c r="AD647" s="78"/>
      <c r="AE647" s="78"/>
      <c r="AG647" s="131"/>
      <c r="AN647" s="78"/>
      <c r="AO647" s="78"/>
      <c r="AP647" s="78"/>
      <c r="AQ647" s="78"/>
      <c r="AR647" s="78"/>
      <c r="AS647" s="78"/>
      <c r="AT647" s="78"/>
      <c r="AU647" s="78"/>
    </row>
    <row r="648" spans="3:47" ht="12.95" customHeight="1">
      <c r="C648" s="139"/>
      <c r="D648" s="139"/>
      <c r="AA648" s="78"/>
      <c r="AB648" s="78"/>
      <c r="AC648" s="78"/>
      <c r="AD648" s="78"/>
      <c r="AE648" s="78"/>
      <c r="AG648" s="131"/>
      <c r="AN648" s="78"/>
      <c r="AO648" s="78"/>
      <c r="AP648" s="78"/>
      <c r="AQ648" s="78"/>
      <c r="AR648" s="78"/>
      <c r="AS648" s="78"/>
      <c r="AT648" s="78"/>
      <c r="AU648" s="78"/>
    </row>
    <row r="649" spans="3:47" ht="12.95" customHeight="1">
      <c r="C649" s="139"/>
      <c r="D649" s="139"/>
      <c r="AA649" s="78"/>
      <c r="AB649" s="78"/>
      <c r="AC649" s="78"/>
      <c r="AD649" s="78"/>
      <c r="AE649" s="78"/>
      <c r="AG649" s="131"/>
      <c r="AN649" s="78"/>
      <c r="AO649" s="78"/>
      <c r="AP649" s="78"/>
      <c r="AQ649" s="78"/>
      <c r="AR649" s="78"/>
      <c r="AS649" s="78"/>
      <c r="AT649" s="78"/>
      <c r="AU649" s="78"/>
    </row>
    <row r="650" spans="3:47" ht="12.95" customHeight="1">
      <c r="C650" s="139"/>
      <c r="D650" s="139"/>
      <c r="AA650" s="78"/>
      <c r="AB650" s="78"/>
      <c r="AC650" s="78"/>
      <c r="AD650" s="78"/>
      <c r="AE650" s="78"/>
      <c r="AG650" s="131"/>
      <c r="AN650" s="78"/>
      <c r="AO650" s="78"/>
      <c r="AP650" s="78"/>
      <c r="AQ650" s="78"/>
      <c r="AR650" s="78"/>
      <c r="AS650" s="78"/>
      <c r="AT650" s="78"/>
      <c r="AU650" s="78"/>
    </row>
    <row r="651" spans="3:47" ht="12.95" customHeight="1">
      <c r="C651" s="139"/>
      <c r="D651" s="139"/>
      <c r="AA651" s="78"/>
      <c r="AB651" s="78"/>
      <c r="AC651" s="78"/>
      <c r="AD651" s="78"/>
      <c r="AE651" s="78"/>
      <c r="AG651" s="131"/>
      <c r="AN651" s="78"/>
      <c r="AO651" s="78"/>
      <c r="AP651" s="78"/>
      <c r="AQ651" s="78"/>
      <c r="AR651" s="78"/>
      <c r="AS651" s="78"/>
      <c r="AT651" s="78"/>
      <c r="AU651" s="78"/>
    </row>
    <row r="652" spans="3:47" ht="12.95" customHeight="1">
      <c r="C652" s="139"/>
      <c r="D652" s="139"/>
      <c r="AA652" s="78"/>
      <c r="AB652" s="78"/>
      <c r="AC652" s="78"/>
      <c r="AD652" s="78"/>
      <c r="AE652" s="78"/>
      <c r="AG652" s="131"/>
      <c r="AN652" s="78"/>
      <c r="AO652" s="78"/>
      <c r="AP652" s="78"/>
      <c r="AQ652" s="78"/>
      <c r="AR652" s="78"/>
      <c r="AS652" s="78"/>
      <c r="AT652" s="78"/>
      <c r="AU652" s="78"/>
    </row>
    <row r="653" spans="3:47" ht="12.95" customHeight="1">
      <c r="C653" s="139"/>
      <c r="D653" s="139"/>
      <c r="AA653" s="78"/>
      <c r="AB653" s="78"/>
      <c r="AC653" s="78"/>
      <c r="AD653" s="78"/>
      <c r="AE653" s="78"/>
      <c r="AG653" s="131"/>
      <c r="AN653" s="78"/>
      <c r="AO653" s="78"/>
      <c r="AP653" s="78"/>
      <c r="AQ653" s="78"/>
      <c r="AR653" s="78"/>
      <c r="AS653" s="78"/>
      <c r="AT653" s="78"/>
      <c r="AU653" s="78"/>
    </row>
    <row r="654" spans="3:47" ht="12.95" customHeight="1">
      <c r="C654" s="139"/>
      <c r="D654" s="139"/>
      <c r="AA654" s="78"/>
      <c r="AB654" s="78"/>
      <c r="AC654" s="78"/>
      <c r="AD654" s="78"/>
      <c r="AE654" s="78"/>
      <c r="AG654" s="131"/>
      <c r="AN654" s="78"/>
      <c r="AO654" s="78"/>
      <c r="AP654" s="78"/>
      <c r="AQ654" s="78"/>
      <c r="AR654" s="78"/>
      <c r="AS654" s="78"/>
      <c r="AT654" s="78"/>
      <c r="AU654" s="78"/>
    </row>
    <row r="655" spans="3:47" ht="12.95" customHeight="1">
      <c r="C655" s="139"/>
      <c r="D655" s="139"/>
      <c r="AA655" s="78"/>
      <c r="AB655" s="78"/>
      <c r="AC655" s="78"/>
      <c r="AD655" s="78"/>
      <c r="AE655" s="78"/>
      <c r="AG655" s="131"/>
      <c r="AN655" s="78"/>
      <c r="AO655" s="78"/>
      <c r="AP655" s="78"/>
      <c r="AQ655" s="78"/>
      <c r="AR655" s="78"/>
      <c r="AS655" s="78"/>
      <c r="AT655" s="78"/>
      <c r="AU655" s="78"/>
    </row>
    <row r="656" spans="3:47" ht="12.95" customHeight="1">
      <c r="C656" s="139"/>
      <c r="D656" s="139"/>
      <c r="AA656" s="78"/>
      <c r="AB656" s="78"/>
      <c r="AC656" s="78"/>
      <c r="AD656" s="78"/>
      <c r="AE656" s="78"/>
      <c r="AG656" s="131"/>
      <c r="AN656" s="78"/>
      <c r="AO656" s="78"/>
      <c r="AP656" s="78"/>
      <c r="AQ656" s="78"/>
      <c r="AR656" s="78"/>
      <c r="AS656" s="78"/>
      <c r="AT656" s="78"/>
      <c r="AU656" s="78"/>
    </row>
    <row r="657" spans="3:64" ht="12.95" customHeight="1">
      <c r="C657" s="139"/>
      <c r="D657" s="139"/>
      <c r="AA657" s="78"/>
      <c r="AB657" s="78"/>
      <c r="AC657" s="78"/>
      <c r="AD657" s="78"/>
      <c r="AE657" s="78"/>
      <c r="AG657" s="131"/>
      <c r="AN657" s="78"/>
      <c r="AO657" s="78"/>
      <c r="AP657" s="78"/>
      <c r="AQ657" s="78"/>
      <c r="AR657" s="78"/>
      <c r="AS657" s="78"/>
      <c r="AT657" s="78"/>
      <c r="AU657" s="78"/>
    </row>
    <row r="658" spans="3:64" ht="12.95" customHeight="1">
      <c r="C658" s="139"/>
      <c r="D658" s="139"/>
      <c r="AA658" s="78"/>
      <c r="AB658" s="78"/>
      <c r="AC658" s="78"/>
      <c r="AD658" s="78"/>
      <c r="AE658" s="78"/>
      <c r="AG658" s="131"/>
      <c r="AN658" s="78"/>
      <c r="AO658" s="78"/>
      <c r="AP658" s="78"/>
      <c r="AQ658" s="78"/>
      <c r="AR658" s="78"/>
      <c r="AS658" s="78"/>
      <c r="AT658" s="78"/>
      <c r="AU658" s="78"/>
    </row>
    <row r="659" spans="3:64" ht="12.95" customHeight="1">
      <c r="C659" s="139"/>
      <c r="D659" s="139"/>
      <c r="AA659" s="78"/>
      <c r="AB659" s="78"/>
      <c r="AC659" s="78"/>
      <c r="AD659" s="78"/>
      <c r="AE659" s="78"/>
      <c r="AG659" s="131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</row>
    <row r="660" spans="3:64" ht="12.95" customHeight="1">
      <c r="C660" s="139"/>
      <c r="D660" s="139"/>
      <c r="AA660" s="78"/>
      <c r="AB660" s="78"/>
      <c r="AC660" s="78"/>
      <c r="AD660" s="78"/>
      <c r="AE660" s="78"/>
      <c r="AG660" s="131"/>
      <c r="AN660" s="78"/>
      <c r="AO660" s="78"/>
      <c r="AP660" s="78"/>
      <c r="AQ660" s="78"/>
      <c r="AR660" s="78"/>
      <c r="AS660" s="78"/>
      <c r="AT660" s="78"/>
      <c r="AU660" s="78"/>
    </row>
    <row r="661" spans="3:64" ht="12.95" customHeight="1">
      <c r="C661" s="139"/>
      <c r="D661" s="139"/>
      <c r="AA661" s="78"/>
      <c r="AB661" s="78"/>
      <c r="AC661" s="78"/>
      <c r="AD661" s="78"/>
      <c r="AE661" s="78"/>
      <c r="AG661" s="131"/>
      <c r="AN661" s="78"/>
      <c r="AO661" s="78"/>
      <c r="AP661" s="78"/>
      <c r="AQ661" s="78"/>
      <c r="AR661" s="78"/>
      <c r="AS661" s="78"/>
      <c r="AT661" s="78"/>
      <c r="AU661" s="78"/>
    </row>
    <row r="662" spans="3:64" ht="12.95" customHeight="1">
      <c r="C662" s="139"/>
      <c r="D662" s="139"/>
      <c r="AA662" s="78"/>
      <c r="AB662" s="78"/>
      <c r="AC662" s="78"/>
      <c r="AD662" s="78"/>
      <c r="AE662" s="78"/>
      <c r="AG662" s="131"/>
      <c r="AN662" s="78"/>
      <c r="AO662" s="78"/>
      <c r="AP662" s="78"/>
      <c r="AQ662" s="78"/>
      <c r="AR662" s="78"/>
      <c r="AS662" s="78"/>
      <c r="AT662" s="78"/>
      <c r="AU662" s="78"/>
    </row>
    <row r="663" spans="3:64" ht="12.95" customHeight="1">
      <c r="C663" s="139"/>
      <c r="D663" s="139"/>
      <c r="AA663" s="78"/>
      <c r="AB663" s="78"/>
      <c r="AC663" s="78"/>
      <c r="AD663" s="78"/>
      <c r="AE663" s="78"/>
      <c r="AG663" s="131"/>
      <c r="AN663" s="78"/>
      <c r="AO663" s="78"/>
      <c r="AP663" s="78"/>
      <c r="AQ663" s="78"/>
      <c r="AR663" s="78"/>
      <c r="AS663" s="78"/>
      <c r="AT663" s="78"/>
      <c r="AU663" s="78"/>
    </row>
    <row r="664" spans="3:64" ht="12.95" customHeight="1">
      <c r="C664" s="139"/>
      <c r="D664" s="139"/>
      <c r="AA664" s="78"/>
      <c r="AB664" s="78"/>
      <c r="AC664" s="78"/>
      <c r="AD664" s="78"/>
      <c r="AE664" s="78"/>
      <c r="AG664" s="131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</row>
    <row r="665" spans="3:64" ht="12.95" customHeight="1">
      <c r="C665" s="139"/>
      <c r="D665" s="139"/>
      <c r="AA665" s="78"/>
      <c r="AB665" s="78"/>
      <c r="AC665" s="78"/>
      <c r="AD665" s="78"/>
      <c r="AE665" s="78"/>
      <c r="AG665" s="131"/>
      <c r="AN665" s="78"/>
      <c r="AO665" s="78"/>
      <c r="AP665" s="78"/>
      <c r="AQ665" s="78"/>
      <c r="AR665" s="78"/>
      <c r="AS665" s="78"/>
      <c r="AT665" s="78"/>
      <c r="AU665" s="78"/>
    </row>
    <row r="666" spans="3:64" ht="12.95" customHeight="1">
      <c r="C666" s="139"/>
      <c r="D666" s="139"/>
      <c r="AA666" s="78"/>
      <c r="AB666" s="78"/>
      <c r="AC666" s="78"/>
      <c r="AD666" s="78"/>
      <c r="AE666" s="78"/>
      <c r="AG666" s="131"/>
      <c r="AN666" s="78"/>
      <c r="AO666" s="78"/>
      <c r="AP666" s="78"/>
      <c r="AQ666" s="78"/>
      <c r="AR666" s="78"/>
      <c r="AS666" s="78"/>
      <c r="AT666" s="78"/>
      <c r="AU666" s="78"/>
    </row>
    <row r="667" spans="3:64" ht="12.95" customHeight="1">
      <c r="C667" s="139"/>
      <c r="D667" s="139"/>
      <c r="AA667" s="78"/>
      <c r="AB667" s="78"/>
      <c r="AC667" s="78"/>
      <c r="AD667" s="78"/>
      <c r="AE667" s="78"/>
      <c r="AG667" s="131"/>
      <c r="AN667" s="78"/>
      <c r="AO667" s="78"/>
      <c r="AP667" s="78"/>
      <c r="AQ667" s="78"/>
      <c r="AR667" s="78"/>
      <c r="AS667" s="78"/>
      <c r="AT667" s="78"/>
      <c r="AU667" s="78"/>
    </row>
    <row r="668" spans="3:64" ht="12.95" customHeight="1">
      <c r="C668" s="139"/>
      <c r="D668" s="139"/>
      <c r="AA668" s="78"/>
      <c r="AB668" s="78"/>
      <c r="AC668" s="78"/>
      <c r="AD668" s="78"/>
      <c r="AE668" s="78"/>
      <c r="AG668" s="131"/>
      <c r="AN668" s="78"/>
      <c r="AO668" s="78"/>
      <c r="AP668" s="78"/>
      <c r="AQ668" s="78"/>
      <c r="AR668" s="78"/>
      <c r="AS668" s="78"/>
      <c r="AT668" s="78"/>
      <c r="AU668" s="78"/>
    </row>
    <row r="669" spans="3:64" ht="12.95" customHeight="1">
      <c r="C669" s="139"/>
      <c r="D669" s="139"/>
      <c r="AA669" s="78"/>
      <c r="AB669" s="78"/>
      <c r="AC669" s="78"/>
      <c r="AD669" s="78"/>
      <c r="AE669" s="78"/>
      <c r="AG669" s="131"/>
      <c r="AN669" s="78"/>
      <c r="AO669" s="78"/>
      <c r="AP669" s="78"/>
      <c r="AQ669" s="78"/>
      <c r="AR669" s="78"/>
      <c r="AS669" s="78"/>
      <c r="AT669" s="78"/>
      <c r="AU669" s="78"/>
      <c r="AV669" s="78"/>
      <c r="AX669" s="78"/>
    </row>
    <row r="670" spans="3:64" ht="12.95" customHeight="1">
      <c r="C670" s="139"/>
      <c r="D670" s="139"/>
      <c r="AA670" s="78"/>
      <c r="AB670" s="78"/>
      <c r="AC670" s="78"/>
      <c r="AD670" s="78"/>
      <c r="AE670" s="78"/>
      <c r="AG670" s="131"/>
      <c r="AN670" s="78"/>
      <c r="AO670" s="78"/>
      <c r="AP670" s="78"/>
      <c r="AQ670" s="78"/>
      <c r="AR670" s="78"/>
      <c r="AS670" s="78"/>
      <c r="AT670" s="78"/>
      <c r="AU670" s="78"/>
    </row>
    <row r="671" spans="3:64" ht="12.95" customHeight="1">
      <c r="C671" s="139"/>
      <c r="D671" s="139"/>
      <c r="AA671" s="78"/>
      <c r="AB671" s="78"/>
      <c r="AC671" s="78"/>
      <c r="AD671" s="78"/>
      <c r="AE671" s="78"/>
      <c r="AG671" s="131"/>
      <c r="AN671" s="78"/>
      <c r="AO671" s="78"/>
      <c r="AP671" s="78"/>
      <c r="AQ671" s="78"/>
      <c r="AR671" s="78"/>
      <c r="AS671" s="78"/>
      <c r="AT671" s="78"/>
      <c r="AU671" s="78"/>
    </row>
    <row r="672" spans="3:64" ht="12.95" customHeight="1">
      <c r="C672" s="139"/>
      <c r="D672" s="139"/>
      <c r="AA672" s="78"/>
      <c r="AB672" s="78"/>
      <c r="AC672" s="78"/>
      <c r="AD672" s="78"/>
      <c r="AE672" s="78"/>
      <c r="AG672" s="131"/>
      <c r="AN672" s="78"/>
      <c r="AO672" s="78"/>
      <c r="AP672" s="78"/>
      <c r="AQ672" s="78"/>
      <c r="AR672" s="78"/>
      <c r="AS672" s="78"/>
      <c r="AT672" s="78"/>
      <c r="AU672" s="78"/>
    </row>
    <row r="673" spans="3:47" ht="12.95" customHeight="1">
      <c r="C673" s="139"/>
      <c r="D673" s="139"/>
      <c r="AA673" s="78"/>
      <c r="AB673" s="78"/>
      <c r="AC673" s="78"/>
      <c r="AD673" s="78"/>
      <c r="AE673" s="78"/>
      <c r="AG673" s="131"/>
      <c r="AN673" s="78"/>
      <c r="AO673" s="78"/>
      <c r="AP673" s="78"/>
      <c r="AQ673" s="78"/>
      <c r="AR673" s="78"/>
      <c r="AS673" s="78"/>
      <c r="AT673" s="78"/>
      <c r="AU673" s="78"/>
    </row>
    <row r="674" spans="3:47" ht="12.95" customHeight="1">
      <c r="C674" s="139"/>
      <c r="D674" s="139"/>
      <c r="AA674" s="78"/>
      <c r="AB674" s="78"/>
      <c r="AC674" s="78"/>
      <c r="AD674" s="78"/>
      <c r="AE674" s="78"/>
      <c r="AG674" s="131"/>
      <c r="AN674" s="78"/>
      <c r="AO674" s="78"/>
      <c r="AP674" s="78"/>
      <c r="AQ674" s="78"/>
      <c r="AR674" s="78"/>
      <c r="AS674" s="78"/>
      <c r="AT674" s="78"/>
      <c r="AU674" s="78"/>
    </row>
    <row r="675" spans="3:47" ht="12.95" customHeight="1">
      <c r="C675" s="139"/>
      <c r="D675" s="139"/>
      <c r="AA675" s="78"/>
      <c r="AB675" s="78"/>
      <c r="AC675" s="78"/>
      <c r="AD675" s="78"/>
      <c r="AE675" s="78"/>
      <c r="AG675" s="131"/>
      <c r="AN675" s="78"/>
      <c r="AO675" s="78"/>
      <c r="AP675" s="78"/>
      <c r="AQ675" s="78"/>
      <c r="AR675" s="78"/>
      <c r="AS675" s="78"/>
      <c r="AT675" s="78"/>
      <c r="AU675" s="78"/>
    </row>
    <row r="676" spans="3:47" ht="12.95" customHeight="1">
      <c r="C676" s="139"/>
      <c r="D676" s="139"/>
      <c r="AA676" s="78"/>
      <c r="AB676" s="78"/>
      <c r="AC676" s="78"/>
      <c r="AD676" s="78"/>
      <c r="AE676" s="78"/>
      <c r="AG676" s="131"/>
      <c r="AN676" s="78"/>
      <c r="AO676" s="78"/>
      <c r="AP676" s="78"/>
      <c r="AQ676" s="78"/>
      <c r="AR676" s="78"/>
      <c r="AS676" s="78"/>
      <c r="AT676" s="78"/>
      <c r="AU676" s="78"/>
    </row>
    <row r="677" spans="3:47" ht="12.95" customHeight="1">
      <c r="C677" s="139"/>
      <c r="D677" s="139"/>
      <c r="AA677" s="78"/>
      <c r="AB677" s="78"/>
      <c r="AC677" s="78"/>
      <c r="AD677" s="78"/>
      <c r="AE677" s="78"/>
      <c r="AG677" s="131"/>
      <c r="AN677" s="78"/>
      <c r="AO677" s="78"/>
      <c r="AP677" s="78"/>
      <c r="AQ677" s="78"/>
      <c r="AR677" s="78"/>
      <c r="AS677" s="78"/>
      <c r="AT677" s="78"/>
      <c r="AU677" s="78"/>
    </row>
    <row r="678" spans="3:47" ht="12.95" customHeight="1">
      <c r="C678" s="139"/>
      <c r="D678" s="139"/>
      <c r="AA678" s="78"/>
      <c r="AB678" s="78"/>
      <c r="AC678" s="78"/>
      <c r="AD678" s="78"/>
      <c r="AE678" s="78"/>
      <c r="AG678" s="131"/>
      <c r="AN678" s="78"/>
      <c r="AO678" s="78"/>
      <c r="AP678" s="78"/>
      <c r="AQ678" s="78"/>
      <c r="AR678" s="78"/>
      <c r="AS678" s="78"/>
      <c r="AT678" s="78"/>
      <c r="AU678" s="78"/>
    </row>
    <row r="679" spans="3:47" ht="12.95" customHeight="1">
      <c r="C679" s="139"/>
      <c r="D679" s="139"/>
      <c r="AA679" s="78"/>
      <c r="AB679" s="78"/>
      <c r="AC679" s="78"/>
      <c r="AD679" s="78"/>
      <c r="AE679" s="78"/>
      <c r="AG679" s="131"/>
      <c r="AN679" s="78"/>
      <c r="AO679" s="78"/>
      <c r="AP679" s="78"/>
      <c r="AQ679" s="78"/>
      <c r="AR679" s="78"/>
      <c r="AS679" s="78"/>
      <c r="AT679" s="78"/>
      <c r="AU679" s="78"/>
    </row>
    <row r="680" spans="3:47" ht="12.95" customHeight="1">
      <c r="C680" s="139"/>
      <c r="D680" s="139"/>
      <c r="AA680" s="78"/>
      <c r="AB680" s="78"/>
      <c r="AC680" s="78"/>
      <c r="AD680" s="78"/>
      <c r="AE680" s="78"/>
      <c r="AG680" s="131"/>
      <c r="AN680" s="78"/>
      <c r="AO680" s="78"/>
      <c r="AP680" s="78"/>
      <c r="AQ680" s="78"/>
      <c r="AR680" s="78"/>
      <c r="AS680" s="78"/>
      <c r="AT680" s="78"/>
      <c r="AU680" s="78"/>
    </row>
    <row r="681" spans="3:47" ht="12.95" customHeight="1">
      <c r="C681" s="139"/>
      <c r="D681" s="139"/>
      <c r="AA681" s="78"/>
      <c r="AB681" s="78"/>
      <c r="AC681" s="78"/>
      <c r="AD681" s="78"/>
      <c r="AE681" s="78"/>
      <c r="AG681" s="131"/>
      <c r="AN681" s="78"/>
      <c r="AO681" s="78"/>
      <c r="AP681" s="78"/>
      <c r="AQ681" s="78"/>
      <c r="AR681" s="78"/>
      <c r="AS681" s="78"/>
      <c r="AT681" s="78"/>
      <c r="AU681" s="78"/>
    </row>
    <row r="682" spans="3:47" ht="12.95" customHeight="1">
      <c r="C682" s="139"/>
      <c r="D682" s="139"/>
      <c r="AA682" s="78"/>
      <c r="AB682" s="78"/>
      <c r="AC682" s="78"/>
      <c r="AD682" s="78"/>
      <c r="AE682" s="78"/>
      <c r="AG682" s="131"/>
      <c r="AN682" s="78"/>
      <c r="AO682" s="78"/>
      <c r="AP682" s="78"/>
      <c r="AQ682" s="78"/>
      <c r="AR682" s="78"/>
      <c r="AS682" s="78"/>
      <c r="AT682" s="78"/>
      <c r="AU682" s="78"/>
    </row>
    <row r="683" spans="3:47" ht="12.95" customHeight="1">
      <c r="C683" s="139"/>
      <c r="D683" s="139"/>
      <c r="AA683" s="78"/>
      <c r="AB683" s="78"/>
      <c r="AC683" s="78"/>
      <c r="AD683" s="78"/>
      <c r="AE683" s="78"/>
      <c r="AG683" s="131"/>
      <c r="AN683" s="78"/>
      <c r="AO683" s="78"/>
      <c r="AP683" s="78"/>
      <c r="AQ683" s="78"/>
      <c r="AR683" s="78"/>
      <c r="AS683" s="78"/>
      <c r="AT683" s="78"/>
      <c r="AU683" s="78"/>
    </row>
    <row r="684" spans="3:47" ht="12.95" customHeight="1">
      <c r="C684" s="139"/>
      <c r="D684" s="139"/>
      <c r="AA684" s="78"/>
      <c r="AB684" s="78"/>
      <c r="AC684" s="78"/>
      <c r="AD684" s="78"/>
      <c r="AE684" s="78"/>
      <c r="AG684" s="131"/>
      <c r="AN684" s="78"/>
      <c r="AO684" s="78"/>
      <c r="AP684" s="78"/>
      <c r="AQ684" s="78"/>
      <c r="AR684" s="78"/>
      <c r="AS684" s="78"/>
      <c r="AT684" s="78"/>
      <c r="AU684" s="78"/>
    </row>
    <row r="685" spans="3:47" ht="12.95" customHeight="1">
      <c r="C685" s="139"/>
      <c r="D685" s="139"/>
      <c r="AA685" s="78"/>
      <c r="AB685" s="78"/>
      <c r="AC685" s="78"/>
      <c r="AD685" s="78"/>
      <c r="AE685" s="78"/>
      <c r="AG685" s="131"/>
      <c r="AN685" s="78"/>
      <c r="AO685" s="78"/>
      <c r="AP685" s="78"/>
      <c r="AQ685" s="78"/>
      <c r="AR685" s="78"/>
      <c r="AS685" s="78"/>
      <c r="AT685" s="78"/>
      <c r="AU685" s="78"/>
    </row>
    <row r="686" spans="3:47" ht="12.95" customHeight="1">
      <c r="C686" s="139"/>
      <c r="D686" s="139"/>
      <c r="AA686" s="78"/>
      <c r="AB686" s="78"/>
      <c r="AC686" s="78"/>
      <c r="AD686" s="78"/>
      <c r="AE686" s="78"/>
      <c r="AG686" s="131"/>
      <c r="AN686" s="78"/>
      <c r="AO686" s="78"/>
      <c r="AP686" s="78"/>
      <c r="AQ686" s="78"/>
      <c r="AR686" s="78"/>
      <c r="AS686" s="78"/>
      <c r="AT686" s="78"/>
      <c r="AU686" s="78"/>
    </row>
    <row r="687" spans="3:47" ht="12.95" customHeight="1">
      <c r="C687" s="139"/>
      <c r="D687" s="139"/>
      <c r="AA687" s="78"/>
      <c r="AB687" s="78"/>
      <c r="AC687" s="78"/>
      <c r="AD687" s="78"/>
      <c r="AE687" s="78"/>
      <c r="AG687" s="131"/>
      <c r="AN687" s="78"/>
      <c r="AO687" s="78"/>
      <c r="AP687" s="78"/>
      <c r="AQ687" s="78"/>
      <c r="AR687" s="78"/>
      <c r="AS687" s="78"/>
      <c r="AT687" s="78"/>
      <c r="AU687" s="78"/>
    </row>
    <row r="688" spans="3:47" ht="12.95" customHeight="1">
      <c r="C688" s="139"/>
      <c r="D688" s="139"/>
      <c r="AA688" s="78"/>
      <c r="AB688" s="78"/>
      <c r="AC688" s="78"/>
      <c r="AD688" s="78"/>
      <c r="AE688" s="78"/>
      <c r="AG688" s="131"/>
      <c r="AN688" s="78"/>
      <c r="AO688" s="78"/>
      <c r="AP688" s="78"/>
      <c r="AQ688" s="78"/>
      <c r="AR688" s="78"/>
      <c r="AS688" s="78"/>
      <c r="AT688" s="78"/>
      <c r="AU688" s="78"/>
    </row>
    <row r="689" spans="3:64" ht="12.95" customHeight="1">
      <c r="C689" s="139"/>
      <c r="D689" s="139"/>
      <c r="AA689" s="78"/>
      <c r="AB689" s="78"/>
      <c r="AC689" s="78"/>
      <c r="AD689" s="78"/>
      <c r="AE689" s="78"/>
      <c r="AG689" s="131"/>
      <c r="AN689" s="78"/>
      <c r="AO689" s="78"/>
      <c r="AP689" s="78"/>
      <c r="AQ689" s="78"/>
      <c r="AR689" s="78"/>
      <c r="AS689" s="78"/>
      <c r="AT689" s="78"/>
      <c r="AU689" s="78"/>
    </row>
    <row r="690" spans="3:64" ht="12.95" customHeight="1">
      <c r="C690" s="139"/>
      <c r="D690" s="139"/>
      <c r="AA690" s="78"/>
      <c r="AB690" s="78"/>
      <c r="AC690" s="78"/>
      <c r="AD690" s="78"/>
      <c r="AE690" s="78"/>
      <c r="AG690" s="131"/>
      <c r="AN690" s="78"/>
      <c r="AO690" s="78"/>
      <c r="AP690" s="78"/>
      <c r="AQ690" s="78"/>
      <c r="AR690" s="78"/>
      <c r="AS690" s="78"/>
      <c r="AT690" s="78"/>
      <c r="AU690" s="78"/>
    </row>
    <row r="691" spans="3:64" ht="12.95" customHeight="1">
      <c r="C691" s="139"/>
      <c r="D691" s="139"/>
      <c r="AA691" s="78"/>
      <c r="AB691" s="78"/>
      <c r="AC691" s="78"/>
      <c r="AD691" s="78"/>
      <c r="AE691" s="78"/>
      <c r="AG691" s="131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</row>
    <row r="692" spans="3:64" ht="12.95" customHeight="1">
      <c r="C692" s="139"/>
      <c r="D692" s="139"/>
      <c r="AA692" s="78"/>
      <c r="AB692" s="78"/>
      <c r="AC692" s="78"/>
      <c r="AD692" s="78"/>
      <c r="AE692" s="78"/>
      <c r="AG692" s="131"/>
      <c r="AN692" s="78"/>
      <c r="AO692" s="78"/>
      <c r="AP692" s="78"/>
      <c r="AQ692" s="78"/>
      <c r="AR692" s="78"/>
      <c r="AS692" s="78"/>
      <c r="AT692" s="78"/>
      <c r="AU692" s="78"/>
    </row>
    <row r="693" spans="3:64" ht="12.95" customHeight="1">
      <c r="C693" s="139"/>
      <c r="D693" s="139"/>
      <c r="AA693" s="78"/>
      <c r="AB693" s="78"/>
      <c r="AC693" s="78"/>
      <c r="AD693" s="78"/>
      <c r="AE693" s="78"/>
      <c r="AG693" s="131"/>
      <c r="AN693" s="78"/>
      <c r="AO693" s="78"/>
      <c r="AP693" s="78"/>
      <c r="AQ693" s="78"/>
      <c r="AR693" s="78"/>
      <c r="AS693" s="78"/>
      <c r="AT693" s="78"/>
      <c r="AU693" s="78"/>
    </row>
    <row r="694" spans="3:64" ht="12.95" customHeight="1">
      <c r="C694" s="139"/>
      <c r="D694" s="139"/>
      <c r="AA694" s="78"/>
      <c r="AB694" s="78"/>
      <c r="AC694" s="78"/>
      <c r="AD694" s="78"/>
      <c r="AE694" s="78"/>
      <c r="AG694" s="131"/>
      <c r="AN694" s="78"/>
      <c r="AO694" s="78"/>
      <c r="AP694" s="78"/>
      <c r="AQ694" s="78"/>
      <c r="AR694" s="78"/>
      <c r="AS694" s="78"/>
      <c r="AT694" s="78"/>
      <c r="AU694" s="78"/>
    </row>
    <row r="695" spans="3:64" ht="12.95" customHeight="1">
      <c r="C695" s="139"/>
      <c r="D695" s="139"/>
      <c r="AA695" s="78"/>
      <c r="AB695" s="78"/>
      <c r="AC695" s="78"/>
      <c r="AD695" s="78"/>
      <c r="AE695" s="78"/>
      <c r="AG695" s="131"/>
      <c r="AN695" s="78"/>
      <c r="AO695" s="78"/>
      <c r="AP695" s="78"/>
      <c r="AQ695" s="78"/>
      <c r="AR695" s="78"/>
      <c r="AS695" s="78"/>
      <c r="AT695" s="78"/>
      <c r="AU695" s="78"/>
    </row>
    <row r="696" spans="3:64" ht="12.95" customHeight="1">
      <c r="C696" s="139"/>
      <c r="D696" s="139"/>
      <c r="AA696" s="78"/>
      <c r="AB696" s="78"/>
      <c r="AC696" s="78"/>
      <c r="AD696" s="78"/>
      <c r="AE696" s="78"/>
      <c r="AG696" s="131"/>
      <c r="AN696" s="78"/>
      <c r="AO696" s="78"/>
      <c r="AP696" s="78"/>
      <c r="AQ696" s="78"/>
      <c r="AR696" s="78"/>
      <c r="AS696" s="78"/>
      <c r="AT696" s="78"/>
      <c r="AU696" s="78"/>
    </row>
    <row r="697" spans="3:64" ht="12.95" customHeight="1">
      <c r="C697" s="139"/>
      <c r="D697" s="139"/>
      <c r="AA697" s="78"/>
      <c r="AB697" s="78"/>
      <c r="AC697" s="78"/>
      <c r="AD697" s="78"/>
      <c r="AE697" s="78"/>
      <c r="AG697" s="131"/>
      <c r="AN697" s="78"/>
      <c r="AO697" s="78"/>
      <c r="AP697" s="78"/>
      <c r="AQ697" s="78"/>
      <c r="AR697" s="78"/>
      <c r="AS697" s="78"/>
      <c r="AT697" s="78"/>
      <c r="AU697" s="78"/>
    </row>
    <row r="698" spans="3:64" ht="12.95" customHeight="1">
      <c r="C698" s="139"/>
      <c r="D698" s="139"/>
      <c r="AA698" s="78"/>
      <c r="AB698" s="78"/>
      <c r="AC698" s="78"/>
      <c r="AD698" s="78"/>
      <c r="AE698" s="78"/>
      <c r="AG698" s="131"/>
      <c r="AN698" s="78"/>
      <c r="AO698" s="78"/>
      <c r="AP698" s="78"/>
      <c r="AQ698" s="78"/>
      <c r="AR698" s="78"/>
      <c r="AS698" s="78"/>
      <c r="AT698" s="78"/>
      <c r="AU698" s="78"/>
    </row>
    <row r="699" spans="3:64" ht="12.95" customHeight="1">
      <c r="C699" s="139"/>
      <c r="D699" s="139"/>
      <c r="AA699" s="78"/>
      <c r="AB699" s="78"/>
      <c r="AC699" s="78"/>
      <c r="AD699" s="78"/>
      <c r="AE699" s="78"/>
      <c r="AG699" s="131"/>
      <c r="AN699" s="78"/>
      <c r="AO699" s="78"/>
      <c r="AP699" s="78"/>
      <c r="AQ699" s="78"/>
      <c r="AR699" s="78"/>
      <c r="AS699" s="78"/>
      <c r="AT699" s="78"/>
      <c r="AU699" s="78"/>
    </row>
    <row r="700" spans="3:64" ht="12.95" customHeight="1">
      <c r="C700" s="139"/>
      <c r="D700" s="139"/>
      <c r="AA700" s="78"/>
      <c r="AB700" s="78"/>
      <c r="AC700" s="78"/>
      <c r="AD700" s="78"/>
      <c r="AE700" s="78"/>
      <c r="AG700" s="131"/>
      <c r="AN700" s="78"/>
      <c r="AO700" s="78"/>
      <c r="AP700" s="78"/>
      <c r="AQ700" s="78"/>
      <c r="AR700" s="78"/>
      <c r="AS700" s="78"/>
      <c r="AT700" s="78"/>
      <c r="AU700" s="78"/>
    </row>
    <row r="701" spans="3:64" ht="12.95" customHeight="1">
      <c r="C701" s="139"/>
      <c r="D701" s="139"/>
      <c r="AA701" s="78"/>
      <c r="AB701" s="78"/>
      <c r="AC701" s="78"/>
      <c r="AD701" s="78"/>
      <c r="AE701" s="78"/>
      <c r="AG701" s="131"/>
      <c r="AN701" s="78"/>
      <c r="AO701" s="78"/>
      <c r="AP701" s="78"/>
      <c r="AQ701" s="78"/>
      <c r="AR701" s="78"/>
      <c r="AS701" s="78"/>
      <c r="AT701" s="78"/>
      <c r="AU701" s="78"/>
    </row>
    <row r="702" spans="3:64" ht="12.95" customHeight="1">
      <c r="C702" s="139"/>
      <c r="D702" s="139"/>
      <c r="AA702" s="78"/>
      <c r="AB702" s="78"/>
      <c r="AC702" s="78"/>
      <c r="AD702" s="78"/>
      <c r="AE702" s="78"/>
      <c r="AG702" s="131"/>
      <c r="AN702" s="78"/>
      <c r="AO702" s="78"/>
      <c r="AP702" s="78"/>
      <c r="AQ702" s="78"/>
      <c r="AR702" s="78"/>
      <c r="AS702" s="78"/>
      <c r="AT702" s="78"/>
      <c r="AU702" s="78"/>
    </row>
    <row r="703" spans="3:64" ht="12.95" customHeight="1">
      <c r="C703" s="139"/>
      <c r="D703" s="139"/>
      <c r="AA703" s="78"/>
      <c r="AB703" s="78"/>
      <c r="AC703" s="78"/>
      <c r="AD703" s="78"/>
      <c r="AE703" s="78"/>
      <c r="AG703" s="131"/>
      <c r="AN703" s="78"/>
      <c r="AO703" s="78"/>
      <c r="AP703" s="78"/>
      <c r="AQ703" s="78"/>
      <c r="AR703" s="78"/>
      <c r="AS703" s="78"/>
      <c r="AT703" s="78"/>
      <c r="AU703" s="78"/>
    </row>
    <row r="704" spans="3:64" ht="12.95" customHeight="1">
      <c r="C704" s="139"/>
      <c r="D704" s="139"/>
      <c r="AA704" s="78"/>
      <c r="AB704" s="78"/>
      <c r="AC704" s="78"/>
      <c r="AD704" s="78"/>
      <c r="AE704" s="78"/>
      <c r="AG704" s="131"/>
      <c r="AN704" s="78"/>
      <c r="AO704" s="78"/>
      <c r="AP704" s="78"/>
      <c r="AQ704" s="78"/>
      <c r="AR704" s="78"/>
      <c r="AS704" s="78"/>
      <c r="AT704" s="78"/>
      <c r="AU704" s="78"/>
    </row>
    <row r="705" spans="3:47" ht="12.95" customHeight="1">
      <c r="C705" s="139"/>
      <c r="D705" s="139"/>
      <c r="AA705" s="78"/>
      <c r="AB705" s="78"/>
      <c r="AC705" s="78"/>
      <c r="AD705" s="78"/>
      <c r="AE705" s="78"/>
      <c r="AG705" s="131"/>
      <c r="AN705" s="78"/>
      <c r="AO705" s="78"/>
      <c r="AP705" s="78"/>
      <c r="AQ705" s="78"/>
      <c r="AR705" s="78"/>
      <c r="AS705" s="78"/>
      <c r="AT705" s="78"/>
      <c r="AU705" s="78"/>
    </row>
    <row r="706" spans="3:47" ht="12.95" customHeight="1">
      <c r="C706" s="139"/>
      <c r="D706" s="139"/>
      <c r="AA706" s="78"/>
      <c r="AB706" s="78"/>
      <c r="AC706" s="78"/>
      <c r="AD706" s="78"/>
      <c r="AE706" s="78"/>
      <c r="AG706" s="131"/>
      <c r="AN706" s="78"/>
      <c r="AO706" s="78"/>
      <c r="AP706" s="78"/>
      <c r="AQ706" s="78"/>
      <c r="AR706" s="78"/>
      <c r="AS706" s="78"/>
      <c r="AT706" s="78"/>
      <c r="AU706" s="78"/>
    </row>
    <row r="707" spans="3:47" ht="12.95" customHeight="1">
      <c r="C707" s="139"/>
      <c r="D707" s="139"/>
      <c r="AA707" s="78"/>
      <c r="AB707" s="78"/>
      <c r="AC707" s="78"/>
      <c r="AD707" s="78"/>
      <c r="AE707" s="78"/>
      <c r="AG707" s="131"/>
      <c r="AN707" s="78"/>
      <c r="AO707" s="78"/>
      <c r="AP707" s="78"/>
      <c r="AQ707" s="78"/>
      <c r="AR707" s="78"/>
      <c r="AS707" s="78"/>
      <c r="AT707" s="78"/>
      <c r="AU707" s="78"/>
    </row>
    <row r="708" spans="3:47" ht="12.95" customHeight="1">
      <c r="C708" s="139"/>
      <c r="D708" s="139"/>
      <c r="AA708" s="78"/>
      <c r="AB708" s="78"/>
      <c r="AC708" s="78"/>
      <c r="AD708" s="78"/>
      <c r="AE708" s="78"/>
      <c r="AG708" s="131"/>
      <c r="AN708" s="78"/>
      <c r="AO708" s="78"/>
      <c r="AP708" s="78"/>
      <c r="AQ708" s="78"/>
      <c r="AR708" s="78"/>
      <c r="AS708" s="78"/>
      <c r="AT708" s="78"/>
      <c r="AU708" s="78"/>
    </row>
    <row r="709" spans="3:47" ht="12.95" customHeight="1">
      <c r="C709" s="139"/>
      <c r="D709" s="139"/>
      <c r="AA709" s="78"/>
      <c r="AB709" s="78"/>
      <c r="AC709" s="78"/>
      <c r="AD709" s="78"/>
      <c r="AE709" s="78"/>
      <c r="AG709" s="131"/>
      <c r="AN709" s="78"/>
      <c r="AO709" s="78"/>
      <c r="AP709" s="78"/>
      <c r="AQ709" s="78"/>
      <c r="AR709" s="78"/>
      <c r="AS709" s="78"/>
      <c r="AT709" s="78"/>
      <c r="AU709" s="78"/>
    </row>
    <row r="710" spans="3:47" ht="12.95" customHeight="1">
      <c r="C710" s="139"/>
      <c r="D710" s="139"/>
      <c r="AA710" s="78"/>
      <c r="AB710" s="78"/>
      <c r="AC710" s="78"/>
      <c r="AD710" s="78"/>
      <c r="AE710" s="78"/>
      <c r="AG710" s="131"/>
      <c r="AN710" s="78"/>
      <c r="AO710" s="78"/>
      <c r="AP710" s="78"/>
      <c r="AQ710" s="78"/>
      <c r="AR710" s="78"/>
      <c r="AS710" s="78"/>
      <c r="AT710" s="78"/>
      <c r="AU710" s="78"/>
    </row>
    <row r="711" spans="3:47" ht="12.95" customHeight="1">
      <c r="C711" s="139"/>
      <c r="D711" s="139"/>
      <c r="AA711" s="78"/>
      <c r="AB711" s="78"/>
      <c r="AC711" s="78"/>
      <c r="AD711" s="78"/>
      <c r="AE711" s="78"/>
      <c r="AG711" s="131"/>
      <c r="AN711" s="78"/>
      <c r="AO711" s="78"/>
      <c r="AP711" s="78"/>
      <c r="AQ711" s="78"/>
      <c r="AR711" s="78"/>
      <c r="AS711" s="78"/>
      <c r="AT711" s="78"/>
      <c r="AU711" s="78"/>
    </row>
    <row r="712" spans="3:47" ht="12.95" customHeight="1">
      <c r="C712" s="139"/>
      <c r="D712" s="139"/>
      <c r="AA712" s="78"/>
      <c r="AB712" s="78"/>
      <c r="AC712" s="78"/>
      <c r="AD712" s="78"/>
      <c r="AE712" s="78"/>
      <c r="AG712" s="131"/>
      <c r="AN712" s="78"/>
      <c r="AO712" s="78"/>
      <c r="AP712" s="78"/>
      <c r="AQ712" s="78"/>
      <c r="AR712" s="78"/>
      <c r="AS712" s="78"/>
      <c r="AT712" s="78"/>
      <c r="AU712" s="78"/>
    </row>
    <row r="713" spans="3:47" ht="12.95" customHeight="1">
      <c r="C713" s="139"/>
      <c r="D713" s="139"/>
      <c r="AA713" s="78"/>
      <c r="AB713" s="78"/>
      <c r="AC713" s="78"/>
      <c r="AD713" s="78"/>
      <c r="AE713" s="78"/>
      <c r="AG713" s="131"/>
      <c r="AN713" s="78"/>
      <c r="AO713" s="78"/>
      <c r="AP713" s="78"/>
      <c r="AQ713" s="78"/>
      <c r="AR713" s="78"/>
      <c r="AS713" s="78"/>
      <c r="AT713" s="78"/>
      <c r="AU713" s="78"/>
    </row>
    <row r="714" spans="3:47" ht="12.95" customHeight="1">
      <c r="C714" s="139"/>
      <c r="D714" s="139"/>
      <c r="AA714" s="78"/>
      <c r="AB714" s="78"/>
      <c r="AC714" s="78"/>
      <c r="AD714" s="78"/>
      <c r="AE714" s="78"/>
      <c r="AG714" s="131"/>
      <c r="AN714" s="78"/>
      <c r="AO714" s="78"/>
      <c r="AP714" s="78"/>
      <c r="AQ714" s="78"/>
      <c r="AR714" s="78"/>
      <c r="AS714" s="78"/>
      <c r="AT714" s="78"/>
      <c r="AU714" s="78"/>
    </row>
    <row r="715" spans="3:47" ht="12.95" customHeight="1">
      <c r="C715" s="139"/>
      <c r="D715" s="139"/>
      <c r="AA715" s="78"/>
      <c r="AB715" s="78"/>
      <c r="AC715" s="78"/>
      <c r="AD715" s="78"/>
      <c r="AE715" s="78"/>
      <c r="AG715" s="131"/>
      <c r="AN715" s="78"/>
      <c r="AO715" s="78"/>
      <c r="AP715" s="78"/>
      <c r="AQ715" s="78"/>
      <c r="AR715" s="78"/>
      <c r="AS715" s="78"/>
      <c r="AT715" s="78"/>
      <c r="AU715" s="78"/>
    </row>
    <row r="716" spans="3:47" ht="12.95" customHeight="1">
      <c r="C716" s="139"/>
      <c r="D716" s="139"/>
      <c r="AA716" s="78"/>
      <c r="AB716" s="78"/>
      <c r="AC716" s="78"/>
      <c r="AD716" s="78"/>
      <c r="AE716" s="78"/>
      <c r="AG716" s="131"/>
      <c r="AN716" s="78"/>
      <c r="AO716" s="78"/>
      <c r="AP716" s="78"/>
      <c r="AQ716" s="78"/>
      <c r="AR716" s="78"/>
      <c r="AS716" s="78"/>
      <c r="AT716" s="78"/>
      <c r="AU716" s="78"/>
    </row>
    <row r="717" spans="3:47" ht="12.95" customHeight="1">
      <c r="C717" s="139"/>
      <c r="D717" s="139"/>
      <c r="AA717" s="78"/>
      <c r="AB717" s="78"/>
      <c r="AC717" s="78"/>
      <c r="AD717" s="78"/>
      <c r="AE717" s="78"/>
      <c r="AG717" s="131"/>
      <c r="AN717" s="78"/>
      <c r="AO717" s="78"/>
      <c r="AP717" s="78"/>
      <c r="AQ717" s="78"/>
      <c r="AR717" s="78"/>
      <c r="AS717" s="78"/>
      <c r="AT717" s="78"/>
      <c r="AU717" s="78"/>
    </row>
    <row r="718" spans="3:47" ht="12.95" customHeight="1">
      <c r="C718" s="139"/>
      <c r="D718" s="139"/>
      <c r="AA718" s="78"/>
      <c r="AB718" s="78"/>
      <c r="AC718" s="78"/>
      <c r="AD718" s="78"/>
      <c r="AE718" s="78"/>
      <c r="AG718" s="131"/>
      <c r="AN718" s="78"/>
      <c r="AO718" s="78"/>
      <c r="AP718" s="78"/>
      <c r="AQ718" s="78"/>
      <c r="AR718" s="78"/>
      <c r="AS718" s="78"/>
      <c r="AT718" s="78"/>
      <c r="AU718" s="78"/>
    </row>
    <row r="719" spans="3:47" ht="12.95" customHeight="1">
      <c r="C719" s="139"/>
      <c r="D719" s="139"/>
      <c r="AA719" s="78"/>
      <c r="AB719" s="78"/>
      <c r="AC719" s="78"/>
      <c r="AD719" s="78"/>
      <c r="AE719" s="78"/>
      <c r="AG719" s="131"/>
      <c r="AN719" s="78"/>
      <c r="AO719" s="78"/>
      <c r="AP719" s="78"/>
      <c r="AQ719" s="78"/>
      <c r="AR719" s="78"/>
      <c r="AS719" s="78"/>
      <c r="AT719" s="78"/>
      <c r="AU719" s="78"/>
    </row>
    <row r="720" spans="3:47" ht="12.95" customHeight="1">
      <c r="C720" s="139"/>
      <c r="D720" s="139"/>
      <c r="AA720" s="78"/>
      <c r="AB720" s="78"/>
      <c r="AC720" s="78"/>
      <c r="AD720" s="78"/>
      <c r="AE720" s="78"/>
      <c r="AG720" s="131"/>
      <c r="AN720" s="78"/>
      <c r="AO720" s="78"/>
      <c r="AP720" s="78"/>
      <c r="AQ720" s="78"/>
      <c r="AR720" s="78"/>
      <c r="AS720" s="78"/>
      <c r="AT720" s="78"/>
      <c r="AU720" s="78"/>
    </row>
    <row r="721" spans="3:64" ht="12.95" customHeight="1">
      <c r="C721" s="139"/>
      <c r="D721" s="139"/>
      <c r="AA721" s="78"/>
      <c r="AB721" s="78"/>
      <c r="AC721" s="78"/>
      <c r="AD721" s="78"/>
      <c r="AE721" s="78"/>
      <c r="AG721" s="131"/>
      <c r="AN721" s="78"/>
      <c r="AO721" s="78"/>
      <c r="AP721" s="78"/>
      <c r="AQ721" s="78"/>
      <c r="AR721" s="78"/>
      <c r="AS721" s="78"/>
      <c r="AT721" s="78"/>
      <c r="AU721" s="78"/>
    </row>
    <row r="722" spans="3:64" ht="12.95" customHeight="1">
      <c r="C722" s="139"/>
      <c r="D722" s="139"/>
      <c r="AA722" s="78"/>
      <c r="AB722" s="78"/>
      <c r="AC722" s="78"/>
      <c r="AD722" s="78"/>
      <c r="AE722" s="78"/>
      <c r="AG722" s="131"/>
      <c r="AN722" s="78"/>
      <c r="AO722" s="78"/>
      <c r="AP722" s="78"/>
      <c r="AQ722" s="78"/>
      <c r="AR722" s="78"/>
      <c r="AS722" s="78"/>
      <c r="AT722" s="78"/>
      <c r="AU722" s="78"/>
    </row>
    <row r="723" spans="3:64" ht="12.95" customHeight="1">
      <c r="C723" s="139"/>
      <c r="D723" s="139"/>
      <c r="AA723" s="78"/>
      <c r="AB723" s="78"/>
      <c r="AC723" s="78"/>
      <c r="AD723" s="78"/>
      <c r="AE723" s="78"/>
      <c r="AG723" s="131"/>
      <c r="AN723" s="78"/>
      <c r="AO723" s="78"/>
      <c r="AP723" s="78"/>
      <c r="AQ723" s="78"/>
      <c r="AR723" s="78"/>
      <c r="AS723" s="78"/>
      <c r="AT723" s="78"/>
      <c r="AU723" s="78"/>
    </row>
    <row r="724" spans="3:64" ht="12.95" customHeight="1">
      <c r="C724" s="139"/>
      <c r="D724" s="139"/>
      <c r="AA724" s="78"/>
      <c r="AB724" s="78"/>
      <c r="AC724" s="78"/>
      <c r="AD724" s="78"/>
      <c r="AE724" s="78"/>
      <c r="AG724" s="131"/>
      <c r="AN724" s="78"/>
      <c r="AO724" s="78"/>
      <c r="AP724" s="78"/>
      <c r="AQ724" s="78"/>
      <c r="AR724" s="78"/>
      <c r="AS724" s="78"/>
      <c r="AT724" s="78"/>
      <c r="AU724" s="78"/>
    </row>
    <row r="725" spans="3:64" ht="12.95" customHeight="1">
      <c r="C725" s="139"/>
      <c r="D725" s="139"/>
      <c r="AA725" s="78"/>
      <c r="AB725" s="78"/>
      <c r="AC725" s="78"/>
      <c r="AD725" s="78"/>
      <c r="AE725" s="78"/>
      <c r="AG725" s="131"/>
      <c r="AN725" s="78"/>
      <c r="AO725" s="78"/>
      <c r="AP725" s="78"/>
      <c r="AQ725" s="78"/>
      <c r="AR725" s="78"/>
      <c r="AS725" s="78"/>
      <c r="AT725" s="78"/>
      <c r="AU725" s="78"/>
    </row>
    <row r="726" spans="3:64" ht="12.95" customHeight="1">
      <c r="C726" s="139"/>
      <c r="D726" s="139"/>
      <c r="AA726" s="78"/>
      <c r="AB726" s="78"/>
      <c r="AC726" s="78"/>
      <c r="AD726" s="78"/>
      <c r="AE726" s="78"/>
      <c r="AG726" s="131"/>
      <c r="AN726" s="78"/>
      <c r="AO726" s="78"/>
      <c r="AP726" s="78"/>
      <c r="AQ726" s="78"/>
      <c r="AR726" s="78"/>
      <c r="AS726" s="78"/>
      <c r="AT726" s="78"/>
      <c r="AU726" s="78"/>
    </row>
    <row r="727" spans="3:64" ht="12.95" customHeight="1">
      <c r="C727" s="139"/>
      <c r="D727" s="139"/>
      <c r="AA727" s="78"/>
      <c r="AB727" s="78"/>
      <c r="AC727" s="78"/>
      <c r="AD727" s="78"/>
      <c r="AE727" s="78"/>
      <c r="AG727" s="131"/>
      <c r="AN727" s="78"/>
      <c r="AO727" s="78"/>
      <c r="AP727" s="78"/>
      <c r="AQ727" s="78"/>
      <c r="AR727" s="78"/>
      <c r="AS727" s="78"/>
      <c r="AT727" s="78"/>
      <c r="AU727" s="78"/>
      <c r="AV727" s="78"/>
    </row>
    <row r="728" spans="3:64" ht="12.95" customHeight="1">
      <c r="C728" s="139"/>
      <c r="D728" s="139"/>
      <c r="AA728" s="78"/>
      <c r="AB728" s="78"/>
      <c r="AC728" s="78"/>
      <c r="AD728" s="78"/>
      <c r="AE728" s="78"/>
      <c r="AG728" s="131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</row>
    <row r="729" spans="3:64" ht="12.95" customHeight="1">
      <c r="C729" s="139"/>
      <c r="D729" s="139"/>
      <c r="AA729" s="78"/>
      <c r="AB729" s="78"/>
      <c r="AC729" s="78"/>
      <c r="AD729" s="78"/>
      <c r="AE729" s="78"/>
      <c r="AG729" s="131"/>
      <c r="AN729" s="78"/>
      <c r="AO729" s="78"/>
      <c r="AP729" s="78"/>
      <c r="AQ729" s="78"/>
      <c r="AR729" s="78"/>
      <c r="AS729" s="78"/>
      <c r="AT729" s="78"/>
      <c r="AU729" s="78"/>
    </row>
    <row r="730" spans="3:64" ht="12.95" customHeight="1">
      <c r="C730" s="139"/>
      <c r="D730" s="139"/>
      <c r="AA730" s="78"/>
      <c r="AB730" s="78"/>
      <c r="AC730" s="78"/>
      <c r="AD730" s="78"/>
      <c r="AE730" s="78"/>
      <c r="AG730" s="131"/>
      <c r="AN730" s="78"/>
      <c r="AO730" s="78"/>
      <c r="AP730" s="78"/>
      <c r="AQ730" s="78"/>
      <c r="AR730" s="78"/>
      <c r="AS730" s="78"/>
      <c r="AT730" s="78"/>
      <c r="AU730" s="78"/>
    </row>
    <row r="731" spans="3:64" ht="12.95" customHeight="1">
      <c r="C731" s="139"/>
      <c r="D731" s="139"/>
      <c r="AA731" s="78"/>
      <c r="AB731" s="78"/>
      <c r="AC731" s="78"/>
      <c r="AD731" s="78"/>
      <c r="AE731" s="78"/>
      <c r="AG731" s="131"/>
      <c r="AN731" s="78"/>
      <c r="AO731" s="78"/>
      <c r="AP731" s="78"/>
      <c r="AQ731" s="78"/>
      <c r="AR731" s="78"/>
      <c r="AS731" s="78"/>
      <c r="AT731" s="78"/>
      <c r="AU731" s="78"/>
    </row>
    <row r="732" spans="3:64" ht="12.95" customHeight="1">
      <c r="C732" s="139"/>
      <c r="D732" s="139"/>
      <c r="AA732" s="78"/>
      <c r="AB732" s="78"/>
      <c r="AC732" s="78"/>
      <c r="AD732" s="78"/>
      <c r="AE732" s="78"/>
      <c r="AG732" s="131"/>
      <c r="AN732" s="78"/>
      <c r="AO732" s="78"/>
      <c r="AP732" s="78"/>
      <c r="AQ732" s="78"/>
      <c r="AR732" s="78"/>
      <c r="AS732" s="78"/>
      <c r="AT732" s="78"/>
      <c r="AU732" s="78"/>
    </row>
    <row r="733" spans="3:64" ht="12.95" customHeight="1">
      <c r="C733" s="139"/>
      <c r="D733" s="139"/>
      <c r="AA733" s="78"/>
      <c r="AB733" s="78"/>
      <c r="AC733" s="78"/>
      <c r="AD733" s="78"/>
      <c r="AE733" s="78"/>
      <c r="AG733" s="131"/>
      <c r="AN733" s="78"/>
      <c r="AO733" s="78"/>
      <c r="AP733" s="78"/>
      <c r="AQ733" s="78"/>
      <c r="AR733" s="78"/>
      <c r="AS733" s="78"/>
      <c r="AT733" s="78"/>
      <c r="AU733" s="78"/>
    </row>
    <row r="734" spans="3:64" ht="12.95" customHeight="1">
      <c r="C734" s="139"/>
      <c r="D734" s="139"/>
      <c r="AA734" s="78"/>
      <c r="AB734" s="78"/>
      <c r="AC734" s="78"/>
      <c r="AD734" s="78"/>
      <c r="AE734" s="78"/>
      <c r="AG734" s="131"/>
      <c r="AN734" s="78"/>
      <c r="AO734" s="78"/>
      <c r="AP734" s="78"/>
      <c r="AQ734" s="78"/>
      <c r="AR734" s="78"/>
      <c r="AS734" s="78"/>
      <c r="AT734" s="78"/>
      <c r="AU734" s="78"/>
    </row>
    <row r="735" spans="3:64" ht="12.95" customHeight="1">
      <c r="C735" s="139"/>
      <c r="D735" s="139"/>
      <c r="AA735" s="78"/>
      <c r="AB735" s="78"/>
      <c r="AC735" s="78"/>
      <c r="AD735" s="78"/>
      <c r="AE735" s="78"/>
      <c r="AG735" s="131"/>
      <c r="AN735" s="78"/>
      <c r="AO735" s="78"/>
      <c r="AP735" s="78"/>
      <c r="AQ735" s="78"/>
      <c r="AR735" s="78"/>
      <c r="AS735" s="78"/>
      <c r="AT735" s="78"/>
      <c r="AU735" s="78"/>
    </row>
    <row r="736" spans="3:64" ht="12.95" customHeight="1">
      <c r="C736" s="139"/>
      <c r="D736" s="139"/>
      <c r="AA736" s="78"/>
      <c r="AB736" s="78"/>
      <c r="AC736" s="78"/>
      <c r="AD736" s="78"/>
      <c r="AE736" s="78"/>
      <c r="AG736" s="131"/>
      <c r="AN736" s="78"/>
      <c r="AO736" s="78"/>
      <c r="AP736" s="78"/>
      <c r="AQ736" s="78"/>
      <c r="AR736" s="78"/>
      <c r="AS736" s="78"/>
      <c r="AT736" s="78"/>
      <c r="AU736" s="78"/>
    </row>
    <row r="737" spans="3:64" ht="12.95" customHeight="1">
      <c r="C737" s="139"/>
      <c r="D737" s="139"/>
      <c r="AA737" s="78"/>
      <c r="AB737" s="78"/>
      <c r="AC737" s="78"/>
      <c r="AD737" s="78"/>
      <c r="AE737" s="78"/>
      <c r="AG737" s="131"/>
      <c r="AN737" s="78"/>
      <c r="AO737" s="78"/>
      <c r="AP737" s="78"/>
      <c r="AQ737" s="78"/>
      <c r="AR737" s="78"/>
      <c r="AS737" s="78"/>
      <c r="AT737" s="78"/>
      <c r="AU737" s="78"/>
    </row>
    <row r="738" spans="3:64" ht="12.95" customHeight="1">
      <c r="C738" s="139"/>
      <c r="D738" s="139"/>
      <c r="AA738" s="78"/>
      <c r="AB738" s="78"/>
      <c r="AC738" s="78"/>
      <c r="AD738" s="78"/>
      <c r="AE738" s="78"/>
      <c r="AG738" s="131"/>
      <c r="AN738" s="78"/>
      <c r="AO738" s="78"/>
      <c r="AP738" s="78"/>
      <c r="AQ738" s="78"/>
      <c r="AR738" s="78"/>
      <c r="AS738" s="78"/>
      <c r="AT738" s="78"/>
      <c r="AU738" s="78"/>
    </row>
    <row r="739" spans="3:64" ht="12.95" customHeight="1">
      <c r="C739" s="139"/>
      <c r="D739" s="139"/>
      <c r="AA739" s="78"/>
      <c r="AB739" s="78"/>
      <c r="AC739" s="78"/>
      <c r="AD739" s="78"/>
      <c r="AE739" s="78"/>
      <c r="AG739" s="131"/>
      <c r="AN739" s="78"/>
      <c r="AO739" s="78"/>
      <c r="AP739" s="78"/>
      <c r="AQ739" s="78"/>
      <c r="AR739" s="78"/>
      <c r="AS739" s="78"/>
      <c r="AT739" s="78"/>
      <c r="AU739" s="78"/>
    </row>
    <row r="740" spans="3:64" ht="12.95" customHeight="1">
      <c r="C740" s="139"/>
      <c r="D740" s="139"/>
      <c r="AA740" s="78"/>
      <c r="AB740" s="78"/>
      <c r="AC740" s="78"/>
      <c r="AD740" s="78"/>
      <c r="AE740" s="78"/>
      <c r="AG740" s="131"/>
      <c r="AN740" s="78"/>
      <c r="AO740" s="78"/>
      <c r="AP740" s="78"/>
      <c r="AQ740" s="78"/>
      <c r="AR740" s="78"/>
      <c r="AS740" s="78"/>
      <c r="AT740" s="78"/>
      <c r="AU740" s="78"/>
    </row>
    <row r="741" spans="3:64" ht="12.95" customHeight="1">
      <c r="C741" s="139"/>
      <c r="D741" s="139"/>
      <c r="AA741" s="78"/>
      <c r="AB741" s="78"/>
      <c r="AC741" s="78"/>
      <c r="AD741" s="78"/>
      <c r="AE741" s="78"/>
      <c r="AG741" s="131"/>
      <c r="AN741" s="78"/>
      <c r="AO741" s="78"/>
      <c r="AP741" s="78"/>
      <c r="AQ741" s="78"/>
      <c r="AR741" s="78"/>
      <c r="AS741" s="78"/>
      <c r="AT741" s="78"/>
      <c r="AU741" s="78"/>
    </row>
    <row r="742" spans="3:64" ht="12.95" customHeight="1">
      <c r="C742" s="139"/>
      <c r="D742" s="139"/>
      <c r="AA742" s="78"/>
      <c r="AB742" s="78"/>
      <c r="AC742" s="78"/>
      <c r="AD742" s="78"/>
      <c r="AE742" s="78"/>
      <c r="AG742" s="131"/>
      <c r="AN742" s="78"/>
      <c r="AO742" s="78"/>
      <c r="AP742" s="78"/>
      <c r="AQ742" s="78"/>
      <c r="AR742" s="78"/>
      <c r="AS742" s="78"/>
      <c r="AT742" s="78"/>
      <c r="AU742" s="78"/>
    </row>
    <row r="743" spans="3:64" ht="12.95" customHeight="1">
      <c r="C743" s="139"/>
      <c r="D743" s="139"/>
      <c r="AA743" s="78"/>
      <c r="AB743" s="78"/>
      <c r="AC743" s="78"/>
      <c r="AD743" s="78"/>
      <c r="AE743" s="78"/>
      <c r="AG743" s="131"/>
      <c r="AN743" s="78"/>
      <c r="AO743" s="78"/>
      <c r="AP743" s="78"/>
      <c r="AQ743" s="78"/>
      <c r="AR743" s="78"/>
      <c r="AS743" s="78"/>
      <c r="AT743" s="78"/>
      <c r="AU743" s="78"/>
    </row>
    <row r="744" spans="3:64" ht="12.95" customHeight="1">
      <c r="C744" s="139"/>
      <c r="D744" s="139"/>
      <c r="AA744" s="78"/>
      <c r="AB744" s="78"/>
      <c r="AC744" s="78"/>
      <c r="AD744" s="78"/>
      <c r="AE744" s="78"/>
      <c r="AG744" s="131"/>
      <c r="AN744" s="78"/>
      <c r="AO744" s="78"/>
      <c r="AP744" s="78"/>
      <c r="AQ744" s="78"/>
      <c r="AR744" s="78"/>
      <c r="AS744" s="78"/>
      <c r="AT744" s="78"/>
      <c r="AU744" s="78"/>
    </row>
    <row r="745" spans="3:64" ht="12.95" customHeight="1">
      <c r="C745" s="139"/>
      <c r="D745" s="139"/>
      <c r="AA745" s="78"/>
      <c r="AB745" s="78"/>
      <c r="AC745" s="78"/>
      <c r="AD745" s="78"/>
      <c r="AE745" s="78"/>
      <c r="AG745" s="131"/>
      <c r="AN745" s="78"/>
      <c r="AO745" s="78"/>
      <c r="AP745" s="78"/>
      <c r="AQ745" s="78"/>
      <c r="AR745" s="78"/>
      <c r="AS745" s="78"/>
      <c r="AT745" s="78"/>
      <c r="AU745" s="78"/>
    </row>
    <row r="746" spans="3:64" ht="12.95" customHeight="1">
      <c r="C746" s="139"/>
      <c r="D746" s="139"/>
      <c r="AA746" s="78"/>
      <c r="AB746" s="78"/>
      <c r="AC746" s="78"/>
      <c r="AD746" s="78"/>
      <c r="AE746" s="78"/>
      <c r="AG746" s="131"/>
      <c r="AN746" s="78"/>
      <c r="AO746" s="78"/>
      <c r="AP746" s="78"/>
      <c r="AQ746" s="78"/>
      <c r="AR746" s="78"/>
      <c r="AS746" s="78"/>
      <c r="AT746" s="78"/>
      <c r="AU746" s="78"/>
    </row>
    <row r="747" spans="3:64" ht="12.95" customHeight="1">
      <c r="C747" s="139"/>
      <c r="D747" s="139"/>
      <c r="AA747" s="78"/>
      <c r="AB747" s="78"/>
      <c r="AC747" s="78"/>
      <c r="AD747" s="78"/>
      <c r="AE747" s="78"/>
      <c r="AG747" s="131"/>
      <c r="AN747" s="78"/>
      <c r="AO747" s="78"/>
      <c r="AP747" s="78"/>
      <c r="AQ747" s="78"/>
      <c r="AR747" s="78"/>
      <c r="AS747" s="78"/>
      <c r="AT747" s="78"/>
      <c r="AU747" s="78"/>
    </row>
    <row r="748" spans="3:64" ht="12.95" customHeight="1">
      <c r="C748" s="139"/>
      <c r="D748" s="139"/>
      <c r="AA748" s="78"/>
      <c r="AB748" s="78"/>
      <c r="AC748" s="78"/>
      <c r="AD748" s="78"/>
      <c r="AE748" s="78"/>
      <c r="AG748" s="131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</row>
    <row r="749" spans="3:64" ht="12.95" customHeight="1">
      <c r="C749" s="139"/>
      <c r="D749" s="139"/>
      <c r="AA749" s="78"/>
      <c r="AB749" s="78"/>
      <c r="AC749" s="78"/>
      <c r="AD749" s="78"/>
      <c r="AE749" s="78"/>
      <c r="AG749" s="131"/>
      <c r="AN749" s="78"/>
      <c r="AO749" s="78"/>
      <c r="AP749" s="78"/>
      <c r="AQ749" s="78"/>
      <c r="AR749" s="78"/>
      <c r="AS749" s="78"/>
      <c r="AT749" s="78"/>
      <c r="AU749" s="78"/>
    </row>
    <row r="750" spans="3:64" ht="12.95" customHeight="1">
      <c r="C750" s="139"/>
      <c r="D750" s="139"/>
      <c r="AA750" s="78"/>
      <c r="AB750" s="78"/>
      <c r="AC750" s="78"/>
      <c r="AD750" s="78"/>
      <c r="AE750" s="78"/>
      <c r="AG750" s="131"/>
      <c r="AN750" s="78"/>
      <c r="AO750" s="78"/>
      <c r="AP750" s="78"/>
      <c r="AQ750" s="78"/>
      <c r="AR750" s="78"/>
      <c r="AS750" s="78"/>
      <c r="AT750" s="78"/>
      <c r="AU750" s="78"/>
    </row>
    <row r="751" spans="3:64" ht="12.95" customHeight="1">
      <c r="C751" s="139"/>
      <c r="D751" s="139"/>
      <c r="AA751" s="78"/>
      <c r="AB751" s="78"/>
      <c r="AC751" s="78"/>
      <c r="AD751" s="78"/>
      <c r="AE751" s="78"/>
      <c r="AG751" s="131"/>
      <c r="AN751" s="78"/>
      <c r="AO751" s="78"/>
      <c r="AP751" s="78"/>
      <c r="AQ751" s="78"/>
      <c r="AR751" s="78"/>
      <c r="AS751" s="78"/>
      <c r="AT751" s="78"/>
      <c r="AU751" s="78"/>
    </row>
    <row r="752" spans="3:64" ht="12.95" customHeight="1">
      <c r="C752" s="139"/>
      <c r="D752" s="139"/>
      <c r="AA752" s="78"/>
      <c r="AB752" s="78"/>
      <c r="AC752" s="78"/>
      <c r="AD752" s="78"/>
      <c r="AE752" s="78"/>
      <c r="AG752" s="131"/>
      <c r="AN752" s="78"/>
      <c r="AO752" s="78"/>
      <c r="AP752" s="78"/>
      <c r="AQ752" s="78"/>
      <c r="AR752" s="78"/>
      <c r="AS752" s="78"/>
      <c r="AT752" s="78"/>
      <c r="AU752" s="78"/>
    </row>
    <row r="753" spans="3:48" ht="12.95" customHeight="1">
      <c r="C753" s="139"/>
      <c r="D753" s="139"/>
      <c r="AA753" s="78"/>
      <c r="AB753" s="78"/>
      <c r="AC753" s="78"/>
      <c r="AD753" s="78"/>
      <c r="AE753" s="78"/>
      <c r="AG753" s="131"/>
      <c r="AN753" s="78"/>
      <c r="AO753" s="78"/>
      <c r="AP753" s="78"/>
      <c r="AQ753" s="78"/>
      <c r="AR753" s="78"/>
      <c r="AS753" s="78"/>
      <c r="AT753" s="78"/>
      <c r="AU753" s="78"/>
    </row>
    <row r="754" spans="3:48" ht="12.95" customHeight="1">
      <c r="C754" s="139"/>
      <c r="D754" s="139"/>
      <c r="AA754" s="78"/>
      <c r="AB754" s="78"/>
      <c r="AC754" s="78"/>
      <c r="AD754" s="78"/>
      <c r="AE754" s="78"/>
      <c r="AG754" s="131"/>
      <c r="AN754" s="78"/>
      <c r="AO754" s="78"/>
      <c r="AP754" s="78"/>
      <c r="AQ754" s="78"/>
      <c r="AR754" s="78"/>
      <c r="AS754" s="78"/>
      <c r="AT754" s="78"/>
      <c r="AU754" s="78"/>
    </row>
    <row r="755" spans="3:48" ht="12.95" customHeight="1">
      <c r="C755" s="139"/>
      <c r="D755" s="139"/>
      <c r="AA755" s="78"/>
      <c r="AB755" s="78"/>
      <c r="AC755" s="78"/>
      <c r="AD755" s="78"/>
      <c r="AE755" s="78"/>
      <c r="AG755" s="131"/>
      <c r="AN755" s="78"/>
      <c r="AO755" s="78"/>
      <c r="AP755" s="78"/>
      <c r="AQ755" s="78"/>
      <c r="AR755" s="78"/>
      <c r="AS755" s="78"/>
      <c r="AT755" s="78"/>
      <c r="AU755" s="78"/>
    </row>
    <row r="756" spans="3:48" ht="12.95" customHeight="1">
      <c r="C756" s="139"/>
      <c r="D756" s="139"/>
      <c r="AA756" s="78"/>
      <c r="AB756" s="78"/>
      <c r="AC756" s="78"/>
      <c r="AD756" s="78"/>
      <c r="AE756" s="78"/>
      <c r="AG756" s="131"/>
      <c r="AN756" s="78"/>
      <c r="AO756" s="78"/>
      <c r="AP756" s="78"/>
      <c r="AQ756" s="78"/>
      <c r="AR756" s="78"/>
      <c r="AS756" s="78"/>
      <c r="AT756" s="78"/>
      <c r="AU756" s="78"/>
    </row>
    <row r="757" spans="3:48" ht="12.95" customHeight="1">
      <c r="C757" s="139"/>
      <c r="D757" s="139"/>
      <c r="AA757" s="78"/>
      <c r="AB757" s="78"/>
      <c r="AC757" s="78"/>
      <c r="AD757" s="78"/>
      <c r="AE757" s="78"/>
      <c r="AG757" s="131"/>
      <c r="AN757" s="78"/>
      <c r="AO757" s="78"/>
      <c r="AP757" s="78"/>
      <c r="AQ757" s="78"/>
      <c r="AR757" s="78"/>
      <c r="AS757" s="78"/>
      <c r="AT757" s="78"/>
      <c r="AU757" s="78"/>
    </row>
    <row r="758" spans="3:48" ht="12.95" customHeight="1">
      <c r="C758" s="139"/>
      <c r="D758" s="139"/>
      <c r="AA758" s="78"/>
      <c r="AB758" s="78"/>
      <c r="AC758" s="78"/>
      <c r="AD758" s="78"/>
      <c r="AE758" s="78"/>
      <c r="AG758" s="131"/>
      <c r="AN758" s="78"/>
      <c r="AO758" s="78"/>
      <c r="AP758" s="78"/>
      <c r="AQ758" s="78"/>
      <c r="AR758" s="78"/>
      <c r="AS758" s="78"/>
      <c r="AT758" s="78"/>
      <c r="AU758" s="78"/>
    </row>
    <row r="759" spans="3:48" ht="12.95" customHeight="1">
      <c r="C759" s="139"/>
      <c r="D759" s="139"/>
      <c r="AA759" s="78"/>
      <c r="AB759" s="78"/>
      <c r="AC759" s="78"/>
      <c r="AD759" s="78"/>
      <c r="AE759" s="78"/>
      <c r="AG759" s="131"/>
      <c r="AN759" s="78"/>
      <c r="AO759" s="78"/>
      <c r="AP759" s="78"/>
      <c r="AQ759" s="78"/>
      <c r="AR759" s="78"/>
      <c r="AS759" s="78"/>
      <c r="AT759" s="78"/>
      <c r="AU759" s="78"/>
      <c r="AV759" s="78"/>
    </row>
    <row r="760" spans="3:48" ht="12.95" customHeight="1">
      <c r="C760" s="139"/>
      <c r="D760" s="139"/>
      <c r="AA760" s="78"/>
      <c r="AB760" s="78"/>
      <c r="AC760" s="78"/>
      <c r="AD760" s="78"/>
      <c r="AE760" s="78"/>
      <c r="AG760" s="131"/>
      <c r="AN760" s="78"/>
      <c r="AO760" s="78"/>
      <c r="AP760" s="78"/>
      <c r="AQ760" s="78"/>
      <c r="AR760" s="78"/>
      <c r="AS760" s="78"/>
      <c r="AT760" s="78"/>
      <c r="AU760" s="78"/>
    </row>
    <row r="761" spans="3:48" ht="12.95" customHeight="1">
      <c r="C761" s="139"/>
      <c r="D761" s="139"/>
      <c r="AA761" s="78"/>
      <c r="AB761" s="78"/>
      <c r="AC761" s="78"/>
      <c r="AD761" s="78"/>
      <c r="AE761" s="78"/>
      <c r="AG761" s="131"/>
      <c r="AN761" s="78"/>
      <c r="AO761" s="78"/>
      <c r="AP761" s="78"/>
      <c r="AQ761" s="78"/>
      <c r="AR761" s="78"/>
      <c r="AS761" s="78"/>
      <c r="AT761" s="78"/>
      <c r="AU761" s="78"/>
    </row>
    <row r="762" spans="3:48" ht="12.95" customHeight="1">
      <c r="C762" s="139"/>
      <c r="D762" s="139"/>
      <c r="AA762" s="78"/>
      <c r="AB762" s="78"/>
      <c r="AC762" s="78"/>
      <c r="AD762" s="78"/>
      <c r="AE762" s="78"/>
      <c r="AG762" s="131"/>
      <c r="AN762" s="78"/>
      <c r="AO762" s="78"/>
      <c r="AP762" s="78"/>
      <c r="AQ762" s="78"/>
      <c r="AR762" s="78"/>
      <c r="AS762" s="78"/>
      <c r="AT762" s="78"/>
      <c r="AU762" s="78"/>
    </row>
    <row r="763" spans="3:48" ht="12.95" customHeight="1">
      <c r="C763" s="139"/>
      <c r="D763" s="139"/>
      <c r="AA763" s="78"/>
      <c r="AB763" s="78"/>
      <c r="AC763" s="78"/>
      <c r="AD763" s="78"/>
      <c r="AE763" s="78"/>
      <c r="AG763" s="131"/>
      <c r="AN763" s="78"/>
      <c r="AO763" s="78"/>
      <c r="AP763" s="78"/>
      <c r="AQ763" s="78"/>
      <c r="AR763" s="78"/>
      <c r="AS763" s="78"/>
      <c r="AT763" s="78"/>
      <c r="AU763" s="78"/>
    </row>
    <row r="764" spans="3:48" ht="12.95" customHeight="1">
      <c r="C764" s="139"/>
      <c r="D764" s="139"/>
      <c r="AA764" s="78"/>
      <c r="AB764" s="78"/>
      <c r="AC764" s="78"/>
      <c r="AD764" s="78"/>
      <c r="AE764" s="78"/>
      <c r="AG764" s="131"/>
      <c r="AN764" s="78"/>
      <c r="AO764" s="78"/>
      <c r="AP764" s="78"/>
      <c r="AQ764" s="78"/>
      <c r="AR764" s="78"/>
      <c r="AS764" s="78"/>
      <c r="AT764" s="78"/>
      <c r="AU764" s="78"/>
    </row>
    <row r="765" spans="3:48" ht="12.95" customHeight="1">
      <c r="C765" s="139"/>
      <c r="D765" s="139"/>
      <c r="AA765" s="78"/>
      <c r="AB765" s="78"/>
      <c r="AC765" s="78"/>
      <c r="AD765" s="78"/>
      <c r="AE765" s="78"/>
      <c r="AG765" s="131"/>
      <c r="AN765" s="78"/>
      <c r="AO765" s="78"/>
      <c r="AP765" s="78"/>
      <c r="AQ765" s="78"/>
      <c r="AR765" s="78"/>
      <c r="AS765" s="78"/>
      <c r="AT765" s="78"/>
      <c r="AU765" s="78"/>
    </row>
    <row r="766" spans="3:48" ht="12.95" customHeight="1">
      <c r="C766" s="139"/>
      <c r="D766" s="139"/>
      <c r="AA766" s="78"/>
      <c r="AB766" s="78"/>
      <c r="AC766" s="78"/>
      <c r="AD766" s="78"/>
      <c r="AE766" s="78"/>
      <c r="AG766" s="131"/>
      <c r="AN766" s="78"/>
      <c r="AO766" s="78"/>
      <c r="AP766" s="78"/>
      <c r="AQ766" s="78"/>
      <c r="AR766" s="78"/>
      <c r="AS766" s="78"/>
      <c r="AT766" s="78"/>
      <c r="AU766" s="78"/>
    </row>
    <row r="767" spans="3:48" ht="12.95" customHeight="1">
      <c r="C767" s="139"/>
      <c r="D767" s="139"/>
      <c r="AA767" s="78"/>
      <c r="AB767" s="78"/>
      <c r="AC767" s="78"/>
      <c r="AD767" s="78"/>
      <c r="AE767" s="78"/>
      <c r="AG767" s="131"/>
      <c r="AN767" s="78"/>
      <c r="AO767" s="78"/>
      <c r="AP767" s="78"/>
      <c r="AQ767" s="78"/>
      <c r="AR767" s="78"/>
      <c r="AS767" s="78"/>
      <c r="AT767" s="78"/>
      <c r="AU767" s="78"/>
    </row>
    <row r="768" spans="3:48" ht="12.95" customHeight="1">
      <c r="C768" s="139"/>
      <c r="D768" s="139"/>
      <c r="AA768" s="78"/>
      <c r="AB768" s="78"/>
      <c r="AC768" s="78"/>
      <c r="AD768" s="78"/>
      <c r="AE768" s="78"/>
      <c r="AG768" s="131"/>
      <c r="AN768" s="78"/>
      <c r="AO768" s="78"/>
      <c r="AP768" s="78"/>
      <c r="AQ768" s="78"/>
      <c r="AR768" s="78"/>
      <c r="AS768" s="78"/>
      <c r="AT768" s="78"/>
      <c r="AU768" s="78"/>
    </row>
    <row r="769" spans="3:64" ht="12.95" customHeight="1">
      <c r="C769" s="139"/>
      <c r="D769" s="139"/>
      <c r="AA769" s="78"/>
      <c r="AB769" s="78"/>
      <c r="AC769" s="78"/>
      <c r="AD769" s="78"/>
      <c r="AE769" s="78"/>
      <c r="AG769" s="131"/>
      <c r="AN769" s="78"/>
      <c r="AO769" s="78"/>
      <c r="AP769" s="78"/>
      <c r="AQ769" s="78"/>
      <c r="AR769" s="78"/>
      <c r="AS769" s="78"/>
      <c r="AT769" s="78"/>
      <c r="AU769" s="78"/>
      <c r="AV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</row>
    <row r="770" spans="3:64" ht="12.95" customHeight="1">
      <c r="C770" s="139"/>
      <c r="D770" s="139"/>
      <c r="AA770" s="78"/>
      <c r="AB770" s="78"/>
      <c r="AC770" s="78"/>
      <c r="AD770" s="78"/>
      <c r="AE770" s="78"/>
      <c r="AG770" s="131"/>
      <c r="AN770" s="78"/>
      <c r="AO770" s="78"/>
      <c r="AP770" s="78"/>
      <c r="AQ770" s="78"/>
      <c r="AR770" s="78"/>
      <c r="AS770" s="78"/>
      <c r="AT770" s="78"/>
      <c r="AU770" s="78"/>
    </row>
    <row r="771" spans="3:64" ht="12.95" customHeight="1">
      <c r="C771" s="139"/>
      <c r="D771" s="139"/>
      <c r="AA771" s="78"/>
      <c r="AB771" s="78"/>
      <c r="AC771" s="78"/>
      <c r="AD771" s="78"/>
      <c r="AE771" s="78"/>
      <c r="AG771" s="131"/>
      <c r="AN771" s="78"/>
      <c r="AO771" s="78"/>
      <c r="AP771" s="78"/>
      <c r="AQ771" s="78"/>
      <c r="AR771" s="78"/>
      <c r="AS771" s="78"/>
      <c r="AT771" s="78"/>
      <c r="AU771" s="78"/>
    </row>
    <row r="772" spans="3:64" ht="12.95" customHeight="1">
      <c r="C772" s="139"/>
      <c r="D772" s="139"/>
      <c r="AA772" s="78"/>
      <c r="AB772" s="78"/>
      <c r="AC772" s="78"/>
      <c r="AD772" s="78"/>
      <c r="AE772" s="78"/>
      <c r="AG772" s="131"/>
      <c r="AN772" s="78"/>
      <c r="AO772" s="78"/>
      <c r="AP772" s="78"/>
      <c r="AQ772" s="78"/>
      <c r="AR772" s="78"/>
      <c r="AS772" s="78"/>
      <c r="AT772" s="78"/>
      <c r="AU772" s="78"/>
    </row>
    <row r="773" spans="3:64" ht="12.95" customHeight="1">
      <c r="C773" s="139"/>
      <c r="D773" s="139"/>
      <c r="AA773" s="78"/>
      <c r="AB773" s="78"/>
      <c r="AC773" s="78"/>
      <c r="AD773" s="78"/>
      <c r="AE773" s="78"/>
      <c r="AG773" s="131"/>
      <c r="AN773" s="78"/>
      <c r="AO773" s="78"/>
      <c r="AP773" s="78"/>
      <c r="AQ773" s="78"/>
      <c r="AR773" s="78"/>
      <c r="AS773" s="78"/>
      <c r="AT773" s="78"/>
      <c r="AU773" s="78"/>
    </row>
    <row r="774" spans="3:64" ht="12.95" customHeight="1">
      <c r="C774" s="139"/>
      <c r="D774" s="139"/>
      <c r="AA774" s="78"/>
      <c r="AB774" s="78"/>
      <c r="AC774" s="78"/>
      <c r="AD774" s="78"/>
      <c r="AE774" s="78"/>
      <c r="AG774" s="131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</row>
    <row r="775" spans="3:64" ht="12.95" customHeight="1">
      <c r="C775" s="139"/>
      <c r="D775" s="139"/>
      <c r="AA775" s="78"/>
      <c r="AB775" s="78"/>
      <c r="AC775" s="78"/>
      <c r="AD775" s="78"/>
      <c r="AE775" s="78"/>
      <c r="AG775" s="131"/>
      <c r="AN775" s="78"/>
      <c r="AO775" s="78"/>
      <c r="AP775" s="78"/>
      <c r="AQ775" s="78"/>
      <c r="AR775" s="78"/>
      <c r="AS775" s="78"/>
      <c r="AT775" s="78"/>
      <c r="AU775" s="78"/>
    </row>
    <row r="776" spans="3:64" ht="12.95" customHeight="1">
      <c r="C776" s="139"/>
      <c r="D776" s="139"/>
      <c r="AA776" s="78"/>
      <c r="AB776" s="78"/>
      <c r="AC776" s="78"/>
      <c r="AD776" s="78"/>
      <c r="AE776" s="78"/>
      <c r="AG776" s="131"/>
      <c r="AN776" s="78"/>
      <c r="AO776" s="78"/>
      <c r="AP776" s="78"/>
      <c r="AQ776" s="78"/>
      <c r="AR776" s="78"/>
      <c r="AS776" s="78"/>
      <c r="AT776" s="78"/>
      <c r="AU776" s="78"/>
    </row>
    <row r="777" spans="3:64" ht="12.95" customHeight="1">
      <c r="C777" s="139"/>
      <c r="D777" s="139"/>
      <c r="AA777" s="78"/>
      <c r="AB777" s="78"/>
      <c r="AC777" s="78"/>
      <c r="AD777" s="78"/>
      <c r="AE777" s="78"/>
      <c r="AG777" s="131"/>
      <c r="AN777" s="78"/>
      <c r="AO777" s="78"/>
      <c r="AP777" s="78"/>
      <c r="AQ777" s="78"/>
      <c r="AR777" s="78"/>
      <c r="AS777" s="78"/>
      <c r="AT777" s="78"/>
      <c r="AU777" s="78"/>
    </row>
    <row r="778" spans="3:64" ht="12.95" customHeight="1">
      <c r="C778" s="139"/>
      <c r="D778" s="139"/>
      <c r="AA778" s="78"/>
      <c r="AB778" s="78"/>
      <c r="AC778" s="78"/>
      <c r="AD778" s="78"/>
      <c r="AE778" s="78"/>
      <c r="AG778" s="131"/>
      <c r="AN778" s="78"/>
      <c r="AO778" s="78"/>
      <c r="AP778" s="78"/>
      <c r="AQ778" s="78"/>
      <c r="AR778" s="78"/>
      <c r="AS778" s="78"/>
      <c r="AT778" s="78"/>
      <c r="AU778" s="78"/>
    </row>
    <row r="779" spans="3:64" ht="12.95" customHeight="1">
      <c r="C779" s="139"/>
      <c r="D779" s="139"/>
      <c r="AA779" s="78"/>
      <c r="AB779" s="78"/>
      <c r="AC779" s="78"/>
      <c r="AD779" s="78"/>
      <c r="AE779" s="78"/>
      <c r="AG779" s="131"/>
      <c r="AN779" s="78"/>
      <c r="AO779" s="78"/>
      <c r="AP779" s="78"/>
      <c r="AQ779" s="78"/>
      <c r="AR779" s="78"/>
      <c r="AS779" s="78"/>
      <c r="AT779" s="78"/>
      <c r="AU779" s="78"/>
    </row>
    <row r="780" spans="3:64" ht="12.95" customHeight="1">
      <c r="C780" s="139"/>
      <c r="D780" s="139"/>
      <c r="AA780" s="78"/>
      <c r="AB780" s="78"/>
      <c r="AC780" s="78"/>
      <c r="AD780" s="78"/>
      <c r="AE780" s="78"/>
      <c r="AG780" s="131"/>
      <c r="AN780" s="78"/>
      <c r="AO780" s="78"/>
      <c r="AP780" s="78"/>
      <c r="AQ780" s="78"/>
      <c r="AR780" s="78"/>
      <c r="AS780" s="78"/>
      <c r="AT780" s="78"/>
      <c r="AU780" s="78"/>
    </row>
    <row r="781" spans="3:64" ht="12.95" customHeight="1">
      <c r="C781" s="139"/>
      <c r="D781" s="139"/>
      <c r="AA781" s="78"/>
      <c r="AB781" s="78"/>
      <c r="AC781" s="78"/>
      <c r="AD781" s="78"/>
      <c r="AE781" s="78"/>
      <c r="AG781" s="131"/>
      <c r="AN781" s="78"/>
      <c r="AO781" s="78"/>
      <c r="AP781" s="78"/>
      <c r="AQ781" s="78"/>
      <c r="AR781" s="78"/>
      <c r="AS781" s="78"/>
      <c r="AT781" s="78"/>
      <c r="AU781" s="78"/>
    </row>
    <row r="782" spans="3:64" ht="12.95" customHeight="1">
      <c r="C782" s="139"/>
      <c r="D782" s="139"/>
      <c r="AA782" s="78"/>
      <c r="AB782" s="78"/>
      <c r="AC782" s="78"/>
      <c r="AD782" s="78"/>
      <c r="AE782" s="78"/>
      <c r="AG782" s="131"/>
      <c r="AN782" s="78"/>
      <c r="AO782" s="78"/>
      <c r="AP782" s="78"/>
      <c r="AQ782" s="78"/>
      <c r="AR782" s="78"/>
      <c r="AS782" s="78"/>
      <c r="AT782" s="78"/>
      <c r="AU782" s="78"/>
    </row>
    <row r="783" spans="3:64" ht="12.95" customHeight="1">
      <c r="C783" s="139"/>
      <c r="D783" s="139"/>
      <c r="AA783" s="78"/>
      <c r="AB783" s="78"/>
      <c r="AC783" s="78"/>
      <c r="AD783" s="78"/>
      <c r="AE783" s="78"/>
      <c r="AG783" s="131"/>
      <c r="AN783" s="78"/>
      <c r="AO783" s="78"/>
      <c r="AP783" s="78"/>
      <c r="AQ783" s="78"/>
      <c r="AR783" s="78"/>
      <c r="AS783" s="78"/>
      <c r="AT783" s="78"/>
      <c r="AU783" s="78"/>
      <c r="AV783" s="78"/>
    </row>
    <row r="784" spans="3:64" ht="12.95" customHeight="1">
      <c r="C784" s="139"/>
      <c r="D784" s="139"/>
      <c r="AA784" s="78"/>
      <c r="AB784" s="78"/>
      <c r="AC784" s="78"/>
      <c r="AD784" s="78"/>
      <c r="AE784" s="78"/>
      <c r="AG784" s="131"/>
      <c r="AN784" s="78"/>
      <c r="AO784" s="78"/>
      <c r="AP784" s="78"/>
      <c r="AQ784" s="78"/>
      <c r="AR784" s="78"/>
      <c r="AS784" s="78"/>
      <c r="AT784" s="78"/>
      <c r="AU784" s="78"/>
    </row>
    <row r="785" spans="3:47" ht="12.95" customHeight="1">
      <c r="C785" s="139"/>
      <c r="D785" s="139"/>
      <c r="AA785" s="78"/>
      <c r="AB785" s="78"/>
      <c r="AC785" s="78"/>
      <c r="AD785" s="78"/>
      <c r="AE785" s="78"/>
      <c r="AG785" s="131"/>
      <c r="AN785" s="78"/>
      <c r="AO785" s="78"/>
      <c r="AP785" s="78"/>
      <c r="AQ785" s="78"/>
      <c r="AR785" s="78"/>
      <c r="AS785" s="78"/>
      <c r="AT785" s="78"/>
      <c r="AU785" s="78"/>
    </row>
    <row r="786" spans="3:47" ht="12.95" customHeight="1">
      <c r="C786" s="139"/>
      <c r="D786" s="139"/>
      <c r="AA786" s="78"/>
      <c r="AB786" s="78"/>
      <c r="AC786" s="78"/>
      <c r="AD786" s="78"/>
      <c r="AE786" s="78"/>
      <c r="AG786" s="131"/>
      <c r="AN786" s="78"/>
      <c r="AO786" s="78"/>
      <c r="AP786" s="78"/>
      <c r="AQ786" s="78"/>
      <c r="AR786" s="78"/>
      <c r="AS786" s="78"/>
      <c r="AT786" s="78"/>
      <c r="AU786" s="78"/>
    </row>
    <row r="787" spans="3:47" ht="12.95" customHeight="1">
      <c r="C787" s="139"/>
      <c r="D787" s="139"/>
      <c r="AA787" s="78"/>
      <c r="AB787" s="78"/>
      <c r="AC787" s="78"/>
      <c r="AD787" s="78"/>
      <c r="AE787" s="78"/>
      <c r="AG787" s="131"/>
      <c r="AN787" s="78"/>
      <c r="AO787" s="78"/>
      <c r="AP787" s="78"/>
      <c r="AQ787" s="78"/>
      <c r="AR787" s="78"/>
      <c r="AS787" s="78"/>
      <c r="AT787" s="78"/>
      <c r="AU787" s="78"/>
    </row>
    <row r="788" spans="3:47" ht="12.95" customHeight="1">
      <c r="C788" s="139"/>
      <c r="D788" s="139"/>
      <c r="AA788" s="78"/>
      <c r="AB788" s="78"/>
      <c r="AC788" s="78"/>
      <c r="AD788" s="78"/>
      <c r="AE788" s="78"/>
      <c r="AG788" s="131"/>
      <c r="AN788" s="78"/>
      <c r="AO788" s="78"/>
      <c r="AP788" s="78"/>
      <c r="AQ788" s="78"/>
      <c r="AR788" s="78"/>
      <c r="AS788" s="78"/>
      <c r="AT788" s="78"/>
      <c r="AU788" s="78"/>
    </row>
    <row r="789" spans="3:47" ht="12.95" customHeight="1">
      <c r="C789" s="139"/>
      <c r="D789" s="139"/>
      <c r="AA789" s="78"/>
      <c r="AB789" s="78"/>
      <c r="AC789" s="78"/>
      <c r="AD789" s="78"/>
      <c r="AE789" s="78"/>
      <c r="AG789" s="131"/>
      <c r="AN789" s="78"/>
      <c r="AO789" s="78"/>
      <c r="AP789" s="78"/>
      <c r="AQ789" s="78"/>
      <c r="AR789" s="78"/>
      <c r="AS789" s="78"/>
      <c r="AT789" s="78"/>
      <c r="AU789" s="78"/>
    </row>
    <row r="790" spans="3:47" ht="12.95" customHeight="1">
      <c r="C790" s="139"/>
      <c r="D790" s="139"/>
      <c r="AA790" s="78"/>
      <c r="AB790" s="78"/>
      <c r="AC790" s="78"/>
      <c r="AD790" s="78"/>
      <c r="AE790" s="78"/>
      <c r="AG790" s="131"/>
      <c r="AN790" s="78"/>
      <c r="AO790" s="78"/>
      <c r="AP790" s="78"/>
      <c r="AQ790" s="78"/>
      <c r="AR790" s="78"/>
      <c r="AS790" s="78"/>
      <c r="AT790" s="78"/>
      <c r="AU790" s="78"/>
    </row>
    <row r="791" spans="3:47" ht="12.95" customHeight="1">
      <c r="C791" s="139"/>
      <c r="D791" s="139"/>
      <c r="AA791" s="78"/>
      <c r="AB791" s="78"/>
      <c r="AC791" s="78"/>
      <c r="AD791" s="78"/>
      <c r="AE791" s="78"/>
      <c r="AG791" s="131"/>
      <c r="AN791" s="78"/>
      <c r="AO791" s="78"/>
      <c r="AP791" s="78"/>
      <c r="AQ791" s="78"/>
      <c r="AR791" s="78"/>
      <c r="AS791" s="78"/>
      <c r="AT791" s="78"/>
      <c r="AU791" s="78"/>
    </row>
    <row r="792" spans="3:47" ht="12.95" customHeight="1">
      <c r="C792" s="139"/>
      <c r="D792" s="139"/>
      <c r="AA792" s="78"/>
      <c r="AB792" s="78"/>
      <c r="AC792" s="78"/>
      <c r="AD792" s="78"/>
      <c r="AE792" s="78"/>
      <c r="AG792" s="131"/>
      <c r="AN792" s="78"/>
      <c r="AO792" s="78"/>
      <c r="AP792" s="78"/>
      <c r="AQ792" s="78"/>
      <c r="AR792" s="78"/>
      <c r="AS792" s="78"/>
      <c r="AT792" s="78"/>
      <c r="AU792" s="78"/>
    </row>
    <row r="793" spans="3:47" ht="12.95" customHeight="1">
      <c r="C793" s="139"/>
      <c r="D793" s="139"/>
      <c r="AA793" s="78"/>
      <c r="AB793" s="78"/>
      <c r="AC793" s="78"/>
      <c r="AD793" s="78"/>
      <c r="AE793" s="78"/>
      <c r="AG793" s="131"/>
      <c r="AN793" s="78"/>
      <c r="AO793" s="78"/>
      <c r="AP793" s="78"/>
      <c r="AQ793" s="78"/>
      <c r="AR793" s="78"/>
      <c r="AS793" s="78"/>
      <c r="AT793" s="78"/>
      <c r="AU793" s="78"/>
    </row>
    <row r="794" spans="3:47" ht="12.95" customHeight="1">
      <c r="C794" s="139"/>
      <c r="D794" s="139"/>
      <c r="AA794" s="78"/>
      <c r="AB794" s="78"/>
      <c r="AC794" s="78"/>
      <c r="AD794" s="78"/>
      <c r="AE794" s="78"/>
      <c r="AG794" s="131"/>
      <c r="AN794" s="78"/>
      <c r="AO794" s="78"/>
      <c r="AP794" s="78"/>
      <c r="AQ794" s="78"/>
      <c r="AR794" s="78"/>
      <c r="AS794" s="78"/>
      <c r="AT794" s="78"/>
      <c r="AU794" s="78"/>
    </row>
    <row r="795" spans="3:47" ht="12.95" customHeight="1">
      <c r="C795" s="139"/>
      <c r="D795" s="139"/>
      <c r="AA795" s="78"/>
      <c r="AB795" s="78"/>
      <c r="AC795" s="78"/>
      <c r="AD795" s="78"/>
      <c r="AE795" s="78"/>
      <c r="AG795" s="131"/>
      <c r="AN795" s="78"/>
      <c r="AO795" s="78"/>
      <c r="AP795" s="78"/>
      <c r="AQ795" s="78"/>
      <c r="AR795" s="78"/>
      <c r="AS795" s="78"/>
      <c r="AT795" s="78"/>
      <c r="AU795" s="78"/>
    </row>
    <row r="796" spans="3:47" ht="12.95" customHeight="1">
      <c r="C796" s="139"/>
      <c r="D796" s="139"/>
      <c r="AA796" s="78"/>
      <c r="AB796" s="78"/>
      <c r="AC796" s="78"/>
      <c r="AD796" s="78"/>
      <c r="AE796" s="78"/>
      <c r="AG796" s="131"/>
      <c r="AN796" s="78"/>
      <c r="AO796" s="78"/>
      <c r="AP796" s="78"/>
      <c r="AQ796" s="78"/>
      <c r="AR796" s="78"/>
      <c r="AS796" s="78"/>
      <c r="AT796" s="78"/>
      <c r="AU796" s="78"/>
    </row>
    <row r="797" spans="3:47" ht="12.95" customHeight="1">
      <c r="C797" s="139"/>
      <c r="D797" s="139"/>
      <c r="AA797" s="78"/>
      <c r="AB797" s="78"/>
      <c r="AC797" s="78"/>
      <c r="AD797" s="78"/>
      <c r="AE797" s="78"/>
      <c r="AG797" s="131"/>
      <c r="AN797" s="78"/>
      <c r="AO797" s="78"/>
      <c r="AP797" s="78"/>
      <c r="AQ797" s="78"/>
      <c r="AR797" s="78"/>
      <c r="AS797" s="78"/>
      <c r="AT797" s="78"/>
      <c r="AU797" s="78"/>
    </row>
    <row r="798" spans="3:47" ht="12.95" customHeight="1">
      <c r="C798" s="139"/>
      <c r="D798" s="139"/>
      <c r="AA798" s="78"/>
      <c r="AB798" s="78"/>
      <c r="AC798" s="78"/>
      <c r="AD798" s="78"/>
      <c r="AE798" s="78"/>
      <c r="AG798" s="131"/>
      <c r="AN798" s="78"/>
      <c r="AO798" s="78"/>
      <c r="AP798" s="78"/>
      <c r="AQ798" s="78"/>
      <c r="AR798" s="78"/>
      <c r="AS798" s="78"/>
      <c r="AT798" s="78"/>
      <c r="AU798" s="78"/>
    </row>
    <row r="799" spans="3:47" ht="12.95" customHeight="1">
      <c r="C799" s="139"/>
      <c r="D799" s="139"/>
      <c r="AA799" s="78"/>
      <c r="AB799" s="78"/>
      <c r="AC799" s="78"/>
      <c r="AD799" s="78"/>
      <c r="AE799" s="78"/>
      <c r="AG799" s="131"/>
      <c r="AN799" s="78"/>
      <c r="AO799" s="78"/>
      <c r="AP799" s="78"/>
      <c r="AQ799" s="78"/>
      <c r="AR799" s="78"/>
      <c r="AS799" s="78"/>
      <c r="AT799" s="78"/>
      <c r="AU799" s="78"/>
    </row>
    <row r="800" spans="3:47" ht="12.95" customHeight="1">
      <c r="C800" s="139"/>
      <c r="D800" s="139"/>
      <c r="AA800" s="78"/>
      <c r="AB800" s="78"/>
      <c r="AC800" s="78"/>
      <c r="AD800" s="78"/>
      <c r="AE800" s="78"/>
      <c r="AG800" s="131"/>
      <c r="AN800" s="78"/>
      <c r="AO800" s="78"/>
      <c r="AP800" s="78"/>
      <c r="AQ800" s="78"/>
      <c r="AR800" s="78"/>
      <c r="AS800" s="78"/>
      <c r="AT800" s="78"/>
      <c r="AU800" s="78"/>
    </row>
    <row r="801" spans="3:47" ht="12.95" customHeight="1">
      <c r="C801" s="139"/>
      <c r="D801" s="139"/>
      <c r="AA801" s="78"/>
      <c r="AB801" s="78"/>
      <c r="AC801" s="78"/>
      <c r="AD801" s="78"/>
      <c r="AE801" s="78"/>
      <c r="AG801" s="131"/>
      <c r="AN801" s="78"/>
      <c r="AO801" s="78"/>
      <c r="AP801" s="78"/>
      <c r="AQ801" s="78"/>
      <c r="AR801" s="78"/>
      <c r="AS801" s="78"/>
      <c r="AT801" s="78"/>
      <c r="AU801" s="78"/>
    </row>
    <row r="802" spans="3:47" ht="12.95" customHeight="1">
      <c r="C802" s="139"/>
      <c r="D802" s="139"/>
      <c r="AA802" s="78"/>
      <c r="AB802" s="78"/>
      <c r="AC802" s="78"/>
      <c r="AD802" s="78"/>
      <c r="AE802" s="78"/>
      <c r="AG802" s="131"/>
      <c r="AN802" s="78"/>
      <c r="AO802" s="78"/>
      <c r="AP802" s="78"/>
      <c r="AQ802" s="78"/>
      <c r="AR802" s="78"/>
      <c r="AS802" s="78"/>
      <c r="AT802" s="78"/>
      <c r="AU802" s="78"/>
    </row>
    <row r="803" spans="3:47" ht="12.95" customHeight="1">
      <c r="C803" s="139"/>
      <c r="D803" s="139"/>
      <c r="AA803" s="78"/>
      <c r="AB803" s="78"/>
      <c r="AC803" s="78"/>
      <c r="AD803" s="78"/>
      <c r="AE803" s="78"/>
      <c r="AG803" s="131"/>
      <c r="AN803" s="78"/>
      <c r="AO803" s="78"/>
      <c r="AP803" s="78"/>
      <c r="AQ803" s="78"/>
      <c r="AR803" s="78"/>
      <c r="AS803" s="78"/>
      <c r="AT803" s="78"/>
      <c r="AU803" s="78"/>
    </row>
    <row r="804" spans="3:47" ht="12.95" customHeight="1">
      <c r="C804" s="139"/>
      <c r="D804" s="139"/>
      <c r="AA804" s="78"/>
      <c r="AB804" s="78"/>
      <c r="AC804" s="78"/>
      <c r="AD804" s="78"/>
      <c r="AE804" s="78"/>
      <c r="AG804" s="131"/>
      <c r="AN804" s="78"/>
      <c r="AO804" s="78"/>
      <c r="AP804" s="78"/>
      <c r="AQ804" s="78"/>
      <c r="AR804" s="78"/>
      <c r="AS804" s="78"/>
      <c r="AT804" s="78"/>
      <c r="AU804" s="78"/>
    </row>
    <row r="805" spans="3:47" ht="12.95" customHeight="1">
      <c r="C805" s="139"/>
      <c r="D805" s="139"/>
      <c r="AA805" s="78"/>
      <c r="AB805" s="78"/>
      <c r="AC805" s="78"/>
      <c r="AD805" s="78"/>
      <c r="AE805" s="78"/>
      <c r="AG805" s="131"/>
      <c r="AN805" s="78"/>
      <c r="AO805" s="78"/>
      <c r="AP805" s="78"/>
      <c r="AQ805" s="78"/>
      <c r="AR805" s="78"/>
      <c r="AS805" s="78"/>
      <c r="AT805" s="78"/>
      <c r="AU805" s="78"/>
    </row>
    <row r="806" spans="3:47" ht="12.95" customHeight="1">
      <c r="C806" s="139"/>
      <c r="D806" s="139"/>
      <c r="AA806" s="78"/>
      <c r="AB806" s="78"/>
      <c r="AC806" s="78"/>
      <c r="AD806" s="78"/>
      <c r="AE806" s="78"/>
      <c r="AG806" s="131"/>
      <c r="AN806" s="78"/>
      <c r="AO806" s="78"/>
      <c r="AP806" s="78"/>
      <c r="AQ806" s="78"/>
      <c r="AR806" s="78"/>
      <c r="AS806" s="78"/>
      <c r="AT806" s="78"/>
      <c r="AU806" s="78"/>
    </row>
    <row r="807" spans="3:47" ht="12.95" customHeight="1">
      <c r="C807" s="139"/>
      <c r="D807" s="139"/>
      <c r="AA807" s="78"/>
      <c r="AB807" s="78"/>
      <c r="AC807" s="78"/>
      <c r="AD807" s="78"/>
      <c r="AE807" s="78"/>
      <c r="AG807" s="131"/>
      <c r="AN807" s="78"/>
      <c r="AO807" s="78"/>
      <c r="AP807" s="78"/>
      <c r="AQ807" s="78"/>
      <c r="AR807" s="78"/>
      <c r="AS807" s="78"/>
      <c r="AT807" s="78"/>
      <c r="AU807" s="78"/>
    </row>
    <row r="808" spans="3:47" ht="12.95" customHeight="1">
      <c r="C808" s="139"/>
      <c r="D808" s="139"/>
      <c r="AA808" s="78"/>
      <c r="AB808" s="78"/>
      <c r="AC808" s="78"/>
      <c r="AD808" s="78"/>
      <c r="AE808" s="78"/>
      <c r="AG808" s="131"/>
      <c r="AN808" s="78"/>
      <c r="AO808" s="78"/>
      <c r="AP808" s="78"/>
      <c r="AQ808" s="78"/>
      <c r="AR808" s="78"/>
      <c r="AS808" s="78"/>
      <c r="AT808" s="78"/>
      <c r="AU808" s="78"/>
    </row>
    <row r="809" spans="3:47" ht="12.95" customHeight="1">
      <c r="C809" s="139"/>
      <c r="D809" s="139"/>
      <c r="AA809" s="78"/>
      <c r="AB809" s="78"/>
      <c r="AC809" s="78"/>
      <c r="AD809" s="78"/>
      <c r="AE809" s="78"/>
      <c r="AG809" s="131"/>
      <c r="AN809" s="78"/>
      <c r="AO809" s="78"/>
      <c r="AP809" s="78"/>
      <c r="AQ809" s="78"/>
      <c r="AR809" s="78"/>
      <c r="AS809" s="78"/>
      <c r="AT809" s="78"/>
      <c r="AU809" s="78"/>
    </row>
    <row r="810" spans="3:47" ht="12.95" customHeight="1">
      <c r="C810" s="139"/>
      <c r="D810" s="139"/>
      <c r="AA810" s="78"/>
      <c r="AB810" s="78"/>
      <c r="AC810" s="78"/>
      <c r="AD810" s="78"/>
      <c r="AE810" s="78"/>
      <c r="AG810" s="131"/>
      <c r="AN810" s="78"/>
      <c r="AO810" s="78"/>
      <c r="AP810" s="78"/>
      <c r="AQ810" s="78"/>
      <c r="AR810" s="78"/>
      <c r="AS810" s="78"/>
      <c r="AT810" s="78"/>
      <c r="AU810" s="78"/>
    </row>
    <row r="811" spans="3:47" ht="12.95" customHeight="1">
      <c r="C811" s="139"/>
      <c r="D811" s="139"/>
      <c r="AA811" s="78"/>
      <c r="AB811" s="78"/>
      <c r="AC811" s="78"/>
      <c r="AD811" s="78"/>
      <c r="AE811" s="78"/>
      <c r="AG811" s="131"/>
      <c r="AN811" s="78"/>
      <c r="AO811" s="78"/>
      <c r="AP811" s="78"/>
      <c r="AQ811" s="78"/>
      <c r="AR811" s="78"/>
      <c r="AS811" s="78"/>
      <c r="AT811" s="78"/>
      <c r="AU811" s="78"/>
    </row>
    <row r="812" spans="3:47" ht="12.95" customHeight="1">
      <c r="C812" s="139"/>
      <c r="D812" s="139"/>
      <c r="AA812" s="78"/>
      <c r="AB812" s="78"/>
      <c r="AC812" s="78"/>
      <c r="AD812" s="78"/>
      <c r="AE812" s="78"/>
      <c r="AG812" s="131"/>
      <c r="AN812" s="78"/>
      <c r="AO812" s="78"/>
      <c r="AP812" s="78"/>
      <c r="AQ812" s="78"/>
      <c r="AR812" s="78"/>
      <c r="AS812" s="78"/>
      <c r="AT812" s="78"/>
      <c r="AU812" s="78"/>
    </row>
    <row r="813" spans="3:47" ht="12.95" customHeight="1">
      <c r="C813" s="139"/>
      <c r="D813" s="139"/>
      <c r="AA813" s="78"/>
      <c r="AB813" s="78"/>
      <c r="AC813" s="78"/>
      <c r="AD813" s="78"/>
      <c r="AE813" s="78"/>
      <c r="AG813" s="131"/>
      <c r="AN813" s="78"/>
      <c r="AO813" s="78"/>
      <c r="AP813" s="78"/>
      <c r="AQ813" s="78"/>
      <c r="AR813" s="78"/>
      <c r="AS813" s="78"/>
      <c r="AT813" s="78"/>
      <c r="AU813" s="78"/>
    </row>
    <row r="814" spans="3:47" ht="12.95" customHeight="1">
      <c r="C814" s="139"/>
      <c r="D814" s="139"/>
      <c r="AA814" s="78"/>
      <c r="AB814" s="78"/>
      <c r="AC814" s="78"/>
      <c r="AD814" s="78"/>
      <c r="AE814" s="78"/>
      <c r="AG814" s="131"/>
      <c r="AN814" s="78"/>
      <c r="AO814" s="78"/>
      <c r="AP814" s="78"/>
      <c r="AQ814" s="78"/>
      <c r="AR814" s="78"/>
      <c r="AS814" s="78"/>
      <c r="AT814" s="78"/>
      <c r="AU814" s="78"/>
    </row>
    <row r="815" spans="3:47" ht="12.95" customHeight="1">
      <c r="C815" s="139"/>
      <c r="D815" s="139"/>
      <c r="AA815" s="78"/>
      <c r="AB815" s="78"/>
      <c r="AC815" s="78"/>
      <c r="AD815" s="78"/>
      <c r="AE815" s="78"/>
      <c r="AG815" s="131"/>
      <c r="AN815" s="78"/>
      <c r="AO815" s="78"/>
      <c r="AP815" s="78"/>
      <c r="AQ815" s="78"/>
      <c r="AR815" s="78"/>
      <c r="AS815" s="78"/>
      <c r="AT815" s="78"/>
      <c r="AU815" s="78"/>
    </row>
    <row r="816" spans="3:47" ht="12.95" customHeight="1">
      <c r="C816" s="139"/>
      <c r="D816" s="139"/>
      <c r="AA816" s="78"/>
      <c r="AB816" s="78"/>
      <c r="AC816" s="78"/>
      <c r="AD816" s="78"/>
      <c r="AE816" s="78"/>
      <c r="AG816" s="131"/>
      <c r="AN816" s="78"/>
      <c r="AO816" s="78"/>
      <c r="AP816" s="78"/>
      <c r="AQ816" s="78"/>
      <c r="AR816" s="78"/>
      <c r="AS816" s="78"/>
      <c r="AT816" s="78"/>
      <c r="AU816" s="78"/>
    </row>
    <row r="817" spans="3:64" ht="12.95" customHeight="1">
      <c r="C817" s="139"/>
      <c r="D817" s="139"/>
      <c r="AA817" s="78"/>
      <c r="AB817" s="78"/>
      <c r="AC817" s="78"/>
      <c r="AD817" s="78"/>
      <c r="AE817" s="78"/>
      <c r="AG817" s="131"/>
      <c r="AN817" s="78"/>
      <c r="AO817" s="78"/>
      <c r="AP817" s="78"/>
      <c r="AQ817" s="78"/>
      <c r="AR817" s="78"/>
      <c r="AS817" s="78"/>
      <c r="AT817" s="78"/>
      <c r="AU817" s="78"/>
    </row>
    <row r="818" spans="3:64" ht="12.95" customHeight="1">
      <c r="C818" s="139"/>
      <c r="D818" s="139"/>
      <c r="AA818" s="78"/>
      <c r="AB818" s="78"/>
      <c r="AC818" s="78"/>
      <c r="AD818" s="78"/>
      <c r="AE818" s="78"/>
      <c r="AG818" s="131"/>
      <c r="AN818" s="78"/>
      <c r="AO818" s="78"/>
      <c r="AP818" s="78"/>
      <c r="AQ818" s="78"/>
      <c r="AR818" s="78"/>
      <c r="AS818" s="78"/>
      <c r="AT818" s="78"/>
      <c r="AU818" s="78"/>
    </row>
    <row r="819" spans="3:64" ht="12.95" customHeight="1">
      <c r="C819" s="139"/>
      <c r="D819" s="139"/>
      <c r="AA819" s="78"/>
      <c r="AB819" s="78"/>
      <c r="AC819" s="78"/>
      <c r="AD819" s="78"/>
      <c r="AE819" s="78"/>
      <c r="AG819" s="131"/>
      <c r="AN819" s="78"/>
      <c r="AO819" s="78"/>
      <c r="AP819" s="78"/>
      <c r="AQ819" s="78"/>
      <c r="AR819" s="78"/>
      <c r="AS819" s="78"/>
      <c r="AT819" s="78"/>
      <c r="AU819" s="78"/>
    </row>
    <row r="820" spans="3:64" ht="12.95" customHeight="1">
      <c r="C820" s="139"/>
      <c r="D820" s="139"/>
      <c r="AA820" s="78"/>
      <c r="AB820" s="78"/>
      <c r="AC820" s="78"/>
      <c r="AD820" s="78"/>
      <c r="AE820" s="78"/>
      <c r="AG820" s="131"/>
      <c r="AN820" s="78"/>
      <c r="AO820" s="78"/>
      <c r="AP820" s="78"/>
      <c r="AQ820" s="78"/>
      <c r="AR820" s="78"/>
      <c r="AS820" s="78"/>
      <c r="AT820" s="78"/>
      <c r="AU820" s="78"/>
    </row>
    <row r="821" spans="3:64" ht="12.95" customHeight="1">
      <c r="C821" s="139"/>
      <c r="D821" s="139"/>
      <c r="AA821" s="78"/>
      <c r="AB821" s="78"/>
      <c r="AC821" s="78"/>
      <c r="AD821" s="78"/>
      <c r="AE821" s="78"/>
      <c r="AG821" s="131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</row>
    <row r="822" spans="3:64" ht="12.95" customHeight="1">
      <c r="C822" s="139"/>
      <c r="D822" s="139"/>
      <c r="AA822" s="78"/>
      <c r="AB822" s="78"/>
      <c r="AC822" s="78"/>
      <c r="AD822" s="78"/>
      <c r="AE822" s="78"/>
      <c r="AG822" s="131"/>
      <c r="AN822" s="78"/>
      <c r="AO822" s="78"/>
      <c r="AP822" s="78"/>
      <c r="AQ822" s="78"/>
      <c r="AR822" s="78"/>
      <c r="AS822" s="78"/>
      <c r="AT822" s="78"/>
      <c r="AU822" s="78"/>
      <c r="AV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</row>
    <row r="823" spans="3:64" ht="12.95" customHeight="1">
      <c r="C823" s="139"/>
      <c r="D823" s="139"/>
      <c r="AA823" s="78"/>
      <c r="AB823" s="78"/>
      <c r="AC823" s="78"/>
      <c r="AD823" s="78"/>
      <c r="AE823" s="78"/>
      <c r="AG823" s="131"/>
      <c r="AN823" s="78"/>
      <c r="AO823" s="78"/>
      <c r="AP823" s="78"/>
      <c r="AQ823" s="78"/>
      <c r="AR823" s="78"/>
      <c r="AS823" s="78"/>
      <c r="AT823" s="78"/>
      <c r="AU823" s="78"/>
    </row>
    <row r="824" spans="3:64" ht="12.95" customHeight="1">
      <c r="C824" s="139"/>
      <c r="D824" s="139"/>
      <c r="AA824" s="78"/>
      <c r="AB824" s="78"/>
      <c r="AC824" s="78"/>
      <c r="AD824" s="78"/>
      <c r="AE824" s="78"/>
      <c r="AG824" s="131"/>
      <c r="AN824" s="78"/>
      <c r="AO824" s="78"/>
      <c r="AP824" s="78"/>
      <c r="AQ824" s="78"/>
      <c r="AR824" s="78"/>
      <c r="AS824" s="78"/>
      <c r="AT824" s="78"/>
      <c r="AU824" s="78"/>
    </row>
    <row r="825" spans="3:64" ht="12.95" customHeight="1">
      <c r="C825" s="139"/>
      <c r="D825" s="139"/>
      <c r="AA825" s="78"/>
      <c r="AB825" s="78"/>
      <c r="AC825" s="78"/>
      <c r="AD825" s="78"/>
      <c r="AE825" s="78"/>
      <c r="AG825" s="131"/>
      <c r="AN825" s="78"/>
      <c r="AO825" s="78"/>
      <c r="AP825" s="78"/>
      <c r="AQ825" s="78"/>
      <c r="AR825" s="78"/>
      <c r="AS825" s="78"/>
      <c r="AT825" s="78"/>
      <c r="AU825" s="78"/>
    </row>
    <row r="826" spans="3:64" ht="12.95" customHeight="1">
      <c r="C826" s="139"/>
      <c r="D826" s="139"/>
      <c r="AA826" s="78"/>
      <c r="AB826" s="78"/>
      <c r="AC826" s="78"/>
      <c r="AD826" s="78"/>
      <c r="AE826" s="78"/>
      <c r="AG826" s="131"/>
      <c r="AN826" s="78"/>
      <c r="AO826" s="78"/>
      <c r="AP826" s="78"/>
      <c r="AQ826" s="78"/>
      <c r="AR826" s="78"/>
      <c r="AS826" s="78"/>
      <c r="AT826" s="78"/>
      <c r="AU826" s="78"/>
    </row>
    <row r="827" spans="3:64" ht="12.95" customHeight="1">
      <c r="C827" s="139"/>
      <c r="D827" s="139"/>
      <c r="AA827" s="78"/>
      <c r="AB827" s="78"/>
      <c r="AC827" s="78"/>
      <c r="AD827" s="78"/>
      <c r="AE827" s="78"/>
      <c r="AG827" s="131"/>
      <c r="AN827" s="78"/>
      <c r="AO827" s="78"/>
      <c r="AP827" s="78"/>
      <c r="AQ827" s="78"/>
      <c r="AR827" s="78"/>
      <c r="AS827" s="78"/>
      <c r="AT827" s="78"/>
      <c r="AU827" s="78"/>
    </row>
    <row r="828" spans="3:64" ht="12.95" customHeight="1">
      <c r="C828" s="139"/>
      <c r="D828" s="139"/>
      <c r="AA828" s="78"/>
      <c r="AB828" s="78"/>
      <c r="AC828" s="78"/>
      <c r="AD828" s="78"/>
      <c r="AE828" s="78"/>
      <c r="AG828" s="131"/>
      <c r="AN828" s="78"/>
      <c r="AO828" s="78"/>
      <c r="AP828" s="78"/>
      <c r="AQ828" s="78"/>
      <c r="AR828" s="78"/>
      <c r="AS828" s="78"/>
      <c r="AT828" s="78"/>
      <c r="AU828" s="78"/>
    </row>
    <row r="829" spans="3:64" ht="12.95" customHeight="1">
      <c r="C829" s="139"/>
      <c r="D829" s="139"/>
      <c r="AA829" s="78"/>
      <c r="AB829" s="78"/>
      <c r="AC829" s="78"/>
      <c r="AD829" s="78"/>
      <c r="AE829" s="78"/>
      <c r="AG829" s="131"/>
      <c r="AN829" s="78"/>
      <c r="AO829" s="78"/>
      <c r="AP829" s="78"/>
      <c r="AQ829" s="78"/>
      <c r="AR829" s="78"/>
      <c r="AS829" s="78"/>
      <c r="AT829" s="78"/>
      <c r="AU829" s="78"/>
    </row>
    <row r="830" spans="3:64" ht="12.95" customHeight="1">
      <c r="C830" s="139"/>
      <c r="D830" s="139"/>
      <c r="AA830" s="78"/>
      <c r="AB830" s="78"/>
      <c r="AC830" s="78"/>
      <c r="AD830" s="78"/>
      <c r="AE830" s="78"/>
      <c r="AG830" s="131"/>
      <c r="AN830" s="78"/>
      <c r="AO830" s="78"/>
      <c r="AP830" s="78"/>
      <c r="AQ830" s="78"/>
      <c r="AR830" s="78"/>
      <c r="AS830" s="78"/>
      <c r="AT830" s="78"/>
      <c r="AU830" s="78"/>
    </row>
    <row r="831" spans="3:64" ht="12.95" customHeight="1">
      <c r="C831" s="139"/>
      <c r="D831" s="139"/>
      <c r="AA831" s="78"/>
      <c r="AB831" s="78"/>
      <c r="AC831" s="78"/>
      <c r="AD831" s="78"/>
      <c r="AE831" s="78"/>
      <c r="AG831" s="131"/>
      <c r="AN831" s="78"/>
      <c r="AO831" s="78"/>
      <c r="AP831" s="78"/>
      <c r="AQ831" s="78"/>
      <c r="AR831" s="78"/>
      <c r="AS831" s="78"/>
      <c r="AT831" s="78"/>
      <c r="AU831" s="78"/>
    </row>
    <row r="832" spans="3:64" ht="12.95" customHeight="1">
      <c r="C832" s="139"/>
      <c r="D832" s="139"/>
      <c r="AA832" s="78"/>
      <c r="AB832" s="78"/>
      <c r="AC832" s="78"/>
      <c r="AD832" s="78"/>
      <c r="AE832" s="78"/>
      <c r="AG832" s="131"/>
      <c r="AN832" s="78"/>
      <c r="AO832" s="78"/>
      <c r="AP832" s="78"/>
      <c r="AQ832" s="78"/>
      <c r="AR832" s="78"/>
      <c r="AS832" s="78"/>
      <c r="AT832" s="78"/>
      <c r="AU832" s="78"/>
    </row>
    <row r="833" spans="3:50" ht="12.95" customHeight="1">
      <c r="C833" s="139"/>
      <c r="D833" s="139"/>
      <c r="AA833" s="78"/>
      <c r="AB833" s="78"/>
      <c r="AC833" s="78"/>
      <c r="AD833" s="78"/>
      <c r="AE833" s="78"/>
      <c r="AG833" s="131"/>
      <c r="AN833" s="78"/>
      <c r="AO833" s="78"/>
      <c r="AP833" s="78"/>
      <c r="AQ833" s="78"/>
      <c r="AR833" s="78"/>
      <c r="AS833" s="78"/>
      <c r="AT833" s="78"/>
      <c r="AU833" s="78"/>
      <c r="AV833" s="78"/>
      <c r="AX833" s="78"/>
    </row>
    <row r="834" spans="3:50" ht="12.95" customHeight="1">
      <c r="C834" s="139"/>
      <c r="D834" s="139"/>
      <c r="AA834" s="78"/>
      <c r="AB834" s="78"/>
      <c r="AC834" s="78"/>
      <c r="AD834" s="78"/>
      <c r="AE834" s="78"/>
      <c r="AG834" s="131"/>
      <c r="AN834" s="78"/>
      <c r="AO834" s="78"/>
      <c r="AP834" s="78"/>
      <c r="AQ834" s="78"/>
      <c r="AR834" s="78"/>
      <c r="AS834" s="78"/>
      <c r="AT834" s="78"/>
      <c r="AU834" s="78"/>
    </row>
    <row r="835" spans="3:50" ht="12.95" customHeight="1">
      <c r="C835" s="139"/>
      <c r="D835" s="139"/>
      <c r="AA835" s="78"/>
      <c r="AB835" s="78"/>
      <c r="AC835" s="78"/>
      <c r="AD835" s="78"/>
      <c r="AE835" s="78"/>
      <c r="AG835" s="131"/>
      <c r="AN835" s="78"/>
      <c r="AO835" s="78"/>
      <c r="AP835" s="78"/>
      <c r="AQ835" s="78"/>
      <c r="AR835" s="78"/>
      <c r="AS835" s="78"/>
      <c r="AT835" s="78"/>
      <c r="AU835" s="78"/>
    </row>
    <row r="836" spans="3:50" ht="12.95" customHeight="1">
      <c r="C836" s="139"/>
      <c r="D836" s="139"/>
      <c r="AA836" s="78"/>
      <c r="AB836" s="78"/>
      <c r="AC836" s="78"/>
      <c r="AD836" s="78"/>
      <c r="AE836" s="78"/>
      <c r="AG836" s="131"/>
      <c r="AN836" s="78"/>
      <c r="AO836" s="78"/>
      <c r="AP836" s="78"/>
      <c r="AQ836" s="78"/>
      <c r="AR836" s="78"/>
      <c r="AS836" s="78"/>
      <c r="AT836" s="78"/>
      <c r="AU836" s="78"/>
    </row>
    <row r="837" spans="3:50" ht="12.95" customHeight="1">
      <c r="C837" s="139"/>
      <c r="D837" s="139"/>
      <c r="AA837" s="78"/>
      <c r="AB837" s="78"/>
      <c r="AC837" s="78"/>
      <c r="AD837" s="78"/>
      <c r="AE837" s="78"/>
      <c r="AG837" s="131"/>
      <c r="AN837" s="78"/>
      <c r="AO837" s="78"/>
      <c r="AP837" s="78"/>
      <c r="AQ837" s="78"/>
      <c r="AR837" s="78"/>
      <c r="AS837" s="78"/>
      <c r="AT837" s="78"/>
      <c r="AU837" s="78"/>
    </row>
    <row r="838" spans="3:50" ht="12.95" customHeight="1">
      <c r="C838" s="139"/>
      <c r="D838" s="139"/>
      <c r="AA838" s="78"/>
      <c r="AB838" s="78"/>
      <c r="AC838" s="78"/>
      <c r="AD838" s="78"/>
      <c r="AE838" s="78"/>
      <c r="AG838" s="131"/>
      <c r="AN838" s="78"/>
      <c r="AO838" s="78"/>
      <c r="AP838" s="78"/>
      <c r="AQ838" s="78"/>
      <c r="AR838" s="78"/>
      <c r="AS838" s="78"/>
      <c r="AT838" s="78"/>
      <c r="AU838" s="78"/>
    </row>
    <row r="839" spans="3:50" ht="12.95" customHeight="1">
      <c r="C839" s="139"/>
      <c r="D839" s="139"/>
      <c r="AA839" s="78"/>
      <c r="AB839" s="78"/>
      <c r="AC839" s="78"/>
      <c r="AD839" s="78"/>
      <c r="AE839" s="78"/>
      <c r="AG839" s="131"/>
      <c r="AN839" s="78"/>
      <c r="AO839" s="78"/>
      <c r="AP839" s="78"/>
      <c r="AQ839" s="78"/>
      <c r="AR839" s="78"/>
      <c r="AS839" s="78"/>
      <c r="AT839" s="78"/>
      <c r="AU839" s="78"/>
    </row>
    <row r="840" spans="3:50" ht="12.95" customHeight="1">
      <c r="C840" s="139"/>
      <c r="D840" s="139"/>
      <c r="AA840" s="78"/>
      <c r="AB840" s="78"/>
      <c r="AC840" s="78"/>
      <c r="AD840" s="78"/>
      <c r="AE840" s="78"/>
      <c r="AG840" s="131"/>
      <c r="AN840" s="78"/>
      <c r="AO840" s="78"/>
      <c r="AP840" s="78"/>
      <c r="AQ840" s="78"/>
      <c r="AR840" s="78"/>
      <c r="AS840" s="78"/>
      <c r="AT840" s="78"/>
      <c r="AU840" s="78"/>
    </row>
    <row r="841" spans="3:50" ht="12.95" customHeight="1">
      <c r="C841" s="139"/>
      <c r="D841" s="139"/>
      <c r="AA841" s="78"/>
      <c r="AB841" s="78"/>
      <c r="AC841" s="78"/>
      <c r="AD841" s="78"/>
      <c r="AE841" s="78"/>
      <c r="AG841" s="131"/>
      <c r="AN841" s="78"/>
      <c r="AO841" s="78"/>
      <c r="AP841" s="78"/>
      <c r="AQ841" s="78"/>
      <c r="AR841" s="78"/>
      <c r="AS841" s="78"/>
      <c r="AT841" s="78"/>
      <c r="AU841" s="78"/>
    </row>
    <row r="842" spans="3:50" ht="12.95" customHeight="1">
      <c r="C842" s="139"/>
      <c r="D842" s="139"/>
      <c r="AA842" s="78"/>
      <c r="AB842" s="78"/>
      <c r="AC842" s="78"/>
      <c r="AD842" s="78"/>
      <c r="AE842" s="78"/>
      <c r="AG842" s="131"/>
      <c r="AN842" s="78"/>
      <c r="AO842" s="78"/>
      <c r="AP842" s="78"/>
      <c r="AQ842" s="78"/>
      <c r="AR842" s="78"/>
      <c r="AS842" s="78"/>
      <c r="AT842" s="78"/>
      <c r="AU842" s="78"/>
    </row>
    <row r="843" spans="3:50" ht="12.95" customHeight="1">
      <c r="C843" s="139"/>
      <c r="D843" s="139"/>
      <c r="AA843" s="78"/>
      <c r="AB843" s="78"/>
      <c r="AC843" s="78"/>
      <c r="AD843" s="78"/>
      <c r="AE843" s="78"/>
      <c r="AG843" s="131"/>
      <c r="AN843" s="78"/>
      <c r="AO843" s="78"/>
      <c r="AP843" s="78"/>
      <c r="AQ843" s="78"/>
      <c r="AR843" s="78"/>
      <c r="AS843" s="78"/>
      <c r="AT843" s="78"/>
      <c r="AU843" s="78"/>
    </row>
    <row r="844" spans="3:50" ht="12.95" customHeight="1">
      <c r="C844" s="139"/>
      <c r="D844" s="139"/>
      <c r="AA844" s="78"/>
      <c r="AB844" s="78"/>
      <c r="AC844" s="78"/>
      <c r="AD844" s="78"/>
      <c r="AE844" s="78"/>
      <c r="AG844" s="131"/>
      <c r="AN844" s="78"/>
      <c r="AO844" s="78"/>
      <c r="AP844" s="78"/>
      <c r="AQ844" s="78"/>
      <c r="AR844" s="78"/>
      <c r="AS844" s="78"/>
      <c r="AT844" s="78"/>
      <c r="AU844" s="78"/>
    </row>
    <row r="845" spans="3:50" ht="12.95" customHeight="1">
      <c r="C845" s="139"/>
      <c r="D845" s="139"/>
      <c r="AA845" s="78"/>
      <c r="AB845" s="78"/>
      <c r="AC845" s="78"/>
      <c r="AD845" s="78"/>
      <c r="AE845" s="78"/>
      <c r="AG845" s="131"/>
      <c r="AN845" s="78"/>
      <c r="AO845" s="78"/>
      <c r="AP845" s="78"/>
      <c r="AQ845" s="78"/>
      <c r="AR845" s="78"/>
      <c r="AS845" s="78"/>
      <c r="AT845" s="78"/>
      <c r="AU845" s="78"/>
    </row>
    <row r="846" spans="3:50" ht="12.95" customHeight="1">
      <c r="C846" s="139"/>
      <c r="D846" s="139"/>
      <c r="AA846" s="78"/>
      <c r="AB846" s="78"/>
      <c r="AC846" s="78"/>
      <c r="AD846" s="78"/>
      <c r="AE846" s="78"/>
      <c r="AG846" s="131"/>
      <c r="AN846" s="78"/>
      <c r="AO846" s="78"/>
      <c r="AP846" s="78"/>
      <c r="AQ846" s="78"/>
      <c r="AR846" s="78"/>
      <c r="AS846" s="78"/>
      <c r="AT846" s="78"/>
      <c r="AU846" s="78"/>
    </row>
    <row r="847" spans="3:50" ht="12.95" customHeight="1">
      <c r="C847" s="139"/>
      <c r="D847" s="139"/>
      <c r="AA847" s="78"/>
      <c r="AB847" s="78"/>
      <c r="AC847" s="78"/>
      <c r="AD847" s="78"/>
      <c r="AE847" s="78"/>
      <c r="AG847" s="131"/>
      <c r="AN847" s="78"/>
      <c r="AO847" s="78"/>
      <c r="AP847" s="78"/>
      <c r="AQ847" s="78"/>
      <c r="AR847" s="78"/>
      <c r="AS847" s="78"/>
      <c r="AT847" s="78"/>
      <c r="AU847" s="78"/>
    </row>
    <row r="848" spans="3:50" ht="12.95" customHeight="1">
      <c r="C848" s="139"/>
      <c r="D848" s="139"/>
      <c r="AA848" s="78"/>
      <c r="AB848" s="78"/>
      <c r="AC848" s="78"/>
      <c r="AD848" s="78"/>
      <c r="AE848" s="78"/>
      <c r="AG848" s="131"/>
      <c r="AN848" s="78"/>
      <c r="AO848" s="78"/>
      <c r="AP848" s="78"/>
      <c r="AQ848" s="78"/>
      <c r="AR848" s="78"/>
      <c r="AS848" s="78"/>
      <c r="AT848" s="78"/>
      <c r="AU848" s="78"/>
    </row>
    <row r="849" spans="3:47" ht="12.95" customHeight="1">
      <c r="C849" s="139"/>
      <c r="D849" s="139"/>
      <c r="AA849" s="78"/>
      <c r="AB849" s="78"/>
      <c r="AC849" s="78"/>
      <c r="AD849" s="78"/>
      <c r="AE849" s="78"/>
      <c r="AG849" s="131"/>
      <c r="AN849" s="78"/>
      <c r="AO849" s="78"/>
      <c r="AP849" s="78"/>
      <c r="AQ849" s="78"/>
      <c r="AR849" s="78"/>
      <c r="AS849" s="78"/>
      <c r="AT849" s="78"/>
      <c r="AU849" s="78"/>
    </row>
    <row r="850" spans="3:47" ht="12.95" customHeight="1">
      <c r="C850" s="139"/>
      <c r="D850" s="139"/>
      <c r="AA850" s="78"/>
      <c r="AB850" s="78"/>
      <c r="AC850" s="78"/>
      <c r="AD850" s="78"/>
      <c r="AE850" s="78"/>
      <c r="AG850" s="131"/>
      <c r="AN850" s="78"/>
      <c r="AO850" s="78"/>
      <c r="AP850" s="78"/>
      <c r="AQ850" s="78"/>
      <c r="AR850" s="78"/>
      <c r="AS850" s="78"/>
      <c r="AT850" s="78"/>
      <c r="AU850" s="78"/>
    </row>
    <row r="851" spans="3:47" ht="12.95" customHeight="1">
      <c r="C851" s="139"/>
      <c r="D851" s="139"/>
      <c r="AA851" s="78"/>
      <c r="AB851" s="78"/>
      <c r="AC851" s="78"/>
      <c r="AD851" s="78"/>
      <c r="AE851" s="78"/>
      <c r="AG851" s="131"/>
      <c r="AN851" s="78"/>
      <c r="AO851" s="78"/>
      <c r="AP851" s="78"/>
      <c r="AQ851" s="78"/>
      <c r="AR851" s="78"/>
      <c r="AS851" s="78"/>
      <c r="AT851" s="78"/>
      <c r="AU851" s="78"/>
    </row>
    <row r="852" spans="3:47" ht="12.95" customHeight="1">
      <c r="C852" s="139"/>
      <c r="D852" s="139"/>
      <c r="AA852" s="78"/>
      <c r="AB852" s="78"/>
      <c r="AC852" s="78"/>
      <c r="AD852" s="78"/>
      <c r="AE852" s="78"/>
      <c r="AG852" s="131"/>
      <c r="AN852" s="78"/>
      <c r="AO852" s="78"/>
      <c r="AP852" s="78"/>
      <c r="AQ852" s="78"/>
      <c r="AR852" s="78"/>
      <c r="AS852" s="78"/>
      <c r="AT852" s="78"/>
      <c r="AU852" s="78"/>
    </row>
    <row r="853" spans="3:47" ht="12.95" customHeight="1">
      <c r="C853" s="139"/>
      <c r="D853" s="139"/>
      <c r="AA853" s="78"/>
      <c r="AB853" s="78"/>
      <c r="AC853" s="78"/>
      <c r="AD853" s="78"/>
      <c r="AE853" s="78"/>
      <c r="AG853" s="131"/>
      <c r="AN853" s="78"/>
      <c r="AO853" s="78"/>
      <c r="AP853" s="78"/>
      <c r="AQ853" s="78"/>
      <c r="AR853" s="78"/>
      <c r="AS853" s="78"/>
      <c r="AT853" s="78"/>
      <c r="AU853" s="78"/>
    </row>
    <row r="854" spans="3:47" ht="12.95" customHeight="1">
      <c r="C854" s="139"/>
      <c r="D854" s="139"/>
      <c r="AA854" s="78"/>
      <c r="AB854" s="78"/>
      <c r="AC854" s="78"/>
      <c r="AD854" s="78"/>
      <c r="AE854" s="78"/>
      <c r="AG854" s="131"/>
      <c r="AN854" s="78"/>
      <c r="AO854" s="78"/>
      <c r="AP854" s="78"/>
      <c r="AQ854" s="78"/>
      <c r="AR854" s="78"/>
      <c r="AS854" s="78"/>
      <c r="AT854" s="78"/>
      <c r="AU854" s="78"/>
    </row>
    <row r="855" spans="3:47" ht="12.95" customHeight="1">
      <c r="C855" s="139"/>
      <c r="D855" s="139"/>
      <c r="AA855" s="78"/>
      <c r="AB855" s="78"/>
      <c r="AC855" s="78"/>
      <c r="AD855" s="78"/>
      <c r="AE855" s="78"/>
      <c r="AG855" s="131"/>
      <c r="AN855" s="78"/>
      <c r="AO855" s="78"/>
      <c r="AP855" s="78"/>
      <c r="AQ855" s="78"/>
      <c r="AR855" s="78"/>
      <c r="AS855" s="78"/>
      <c r="AT855" s="78"/>
      <c r="AU855" s="78"/>
    </row>
    <row r="856" spans="3:47" ht="12.95" customHeight="1">
      <c r="C856" s="139"/>
      <c r="D856" s="139"/>
      <c r="AA856" s="78"/>
      <c r="AB856" s="78"/>
      <c r="AC856" s="78"/>
      <c r="AD856" s="78"/>
      <c r="AE856" s="78"/>
      <c r="AG856" s="131"/>
      <c r="AN856" s="78"/>
      <c r="AO856" s="78"/>
      <c r="AP856" s="78"/>
      <c r="AQ856" s="78"/>
      <c r="AR856" s="78"/>
      <c r="AS856" s="78"/>
      <c r="AT856" s="78"/>
      <c r="AU856" s="78"/>
    </row>
    <row r="857" spans="3:47" ht="12.95" customHeight="1">
      <c r="C857" s="139"/>
      <c r="D857" s="139"/>
      <c r="AA857" s="78"/>
      <c r="AB857" s="78"/>
      <c r="AC857" s="78"/>
      <c r="AD857" s="78"/>
      <c r="AE857" s="78"/>
      <c r="AG857" s="131"/>
      <c r="AN857" s="78"/>
      <c r="AO857" s="78"/>
      <c r="AP857" s="78"/>
      <c r="AQ857" s="78"/>
      <c r="AR857" s="78"/>
      <c r="AS857" s="78"/>
      <c r="AT857" s="78"/>
      <c r="AU857" s="78"/>
    </row>
    <row r="858" spans="3:47" ht="12.95" customHeight="1">
      <c r="C858" s="139"/>
      <c r="D858" s="139"/>
      <c r="AA858" s="78"/>
      <c r="AB858" s="78"/>
      <c r="AC858" s="78"/>
      <c r="AD858" s="78"/>
      <c r="AE858" s="78"/>
      <c r="AG858" s="131"/>
      <c r="AN858" s="78"/>
      <c r="AO858" s="78"/>
      <c r="AP858" s="78"/>
      <c r="AQ858" s="78"/>
      <c r="AR858" s="78"/>
      <c r="AS858" s="78"/>
      <c r="AT858" s="78"/>
      <c r="AU858" s="78"/>
    </row>
    <row r="859" spans="3:47" ht="12.95" customHeight="1">
      <c r="C859" s="139"/>
      <c r="D859" s="139"/>
      <c r="AA859" s="78"/>
      <c r="AB859" s="78"/>
      <c r="AC859" s="78"/>
      <c r="AD859" s="78"/>
      <c r="AE859" s="78"/>
      <c r="AG859" s="131"/>
      <c r="AN859" s="78"/>
      <c r="AO859" s="78"/>
      <c r="AP859" s="78"/>
      <c r="AQ859" s="78"/>
      <c r="AR859" s="78"/>
      <c r="AS859" s="78"/>
      <c r="AT859" s="78"/>
      <c r="AU859" s="78"/>
    </row>
    <row r="860" spans="3:47" ht="12.95" customHeight="1">
      <c r="C860" s="139"/>
      <c r="D860" s="139"/>
      <c r="AA860" s="78"/>
      <c r="AB860" s="78"/>
      <c r="AC860" s="78"/>
      <c r="AD860" s="78"/>
      <c r="AE860" s="78"/>
      <c r="AG860" s="131"/>
      <c r="AN860" s="78"/>
      <c r="AO860" s="78"/>
      <c r="AP860" s="78"/>
      <c r="AQ860" s="78"/>
      <c r="AR860" s="78"/>
      <c r="AS860" s="78"/>
      <c r="AT860" s="78"/>
      <c r="AU860" s="78"/>
    </row>
    <row r="861" spans="3:47" ht="12.95" customHeight="1">
      <c r="C861" s="139"/>
      <c r="D861" s="139"/>
      <c r="AA861" s="78"/>
      <c r="AB861" s="78"/>
      <c r="AC861" s="78"/>
      <c r="AD861" s="78"/>
      <c r="AE861" s="78"/>
      <c r="AG861" s="131"/>
      <c r="AN861" s="78"/>
      <c r="AO861" s="78"/>
      <c r="AP861" s="78"/>
      <c r="AQ861" s="78"/>
      <c r="AR861" s="78"/>
      <c r="AS861" s="78"/>
      <c r="AT861" s="78"/>
      <c r="AU861" s="78"/>
    </row>
    <row r="862" spans="3:47" ht="12.95" customHeight="1">
      <c r="C862" s="139"/>
      <c r="D862" s="139"/>
      <c r="AA862" s="78"/>
      <c r="AB862" s="78"/>
      <c r="AC862" s="78"/>
      <c r="AD862" s="78"/>
      <c r="AE862" s="78"/>
      <c r="AG862" s="131"/>
      <c r="AN862" s="78"/>
      <c r="AO862" s="78"/>
      <c r="AP862" s="78"/>
      <c r="AQ862" s="78"/>
      <c r="AR862" s="78"/>
      <c r="AS862" s="78"/>
      <c r="AT862" s="78"/>
      <c r="AU862" s="78"/>
    </row>
    <row r="863" spans="3:47" ht="12.95" customHeight="1">
      <c r="C863" s="139"/>
      <c r="D863" s="139"/>
      <c r="AA863" s="78"/>
      <c r="AB863" s="78"/>
      <c r="AC863" s="78"/>
      <c r="AD863" s="78"/>
      <c r="AE863" s="78"/>
      <c r="AG863" s="131"/>
      <c r="AN863" s="78"/>
      <c r="AO863" s="78"/>
      <c r="AP863" s="78"/>
      <c r="AQ863" s="78"/>
      <c r="AR863" s="78"/>
      <c r="AS863" s="78"/>
      <c r="AT863" s="78"/>
      <c r="AU863" s="78"/>
    </row>
    <row r="864" spans="3:47" ht="12.95" customHeight="1">
      <c r="C864" s="139"/>
      <c r="D864" s="139"/>
      <c r="AA864" s="78"/>
      <c r="AB864" s="78"/>
      <c r="AC864" s="78"/>
      <c r="AD864" s="78"/>
      <c r="AE864" s="78"/>
      <c r="AG864" s="131"/>
      <c r="AN864" s="78"/>
      <c r="AO864" s="78"/>
      <c r="AP864" s="78"/>
      <c r="AQ864" s="78"/>
      <c r="AR864" s="78"/>
      <c r="AS864" s="78"/>
      <c r="AT864" s="78"/>
      <c r="AU864" s="78"/>
    </row>
    <row r="865" spans="3:47" ht="12.95" customHeight="1">
      <c r="C865" s="139"/>
      <c r="D865" s="139"/>
      <c r="AA865" s="78"/>
      <c r="AB865" s="78"/>
      <c r="AC865" s="78"/>
      <c r="AD865" s="78"/>
      <c r="AE865" s="78"/>
      <c r="AG865" s="131"/>
      <c r="AN865" s="78"/>
      <c r="AO865" s="78"/>
      <c r="AP865" s="78"/>
      <c r="AQ865" s="78"/>
      <c r="AR865" s="78"/>
      <c r="AS865" s="78"/>
      <c r="AT865" s="78"/>
      <c r="AU865" s="78"/>
    </row>
    <row r="866" spans="3:47" ht="12.95" customHeight="1">
      <c r="C866" s="139"/>
      <c r="D866" s="139"/>
      <c r="AA866" s="78"/>
      <c r="AB866" s="78"/>
      <c r="AC866" s="78"/>
      <c r="AD866" s="78"/>
      <c r="AE866" s="78"/>
      <c r="AG866" s="131"/>
      <c r="AN866" s="78"/>
      <c r="AO866" s="78"/>
      <c r="AP866" s="78"/>
      <c r="AQ866" s="78"/>
      <c r="AR866" s="78"/>
      <c r="AS866" s="78"/>
      <c r="AT866" s="78"/>
      <c r="AU866" s="78"/>
    </row>
    <row r="867" spans="3:47" ht="12.95" customHeight="1">
      <c r="C867" s="139"/>
      <c r="D867" s="139"/>
      <c r="AA867" s="78"/>
      <c r="AB867" s="78"/>
      <c r="AC867" s="78"/>
      <c r="AD867" s="78"/>
      <c r="AE867" s="78"/>
      <c r="AG867" s="131"/>
      <c r="AN867" s="78"/>
      <c r="AO867" s="78"/>
      <c r="AP867" s="78"/>
      <c r="AQ867" s="78"/>
      <c r="AR867" s="78"/>
      <c r="AS867" s="78"/>
      <c r="AT867" s="78"/>
      <c r="AU867" s="78"/>
    </row>
    <row r="868" spans="3:47" ht="12.95" customHeight="1">
      <c r="C868" s="139"/>
      <c r="D868" s="139"/>
      <c r="AA868" s="78"/>
      <c r="AB868" s="78"/>
      <c r="AC868" s="78"/>
      <c r="AD868" s="78"/>
      <c r="AE868" s="78"/>
      <c r="AG868" s="131"/>
      <c r="AN868" s="78"/>
      <c r="AO868" s="78"/>
      <c r="AP868" s="78"/>
      <c r="AQ868" s="78"/>
      <c r="AR868" s="78"/>
      <c r="AS868" s="78"/>
      <c r="AT868" s="78"/>
      <c r="AU868" s="78"/>
    </row>
    <row r="869" spans="3:47" ht="12.95" customHeight="1">
      <c r="C869" s="139"/>
      <c r="D869" s="139"/>
      <c r="AA869" s="78"/>
      <c r="AB869" s="78"/>
      <c r="AC869" s="78"/>
      <c r="AD869" s="78"/>
      <c r="AE869" s="78"/>
      <c r="AG869" s="131"/>
      <c r="AN869" s="78"/>
      <c r="AO869" s="78"/>
      <c r="AP869" s="78"/>
      <c r="AQ869" s="78"/>
      <c r="AR869" s="78"/>
      <c r="AS869" s="78"/>
      <c r="AT869" s="78"/>
      <c r="AU869" s="78"/>
    </row>
    <row r="870" spans="3:47" ht="12.95" customHeight="1">
      <c r="C870" s="139"/>
      <c r="D870" s="139"/>
      <c r="AA870" s="78"/>
      <c r="AB870" s="78"/>
      <c r="AC870" s="78"/>
      <c r="AD870" s="78"/>
      <c r="AE870" s="78"/>
      <c r="AG870" s="131"/>
      <c r="AN870" s="78"/>
      <c r="AO870" s="78"/>
      <c r="AP870" s="78"/>
      <c r="AQ870" s="78"/>
      <c r="AR870" s="78"/>
      <c r="AS870" s="78"/>
      <c r="AT870" s="78"/>
      <c r="AU870" s="78"/>
    </row>
    <row r="871" spans="3:47" ht="12.95" customHeight="1">
      <c r="C871" s="139"/>
      <c r="D871" s="139"/>
      <c r="AA871" s="78"/>
      <c r="AB871" s="78"/>
      <c r="AC871" s="78"/>
      <c r="AD871" s="78"/>
      <c r="AE871" s="78"/>
      <c r="AG871" s="131"/>
      <c r="AN871" s="78"/>
      <c r="AO871" s="78"/>
      <c r="AP871" s="78"/>
      <c r="AQ871" s="78"/>
      <c r="AR871" s="78"/>
      <c r="AS871" s="78"/>
      <c r="AT871" s="78"/>
      <c r="AU871" s="78"/>
    </row>
    <row r="872" spans="3:47" ht="12.95" customHeight="1">
      <c r="C872" s="139"/>
      <c r="D872" s="139"/>
      <c r="AA872" s="78"/>
      <c r="AB872" s="78"/>
      <c r="AC872" s="78"/>
      <c r="AD872" s="78"/>
      <c r="AE872" s="78"/>
      <c r="AG872" s="131"/>
      <c r="AN872" s="78"/>
      <c r="AO872" s="78"/>
      <c r="AP872" s="78"/>
      <c r="AQ872" s="78"/>
      <c r="AR872" s="78"/>
      <c r="AS872" s="78"/>
      <c r="AT872" s="78"/>
      <c r="AU872" s="78"/>
    </row>
    <row r="873" spans="3:47" ht="12.95" customHeight="1">
      <c r="C873" s="139"/>
      <c r="D873" s="139"/>
      <c r="AA873" s="78"/>
      <c r="AB873" s="78"/>
      <c r="AC873" s="78"/>
      <c r="AD873" s="78"/>
      <c r="AE873" s="78"/>
      <c r="AG873" s="131"/>
      <c r="AN873" s="78"/>
      <c r="AO873" s="78"/>
      <c r="AP873" s="78"/>
      <c r="AQ873" s="78"/>
      <c r="AR873" s="78"/>
      <c r="AS873" s="78"/>
      <c r="AT873" s="78"/>
      <c r="AU873" s="78"/>
    </row>
    <row r="874" spans="3:47" ht="12.95" customHeight="1">
      <c r="C874" s="139"/>
      <c r="D874" s="139"/>
      <c r="AA874" s="78"/>
      <c r="AB874" s="78"/>
      <c r="AC874" s="78"/>
      <c r="AD874" s="78"/>
      <c r="AE874" s="78"/>
      <c r="AG874" s="131"/>
      <c r="AN874" s="78"/>
      <c r="AO874" s="78"/>
      <c r="AP874" s="78"/>
      <c r="AQ874" s="78"/>
      <c r="AR874" s="78"/>
      <c r="AS874" s="78"/>
      <c r="AT874" s="78"/>
      <c r="AU874" s="78"/>
    </row>
    <row r="875" spans="3:47" ht="12.95" customHeight="1">
      <c r="C875" s="139"/>
      <c r="D875" s="139"/>
      <c r="AA875" s="78"/>
      <c r="AB875" s="78"/>
      <c r="AC875" s="78"/>
      <c r="AD875" s="78"/>
      <c r="AE875" s="78"/>
      <c r="AG875" s="131"/>
      <c r="AN875" s="78"/>
      <c r="AO875" s="78"/>
      <c r="AP875" s="78"/>
      <c r="AQ875" s="78"/>
      <c r="AR875" s="78"/>
      <c r="AS875" s="78"/>
      <c r="AT875" s="78"/>
      <c r="AU875" s="78"/>
    </row>
    <row r="876" spans="3:47" ht="12.95" customHeight="1">
      <c r="C876" s="139"/>
      <c r="D876" s="139"/>
      <c r="AA876" s="78"/>
      <c r="AB876" s="78"/>
      <c r="AC876" s="78"/>
      <c r="AD876" s="78"/>
      <c r="AE876" s="78"/>
      <c r="AG876" s="131"/>
      <c r="AN876" s="78"/>
      <c r="AO876" s="78"/>
      <c r="AP876" s="78"/>
      <c r="AQ876" s="78"/>
      <c r="AR876" s="78"/>
      <c r="AS876" s="78"/>
      <c r="AT876" s="78"/>
      <c r="AU876" s="78"/>
    </row>
    <row r="877" spans="3:47" ht="12.95" customHeight="1">
      <c r="C877" s="139"/>
      <c r="D877" s="139"/>
      <c r="AA877" s="78"/>
      <c r="AB877" s="78"/>
      <c r="AC877" s="78"/>
      <c r="AD877" s="78"/>
      <c r="AE877" s="78"/>
      <c r="AG877" s="131"/>
      <c r="AN877" s="78"/>
      <c r="AO877" s="78"/>
      <c r="AP877" s="78"/>
      <c r="AQ877" s="78"/>
      <c r="AR877" s="78"/>
      <c r="AS877" s="78"/>
      <c r="AT877" s="78"/>
      <c r="AU877" s="78"/>
    </row>
    <row r="878" spans="3:47" ht="12.95" customHeight="1">
      <c r="C878" s="139"/>
      <c r="D878" s="139"/>
      <c r="AA878" s="78"/>
      <c r="AB878" s="78"/>
      <c r="AC878" s="78"/>
      <c r="AD878" s="78"/>
      <c r="AE878" s="78"/>
      <c r="AG878" s="131"/>
      <c r="AN878" s="78"/>
      <c r="AO878" s="78"/>
      <c r="AP878" s="78"/>
      <c r="AQ878" s="78"/>
      <c r="AR878" s="78"/>
      <c r="AS878" s="78"/>
      <c r="AT878" s="78"/>
      <c r="AU878" s="78"/>
    </row>
    <row r="879" spans="3:47" ht="12.95" customHeight="1">
      <c r="C879" s="139"/>
      <c r="D879" s="139"/>
      <c r="AA879" s="78"/>
      <c r="AB879" s="78"/>
      <c r="AC879" s="78"/>
      <c r="AD879" s="78"/>
      <c r="AE879" s="78"/>
      <c r="AG879" s="131"/>
      <c r="AN879" s="78"/>
      <c r="AO879" s="78"/>
      <c r="AP879" s="78"/>
      <c r="AQ879" s="78"/>
      <c r="AR879" s="78"/>
      <c r="AS879" s="78"/>
      <c r="AT879" s="78"/>
      <c r="AU879" s="78"/>
    </row>
    <row r="880" spans="3:47" ht="12.95" customHeight="1">
      <c r="C880" s="139"/>
      <c r="D880" s="139"/>
      <c r="AA880" s="78"/>
      <c r="AB880" s="78"/>
      <c r="AC880" s="78"/>
      <c r="AD880" s="78"/>
      <c r="AE880" s="78"/>
      <c r="AG880" s="131"/>
      <c r="AN880" s="78"/>
      <c r="AO880" s="78"/>
      <c r="AP880" s="78"/>
      <c r="AQ880" s="78"/>
      <c r="AR880" s="78"/>
      <c r="AS880" s="78"/>
      <c r="AT880" s="78"/>
      <c r="AU880" s="78"/>
    </row>
    <row r="881" spans="3:48" ht="12.95" customHeight="1">
      <c r="C881" s="139"/>
      <c r="D881" s="139"/>
      <c r="AA881" s="78"/>
      <c r="AB881" s="78"/>
      <c r="AC881" s="78"/>
      <c r="AD881" s="78"/>
      <c r="AE881" s="78"/>
      <c r="AG881" s="131"/>
      <c r="AN881" s="78"/>
      <c r="AO881" s="78"/>
      <c r="AP881" s="78"/>
      <c r="AQ881" s="78"/>
      <c r="AR881" s="78"/>
      <c r="AS881" s="78"/>
      <c r="AT881" s="78"/>
      <c r="AU881" s="78"/>
    </row>
    <row r="882" spans="3:48" ht="12.95" customHeight="1">
      <c r="C882" s="139"/>
      <c r="D882" s="139"/>
      <c r="AA882" s="78"/>
      <c r="AB882" s="78"/>
      <c r="AC882" s="78"/>
      <c r="AD882" s="78"/>
      <c r="AE882" s="78"/>
      <c r="AG882" s="131"/>
      <c r="AN882" s="78"/>
      <c r="AO882" s="78"/>
      <c r="AP882" s="78"/>
      <c r="AQ882" s="78"/>
      <c r="AR882" s="78"/>
      <c r="AS882" s="78"/>
      <c r="AT882" s="78"/>
      <c r="AU882" s="78"/>
    </row>
    <row r="883" spans="3:48" ht="12.95" customHeight="1">
      <c r="C883" s="139"/>
      <c r="D883" s="139"/>
      <c r="AA883" s="78"/>
      <c r="AB883" s="78"/>
      <c r="AC883" s="78"/>
      <c r="AD883" s="78"/>
      <c r="AE883" s="78"/>
      <c r="AG883" s="131"/>
      <c r="AN883" s="78"/>
      <c r="AO883" s="78"/>
      <c r="AP883" s="78"/>
      <c r="AQ883" s="78"/>
      <c r="AR883" s="78"/>
      <c r="AS883" s="78"/>
      <c r="AT883" s="78"/>
      <c r="AU883" s="78"/>
    </row>
    <row r="884" spans="3:48" ht="12.95" customHeight="1">
      <c r="C884" s="139"/>
      <c r="D884" s="139"/>
      <c r="AA884" s="78"/>
      <c r="AB884" s="78"/>
      <c r="AC884" s="78"/>
      <c r="AD884" s="78"/>
      <c r="AE884" s="78"/>
      <c r="AG884" s="131"/>
      <c r="AN884" s="78"/>
      <c r="AO884" s="78"/>
      <c r="AP884" s="78"/>
      <c r="AQ884" s="78"/>
      <c r="AR884" s="78"/>
      <c r="AS884" s="78"/>
      <c r="AT884" s="78"/>
      <c r="AU884" s="78"/>
    </row>
    <row r="885" spans="3:48" ht="12.95" customHeight="1">
      <c r="C885" s="139"/>
      <c r="D885" s="139"/>
      <c r="AA885" s="78"/>
      <c r="AB885" s="78"/>
      <c r="AC885" s="78"/>
      <c r="AD885" s="78"/>
      <c r="AE885" s="78"/>
      <c r="AG885" s="131"/>
      <c r="AN885" s="78"/>
      <c r="AO885" s="78"/>
      <c r="AP885" s="78"/>
      <c r="AQ885" s="78"/>
      <c r="AR885" s="78"/>
      <c r="AS885" s="78"/>
      <c r="AT885" s="78"/>
      <c r="AU885" s="78"/>
    </row>
    <row r="886" spans="3:48" ht="12.95" customHeight="1">
      <c r="C886" s="139"/>
      <c r="D886" s="139"/>
      <c r="AA886" s="78"/>
      <c r="AB886" s="78"/>
      <c r="AC886" s="78"/>
      <c r="AD886" s="78"/>
      <c r="AE886" s="78"/>
      <c r="AG886" s="131"/>
      <c r="AN886" s="78"/>
      <c r="AO886" s="78"/>
      <c r="AP886" s="78"/>
      <c r="AQ886" s="78"/>
      <c r="AR886" s="78"/>
      <c r="AS886" s="78"/>
      <c r="AT886" s="78"/>
      <c r="AU886" s="78"/>
    </row>
    <row r="887" spans="3:48" ht="12.95" customHeight="1">
      <c r="C887" s="139"/>
      <c r="D887" s="139"/>
      <c r="AA887" s="78"/>
      <c r="AB887" s="78"/>
      <c r="AC887" s="78"/>
      <c r="AD887" s="78"/>
      <c r="AE887" s="78"/>
      <c r="AG887" s="131"/>
      <c r="AN887" s="78"/>
      <c r="AO887" s="78"/>
      <c r="AP887" s="78"/>
      <c r="AQ887" s="78"/>
      <c r="AR887" s="78"/>
      <c r="AS887" s="78"/>
      <c r="AT887" s="78"/>
      <c r="AU887" s="78"/>
    </row>
    <row r="888" spans="3:48" ht="12.95" customHeight="1">
      <c r="C888" s="139"/>
      <c r="D888" s="139"/>
      <c r="AA888" s="78"/>
      <c r="AB888" s="78"/>
      <c r="AC888" s="78"/>
      <c r="AD888" s="78"/>
      <c r="AE888" s="78"/>
      <c r="AG888" s="131"/>
      <c r="AN888" s="78"/>
      <c r="AO888" s="78"/>
      <c r="AP888" s="78"/>
      <c r="AQ888" s="78"/>
      <c r="AR888" s="78"/>
      <c r="AS888" s="78"/>
      <c r="AT888" s="78"/>
      <c r="AU888" s="78"/>
      <c r="AV888" s="78"/>
    </row>
    <row r="889" spans="3:48" ht="12.95" customHeight="1">
      <c r="C889" s="139"/>
      <c r="D889" s="139"/>
      <c r="AA889" s="78"/>
      <c r="AB889" s="78"/>
      <c r="AC889" s="78"/>
      <c r="AD889" s="78"/>
      <c r="AE889" s="78"/>
      <c r="AG889" s="131"/>
      <c r="AN889" s="78"/>
      <c r="AO889" s="78"/>
      <c r="AP889" s="78"/>
      <c r="AQ889" s="78"/>
      <c r="AR889" s="78"/>
      <c r="AS889" s="78"/>
      <c r="AT889" s="78"/>
      <c r="AU889" s="78"/>
    </row>
    <row r="890" spans="3:48" ht="12.95" customHeight="1">
      <c r="C890" s="139"/>
      <c r="D890" s="139"/>
      <c r="AA890" s="78"/>
      <c r="AB890" s="78"/>
      <c r="AC890" s="78"/>
      <c r="AD890" s="78"/>
      <c r="AE890" s="78"/>
      <c r="AG890" s="131"/>
      <c r="AN890" s="78"/>
      <c r="AO890" s="78"/>
      <c r="AP890" s="78"/>
      <c r="AQ890" s="78"/>
      <c r="AR890" s="78"/>
      <c r="AS890" s="78"/>
      <c r="AT890" s="78"/>
      <c r="AU890" s="78"/>
    </row>
    <row r="891" spans="3:48" ht="12.95" customHeight="1">
      <c r="C891" s="139"/>
      <c r="D891" s="139"/>
      <c r="AA891" s="78"/>
      <c r="AB891" s="78"/>
      <c r="AC891" s="78"/>
      <c r="AD891" s="78"/>
      <c r="AE891" s="78"/>
      <c r="AG891" s="131"/>
      <c r="AN891" s="78"/>
      <c r="AO891" s="78"/>
      <c r="AP891" s="78"/>
      <c r="AQ891" s="78"/>
      <c r="AR891" s="78"/>
      <c r="AS891" s="78"/>
      <c r="AT891" s="78"/>
      <c r="AU891" s="78"/>
    </row>
    <row r="892" spans="3:48" ht="12.95" customHeight="1">
      <c r="C892" s="139"/>
      <c r="D892" s="139"/>
      <c r="AA892" s="78"/>
      <c r="AB892" s="78"/>
      <c r="AC892" s="78"/>
      <c r="AD892" s="78"/>
      <c r="AE892" s="78"/>
      <c r="AG892" s="131"/>
      <c r="AN892" s="78"/>
      <c r="AO892" s="78"/>
      <c r="AP892" s="78"/>
      <c r="AQ892" s="78"/>
      <c r="AR892" s="78"/>
      <c r="AS892" s="78"/>
      <c r="AT892" s="78"/>
      <c r="AU892" s="78"/>
    </row>
    <row r="893" spans="3:48" ht="12.95" customHeight="1">
      <c r="C893" s="139"/>
      <c r="D893" s="139"/>
      <c r="AA893" s="78"/>
      <c r="AB893" s="78"/>
      <c r="AC893" s="78"/>
      <c r="AD893" s="78"/>
      <c r="AE893" s="78"/>
      <c r="AG893" s="131"/>
      <c r="AN893" s="78"/>
      <c r="AO893" s="78"/>
      <c r="AP893" s="78"/>
      <c r="AQ893" s="78"/>
      <c r="AR893" s="78"/>
      <c r="AS893" s="78"/>
      <c r="AT893" s="78"/>
      <c r="AU893" s="78"/>
    </row>
    <row r="894" spans="3:48" ht="12.95" customHeight="1">
      <c r="C894" s="139"/>
      <c r="D894" s="139"/>
      <c r="AA894" s="78"/>
      <c r="AB894" s="78"/>
      <c r="AC894" s="78"/>
      <c r="AD894" s="78"/>
      <c r="AE894" s="78"/>
      <c r="AG894" s="131"/>
      <c r="AN894" s="78"/>
      <c r="AO894" s="78"/>
      <c r="AP894" s="78"/>
      <c r="AQ894" s="78"/>
      <c r="AR894" s="78"/>
      <c r="AS894" s="78"/>
      <c r="AT894" s="78"/>
      <c r="AU894" s="78"/>
    </row>
    <row r="895" spans="3:48" ht="12.95" customHeight="1">
      <c r="C895" s="139"/>
      <c r="D895" s="139"/>
      <c r="AA895" s="78"/>
      <c r="AB895" s="78"/>
      <c r="AC895" s="78"/>
      <c r="AD895" s="78"/>
      <c r="AE895" s="78"/>
      <c r="AG895" s="131"/>
      <c r="AN895" s="78"/>
      <c r="AO895" s="78"/>
      <c r="AP895" s="78"/>
      <c r="AQ895" s="78"/>
      <c r="AR895" s="78"/>
      <c r="AS895" s="78"/>
      <c r="AT895" s="78"/>
      <c r="AU895" s="78"/>
    </row>
    <row r="896" spans="3:48" ht="12.95" customHeight="1">
      <c r="C896" s="139"/>
      <c r="D896" s="139"/>
      <c r="AA896" s="78"/>
      <c r="AB896" s="78"/>
      <c r="AC896" s="78"/>
      <c r="AD896" s="78"/>
      <c r="AE896" s="78"/>
      <c r="AG896" s="131"/>
      <c r="AN896" s="78"/>
      <c r="AO896" s="78"/>
      <c r="AP896" s="78"/>
      <c r="AQ896" s="78"/>
      <c r="AR896" s="78"/>
      <c r="AS896" s="78"/>
      <c r="AT896" s="78"/>
      <c r="AU896" s="78"/>
    </row>
    <row r="897" spans="3:64" ht="12.95" customHeight="1">
      <c r="C897" s="139"/>
      <c r="D897" s="139"/>
      <c r="AA897" s="78"/>
      <c r="AB897" s="78"/>
      <c r="AC897" s="78"/>
      <c r="AD897" s="78"/>
      <c r="AE897" s="78"/>
      <c r="AG897" s="131"/>
      <c r="AN897" s="78"/>
      <c r="AO897" s="78"/>
      <c r="AP897" s="78"/>
      <c r="AQ897" s="78"/>
      <c r="AR897" s="78"/>
      <c r="AS897" s="78"/>
      <c r="AT897" s="78"/>
      <c r="AU897" s="78"/>
    </row>
    <row r="898" spans="3:64" ht="12.95" customHeight="1">
      <c r="C898" s="139"/>
      <c r="D898" s="139"/>
      <c r="AA898" s="78"/>
      <c r="AB898" s="78"/>
      <c r="AC898" s="78"/>
      <c r="AD898" s="78"/>
      <c r="AE898" s="78"/>
      <c r="AG898" s="131"/>
      <c r="AN898" s="78"/>
      <c r="AO898" s="78"/>
      <c r="AP898" s="78"/>
      <c r="AQ898" s="78"/>
      <c r="AR898" s="78"/>
      <c r="AS898" s="78"/>
      <c r="AT898" s="78"/>
      <c r="AU898" s="78"/>
    </row>
    <row r="899" spans="3:64" ht="12.95" customHeight="1">
      <c r="C899" s="139"/>
      <c r="D899" s="139"/>
      <c r="AA899" s="78"/>
      <c r="AB899" s="78"/>
      <c r="AC899" s="78"/>
      <c r="AD899" s="78"/>
      <c r="AE899" s="78"/>
      <c r="AG899" s="131"/>
      <c r="AN899" s="78"/>
      <c r="AO899" s="78"/>
      <c r="AP899" s="78"/>
      <c r="AQ899" s="78"/>
      <c r="AR899" s="78"/>
      <c r="AS899" s="78"/>
      <c r="AT899" s="78"/>
      <c r="AU899" s="78"/>
    </row>
    <row r="900" spans="3:64" ht="12.95" customHeight="1">
      <c r="C900" s="139"/>
      <c r="D900" s="139"/>
      <c r="AA900" s="78"/>
      <c r="AB900" s="78"/>
      <c r="AC900" s="78"/>
      <c r="AD900" s="78"/>
      <c r="AE900" s="78"/>
      <c r="AG900" s="131"/>
      <c r="AN900" s="78"/>
      <c r="AO900" s="78"/>
      <c r="AP900" s="78"/>
      <c r="AQ900" s="78"/>
      <c r="AR900" s="78"/>
      <c r="AS900" s="78"/>
      <c r="AT900" s="78"/>
      <c r="AU900" s="78"/>
    </row>
    <row r="901" spans="3:64" ht="12.95" customHeight="1">
      <c r="C901" s="139"/>
      <c r="D901" s="139"/>
      <c r="AA901" s="78"/>
      <c r="AB901" s="78"/>
      <c r="AC901" s="78"/>
      <c r="AD901" s="78"/>
      <c r="AE901" s="78"/>
      <c r="AG901" s="131"/>
      <c r="AN901" s="78"/>
      <c r="AO901" s="78"/>
      <c r="AP901" s="78"/>
      <c r="AQ901" s="78"/>
      <c r="AR901" s="78"/>
      <c r="AS901" s="78"/>
      <c r="AT901" s="78"/>
      <c r="AU901" s="78"/>
    </row>
    <row r="902" spans="3:64" ht="12.95" customHeight="1">
      <c r="C902" s="139"/>
      <c r="D902" s="139"/>
      <c r="AA902" s="78"/>
      <c r="AB902" s="78"/>
      <c r="AC902" s="78"/>
      <c r="AD902" s="78"/>
      <c r="AE902" s="78"/>
      <c r="AG902" s="131"/>
      <c r="AN902" s="78"/>
      <c r="AO902" s="78"/>
      <c r="AP902" s="78"/>
      <c r="AQ902" s="78"/>
      <c r="AR902" s="78"/>
      <c r="AS902" s="78"/>
      <c r="AT902" s="78"/>
      <c r="AU902" s="78"/>
    </row>
    <row r="903" spans="3:64" ht="12.95" customHeight="1">
      <c r="C903" s="139"/>
      <c r="D903" s="139"/>
      <c r="AA903" s="78"/>
      <c r="AB903" s="78"/>
      <c r="AC903" s="78"/>
      <c r="AD903" s="78"/>
      <c r="AE903" s="78"/>
      <c r="AG903" s="131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</row>
    <row r="904" spans="3:64" ht="12.95" customHeight="1">
      <c r="C904" s="139"/>
      <c r="D904" s="139"/>
      <c r="AA904" s="78"/>
      <c r="AB904" s="78"/>
      <c r="AC904" s="78"/>
      <c r="AD904" s="78"/>
      <c r="AE904" s="78"/>
      <c r="AG904" s="131"/>
      <c r="AN904" s="78"/>
      <c r="AO904" s="78"/>
      <c r="AP904" s="78"/>
      <c r="AQ904" s="78"/>
      <c r="AR904" s="78"/>
      <c r="AS904" s="78"/>
      <c r="AT904" s="78"/>
      <c r="AU904" s="78"/>
    </row>
    <row r="905" spans="3:64" ht="12.95" customHeight="1">
      <c r="C905" s="139"/>
      <c r="D905" s="139"/>
      <c r="AA905" s="78"/>
      <c r="AB905" s="78"/>
      <c r="AC905" s="78"/>
      <c r="AD905" s="78"/>
      <c r="AE905" s="78"/>
      <c r="AG905" s="131"/>
      <c r="AN905" s="78"/>
      <c r="AO905" s="78"/>
      <c r="AP905" s="78"/>
      <c r="AQ905" s="78"/>
      <c r="AR905" s="78"/>
      <c r="AS905" s="78"/>
      <c r="AT905" s="78"/>
      <c r="AU905" s="78"/>
    </row>
    <row r="906" spans="3:64" ht="12.95" customHeight="1">
      <c r="C906" s="139"/>
      <c r="D906" s="139"/>
      <c r="AA906" s="78"/>
      <c r="AB906" s="78"/>
      <c r="AC906" s="78"/>
      <c r="AD906" s="78"/>
      <c r="AE906" s="78"/>
      <c r="AG906" s="131"/>
      <c r="AN906" s="78"/>
      <c r="AO906" s="78"/>
      <c r="AP906" s="78"/>
      <c r="AQ906" s="78"/>
      <c r="AR906" s="78"/>
      <c r="AS906" s="78"/>
      <c r="AT906" s="78"/>
      <c r="AU906" s="78"/>
    </row>
    <row r="907" spans="3:64" ht="12.95" customHeight="1">
      <c r="C907" s="139"/>
      <c r="D907" s="139"/>
      <c r="AA907" s="78"/>
      <c r="AB907" s="78"/>
      <c r="AC907" s="78"/>
      <c r="AD907" s="78"/>
      <c r="AE907" s="78"/>
      <c r="AG907" s="131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</row>
    <row r="908" spans="3:64" ht="12.95" customHeight="1">
      <c r="C908" s="139"/>
      <c r="D908" s="139"/>
      <c r="AA908" s="78"/>
      <c r="AB908" s="78"/>
      <c r="AC908" s="78"/>
      <c r="AD908" s="78"/>
      <c r="AE908" s="78"/>
      <c r="AG908" s="131"/>
      <c r="AN908" s="78"/>
      <c r="AO908" s="78"/>
      <c r="AP908" s="78"/>
      <c r="AQ908" s="78"/>
      <c r="AR908" s="78"/>
      <c r="AS908" s="78"/>
      <c r="AT908" s="78"/>
      <c r="AU908" s="78"/>
    </row>
    <row r="909" spans="3:64" ht="12.95" customHeight="1">
      <c r="C909" s="139"/>
      <c r="D909" s="139"/>
      <c r="AA909" s="78"/>
      <c r="AB909" s="78"/>
      <c r="AC909" s="78"/>
      <c r="AD909" s="78"/>
      <c r="AE909" s="78"/>
      <c r="AG909" s="131"/>
      <c r="AN909" s="78"/>
      <c r="AO909" s="78"/>
      <c r="AP909" s="78"/>
      <c r="AQ909" s="78"/>
      <c r="AR909" s="78"/>
      <c r="AS909" s="78"/>
      <c r="AT909" s="78"/>
      <c r="AU909" s="78"/>
    </row>
    <row r="910" spans="3:64" ht="12.95" customHeight="1">
      <c r="C910" s="139"/>
      <c r="D910" s="139"/>
      <c r="AA910" s="78"/>
      <c r="AB910" s="78"/>
      <c r="AC910" s="78"/>
      <c r="AD910" s="78"/>
      <c r="AE910" s="78"/>
      <c r="AG910" s="131"/>
      <c r="AN910" s="78"/>
      <c r="AO910" s="78"/>
      <c r="AP910" s="78"/>
      <c r="AQ910" s="78"/>
      <c r="AR910" s="78"/>
      <c r="AS910" s="78"/>
      <c r="AT910" s="78"/>
      <c r="AU910" s="78"/>
    </row>
    <row r="911" spans="3:64" ht="12.95" customHeight="1">
      <c r="C911" s="139"/>
      <c r="D911" s="139"/>
      <c r="AA911" s="78"/>
      <c r="AB911" s="78"/>
      <c r="AC911" s="78"/>
      <c r="AD911" s="78"/>
      <c r="AE911" s="78"/>
      <c r="AG911" s="131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</row>
    <row r="912" spans="3:64" ht="12.95" customHeight="1">
      <c r="C912" s="139"/>
      <c r="D912" s="139"/>
      <c r="AA912" s="78"/>
      <c r="AB912" s="78"/>
      <c r="AC912" s="78"/>
      <c r="AD912" s="78"/>
      <c r="AE912" s="78"/>
      <c r="AG912" s="131"/>
      <c r="AN912" s="78"/>
      <c r="AO912" s="78"/>
      <c r="AP912" s="78"/>
      <c r="AQ912" s="78"/>
      <c r="AR912" s="78"/>
      <c r="AS912" s="78"/>
      <c r="AT912" s="78"/>
      <c r="AU912" s="78"/>
    </row>
    <row r="913" spans="3:64" ht="12.95" customHeight="1">
      <c r="C913" s="139"/>
      <c r="D913" s="139"/>
      <c r="AA913" s="78"/>
      <c r="AB913" s="78"/>
      <c r="AC913" s="78"/>
      <c r="AD913" s="78"/>
      <c r="AE913" s="78"/>
      <c r="AG913" s="131"/>
      <c r="AN913" s="78"/>
      <c r="AO913" s="78"/>
      <c r="AP913" s="78"/>
      <c r="AQ913" s="78"/>
      <c r="AR913" s="78"/>
      <c r="AS913" s="78"/>
      <c r="AT913" s="78"/>
      <c r="AU913" s="78"/>
    </row>
    <row r="914" spans="3:64" ht="12.95" customHeight="1">
      <c r="C914" s="139"/>
      <c r="D914" s="139"/>
      <c r="AA914" s="78"/>
      <c r="AB914" s="78"/>
      <c r="AC914" s="78"/>
      <c r="AD914" s="78"/>
      <c r="AE914" s="78"/>
      <c r="AG914" s="131"/>
      <c r="AN914" s="78"/>
      <c r="AO914" s="78"/>
      <c r="AP914" s="78"/>
      <c r="AQ914" s="78"/>
      <c r="AR914" s="78"/>
      <c r="AS914" s="78"/>
      <c r="AT914" s="78"/>
      <c r="AU914" s="78"/>
    </row>
    <row r="915" spans="3:64" ht="12.95" customHeight="1">
      <c r="C915" s="139"/>
      <c r="D915" s="139"/>
      <c r="AA915" s="78"/>
      <c r="AB915" s="78"/>
      <c r="AC915" s="78"/>
      <c r="AD915" s="78"/>
      <c r="AE915" s="78"/>
      <c r="AG915" s="131"/>
      <c r="AN915" s="78"/>
      <c r="AO915" s="78"/>
      <c r="AP915" s="78"/>
      <c r="AQ915" s="78"/>
      <c r="AR915" s="78"/>
      <c r="AS915" s="78"/>
      <c r="AT915" s="78"/>
      <c r="AU915" s="78"/>
    </row>
    <row r="916" spans="3:64" ht="12.95" customHeight="1">
      <c r="C916" s="139"/>
      <c r="D916" s="139"/>
      <c r="AA916" s="78"/>
      <c r="AB916" s="78"/>
      <c r="AC916" s="78"/>
      <c r="AD916" s="78"/>
      <c r="AE916" s="78"/>
      <c r="AG916" s="131"/>
      <c r="AN916" s="78"/>
      <c r="AO916" s="78"/>
      <c r="AP916" s="78"/>
      <c r="AQ916" s="78"/>
      <c r="AR916" s="78"/>
      <c r="AS916" s="78"/>
      <c r="AT916" s="78"/>
      <c r="AU916" s="78"/>
    </row>
    <row r="917" spans="3:64" ht="12.95" customHeight="1">
      <c r="C917" s="139"/>
      <c r="D917" s="139"/>
      <c r="AA917" s="78"/>
      <c r="AB917" s="78"/>
      <c r="AC917" s="78"/>
      <c r="AD917" s="78"/>
      <c r="AE917" s="78"/>
      <c r="AG917" s="131"/>
      <c r="AN917" s="78"/>
      <c r="AO917" s="78"/>
      <c r="AP917" s="78"/>
      <c r="AQ917" s="78"/>
      <c r="AR917" s="78"/>
      <c r="AS917" s="78"/>
      <c r="AT917" s="78"/>
      <c r="AU917" s="78"/>
    </row>
    <row r="918" spans="3:64" ht="12.95" customHeight="1">
      <c r="C918" s="139"/>
      <c r="D918" s="139"/>
      <c r="AA918" s="78"/>
      <c r="AB918" s="78"/>
      <c r="AC918" s="78"/>
      <c r="AD918" s="78"/>
      <c r="AE918" s="78"/>
      <c r="AG918" s="131"/>
      <c r="AN918" s="78"/>
      <c r="AO918" s="78"/>
      <c r="AP918" s="78"/>
      <c r="AQ918" s="78"/>
      <c r="AR918" s="78"/>
      <c r="AS918" s="78"/>
      <c r="AT918" s="78"/>
      <c r="AU918" s="78"/>
    </row>
    <row r="919" spans="3:64" ht="12.95" customHeight="1">
      <c r="C919" s="139"/>
      <c r="D919" s="139"/>
      <c r="AA919" s="78"/>
      <c r="AB919" s="78"/>
      <c r="AC919" s="78"/>
      <c r="AD919" s="78"/>
      <c r="AE919" s="78"/>
      <c r="AG919" s="131"/>
      <c r="AN919" s="78"/>
      <c r="AO919" s="78"/>
      <c r="AP919" s="78"/>
      <c r="AQ919" s="78"/>
      <c r="AR919" s="78"/>
      <c r="AS919" s="78"/>
      <c r="AT919" s="78"/>
      <c r="AU919" s="78"/>
    </row>
    <row r="920" spans="3:64" ht="12.95" customHeight="1">
      <c r="C920" s="139"/>
      <c r="D920" s="139"/>
      <c r="AA920" s="78"/>
      <c r="AB920" s="78"/>
      <c r="AC920" s="78"/>
      <c r="AD920" s="78"/>
      <c r="AE920" s="78"/>
      <c r="AG920" s="131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</row>
    <row r="921" spans="3:64" ht="12.95" customHeight="1">
      <c r="C921" s="139"/>
      <c r="D921" s="139"/>
      <c r="AA921" s="78"/>
      <c r="AB921" s="78"/>
      <c r="AC921" s="78"/>
      <c r="AD921" s="78"/>
      <c r="AE921" s="78"/>
      <c r="AG921" s="131"/>
      <c r="AN921" s="78"/>
      <c r="AO921" s="78"/>
      <c r="AP921" s="78"/>
      <c r="AQ921" s="78"/>
      <c r="AR921" s="78"/>
      <c r="AS921" s="78"/>
      <c r="AT921" s="78"/>
      <c r="AU921" s="78"/>
    </row>
    <row r="922" spans="3:64" ht="12.95" customHeight="1">
      <c r="C922" s="139"/>
      <c r="D922" s="139"/>
      <c r="AA922" s="78"/>
      <c r="AB922" s="78"/>
      <c r="AC922" s="78"/>
      <c r="AD922" s="78"/>
      <c r="AE922" s="78"/>
      <c r="AG922" s="131"/>
      <c r="AN922" s="78"/>
      <c r="AO922" s="78"/>
      <c r="AP922" s="78"/>
      <c r="AQ922" s="78"/>
      <c r="AR922" s="78"/>
      <c r="AS922" s="78"/>
      <c r="AT922" s="78"/>
      <c r="AU922" s="78"/>
    </row>
    <row r="923" spans="3:64" ht="12.95" customHeight="1">
      <c r="C923" s="139"/>
      <c r="D923" s="139"/>
      <c r="AA923" s="78"/>
      <c r="AB923" s="78"/>
      <c r="AC923" s="78"/>
      <c r="AD923" s="78"/>
      <c r="AE923" s="78"/>
      <c r="AG923" s="131"/>
      <c r="AN923" s="78"/>
      <c r="AO923" s="78"/>
      <c r="AP923" s="78"/>
      <c r="AQ923" s="78"/>
      <c r="AR923" s="78"/>
      <c r="AS923" s="78"/>
      <c r="AT923" s="78"/>
      <c r="AU923" s="78"/>
    </row>
    <row r="924" spans="3:64" ht="12.95" customHeight="1">
      <c r="C924" s="139"/>
      <c r="D924" s="139"/>
      <c r="AA924" s="78"/>
      <c r="AB924" s="78"/>
      <c r="AC924" s="78"/>
      <c r="AD924" s="78"/>
      <c r="AE924" s="78"/>
      <c r="AG924" s="131"/>
      <c r="AN924" s="78"/>
      <c r="AO924" s="78"/>
      <c r="AP924" s="78"/>
      <c r="AQ924" s="78"/>
      <c r="AR924" s="78"/>
      <c r="AS924" s="78"/>
      <c r="AT924" s="78"/>
      <c r="AU924" s="78"/>
    </row>
    <row r="925" spans="3:64" ht="12.95" customHeight="1">
      <c r="C925" s="139"/>
      <c r="D925" s="139"/>
      <c r="AA925" s="78"/>
      <c r="AB925" s="78"/>
      <c r="AC925" s="78"/>
      <c r="AD925" s="78"/>
      <c r="AE925" s="78"/>
      <c r="AG925" s="131"/>
      <c r="AN925" s="78"/>
      <c r="AO925" s="78"/>
      <c r="AP925" s="78"/>
      <c r="AQ925" s="78"/>
      <c r="AR925" s="78"/>
      <c r="AS925" s="78"/>
      <c r="AT925" s="78"/>
      <c r="AU925" s="78"/>
    </row>
    <row r="926" spans="3:64" ht="12.95" customHeight="1">
      <c r="C926" s="139"/>
      <c r="D926" s="139"/>
      <c r="AA926" s="78"/>
      <c r="AB926" s="78"/>
      <c r="AC926" s="78"/>
      <c r="AD926" s="78"/>
      <c r="AE926" s="78"/>
      <c r="AG926" s="131"/>
      <c r="AN926" s="78"/>
      <c r="AO926" s="78"/>
      <c r="AP926" s="78"/>
      <c r="AQ926" s="78"/>
      <c r="AR926" s="78"/>
      <c r="AS926" s="78"/>
      <c r="AT926" s="78"/>
      <c r="AU926" s="78"/>
    </row>
    <row r="927" spans="3:64" ht="12.95" customHeight="1">
      <c r="C927" s="139"/>
      <c r="D927" s="139"/>
      <c r="AA927" s="78"/>
      <c r="AB927" s="78"/>
      <c r="AC927" s="78"/>
      <c r="AD927" s="78"/>
      <c r="AE927" s="78"/>
      <c r="AG927" s="131"/>
      <c r="AN927" s="78"/>
      <c r="AO927" s="78"/>
      <c r="AP927" s="78"/>
      <c r="AQ927" s="78"/>
      <c r="AR927" s="78"/>
      <c r="AS927" s="78"/>
      <c r="AT927" s="78"/>
      <c r="AU927" s="78"/>
    </row>
    <row r="928" spans="3:64" ht="12.95" customHeight="1">
      <c r="C928" s="139"/>
      <c r="D928" s="139"/>
      <c r="AA928" s="78"/>
      <c r="AB928" s="78"/>
      <c r="AC928" s="78"/>
      <c r="AD928" s="78"/>
      <c r="AE928" s="78"/>
      <c r="AG928" s="131"/>
      <c r="AN928" s="78"/>
      <c r="AO928" s="78"/>
      <c r="AP928" s="78"/>
      <c r="AQ928" s="78"/>
      <c r="AR928" s="78"/>
      <c r="AS928" s="78"/>
      <c r="AT928" s="78"/>
      <c r="AU928" s="78"/>
    </row>
    <row r="929" spans="3:64" ht="12.95" customHeight="1">
      <c r="C929" s="139"/>
      <c r="D929" s="139"/>
      <c r="AA929" s="78"/>
      <c r="AB929" s="78"/>
      <c r="AC929" s="78"/>
      <c r="AD929" s="78"/>
      <c r="AE929" s="78"/>
      <c r="AG929" s="131"/>
      <c r="AN929" s="78"/>
      <c r="AO929" s="78"/>
      <c r="AP929" s="78"/>
      <c r="AQ929" s="78"/>
      <c r="AR929" s="78"/>
      <c r="AS929" s="78"/>
      <c r="AT929" s="78"/>
      <c r="AU929" s="78"/>
    </row>
    <row r="930" spans="3:64" ht="12.95" customHeight="1">
      <c r="C930" s="139"/>
      <c r="D930" s="139"/>
      <c r="AA930" s="78"/>
      <c r="AB930" s="78"/>
      <c r="AC930" s="78"/>
      <c r="AD930" s="78"/>
      <c r="AE930" s="78"/>
      <c r="AG930" s="131"/>
      <c r="AN930" s="78"/>
      <c r="AO930" s="78"/>
      <c r="AP930" s="78"/>
      <c r="AQ930" s="78"/>
      <c r="AR930" s="78"/>
      <c r="AS930" s="78"/>
      <c r="AT930" s="78"/>
      <c r="AU930" s="78"/>
    </row>
    <row r="931" spans="3:64" ht="12.95" customHeight="1">
      <c r="C931" s="139"/>
      <c r="D931" s="139"/>
      <c r="AA931" s="78"/>
      <c r="AB931" s="78"/>
      <c r="AC931" s="78"/>
      <c r="AD931" s="78"/>
      <c r="AE931" s="78"/>
      <c r="AG931" s="131"/>
      <c r="AN931" s="78"/>
      <c r="AO931" s="78"/>
      <c r="AP931" s="78"/>
      <c r="AQ931" s="78"/>
      <c r="AR931" s="78"/>
      <c r="AS931" s="78"/>
      <c r="AT931" s="78"/>
      <c r="AU931" s="78"/>
    </row>
    <row r="932" spans="3:64" ht="12.95" customHeight="1">
      <c r="C932" s="139"/>
      <c r="D932" s="139"/>
      <c r="AA932" s="78"/>
      <c r="AB932" s="78"/>
      <c r="AC932" s="78"/>
      <c r="AD932" s="78"/>
      <c r="AE932" s="78"/>
      <c r="AG932" s="131"/>
      <c r="AN932" s="78"/>
      <c r="AO932" s="78"/>
      <c r="AP932" s="78"/>
      <c r="AQ932" s="78"/>
      <c r="AR932" s="78"/>
      <c r="AS932" s="78"/>
      <c r="AT932" s="78"/>
      <c r="AU932" s="78"/>
    </row>
    <row r="933" spans="3:64" ht="12.95" customHeight="1">
      <c r="C933" s="139"/>
      <c r="D933" s="139"/>
      <c r="AA933" s="78"/>
      <c r="AB933" s="78"/>
      <c r="AC933" s="78"/>
      <c r="AD933" s="78"/>
      <c r="AE933" s="78"/>
      <c r="AG933" s="131"/>
      <c r="AN933" s="78"/>
      <c r="AO933" s="78"/>
      <c r="AP933" s="78"/>
      <c r="AQ933" s="78"/>
      <c r="AR933" s="78"/>
      <c r="AS933" s="78"/>
      <c r="AT933" s="78"/>
      <c r="AU933" s="78"/>
    </row>
    <row r="934" spans="3:64" ht="12.95" customHeight="1">
      <c r="C934" s="139"/>
      <c r="D934" s="139"/>
      <c r="AA934" s="78"/>
      <c r="AB934" s="78"/>
      <c r="AC934" s="78"/>
      <c r="AD934" s="78"/>
      <c r="AE934" s="78"/>
      <c r="AG934" s="131"/>
      <c r="AN934" s="78"/>
      <c r="AO934" s="78"/>
      <c r="AP934" s="78"/>
      <c r="AQ934" s="78"/>
      <c r="AR934" s="78"/>
      <c r="AS934" s="78"/>
      <c r="AT934" s="78"/>
      <c r="AU934" s="78"/>
    </row>
    <row r="935" spans="3:64" ht="12.95" customHeight="1">
      <c r="C935" s="139"/>
      <c r="D935" s="139"/>
      <c r="AA935" s="78"/>
      <c r="AB935" s="78"/>
      <c r="AC935" s="78"/>
      <c r="AD935" s="78"/>
      <c r="AE935" s="78"/>
      <c r="AG935" s="131"/>
      <c r="AN935" s="78"/>
      <c r="AO935" s="78"/>
      <c r="AP935" s="78"/>
      <c r="AQ935" s="78"/>
      <c r="AR935" s="78"/>
      <c r="AS935" s="78"/>
      <c r="AT935" s="78"/>
      <c r="AU935" s="78"/>
    </row>
    <row r="936" spans="3:64" ht="12.95" customHeight="1">
      <c r="C936" s="139"/>
      <c r="D936" s="139"/>
      <c r="AA936" s="78"/>
      <c r="AB936" s="78"/>
      <c r="AC936" s="78"/>
      <c r="AD936" s="78"/>
      <c r="AE936" s="78"/>
      <c r="AG936" s="131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</row>
    <row r="937" spans="3:64" ht="12.95" customHeight="1">
      <c r="C937" s="139"/>
      <c r="D937" s="139"/>
      <c r="AA937" s="78"/>
      <c r="AB937" s="78"/>
      <c r="AC937" s="78"/>
      <c r="AD937" s="78"/>
      <c r="AE937" s="78"/>
      <c r="AG937" s="131"/>
      <c r="AN937" s="78"/>
      <c r="AO937" s="78"/>
      <c r="AP937" s="78"/>
      <c r="AQ937" s="78"/>
      <c r="AR937" s="78"/>
      <c r="AS937" s="78"/>
      <c r="AT937" s="78"/>
      <c r="AU937" s="78"/>
    </row>
    <row r="938" spans="3:64" ht="12.95" customHeight="1">
      <c r="C938" s="139"/>
      <c r="D938" s="139"/>
      <c r="AA938" s="78"/>
      <c r="AB938" s="78"/>
      <c r="AC938" s="78"/>
      <c r="AD938" s="78"/>
      <c r="AE938" s="78"/>
      <c r="AG938" s="131"/>
      <c r="AN938" s="78"/>
      <c r="AO938" s="78"/>
      <c r="AP938" s="78"/>
      <c r="AQ938" s="78"/>
      <c r="AR938" s="78"/>
      <c r="AS938" s="78"/>
      <c r="AT938" s="78"/>
      <c r="AU938" s="78"/>
    </row>
    <row r="939" spans="3:64" ht="12.95" customHeight="1">
      <c r="C939" s="139"/>
      <c r="D939" s="139"/>
      <c r="AA939" s="78"/>
      <c r="AB939" s="78"/>
      <c r="AC939" s="78"/>
      <c r="AD939" s="78"/>
      <c r="AE939" s="78"/>
      <c r="AG939" s="131"/>
      <c r="AN939" s="78"/>
      <c r="AO939" s="78"/>
      <c r="AP939" s="78"/>
      <c r="AQ939" s="78"/>
      <c r="AR939" s="78"/>
      <c r="AS939" s="78"/>
      <c r="AT939" s="78"/>
      <c r="AU939" s="78"/>
    </row>
    <row r="940" spans="3:64" ht="12.95" customHeight="1">
      <c r="C940" s="139"/>
      <c r="D940" s="139"/>
      <c r="AA940" s="78"/>
      <c r="AB940" s="78"/>
      <c r="AC940" s="78"/>
      <c r="AD940" s="78"/>
      <c r="AE940" s="78"/>
      <c r="AG940" s="131"/>
      <c r="AN940" s="78"/>
      <c r="AO940" s="78"/>
      <c r="AP940" s="78"/>
      <c r="AQ940" s="78"/>
      <c r="AR940" s="78"/>
      <c r="AS940" s="78"/>
      <c r="AT940" s="78"/>
      <c r="AU940" s="78"/>
    </row>
    <row r="941" spans="3:64" ht="12.95" customHeight="1">
      <c r="C941" s="139"/>
      <c r="D941" s="139"/>
      <c r="AA941" s="78"/>
      <c r="AB941" s="78"/>
      <c r="AC941" s="78"/>
      <c r="AD941" s="78"/>
      <c r="AE941" s="78"/>
      <c r="AG941" s="131"/>
      <c r="AN941" s="78"/>
      <c r="AO941" s="78"/>
      <c r="AP941" s="78"/>
      <c r="AQ941" s="78"/>
      <c r="AR941" s="78"/>
      <c r="AS941" s="78"/>
      <c r="AT941" s="78"/>
      <c r="AU941" s="78"/>
    </row>
    <row r="942" spans="3:64" ht="12.95" customHeight="1">
      <c r="C942" s="139"/>
      <c r="D942" s="139"/>
      <c r="AA942" s="78"/>
      <c r="AB942" s="78"/>
      <c r="AC942" s="78"/>
      <c r="AD942" s="78"/>
      <c r="AE942" s="78"/>
      <c r="AG942" s="131"/>
      <c r="AN942" s="78"/>
      <c r="AO942" s="78"/>
      <c r="AP942" s="78"/>
      <c r="AQ942" s="78"/>
      <c r="AR942" s="78"/>
      <c r="AS942" s="78"/>
      <c r="AT942" s="78"/>
      <c r="AU942" s="78"/>
    </row>
    <row r="943" spans="3:64" ht="12.95" customHeight="1">
      <c r="C943" s="139"/>
      <c r="D943" s="139"/>
      <c r="AA943" s="78"/>
      <c r="AB943" s="78"/>
      <c r="AC943" s="78"/>
      <c r="AD943" s="78"/>
      <c r="AE943" s="78"/>
      <c r="AG943" s="131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</row>
    <row r="944" spans="3:64" ht="12.95" customHeight="1">
      <c r="C944" s="139"/>
      <c r="D944" s="139"/>
      <c r="AA944" s="78"/>
      <c r="AB944" s="78"/>
      <c r="AC944" s="78"/>
      <c r="AD944" s="78"/>
      <c r="AE944" s="78"/>
      <c r="AG944" s="131"/>
      <c r="AN944" s="78"/>
      <c r="AO944" s="78"/>
      <c r="AP944" s="78"/>
      <c r="AQ944" s="78"/>
      <c r="AR944" s="78"/>
      <c r="AS944" s="78"/>
      <c r="AT944" s="78"/>
      <c r="AU944" s="78"/>
    </row>
    <row r="945" spans="3:64" ht="12.95" customHeight="1">
      <c r="C945" s="139"/>
      <c r="D945" s="139"/>
      <c r="AA945" s="78"/>
      <c r="AB945" s="78"/>
      <c r="AC945" s="78"/>
      <c r="AD945" s="78"/>
      <c r="AE945" s="78"/>
      <c r="AG945" s="131"/>
      <c r="AN945" s="78"/>
      <c r="AO945" s="78"/>
      <c r="AP945" s="78"/>
      <c r="AQ945" s="78"/>
      <c r="AR945" s="78"/>
      <c r="AS945" s="78"/>
      <c r="AT945" s="78"/>
      <c r="AU945" s="78"/>
    </row>
    <row r="946" spans="3:64" ht="12.95" customHeight="1">
      <c r="C946" s="139"/>
      <c r="D946" s="139"/>
      <c r="AA946" s="78"/>
      <c r="AB946" s="78"/>
      <c r="AC946" s="78"/>
      <c r="AD946" s="78"/>
      <c r="AE946" s="78"/>
      <c r="AG946" s="131"/>
      <c r="AN946" s="78"/>
      <c r="AO946" s="78"/>
      <c r="AP946" s="78"/>
      <c r="AQ946" s="78"/>
      <c r="AR946" s="78"/>
      <c r="AS946" s="78"/>
      <c r="AT946" s="78"/>
      <c r="AU946" s="78"/>
    </row>
    <row r="947" spans="3:64" ht="12.95" customHeight="1">
      <c r="C947" s="139"/>
      <c r="D947" s="139"/>
      <c r="AA947" s="78"/>
      <c r="AB947" s="78"/>
      <c r="AC947" s="78"/>
      <c r="AD947" s="78"/>
      <c r="AE947" s="78"/>
      <c r="AG947" s="131"/>
      <c r="AN947" s="78"/>
      <c r="AO947" s="78"/>
      <c r="AP947" s="78"/>
      <c r="AQ947" s="78"/>
      <c r="AR947" s="78"/>
      <c r="AS947" s="78"/>
      <c r="AT947" s="78"/>
      <c r="AU947" s="78"/>
    </row>
    <row r="948" spans="3:64" ht="12.95" customHeight="1">
      <c r="C948" s="139"/>
      <c r="D948" s="139"/>
      <c r="AA948" s="78"/>
      <c r="AB948" s="78"/>
      <c r="AC948" s="78"/>
      <c r="AD948" s="78"/>
      <c r="AE948" s="78"/>
      <c r="AG948" s="131"/>
      <c r="AN948" s="78"/>
      <c r="AO948" s="78"/>
      <c r="AP948" s="78"/>
      <c r="AQ948" s="78"/>
      <c r="AR948" s="78"/>
      <c r="AS948" s="78"/>
      <c r="AT948" s="78"/>
      <c r="AU948" s="78"/>
    </row>
    <row r="949" spans="3:64" ht="12.95" customHeight="1">
      <c r="C949" s="139"/>
      <c r="D949" s="139"/>
      <c r="AA949" s="78"/>
      <c r="AB949" s="78"/>
      <c r="AC949" s="78"/>
      <c r="AD949" s="78"/>
      <c r="AE949" s="78"/>
      <c r="AG949" s="131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</row>
    <row r="950" spans="3:64" ht="12.95" customHeight="1">
      <c r="C950" s="139"/>
      <c r="D950" s="139"/>
      <c r="AA950" s="78"/>
      <c r="AB950" s="78"/>
      <c r="AC950" s="78"/>
      <c r="AD950" s="78"/>
      <c r="AE950" s="78"/>
      <c r="AG950" s="131"/>
      <c r="AN950" s="78"/>
      <c r="AO950" s="78"/>
      <c r="AP950" s="78"/>
      <c r="AQ950" s="78"/>
      <c r="AR950" s="78"/>
      <c r="AS950" s="78"/>
      <c r="AT950" s="78"/>
      <c r="AU950" s="78"/>
    </row>
    <row r="951" spans="3:64" ht="12.95" customHeight="1">
      <c r="C951" s="139"/>
      <c r="D951" s="139"/>
      <c r="AA951" s="78"/>
      <c r="AB951" s="78"/>
      <c r="AC951" s="78"/>
      <c r="AD951" s="78"/>
      <c r="AE951" s="78"/>
      <c r="AG951" s="131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</row>
    <row r="952" spans="3:64" ht="12.95" customHeight="1">
      <c r="C952" s="139"/>
      <c r="D952" s="139"/>
      <c r="AA952" s="78"/>
      <c r="AB952" s="78"/>
      <c r="AC952" s="78"/>
      <c r="AD952" s="78"/>
      <c r="AE952" s="78"/>
      <c r="AG952" s="131"/>
      <c r="AN952" s="78"/>
      <c r="AO952" s="78"/>
      <c r="AP952" s="78"/>
      <c r="AQ952" s="78"/>
      <c r="AR952" s="78"/>
      <c r="AS952" s="78"/>
      <c r="AT952" s="78"/>
      <c r="AU952" s="78"/>
    </row>
    <row r="953" spans="3:64" ht="12.95" customHeight="1">
      <c r="C953" s="139"/>
      <c r="D953" s="139"/>
      <c r="AA953" s="78"/>
      <c r="AB953" s="78"/>
      <c r="AC953" s="78"/>
      <c r="AD953" s="78"/>
      <c r="AE953" s="78"/>
      <c r="AG953" s="131"/>
      <c r="AN953" s="78"/>
      <c r="AO953" s="78"/>
      <c r="AP953" s="78"/>
      <c r="AQ953" s="78"/>
      <c r="AR953" s="78"/>
      <c r="AS953" s="78"/>
      <c r="AT953" s="78"/>
      <c r="AU953" s="78"/>
      <c r="AV953" s="78"/>
    </row>
    <row r="954" spans="3:64" ht="12.95" customHeight="1">
      <c r="C954" s="139"/>
      <c r="D954" s="139"/>
      <c r="AA954" s="78"/>
      <c r="AB954" s="78"/>
      <c r="AC954" s="78"/>
      <c r="AD954" s="78"/>
      <c r="AE954" s="78"/>
      <c r="AG954" s="131"/>
      <c r="AN954" s="78"/>
      <c r="AO954" s="78"/>
      <c r="AP954" s="78"/>
      <c r="AQ954" s="78"/>
      <c r="AR954" s="78"/>
      <c r="AS954" s="78"/>
      <c r="AT954" s="78"/>
      <c r="AU954" s="78"/>
    </row>
    <row r="955" spans="3:64" ht="12.95" customHeight="1">
      <c r="C955" s="139"/>
      <c r="D955" s="139"/>
      <c r="AA955" s="78"/>
      <c r="AB955" s="78"/>
      <c r="AC955" s="78"/>
      <c r="AD955" s="78"/>
      <c r="AE955" s="78"/>
      <c r="AG955" s="131"/>
      <c r="AN955" s="78"/>
      <c r="AO955" s="78"/>
      <c r="AP955" s="78"/>
      <c r="AQ955" s="78"/>
      <c r="AR955" s="78"/>
      <c r="AS955" s="78"/>
      <c r="AT955" s="78"/>
      <c r="AU955" s="78"/>
    </row>
    <row r="956" spans="3:64" ht="12.95" customHeight="1">
      <c r="C956" s="139"/>
      <c r="D956" s="139"/>
      <c r="AA956" s="78"/>
      <c r="AB956" s="78"/>
      <c r="AC956" s="78"/>
      <c r="AD956" s="78"/>
      <c r="AE956" s="78"/>
      <c r="AG956" s="131"/>
      <c r="AN956" s="78"/>
      <c r="AO956" s="78"/>
      <c r="AP956" s="78"/>
      <c r="AQ956" s="78"/>
      <c r="AR956" s="78"/>
      <c r="AS956" s="78"/>
      <c r="AT956" s="78"/>
      <c r="AU956" s="78"/>
    </row>
    <row r="957" spans="3:64" ht="12.95" customHeight="1">
      <c r="C957" s="139"/>
      <c r="D957" s="139"/>
      <c r="AA957" s="78"/>
      <c r="AB957" s="78"/>
      <c r="AC957" s="78"/>
      <c r="AD957" s="78"/>
      <c r="AE957" s="78"/>
      <c r="AG957" s="131"/>
      <c r="AN957" s="78"/>
      <c r="AO957" s="78"/>
      <c r="AP957" s="78"/>
      <c r="AQ957" s="78"/>
      <c r="AR957" s="78"/>
      <c r="AS957" s="78"/>
      <c r="AT957" s="78"/>
      <c r="AU957" s="78"/>
    </row>
    <row r="958" spans="3:64" ht="12.95" customHeight="1">
      <c r="C958" s="139"/>
      <c r="D958" s="139"/>
      <c r="AA958" s="78"/>
      <c r="AB958" s="78"/>
      <c r="AC958" s="78"/>
      <c r="AD958" s="78"/>
      <c r="AE958" s="78"/>
      <c r="AG958" s="131"/>
      <c r="AN958" s="78"/>
      <c r="AO958" s="78"/>
      <c r="AP958" s="78"/>
      <c r="AQ958" s="78"/>
      <c r="AR958" s="78"/>
      <c r="AS958" s="78"/>
      <c r="AT958" s="78"/>
      <c r="AU958" s="78"/>
    </row>
    <row r="959" spans="3:64" ht="12.95" customHeight="1">
      <c r="C959" s="139"/>
      <c r="D959" s="139"/>
      <c r="AA959" s="78"/>
      <c r="AB959" s="78"/>
      <c r="AC959" s="78"/>
      <c r="AD959" s="78"/>
      <c r="AE959" s="78"/>
      <c r="AG959" s="131"/>
      <c r="AN959" s="78"/>
      <c r="AO959" s="78"/>
      <c r="AP959" s="78"/>
      <c r="AQ959" s="78"/>
      <c r="AR959" s="78"/>
      <c r="AS959" s="78"/>
      <c r="AT959" s="78"/>
      <c r="AU959" s="78"/>
      <c r="AV959" s="78"/>
    </row>
    <row r="960" spans="3:64" ht="12.95" customHeight="1">
      <c r="C960" s="139"/>
      <c r="D960" s="139"/>
      <c r="AA960" s="78"/>
      <c r="AB960" s="78"/>
      <c r="AC960" s="78"/>
      <c r="AD960" s="78"/>
      <c r="AE960" s="78"/>
      <c r="AG960" s="131"/>
      <c r="AN960" s="78"/>
      <c r="AO960" s="78"/>
      <c r="AP960" s="78"/>
      <c r="AQ960" s="78"/>
      <c r="AR960" s="78"/>
      <c r="AS960" s="78"/>
      <c r="AT960" s="78"/>
      <c r="AU960" s="78"/>
    </row>
    <row r="961" spans="3:48" ht="12.95" customHeight="1">
      <c r="C961" s="139"/>
      <c r="D961" s="139"/>
      <c r="AA961" s="78"/>
      <c r="AB961" s="78"/>
      <c r="AC961" s="78"/>
      <c r="AD961" s="78"/>
      <c r="AE961" s="78"/>
      <c r="AG961" s="131"/>
      <c r="AN961" s="78"/>
      <c r="AO961" s="78"/>
      <c r="AP961" s="78"/>
      <c r="AQ961" s="78"/>
      <c r="AR961" s="78"/>
      <c r="AS961" s="78"/>
      <c r="AT961" s="78"/>
      <c r="AU961" s="78"/>
    </row>
    <row r="962" spans="3:48" ht="12.95" customHeight="1">
      <c r="C962" s="139"/>
      <c r="D962" s="139"/>
      <c r="AA962" s="78"/>
      <c r="AB962" s="78"/>
      <c r="AC962" s="78"/>
      <c r="AD962" s="78"/>
      <c r="AE962" s="78"/>
      <c r="AG962" s="131"/>
      <c r="AN962" s="78"/>
      <c r="AO962" s="78"/>
      <c r="AP962" s="78"/>
      <c r="AQ962" s="78"/>
      <c r="AR962" s="78"/>
      <c r="AS962" s="78"/>
      <c r="AT962" s="78"/>
      <c r="AU962" s="78"/>
    </row>
    <row r="963" spans="3:48" ht="12.95" customHeight="1">
      <c r="C963" s="139"/>
      <c r="D963" s="139"/>
      <c r="AA963" s="78"/>
      <c r="AB963" s="78"/>
      <c r="AC963" s="78"/>
      <c r="AD963" s="78"/>
      <c r="AE963" s="78"/>
      <c r="AG963" s="131"/>
      <c r="AN963" s="78"/>
      <c r="AO963" s="78"/>
      <c r="AP963" s="78"/>
      <c r="AQ963" s="78"/>
      <c r="AR963" s="78"/>
      <c r="AS963" s="78"/>
      <c r="AT963" s="78"/>
      <c r="AU963" s="78"/>
    </row>
    <row r="964" spans="3:48" ht="12.95" customHeight="1">
      <c r="C964" s="139"/>
      <c r="D964" s="139"/>
      <c r="AA964" s="78"/>
      <c r="AB964" s="78"/>
      <c r="AC964" s="78"/>
      <c r="AD964" s="78"/>
      <c r="AE964" s="78"/>
      <c r="AG964" s="131"/>
      <c r="AN964" s="78"/>
      <c r="AO964" s="78"/>
      <c r="AP964" s="78"/>
      <c r="AQ964" s="78"/>
      <c r="AR964" s="78"/>
      <c r="AS964" s="78"/>
      <c r="AT964" s="78"/>
      <c r="AU964" s="78"/>
    </row>
    <row r="965" spans="3:48" ht="12.95" customHeight="1">
      <c r="C965" s="139"/>
      <c r="D965" s="139"/>
      <c r="AA965" s="78"/>
      <c r="AB965" s="78"/>
      <c r="AC965" s="78"/>
      <c r="AD965" s="78"/>
      <c r="AE965" s="78"/>
      <c r="AG965" s="131"/>
      <c r="AN965" s="78"/>
      <c r="AO965" s="78"/>
      <c r="AP965" s="78"/>
      <c r="AQ965" s="78"/>
      <c r="AR965" s="78"/>
      <c r="AS965" s="78"/>
      <c r="AT965" s="78"/>
      <c r="AU965" s="78"/>
    </row>
    <row r="966" spans="3:48" ht="12.95" customHeight="1">
      <c r="C966" s="139"/>
      <c r="D966" s="139"/>
      <c r="AA966" s="78"/>
      <c r="AB966" s="78"/>
      <c r="AC966" s="78"/>
      <c r="AD966" s="78"/>
      <c r="AE966" s="78"/>
      <c r="AG966" s="131"/>
      <c r="AN966" s="78"/>
      <c r="AO966" s="78"/>
      <c r="AP966" s="78"/>
      <c r="AQ966" s="78"/>
      <c r="AR966" s="78"/>
      <c r="AS966" s="78"/>
      <c r="AT966" s="78"/>
      <c r="AU966" s="78"/>
    </row>
    <row r="967" spans="3:48" ht="12.95" customHeight="1">
      <c r="C967" s="139"/>
      <c r="D967" s="139"/>
      <c r="AA967" s="78"/>
      <c r="AB967" s="78"/>
      <c r="AC967" s="78"/>
      <c r="AD967" s="78"/>
      <c r="AE967" s="78"/>
      <c r="AG967" s="131"/>
      <c r="AN967" s="78"/>
      <c r="AO967" s="78"/>
      <c r="AP967" s="78"/>
      <c r="AQ967" s="78"/>
      <c r="AR967" s="78"/>
      <c r="AS967" s="78"/>
      <c r="AT967" s="78"/>
      <c r="AU967" s="78"/>
    </row>
    <row r="968" spans="3:48" ht="12.95" customHeight="1">
      <c r="C968" s="139"/>
      <c r="D968" s="139"/>
      <c r="AA968" s="78"/>
      <c r="AB968" s="78"/>
      <c r="AC968" s="78"/>
      <c r="AD968" s="78"/>
      <c r="AE968" s="78"/>
      <c r="AG968" s="131"/>
      <c r="AN968" s="78"/>
      <c r="AO968" s="78"/>
      <c r="AP968" s="78"/>
      <c r="AQ968" s="78"/>
      <c r="AR968" s="78"/>
      <c r="AS968" s="78"/>
      <c r="AT968" s="78"/>
      <c r="AU968" s="78"/>
    </row>
    <row r="969" spans="3:48" ht="12.95" customHeight="1">
      <c r="C969" s="139"/>
      <c r="D969" s="139"/>
      <c r="AA969" s="78"/>
      <c r="AB969" s="78"/>
      <c r="AC969" s="78"/>
      <c r="AD969" s="78"/>
      <c r="AE969" s="78"/>
      <c r="AG969" s="131"/>
      <c r="AN969" s="78"/>
      <c r="AO969" s="78"/>
      <c r="AP969" s="78"/>
      <c r="AQ969" s="78"/>
      <c r="AR969" s="78"/>
      <c r="AS969" s="78"/>
      <c r="AT969" s="78"/>
      <c r="AU969" s="78"/>
    </row>
    <row r="970" spans="3:48" ht="12.95" customHeight="1">
      <c r="C970" s="139"/>
      <c r="D970" s="139"/>
      <c r="AA970" s="78"/>
      <c r="AB970" s="78"/>
      <c r="AC970" s="78"/>
      <c r="AD970" s="78"/>
      <c r="AE970" s="78"/>
      <c r="AG970" s="131"/>
      <c r="AN970" s="78"/>
      <c r="AO970" s="78"/>
      <c r="AP970" s="78"/>
      <c r="AQ970" s="78"/>
      <c r="AR970" s="78"/>
      <c r="AS970" s="78"/>
      <c r="AT970" s="78"/>
      <c r="AU970" s="78"/>
      <c r="AV970" s="78"/>
    </row>
    <row r="971" spans="3:48" ht="12.95" customHeight="1">
      <c r="C971" s="139"/>
      <c r="D971" s="139"/>
      <c r="AA971" s="78"/>
      <c r="AB971" s="78"/>
      <c r="AC971" s="78"/>
      <c r="AD971" s="78"/>
      <c r="AE971" s="78"/>
      <c r="AG971" s="131"/>
      <c r="AN971" s="78"/>
      <c r="AO971" s="78"/>
      <c r="AP971" s="78"/>
      <c r="AQ971" s="78"/>
      <c r="AR971" s="78"/>
      <c r="AS971" s="78"/>
      <c r="AT971" s="78"/>
      <c r="AU971" s="78"/>
    </row>
    <row r="972" spans="3:48" ht="12.95" customHeight="1">
      <c r="C972" s="139"/>
      <c r="D972" s="139"/>
      <c r="AA972" s="78"/>
      <c r="AB972" s="78"/>
      <c r="AC972" s="78"/>
      <c r="AD972" s="78"/>
      <c r="AE972" s="78"/>
      <c r="AG972" s="131"/>
      <c r="AN972" s="78"/>
      <c r="AO972" s="78"/>
      <c r="AP972" s="78"/>
      <c r="AQ972" s="78"/>
      <c r="AR972" s="78"/>
      <c r="AS972" s="78"/>
      <c r="AT972" s="78"/>
      <c r="AU972" s="78"/>
    </row>
    <row r="973" spans="3:48" ht="12.95" customHeight="1">
      <c r="C973" s="139"/>
      <c r="D973" s="139"/>
      <c r="AA973" s="78"/>
      <c r="AB973" s="78"/>
      <c r="AC973" s="78"/>
      <c r="AD973" s="78"/>
      <c r="AE973" s="78"/>
      <c r="AG973" s="131"/>
      <c r="AN973" s="78"/>
      <c r="AO973" s="78"/>
      <c r="AP973" s="78"/>
      <c r="AQ973" s="78"/>
      <c r="AR973" s="78"/>
      <c r="AS973" s="78"/>
      <c r="AT973" s="78"/>
      <c r="AU973" s="78"/>
    </row>
    <row r="974" spans="3:48" ht="12.95" customHeight="1">
      <c r="C974" s="139"/>
      <c r="D974" s="139"/>
      <c r="AA974" s="78"/>
      <c r="AB974" s="78"/>
      <c r="AC974" s="78"/>
      <c r="AD974" s="78"/>
      <c r="AE974" s="78"/>
      <c r="AG974" s="131"/>
      <c r="AN974" s="78"/>
      <c r="AO974" s="78"/>
      <c r="AP974" s="78"/>
      <c r="AQ974" s="78"/>
      <c r="AR974" s="78"/>
      <c r="AS974" s="78"/>
      <c r="AT974" s="78"/>
      <c r="AU974" s="78"/>
    </row>
    <row r="975" spans="3:48" ht="12.95" customHeight="1">
      <c r="C975" s="139"/>
      <c r="D975" s="139"/>
      <c r="AA975" s="78"/>
      <c r="AB975" s="78"/>
      <c r="AC975" s="78"/>
      <c r="AD975" s="78"/>
      <c r="AE975" s="78"/>
      <c r="AG975" s="131"/>
      <c r="AN975" s="78"/>
      <c r="AO975" s="78"/>
      <c r="AP975" s="78"/>
      <c r="AQ975" s="78"/>
      <c r="AR975" s="78"/>
      <c r="AS975" s="78"/>
      <c r="AT975" s="78"/>
      <c r="AU975" s="78"/>
    </row>
    <row r="976" spans="3:48" ht="12.95" customHeight="1">
      <c r="C976" s="139"/>
      <c r="D976" s="139"/>
      <c r="AA976" s="78"/>
      <c r="AB976" s="78"/>
      <c r="AC976" s="78"/>
      <c r="AD976" s="78"/>
      <c r="AE976" s="78"/>
      <c r="AG976" s="131"/>
      <c r="AN976" s="78"/>
      <c r="AO976" s="78"/>
      <c r="AP976" s="78"/>
      <c r="AQ976" s="78"/>
      <c r="AR976" s="78"/>
      <c r="AS976" s="78"/>
      <c r="AT976" s="78"/>
      <c r="AU976" s="78"/>
      <c r="AV976" s="78"/>
    </row>
    <row r="977" spans="3:64" ht="12.95" customHeight="1">
      <c r="C977" s="139"/>
      <c r="D977" s="139"/>
      <c r="AA977" s="78"/>
      <c r="AB977" s="78"/>
      <c r="AC977" s="78"/>
      <c r="AD977" s="78"/>
      <c r="AE977" s="78"/>
      <c r="AG977" s="131"/>
      <c r="AN977" s="78"/>
      <c r="AO977" s="78"/>
      <c r="AP977" s="78"/>
      <c r="AQ977" s="78"/>
      <c r="AR977" s="78"/>
      <c r="AS977" s="78"/>
      <c r="AT977" s="78"/>
      <c r="AU977" s="78"/>
    </row>
    <row r="978" spans="3:64" ht="12.95" customHeight="1">
      <c r="C978" s="139"/>
      <c r="D978" s="139"/>
      <c r="AA978" s="78"/>
      <c r="AB978" s="78"/>
      <c r="AC978" s="78"/>
      <c r="AD978" s="78"/>
      <c r="AE978" s="78"/>
      <c r="AG978" s="131"/>
      <c r="AN978" s="78"/>
      <c r="AO978" s="78"/>
      <c r="AP978" s="78"/>
      <c r="AQ978" s="78"/>
      <c r="AR978" s="78"/>
      <c r="AS978" s="78"/>
      <c r="AT978" s="78"/>
      <c r="AU978" s="78"/>
    </row>
    <row r="979" spans="3:64" ht="12.95" customHeight="1">
      <c r="C979" s="139"/>
      <c r="D979" s="139"/>
      <c r="AA979" s="78"/>
      <c r="AB979" s="78"/>
      <c r="AC979" s="78"/>
      <c r="AD979" s="78"/>
      <c r="AE979" s="78"/>
      <c r="AG979" s="131"/>
      <c r="AN979" s="78"/>
      <c r="AO979" s="78"/>
      <c r="AP979" s="78"/>
      <c r="AQ979" s="78"/>
      <c r="AR979" s="78"/>
      <c r="AS979" s="78"/>
      <c r="AT979" s="78"/>
      <c r="AU979" s="78"/>
    </row>
    <row r="980" spans="3:64" ht="12.95" customHeight="1">
      <c r="C980" s="139"/>
      <c r="D980" s="139"/>
      <c r="AA980" s="78"/>
      <c r="AB980" s="78"/>
      <c r="AC980" s="78"/>
      <c r="AD980" s="78"/>
      <c r="AE980" s="78"/>
      <c r="AG980" s="131"/>
      <c r="AN980" s="78"/>
      <c r="AO980" s="78"/>
      <c r="AP980" s="78"/>
      <c r="AQ980" s="78"/>
      <c r="AR980" s="78"/>
      <c r="AS980" s="78"/>
      <c r="AT980" s="78"/>
      <c r="AU980" s="78"/>
    </row>
    <row r="981" spans="3:64" ht="12.95" customHeight="1">
      <c r="C981" s="139"/>
      <c r="D981" s="139"/>
      <c r="AA981" s="78"/>
      <c r="AB981" s="78"/>
      <c r="AC981" s="78"/>
      <c r="AD981" s="78"/>
      <c r="AE981" s="78"/>
      <c r="AG981" s="131"/>
      <c r="AN981" s="78"/>
      <c r="AO981" s="78"/>
      <c r="AP981" s="78"/>
      <c r="AQ981" s="78"/>
      <c r="AR981" s="78"/>
      <c r="AS981" s="78"/>
      <c r="AT981" s="78"/>
      <c r="AU981" s="78"/>
    </row>
    <row r="982" spans="3:64" ht="12.95" customHeight="1">
      <c r="C982" s="139"/>
      <c r="D982" s="139"/>
      <c r="AA982" s="78"/>
      <c r="AB982" s="78"/>
      <c r="AC982" s="78"/>
      <c r="AD982" s="78"/>
      <c r="AE982" s="78"/>
      <c r="AG982" s="131"/>
      <c r="AN982" s="78"/>
      <c r="AO982" s="78"/>
      <c r="AP982" s="78"/>
      <c r="AQ982" s="78"/>
      <c r="AR982" s="78"/>
      <c r="AS982" s="78"/>
      <c r="AT982" s="78"/>
      <c r="AU982" s="78"/>
    </row>
    <row r="983" spans="3:64" ht="12.95" customHeight="1">
      <c r="C983" s="139"/>
      <c r="D983" s="139"/>
      <c r="AA983" s="78"/>
      <c r="AB983" s="78"/>
      <c r="AC983" s="78"/>
      <c r="AD983" s="78"/>
      <c r="AE983" s="78"/>
      <c r="AG983" s="131"/>
      <c r="AN983" s="78"/>
      <c r="AO983" s="78"/>
      <c r="AP983" s="78"/>
      <c r="AQ983" s="78"/>
      <c r="AR983" s="78"/>
      <c r="AS983" s="78"/>
      <c r="AT983" s="78"/>
      <c r="AU983" s="78"/>
    </row>
    <row r="984" spans="3:64" ht="12.95" customHeight="1">
      <c r="C984" s="139"/>
      <c r="D984" s="139"/>
      <c r="AA984" s="78"/>
      <c r="AB984" s="78"/>
      <c r="AC984" s="78"/>
      <c r="AD984" s="78"/>
      <c r="AE984" s="78"/>
      <c r="AG984" s="131"/>
      <c r="AN984" s="78"/>
      <c r="AO984" s="78"/>
      <c r="AP984" s="78"/>
      <c r="AQ984" s="78"/>
      <c r="AR984" s="78"/>
      <c r="AS984" s="78"/>
      <c r="AT984" s="78"/>
      <c r="AU984" s="78"/>
    </row>
    <row r="985" spans="3:64" ht="12.95" customHeight="1">
      <c r="C985" s="139"/>
      <c r="D985" s="139"/>
      <c r="AA985" s="78"/>
      <c r="AB985" s="78"/>
      <c r="AC985" s="78"/>
      <c r="AD985" s="78"/>
      <c r="AE985" s="78"/>
      <c r="AG985" s="131"/>
      <c r="AN985" s="78"/>
      <c r="AO985" s="78"/>
      <c r="AP985" s="78"/>
      <c r="AQ985" s="78"/>
      <c r="AR985" s="78"/>
      <c r="AS985" s="78"/>
      <c r="AT985" s="78"/>
      <c r="AU985" s="78"/>
    </row>
    <row r="986" spans="3:64" ht="12.95" customHeight="1">
      <c r="C986" s="139"/>
      <c r="D986" s="139"/>
      <c r="AA986" s="78"/>
      <c r="AB986" s="78"/>
      <c r="AC986" s="78"/>
      <c r="AD986" s="78"/>
      <c r="AE986" s="78"/>
      <c r="AG986" s="131"/>
      <c r="AN986" s="78"/>
      <c r="AO986" s="78"/>
      <c r="AP986" s="78"/>
      <c r="AQ986" s="78"/>
      <c r="AR986" s="78"/>
      <c r="AS986" s="78"/>
      <c r="AT986" s="78"/>
      <c r="AU986" s="78"/>
    </row>
    <row r="987" spans="3:64" ht="12.95" customHeight="1">
      <c r="C987" s="139"/>
      <c r="D987" s="139"/>
      <c r="AA987" s="78"/>
      <c r="AB987" s="78"/>
      <c r="AC987" s="78"/>
      <c r="AD987" s="78"/>
      <c r="AE987" s="78"/>
      <c r="AG987" s="131"/>
      <c r="AN987" s="78"/>
      <c r="AO987" s="78"/>
      <c r="AP987" s="78"/>
      <c r="AQ987" s="78"/>
      <c r="AR987" s="78"/>
      <c r="AS987" s="78"/>
      <c r="AT987" s="78"/>
      <c r="AU987" s="78"/>
    </row>
    <row r="988" spans="3:64" ht="12.95" customHeight="1">
      <c r="C988" s="139"/>
      <c r="D988" s="139"/>
      <c r="AA988" s="78"/>
      <c r="AB988" s="78"/>
      <c r="AC988" s="78"/>
      <c r="AD988" s="78"/>
      <c r="AE988" s="78"/>
      <c r="AG988" s="131"/>
      <c r="AN988" s="78"/>
      <c r="AO988" s="78"/>
      <c r="AP988" s="78"/>
      <c r="AQ988" s="78"/>
      <c r="AR988" s="78"/>
      <c r="AS988" s="78"/>
      <c r="AT988" s="78"/>
      <c r="AU988" s="78"/>
    </row>
    <row r="989" spans="3:64" ht="12.95" customHeight="1">
      <c r="C989" s="139"/>
      <c r="D989" s="139"/>
      <c r="AA989" s="78"/>
      <c r="AB989" s="78"/>
      <c r="AC989" s="78"/>
      <c r="AD989" s="78"/>
      <c r="AE989" s="78"/>
      <c r="AG989" s="131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</row>
    <row r="990" spans="3:64" ht="12.95" customHeight="1">
      <c r="C990" s="139"/>
      <c r="D990" s="139"/>
      <c r="AA990" s="78"/>
      <c r="AB990" s="78"/>
      <c r="AC990" s="78"/>
      <c r="AD990" s="78"/>
      <c r="AE990" s="78"/>
      <c r="AG990" s="131"/>
      <c r="AN990" s="78"/>
      <c r="AO990" s="78"/>
      <c r="AP990" s="78"/>
      <c r="AQ990" s="78"/>
      <c r="AR990" s="78"/>
      <c r="AS990" s="78"/>
      <c r="AT990" s="78"/>
      <c r="AU990" s="78"/>
    </row>
    <row r="991" spans="3:64" ht="12.95" customHeight="1">
      <c r="C991" s="139"/>
      <c r="D991" s="139"/>
      <c r="AA991" s="78"/>
      <c r="AB991" s="78"/>
      <c r="AC991" s="78"/>
      <c r="AD991" s="78"/>
      <c r="AE991" s="78"/>
      <c r="AG991" s="131"/>
      <c r="AN991" s="78"/>
      <c r="AO991" s="78"/>
      <c r="AP991" s="78"/>
      <c r="AQ991" s="78"/>
      <c r="AR991" s="78"/>
      <c r="AS991" s="78"/>
      <c r="AT991" s="78"/>
      <c r="AU991" s="78"/>
    </row>
    <row r="992" spans="3:64" ht="12.95" customHeight="1">
      <c r="C992" s="139"/>
      <c r="D992" s="139"/>
      <c r="AA992" s="78"/>
      <c r="AB992" s="78"/>
      <c r="AC992" s="78"/>
      <c r="AD992" s="78"/>
      <c r="AE992" s="78"/>
      <c r="AG992" s="131"/>
      <c r="AN992" s="78"/>
      <c r="AO992" s="78"/>
      <c r="AP992" s="78"/>
      <c r="AQ992" s="78"/>
      <c r="AR992" s="78"/>
      <c r="AS992" s="78"/>
      <c r="AT992" s="78"/>
      <c r="AU992" s="78"/>
    </row>
    <row r="993" spans="3:64" ht="12.95" customHeight="1">
      <c r="C993" s="139"/>
      <c r="D993" s="139"/>
      <c r="AA993" s="78"/>
      <c r="AB993" s="78"/>
      <c r="AC993" s="78"/>
      <c r="AD993" s="78"/>
      <c r="AE993" s="78"/>
      <c r="AG993" s="131"/>
      <c r="AN993" s="78"/>
      <c r="AO993" s="78"/>
      <c r="AP993" s="78"/>
      <c r="AQ993" s="78"/>
      <c r="AR993" s="78"/>
      <c r="AS993" s="78"/>
      <c r="AT993" s="78"/>
      <c r="AU993" s="78"/>
    </row>
    <row r="994" spans="3:64" ht="12.95" customHeight="1">
      <c r="C994" s="139"/>
      <c r="D994" s="139"/>
      <c r="AA994" s="78"/>
      <c r="AB994" s="78"/>
      <c r="AC994" s="78"/>
      <c r="AD994" s="78"/>
      <c r="AE994" s="78"/>
      <c r="AG994" s="131"/>
      <c r="AN994" s="78"/>
      <c r="AO994" s="78"/>
      <c r="AP994" s="78"/>
      <c r="AQ994" s="78"/>
      <c r="AR994" s="78"/>
      <c r="AS994" s="78"/>
      <c r="AT994" s="78"/>
      <c r="AU994" s="78"/>
    </row>
    <row r="995" spans="3:64" ht="12.95" customHeight="1">
      <c r="C995" s="139"/>
      <c r="D995" s="139"/>
      <c r="AA995" s="78"/>
      <c r="AB995" s="78"/>
      <c r="AC995" s="78"/>
      <c r="AD995" s="78"/>
      <c r="AE995" s="78"/>
      <c r="AG995" s="131"/>
      <c r="AN995" s="78"/>
      <c r="AO995" s="78"/>
      <c r="AP995" s="78"/>
      <c r="AQ995" s="78"/>
      <c r="AR995" s="78"/>
      <c r="AS995" s="78"/>
      <c r="AT995" s="78"/>
      <c r="AU995" s="78"/>
    </row>
    <row r="996" spans="3:64" ht="12.95" customHeight="1">
      <c r="C996" s="139"/>
      <c r="D996" s="139"/>
      <c r="AA996" s="78"/>
      <c r="AB996" s="78"/>
      <c r="AC996" s="78"/>
      <c r="AD996" s="78"/>
      <c r="AE996" s="78"/>
      <c r="AG996" s="131"/>
      <c r="AN996" s="78"/>
      <c r="AO996" s="78"/>
      <c r="AP996" s="78"/>
      <c r="AQ996" s="78"/>
      <c r="AR996" s="78"/>
      <c r="AS996" s="78"/>
      <c r="AT996" s="78"/>
      <c r="AU996" s="78"/>
    </row>
    <row r="997" spans="3:64" ht="12.95" customHeight="1">
      <c r="C997" s="139"/>
      <c r="D997" s="139"/>
      <c r="AA997" s="78"/>
      <c r="AB997" s="78"/>
      <c r="AC997" s="78"/>
      <c r="AD997" s="78"/>
      <c r="AE997" s="78"/>
      <c r="AG997" s="131"/>
      <c r="AN997" s="78"/>
      <c r="AO997" s="78"/>
      <c r="AP997" s="78"/>
      <c r="AQ997" s="78"/>
      <c r="AR997" s="78"/>
      <c r="AS997" s="78"/>
      <c r="AT997" s="78"/>
      <c r="AU997" s="78"/>
    </row>
    <row r="998" spans="3:64" ht="12.95" customHeight="1">
      <c r="C998" s="139"/>
      <c r="D998" s="139"/>
      <c r="AA998" s="78"/>
      <c r="AB998" s="78"/>
      <c r="AC998" s="78"/>
      <c r="AD998" s="78"/>
      <c r="AE998" s="78"/>
      <c r="AG998" s="131"/>
      <c r="AN998" s="78"/>
      <c r="AO998" s="78"/>
      <c r="AP998" s="78"/>
      <c r="AQ998" s="78"/>
      <c r="AR998" s="78"/>
      <c r="AS998" s="78"/>
      <c r="AT998" s="78"/>
      <c r="AU998" s="78"/>
    </row>
    <row r="999" spans="3:64" ht="12.95" customHeight="1">
      <c r="C999" s="139"/>
      <c r="D999" s="139"/>
      <c r="AA999" s="78"/>
      <c r="AB999" s="78"/>
      <c r="AC999" s="78"/>
      <c r="AD999" s="78"/>
      <c r="AE999" s="78"/>
      <c r="AG999" s="131"/>
      <c r="AN999" s="78"/>
      <c r="AO999" s="78"/>
      <c r="AP999" s="78"/>
      <c r="AQ999" s="78"/>
      <c r="AR999" s="78"/>
      <c r="AS999" s="78"/>
      <c r="AT999" s="78"/>
      <c r="AU999" s="78"/>
    </row>
    <row r="1000" spans="3:64" ht="12.95" customHeight="1">
      <c r="C1000" s="139"/>
      <c r="D1000" s="139"/>
      <c r="AA1000" s="78"/>
      <c r="AB1000" s="78"/>
      <c r="AC1000" s="78"/>
      <c r="AD1000" s="78"/>
      <c r="AE1000" s="78"/>
      <c r="AG1000" s="131"/>
      <c r="AN1000" s="78"/>
      <c r="AO1000" s="78"/>
      <c r="AP1000" s="78"/>
      <c r="AQ1000" s="78"/>
      <c r="AR1000" s="78"/>
      <c r="AS1000" s="78"/>
      <c r="AT1000" s="78"/>
      <c r="AU1000" s="78"/>
    </row>
    <row r="1001" spans="3:64" ht="12.95" customHeight="1">
      <c r="C1001" s="139"/>
      <c r="D1001" s="139"/>
      <c r="AA1001" s="78"/>
      <c r="AB1001" s="78"/>
      <c r="AC1001" s="78"/>
      <c r="AD1001" s="78"/>
      <c r="AE1001" s="78"/>
      <c r="AG1001" s="131"/>
      <c r="AN1001" s="78"/>
      <c r="AO1001" s="78"/>
      <c r="AP1001" s="78"/>
      <c r="AQ1001" s="78"/>
      <c r="AR1001" s="78"/>
      <c r="AS1001" s="78"/>
      <c r="AT1001" s="78"/>
      <c r="AU1001" s="78"/>
    </row>
    <row r="1002" spans="3:64" ht="12.95" customHeight="1">
      <c r="C1002" s="139"/>
      <c r="D1002" s="139"/>
      <c r="AA1002" s="78"/>
      <c r="AB1002" s="78"/>
      <c r="AC1002" s="78"/>
      <c r="AD1002" s="78"/>
      <c r="AE1002" s="78"/>
      <c r="AG1002" s="131"/>
      <c r="AN1002" s="78"/>
      <c r="AO1002" s="78"/>
      <c r="AP1002" s="78"/>
      <c r="AQ1002" s="78"/>
      <c r="AR1002" s="78"/>
      <c r="AS1002" s="78"/>
      <c r="AT1002" s="78"/>
      <c r="AU1002" s="78"/>
    </row>
    <row r="1003" spans="3:64" ht="12.95" customHeight="1">
      <c r="C1003" s="139"/>
      <c r="D1003" s="139"/>
      <c r="AA1003" s="78"/>
      <c r="AB1003" s="78"/>
      <c r="AC1003" s="78"/>
      <c r="AD1003" s="78"/>
      <c r="AE1003" s="78"/>
      <c r="AG1003" s="131"/>
      <c r="AN1003" s="78"/>
      <c r="AO1003" s="78"/>
      <c r="AP1003" s="78"/>
      <c r="AQ1003" s="78"/>
      <c r="AR1003" s="78"/>
      <c r="AS1003" s="78"/>
      <c r="AT1003" s="78"/>
      <c r="AU1003" s="78"/>
    </row>
    <row r="1004" spans="3:64" ht="12.95" customHeight="1">
      <c r="C1004" s="139"/>
      <c r="D1004" s="139"/>
      <c r="AA1004" s="78"/>
      <c r="AB1004" s="78"/>
      <c r="AC1004" s="78"/>
      <c r="AD1004" s="78"/>
      <c r="AE1004" s="78"/>
      <c r="AG1004" s="131"/>
      <c r="AN1004" s="78"/>
      <c r="AO1004" s="78"/>
      <c r="AP1004" s="78"/>
      <c r="AQ1004" s="78"/>
      <c r="AR1004" s="78"/>
      <c r="AS1004" s="78"/>
      <c r="AT1004" s="78"/>
      <c r="AU1004" s="78"/>
    </row>
    <row r="1005" spans="3:64" ht="12.95" customHeight="1">
      <c r="C1005" s="139"/>
      <c r="D1005" s="139"/>
      <c r="AA1005" s="78"/>
      <c r="AB1005" s="78"/>
      <c r="AC1005" s="78"/>
      <c r="AD1005" s="78"/>
      <c r="AE1005" s="78"/>
      <c r="AG1005" s="131"/>
      <c r="AN1005" s="78"/>
      <c r="AO1005" s="78"/>
      <c r="AP1005" s="78"/>
      <c r="AQ1005" s="78"/>
      <c r="AR1005" s="78"/>
      <c r="AS1005" s="78"/>
      <c r="AT1005" s="78"/>
      <c r="AU1005" s="78"/>
    </row>
    <row r="1006" spans="3:64" ht="12.95" customHeight="1">
      <c r="C1006" s="139"/>
      <c r="D1006" s="139"/>
      <c r="AA1006" s="78"/>
      <c r="AB1006" s="78"/>
      <c r="AC1006" s="78"/>
      <c r="AD1006" s="78"/>
      <c r="AE1006" s="78"/>
      <c r="AG1006" s="131"/>
      <c r="AN1006" s="78"/>
      <c r="AO1006" s="78"/>
      <c r="AP1006" s="78"/>
      <c r="AQ1006" s="78"/>
      <c r="AR1006" s="78"/>
      <c r="AS1006" s="78"/>
      <c r="AT1006" s="78"/>
      <c r="AU1006" s="78"/>
    </row>
    <row r="1007" spans="3:64" ht="12.95" customHeight="1">
      <c r="C1007" s="139"/>
      <c r="D1007" s="139"/>
      <c r="AA1007" s="78"/>
      <c r="AB1007" s="78"/>
      <c r="AC1007" s="78"/>
      <c r="AD1007" s="78"/>
      <c r="AE1007" s="78"/>
      <c r="AG1007" s="131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</row>
    <row r="1008" spans="3:64" ht="12.95" customHeight="1">
      <c r="C1008" s="139"/>
      <c r="D1008" s="139"/>
      <c r="AA1008" s="78"/>
      <c r="AB1008" s="78"/>
      <c r="AC1008" s="78"/>
      <c r="AD1008" s="78"/>
      <c r="AE1008" s="78"/>
      <c r="AG1008" s="131"/>
      <c r="AN1008" s="78"/>
      <c r="AO1008" s="78"/>
      <c r="AP1008" s="78"/>
      <c r="AQ1008" s="78"/>
      <c r="AR1008" s="78"/>
      <c r="AS1008" s="78"/>
      <c r="AT1008" s="78"/>
      <c r="AU1008" s="78"/>
    </row>
    <row r="1009" spans="3:47" ht="12.95" customHeight="1">
      <c r="C1009" s="139"/>
      <c r="D1009" s="139"/>
      <c r="AA1009" s="78"/>
      <c r="AB1009" s="78"/>
      <c r="AC1009" s="78"/>
      <c r="AD1009" s="78"/>
      <c r="AE1009" s="78"/>
      <c r="AG1009" s="131"/>
      <c r="AN1009" s="78"/>
      <c r="AO1009" s="78"/>
      <c r="AP1009" s="78"/>
      <c r="AQ1009" s="78"/>
      <c r="AR1009" s="78"/>
      <c r="AS1009" s="78"/>
      <c r="AT1009" s="78"/>
      <c r="AU1009" s="78"/>
    </row>
    <row r="1010" spans="3:47" ht="12.95" customHeight="1">
      <c r="C1010" s="139"/>
      <c r="D1010" s="139"/>
      <c r="AA1010" s="78"/>
      <c r="AB1010" s="78"/>
      <c r="AC1010" s="78"/>
      <c r="AD1010" s="78"/>
      <c r="AE1010" s="78"/>
      <c r="AG1010" s="131"/>
      <c r="AN1010" s="78"/>
      <c r="AO1010" s="78"/>
      <c r="AP1010" s="78"/>
      <c r="AQ1010" s="78"/>
      <c r="AR1010" s="78"/>
      <c r="AS1010" s="78"/>
      <c r="AT1010" s="78"/>
      <c r="AU1010" s="78"/>
    </row>
    <row r="1011" spans="3:47" ht="12.95" customHeight="1">
      <c r="C1011" s="139"/>
      <c r="D1011" s="139"/>
      <c r="AA1011" s="78"/>
      <c r="AB1011" s="78"/>
      <c r="AC1011" s="78"/>
      <c r="AD1011" s="78"/>
      <c r="AE1011" s="78"/>
      <c r="AG1011" s="131"/>
      <c r="AN1011" s="78"/>
      <c r="AO1011" s="78"/>
      <c r="AP1011" s="78"/>
      <c r="AQ1011" s="78"/>
      <c r="AR1011" s="78"/>
      <c r="AS1011" s="78"/>
      <c r="AT1011" s="78"/>
      <c r="AU1011" s="78"/>
    </row>
    <row r="1012" spans="3:47" ht="12.95" customHeight="1">
      <c r="C1012" s="139"/>
      <c r="D1012" s="139"/>
      <c r="AA1012" s="78"/>
      <c r="AB1012" s="78"/>
      <c r="AC1012" s="78"/>
      <c r="AD1012" s="78"/>
      <c r="AE1012" s="78"/>
      <c r="AG1012" s="131"/>
      <c r="AN1012" s="78"/>
      <c r="AO1012" s="78"/>
      <c r="AP1012" s="78"/>
      <c r="AQ1012" s="78"/>
      <c r="AR1012" s="78"/>
      <c r="AS1012" s="78"/>
      <c r="AT1012" s="78"/>
      <c r="AU1012" s="78"/>
    </row>
    <row r="1013" spans="3:47" ht="12.95" customHeight="1">
      <c r="C1013" s="139"/>
      <c r="D1013" s="139"/>
      <c r="AA1013" s="78"/>
      <c r="AB1013" s="78"/>
      <c r="AC1013" s="78"/>
      <c r="AD1013" s="78"/>
      <c r="AE1013" s="78"/>
      <c r="AG1013" s="131"/>
      <c r="AN1013" s="78"/>
      <c r="AO1013" s="78"/>
      <c r="AP1013" s="78"/>
      <c r="AQ1013" s="78"/>
      <c r="AR1013" s="78"/>
      <c r="AS1013" s="78"/>
      <c r="AT1013" s="78"/>
      <c r="AU1013" s="78"/>
    </row>
    <row r="1014" spans="3:47" ht="12.95" customHeight="1">
      <c r="C1014" s="139"/>
      <c r="D1014" s="139"/>
      <c r="AA1014" s="78"/>
      <c r="AB1014" s="78"/>
      <c r="AC1014" s="78"/>
      <c r="AD1014" s="78"/>
      <c r="AE1014" s="78"/>
      <c r="AG1014" s="131"/>
      <c r="AN1014" s="78"/>
      <c r="AO1014" s="78"/>
      <c r="AP1014" s="78"/>
      <c r="AQ1014" s="78"/>
      <c r="AR1014" s="78"/>
      <c r="AS1014" s="78"/>
      <c r="AT1014" s="78"/>
      <c r="AU1014" s="78"/>
    </row>
    <row r="1015" spans="3:47" ht="12.95" customHeight="1">
      <c r="C1015" s="139"/>
      <c r="D1015" s="139"/>
      <c r="AA1015" s="78"/>
      <c r="AB1015" s="78"/>
      <c r="AC1015" s="78"/>
      <c r="AD1015" s="78"/>
      <c r="AE1015" s="78"/>
      <c r="AG1015" s="131"/>
      <c r="AN1015" s="78"/>
      <c r="AO1015" s="78"/>
      <c r="AP1015" s="78"/>
      <c r="AQ1015" s="78"/>
      <c r="AR1015" s="78"/>
      <c r="AS1015" s="78"/>
      <c r="AT1015" s="78"/>
      <c r="AU1015" s="78"/>
    </row>
    <row r="1016" spans="3:47" ht="12.95" customHeight="1">
      <c r="C1016" s="139"/>
      <c r="D1016" s="139"/>
      <c r="AA1016" s="78"/>
      <c r="AB1016" s="78"/>
      <c r="AC1016" s="78"/>
      <c r="AD1016" s="78"/>
      <c r="AE1016" s="78"/>
      <c r="AG1016" s="131"/>
      <c r="AN1016" s="78"/>
      <c r="AO1016" s="78"/>
      <c r="AP1016" s="78"/>
      <c r="AQ1016" s="78"/>
      <c r="AR1016" s="78"/>
      <c r="AS1016" s="78"/>
      <c r="AT1016" s="78"/>
      <c r="AU1016" s="78"/>
    </row>
    <row r="1017" spans="3:47" ht="12.95" customHeight="1">
      <c r="C1017" s="139"/>
      <c r="D1017" s="139"/>
      <c r="AA1017" s="78"/>
      <c r="AB1017" s="78"/>
      <c r="AC1017" s="78"/>
      <c r="AD1017" s="78"/>
      <c r="AE1017" s="78"/>
      <c r="AG1017" s="131"/>
      <c r="AN1017" s="78"/>
      <c r="AO1017" s="78"/>
      <c r="AP1017" s="78"/>
      <c r="AQ1017" s="78"/>
      <c r="AR1017" s="78"/>
      <c r="AS1017" s="78"/>
      <c r="AT1017" s="78"/>
      <c r="AU1017" s="78"/>
    </row>
    <row r="1018" spans="3:47" ht="12.95" customHeight="1">
      <c r="C1018" s="139"/>
      <c r="D1018" s="139"/>
      <c r="AA1018" s="78"/>
      <c r="AB1018" s="78"/>
      <c r="AC1018" s="78"/>
      <c r="AD1018" s="78"/>
      <c r="AE1018" s="78"/>
      <c r="AG1018" s="131"/>
      <c r="AN1018" s="78"/>
      <c r="AO1018" s="78"/>
      <c r="AP1018" s="78"/>
      <c r="AQ1018" s="78"/>
      <c r="AR1018" s="78"/>
      <c r="AS1018" s="78"/>
      <c r="AT1018" s="78"/>
      <c r="AU1018" s="78"/>
    </row>
    <row r="1019" spans="3:47" ht="12.95" customHeight="1">
      <c r="C1019" s="139"/>
      <c r="D1019" s="139"/>
      <c r="AA1019" s="78"/>
      <c r="AB1019" s="78"/>
      <c r="AC1019" s="78"/>
      <c r="AD1019" s="78"/>
      <c r="AE1019" s="78"/>
      <c r="AG1019" s="131"/>
      <c r="AN1019" s="78"/>
      <c r="AO1019" s="78"/>
      <c r="AP1019" s="78"/>
      <c r="AQ1019" s="78"/>
      <c r="AR1019" s="78"/>
      <c r="AS1019" s="78"/>
      <c r="AT1019" s="78"/>
      <c r="AU1019" s="78"/>
    </row>
    <row r="1020" spans="3:47" ht="12.95" customHeight="1">
      <c r="C1020" s="139"/>
      <c r="D1020" s="139"/>
      <c r="AA1020" s="78"/>
      <c r="AB1020" s="78"/>
      <c r="AC1020" s="78"/>
      <c r="AD1020" s="78"/>
      <c r="AE1020" s="78"/>
      <c r="AG1020" s="131"/>
      <c r="AN1020" s="78"/>
      <c r="AO1020" s="78"/>
      <c r="AP1020" s="78"/>
      <c r="AQ1020" s="78"/>
      <c r="AR1020" s="78"/>
      <c r="AS1020" s="78"/>
      <c r="AT1020" s="78"/>
      <c r="AU1020" s="78"/>
    </row>
    <row r="1021" spans="3:47" ht="12.95" customHeight="1">
      <c r="C1021" s="139"/>
      <c r="D1021" s="139"/>
      <c r="AA1021" s="78"/>
      <c r="AB1021" s="78"/>
      <c r="AC1021" s="78"/>
      <c r="AD1021" s="78"/>
      <c r="AE1021" s="78"/>
      <c r="AG1021" s="131"/>
      <c r="AN1021" s="78"/>
      <c r="AO1021" s="78"/>
      <c r="AP1021" s="78"/>
      <c r="AQ1021" s="78"/>
      <c r="AR1021" s="78"/>
      <c r="AS1021" s="78"/>
      <c r="AT1021" s="78"/>
      <c r="AU1021" s="78"/>
    </row>
    <row r="1022" spans="3:47" ht="12.95" customHeight="1">
      <c r="C1022" s="139"/>
      <c r="D1022" s="139"/>
      <c r="AA1022" s="78"/>
      <c r="AB1022" s="78"/>
      <c r="AC1022" s="78"/>
      <c r="AD1022" s="78"/>
      <c r="AE1022" s="78"/>
      <c r="AG1022" s="131"/>
      <c r="AN1022" s="78"/>
      <c r="AO1022" s="78"/>
      <c r="AP1022" s="78"/>
      <c r="AQ1022" s="78"/>
      <c r="AR1022" s="78"/>
      <c r="AS1022" s="78"/>
      <c r="AT1022" s="78"/>
      <c r="AU1022" s="78"/>
    </row>
    <row r="1023" spans="3:47" ht="12.95" customHeight="1">
      <c r="C1023" s="139"/>
      <c r="D1023" s="139"/>
      <c r="AA1023" s="78"/>
      <c r="AB1023" s="78"/>
      <c r="AC1023" s="78"/>
      <c r="AD1023" s="78"/>
      <c r="AE1023" s="78"/>
      <c r="AG1023" s="131"/>
      <c r="AN1023" s="78"/>
      <c r="AO1023" s="78"/>
      <c r="AP1023" s="78"/>
      <c r="AQ1023" s="78"/>
      <c r="AR1023" s="78"/>
      <c r="AS1023" s="78"/>
      <c r="AT1023" s="78"/>
      <c r="AU1023" s="78"/>
    </row>
    <row r="1024" spans="3:47" ht="12.95" customHeight="1">
      <c r="C1024" s="139"/>
      <c r="D1024" s="139"/>
      <c r="AA1024" s="78"/>
      <c r="AB1024" s="78"/>
      <c r="AC1024" s="78"/>
      <c r="AD1024" s="78"/>
      <c r="AE1024" s="78"/>
      <c r="AG1024" s="131"/>
      <c r="AN1024" s="78"/>
      <c r="AO1024" s="78"/>
      <c r="AP1024" s="78"/>
      <c r="AQ1024" s="78"/>
      <c r="AR1024" s="78"/>
      <c r="AS1024" s="78"/>
      <c r="AT1024" s="78"/>
      <c r="AU1024" s="78"/>
    </row>
    <row r="1025" spans="3:47" ht="12.95" customHeight="1">
      <c r="C1025" s="139"/>
      <c r="D1025" s="139"/>
      <c r="AA1025" s="78"/>
      <c r="AB1025" s="78"/>
      <c r="AC1025" s="78"/>
      <c r="AD1025" s="78"/>
      <c r="AE1025" s="78"/>
      <c r="AG1025" s="131"/>
      <c r="AN1025" s="78"/>
      <c r="AO1025" s="78"/>
      <c r="AP1025" s="78"/>
      <c r="AQ1025" s="78"/>
      <c r="AR1025" s="78"/>
      <c r="AS1025" s="78"/>
      <c r="AT1025" s="78"/>
      <c r="AU1025" s="78"/>
    </row>
    <row r="1026" spans="3:47" ht="12.95" customHeight="1">
      <c r="C1026" s="139"/>
      <c r="D1026" s="139"/>
      <c r="AA1026" s="78"/>
      <c r="AB1026" s="78"/>
      <c r="AC1026" s="78"/>
      <c r="AD1026" s="78"/>
      <c r="AE1026" s="78"/>
      <c r="AG1026" s="131"/>
      <c r="AN1026" s="78"/>
      <c r="AO1026" s="78"/>
      <c r="AP1026" s="78"/>
      <c r="AQ1026" s="78"/>
      <c r="AR1026" s="78"/>
      <c r="AS1026" s="78"/>
      <c r="AT1026" s="78"/>
      <c r="AU1026" s="78"/>
    </row>
    <row r="1027" spans="3:47" ht="12.95" customHeight="1">
      <c r="C1027" s="139"/>
      <c r="D1027" s="139"/>
      <c r="AA1027" s="78"/>
      <c r="AB1027" s="78"/>
      <c r="AC1027" s="78"/>
      <c r="AD1027" s="78"/>
      <c r="AE1027" s="78"/>
      <c r="AG1027" s="131"/>
      <c r="AN1027" s="78"/>
      <c r="AO1027" s="78"/>
      <c r="AP1027" s="78"/>
      <c r="AQ1027" s="78"/>
      <c r="AR1027" s="78"/>
      <c r="AS1027" s="78"/>
      <c r="AT1027" s="78"/>
      <c r="AU1027" s="78"/>
    </row>
    <row r="1028" spans="3:47" ht="12.95" customHeight="1">
      <c r="C1028" s="139"/>
      <c r="D1028" s="139"/>
      <c r="AA1028" s="78"/>
      <c r="AB1028" s="78"/>
      <c r="AC1028" s="78"/>
      <c r="AD1028" s="78"/>
      <c r="AE1028" s="78"/>
      <c r="AG1028" s="131"/>
      <c r="AN1028" s="78"/>
      <c r="AO1028" s="78"/>
      <c r="AP1028" s="78"/>
      <c r="AQ1028" s="78"/>
      <c r="AR1028" s="78"/>
      <c r="AS1028" s="78"/>
      <c r="AT1028" s="78"/>
      <c r="AU1028" s="78"/>
    </row>
    <row r="1029" spans="3:47" ht="12.95" customHeight="1">
      <c r="C1029" s="139"/>
      <c r="D1029" s="139"/>
      <c r="AA1029" s="78"/>
      <c r="AB1029" s="78"/>
      <c r="AC1029" s="78"/>
      <c r="AD1029" s="78"/>
      <c r="AE1029" s="78"/>
      <c r="AG1029" s="131"/>
      <c r="AN1029" s="78"/>
      <c r="AO1029" s="78"/>
      <c r="AP1029" s="78"/>
      <c r="AQ1029" s="78"/>
      <c r="AR1029" s="78"/>
      <c r="AS1029" s="78"/>
      <c r="AT1029" s="78"/>
      <c r="AU1029" s="78"/>
    </row>
    <row r="1030" spans="3:47" ht="12.95" customHeight="1">
      <c r="C1030" s="139"/>
      <c r="D1030" s="139"/>
      <c r="AA1030" s="78"/>
      <c r="AB1030" s="78"/>
      <c r="AC1030" s="78"/>
      <c r="AD1030" s="78"/>
      <c r="AE1030" s="78"/>
      <c r="AG1030" s="131"/>
      <c r="AN1030" s="78"/>
      <c r="AO1030" s="78"/>
      <c r="AP1030" s="78"/>
      <c r="AQ1030" s="78"/>
      <c r="AR1030" s="78"/>
      <c r="AS1030" s="78"/>
      <c r="AT1030" s="78"/>
      <c r="AU1030" s="78"/>
    </row>
    <row r="1031" spans="3:47" ht="12.95" customHeight="1">
      <c r="C1031" s="139"/>
      <c r="D1031" s="139"/>
      <c r="AA1031" s="78"/>
      <c r="AB1031" s="78"/>
      <c r="AC1031" s="78"/>
      <c r="AD1031" s="78"/>
      <c r="AE1031" s="78"/>
      <c r="AG1031" s="131"/>
      <c r="AN1031" s="78"/>
      <c r="AO1031" s="78"/>
      <c r="AP1031" s="78"/>
      <c r="AQ1031" s="78"/>
      <c r="AR1031" s="78"/>
      <c r="AS1031" s="78"/>
      <c r="AT1031" s="78"/>
      <c r="AU1031" s="78"/>
    </row>
    <row r="1032" spans="3:47" ht="12.95" customHeight="1">
      <c r="C1032" s="139"/>
      <c r="D1032" s="139"/>
      <c r="AA1032" s="78"/>
      <c r="AB1032" s="78"/>
      <c r="AC1032" s="78"/>
      <c r="AD1032" s="78"/>
      <c r="AE1032" s="78"/>
      <c r="AG1032" s="131"/>
      <c r="AN1032" s="78"/>
      <c r="AO1032" s="78"/>
      <c r="AP1032" s="78"/>
      <c r="AQ1032" s="78"/>
      <c r="AR1032" s="78"/>
      <c r="AS1032" s="78"/>
      <c r="AT1032" s="78"/>
      <c r="AU1032" s="78"/>
    </row>
    <row r="1033" spans="3:47" ht="12.95" customHeight="1">
      <c r="C1033" s="139"/>
      <c r="D1033" s="139"/>
      <c r="AA1033" s="78"/>
      <c r="AB1033" s="78"/>
      <c r="AC1033" s="78"/>
      <c r="AD1033" s="78"/>
      <c r="AE1033" s="78"/>
      <c r="AG1033" s="131"/>
      <c r="AN1033" s="78"/>
      <c r="AO1033" s="78"/>
      <c r="AP1033" s="78"/>
      <c r="AQ1033" s="78"/>
      <c r="AR1033" s="78"/>
      <c r="AS1033" s="78"/>
      <c r="AT1033" s="78"/>
      <c r="AU1033" s="78"/>
    </row>
    <row r="1034" spans="3:47" ht="12.95" customHeight="1">
      <c r="C1034" s="139"/>
      <c r="D1034" s="139"/>
      <c r="AA1034" s="78"/>
      <c r="AB1034" s="78"/>
      <c r="AC1034" s="78"/>
      <c r="AD1034" s="78"/>
      <c r="AE1034" s="78"/>
      <c r="AG1034" s="131"/>
      <c r="AN1034" s="78"/>
      <c r="AO1034" s="78"/>
      <c r="AP1034" s="78"/>
      <c r="AQ1034" s="78"/>
      <c r="AR1034" s="78"/>
      <c r="AS1034" s="78"/>
      <c r="AT1034" s="78"/>
      <c r="AU1034" s="78"/>
    </row>
    <row r="1035" spans="3:47" ht="12.95" customHeight="1">
      <c r="C1035" s="139"/>
      <c r="D1035" s="139"/>
      <c r="AA1035" s="78"/>
      <c r="AB1035" s="78"/>
      <c r="AC1035" s="78"/>
      <c r="AD1035" s="78"/>
      <c r="AE1035" s="78"/>
      <c r="AG1035" s="131"/>
      <c r="AN1035" s="78"/>
      <c r="AO1035" s="78"/>
      <c r="AP1035" s="78"/>
      <c r="AQ1035" s="78"/>
      <c r="AR1035" s="78"/>
      <c r="AS1035" s="78"/>
      <c r="AT1035" s="78"/>
      <c r="AU1035" s="78"/>
    </row>
    <row r="1036" spans="3:47" ht="12.95" customHeight="1">
      <c r="C1036" s="139"/>
      <c r="D1036" s="139"/>
      <c r="AA1036" s="78"/>
      <c r="AB1036" s="78"/>
      <c r="AC1036" s="78"/>
      <c r="AD1036" s="78"/>
      <c r="AE1036" s="78"/>
      <c r="AG1036" s="131"/>
      <c r="AN1036" s="78"/>
      <c r="AO1036" s="78"/>
      <c r="AP1036" s="78"/>
      <c r="AQ1036" s="78"/>
      <c r="AR1036" s="78"/>
      <c r="AS1036" s="78"/>
      <c r="AT1036" s="78"/>
      <c r="AU1036" s="78"/>
    </row>
    <row r="1037" spans="3:47" ht="12.95" customHeight="1">
      <c r="C1037" s="139"/>
      <c r="D1037" s="139"/>
      <c r="AA1037" s="78"/>
      <c r="AB1037" s="78"/>
      <c r="AC1037" s="78"/>
      <c r="AD1037" s="78"/>
      <c r="AE1037" s="78"/>
      <c r="AG1037" s="131"/>
      <c r="AN1037" s="78"/>
      <c r="AO1037" s="78"/>
      <c r="AP1037" s="78"/>
      <c r="AQ1037" s="78"/>
      <c r="AR1037" s="78"/>
      <c r="AS1037" s="78"/>
      <c r="AT1037" s="78"/>
      <c r="AU1037" s="78"/>
    </row>
    <row r="1038" spans="3:47" ht="12.95" customHeight="1">
      <c r="C1038" s="139"/>
      <c r="D1038" s="139"/>
      <c r="AA1038" s="78"/>
      <c r="AB1038" s="78"/>
      <c r="AC1038" s="78"/>
      <c r="AD1038" s="78"/>
      <c r="AE1038" s="78"/>
      <c r="AG1038" s="131"/>
      <c r="AN1038" s="78"/>
      <c r="AO1038" s="78"/>
      <c r="AP1038" s="78"/>
      <c r="AQ1038" s="78"/>
      <c r="AR1038" s="78"/>
      <c r="AS1038" s="78"/>
      <c r="AT1038" s="78"/>
      <c r="AU1038" s="78"/>
    </row>
    <row r="1039" spans="3:47" ht="12.95" customHeight="1">
      <c r="C1039" s="139"/>
      <c r="D1039" s="139"/>
      <c r="AA1039" s="78"/>
      <c r="AB1039" s="78"/>
      <c r="AC1039" s="78"/>
      <c r="AD1039" s="78"/>
      <c r="AE1039" s="78"/>
      <c r="AG1039" s="131"/>
      <c r="AN1039" s="78"/>
      <c r="AO1039" s="78"/>
      <c r="AP1039" s="78"/>
      <c r="AQ1039" s="78"/>
      <c r="AR1039" s="78"/>
      <c r="AS1039" s="78"/>
      <c r="AT1039" s="78"/>
      <c r="AU1039" s="78"/>
    </row>
    <row r="1040" spans="3:47" ht="12.95" customHeight="1">
      <c r="C1040" s="139"/>
      <c r="D1040" s="139"/>
      <c r="AA1040" s="78"/>
      <c r="AB1040" s="78"/>
      <c r="AC1040" s="78"/>
      <c r="AD1040" s="78"/>
      <c r="AE1040" s="78"/>
      <c r="AG1040" s="131"/>
      <c r="AN1040" s="78"/>
      <c r="AO1040" s="78"/>
      <c r="AP1040" s="78"/>
      <c r="AQ1040" s="78"/>
      <c r="AR1040" s="78"/>
      <c r="AS1040" s="78"/>
      <c r="AT1040" s="78"/>
      <c r="AU1040" s="78"/>
    </row>
    <row r="1041" spans="3:48" ht="12.95" customHeight="1">
      <c r="C1041" s="139"/>
      <c r="D1041" s="139"/>
      <c r="AA1041" s="78"/>
      <c r="AB1041" s="78"/>
      <c r="AC1041" s="78"/>
      <c r="AD1041" s="78"/>
      <c r="AE1041" s="78"/>
      <c r="AG1041" s="131"/>
      <c r="AN1041" s="78"/>
      <c r="AO1041" s="78"/>
      <c r="AP1041" s="78"/>
      <c r="AQ1041" s="78"/>
      <c r="AR1041" s="78"/>
      <c r="AS1041" s="78"/>
      <c r="AT1041" s="78"/>
      <c r="AU1041" s="78"/>
    </row>
    <row r="1042" spans="3:48" ht="12.95" customHeight="1">
      <c r="C1042" s="139"/>
      <c r="D1042" s="139"/>
      <c r="AA1042" s="78"/>
      <c r="AB1042" s="78"/>
      <c r="AC1042" s="78"/>
      <c r="AD1042" s="78"/>
      <c r="AE1042" s="78"/>
      <c r="AG1042" s="131"/>
      <c r="AN1042" s="78"/>
      <c r="AO1042" s="78"/>
      <c r="AP1042" s="78"/>
      <c r="AQ1042" s="78"/>
      <c r="AR1042" s="78"/>
      <c r="AS1042" s="78"/>
      <c r="AT1042" s="78"/>
      <c r="AU1042" s="78"/>
    </row>
    <row r="1043" spans="3:48" ht="12.95" customHeight="1">
      <c r="C1043" s="139"/>
      <c r="D1043" s="139"/>
      <c r="AA1043" s="78"/>
      <c r="AB1043" s="78"/>
      <c r="AC1043" s="78"/>
      <c r="AD1043" s="78"/>
      <c r="AE1043" s="78"/>
      <c r="AG1043" s="131"/>
      <c r="AN1043" s="78"/>
      <c r="AO1043" s="78"/>
      <c r="AP1043" s="78"/>
      <c r="AQ1043" s="78"/>
      <c r="AR1043" s="78"/>
      <c r="AS1043" s="78"/>
      <c r="AT1043" s="78"/>
      <c r="AU1043" s="78"/>
    </row>
    <row r="1044" spans="3:48" ht="12.95" customHeight="1">
      <c r="C1044" s="139"/>
      <c r="D1044" s="139"/>
      <c r="AA1044" s="78"/>
      <c r="AB1044" s="78"/>
      <c r="AC1044" s="78"/>
      <c r="AD1044" s="78"/>
      <c r="AE1044" s="78"/>
      <c r="AG1044" s="131"/>
      <c r="AN1044" s="78"/>
      <c r="AO1044" s="78"/>
      <c r="AP1044" s="78"/>
      <c r="AQ1044" s="78"/>
      <c r="AR1044" s="78"/>
      <c r="AS1044" s="78"/>
      <c r="AT1044" s="78"/>
      <c r="AU1044" s="78"/>
      <c r="AV1044" s="78"/>
    </row>
    <row r="1045" spans="3:48" ht="12.95" customHeight="1">
      <c r="C1045" s="139"/>
      <c r="D1045" s="139"/>
      <c r="AA1045" s="78"/>
      <c r="AB1045" s="78"/>
      <c r="AC1045" s="78"/>
      <c r="AD1045" s="78"/>
      <c r="AE1045" s="78"/>
      <c r="AG1045" s="131"/>
      <c r="AN1045" s="78"/>
      <c r="AO1045" s="78"/>
      <c r="AP1045" s="78"/>
      <c r="AQ1045" s="78"/>
      <c r="AR1045" s="78"/>
      <c r="AS1045" s="78"/>
      <c r="AT1045" s="78"/>
      <c r="AU1045" s="78"/>
      <c r="AV1045" s="78"/>
    </row>
    <row r="1046" spans="3:48" ht="12.95" customHeight="1">
      <c r="C1046" s="139"/>
      <c r="D1046" s="139"/>
      <c r="AA1046" s="78"/>
      <c r="AB1046" s="78"/>
      <c r="AC1046" s="78"/>
      <c r="AD1046" s="78"/>
      <c r="AE1046" s="78"/>
      <c r="AG1046" s="131"/>
      <c r="AN1046" s="78"/>
      <c r="AO1046" s="78"/>
      <c r="AP1046" s="78"/>
      <c r="AQ1046" s="78"/>
      <c r="AR1046" s="78"/>
      <c r="AS1046" s="78"/>
      <c r="AT1046" s="78"/>
      <c r="AU1046" s="78"/>
    </row>
    <row r="1047" spans="3:48" ht="12.95" customHeight="1">
      <c r="C1047" s="139"/>
      <c r="D1047" s="139"/>
      <c r="AA1047" s="78"/>
      <c r="AB1047" s="78"/>
      <c r="AC1047" s="78"/>
      <c r="AD1047" s="78"/>
      <c r="AE1047" s="78"/>
      <c r="AG1047" s="131"/>
      <c r="AN1047" s="78"/>
      <c r="AO1047" s="78"/>
      <c r="AP1047" s="78"/>
      <c r="AQ1047" s="78"/>
      <c r="AR1047" s="78"/>
      <c r="AS1047" s="78"/>
      <c r="AT1047" s="78"/>
      <c r="AU1047" s="78"/>
    </row>
    <row r="1048" spans="3:48" ht="12.95" customHeight="1">
      <c r="C1048" s="139"/>
      <c r="D1048" s="139"/>
      <c r="AA1048" s="78"/>
      <c r="AB1048" s="78"/>
      <c r="AC1048" s="78"/>
      <c r="AD1048" s="78"/>
      <c r="AE1048" s="78"/>
      <c r="AG1048" s="131"/>
      <c r="AN1048" s="78"/>
      <c r="AO1048" s="78"/>
      <c r="AP1048" s="78"/>
      <c r="AQ1048" s="78"/>
      <c r="AR1048" s="78"/>
      <c r="AS1048" s="78"/>
      <c r="AT1048" s="78"/>
      <c r="AU1048" s="78"/>
    </row>
    <row r="1049" spans="3:48" ht="12.95" customHeight="1">
      <c r="C1049" s="139"/>
      <c r="D1049" s="139"/>
      <c r="AA1049" s="78"/>
      <c r="AB1049" s="78"/>
      <c r="AC1049" s="78"/>
      <c r="AD1049" s="78"/>
      <c r="AE1049" s="78"/>
      <c r="AG1049" s="131"/>
      <c r="AN1049" s="78"/>
      <c r="AO1049" s="78"/>
      <c r="AP1049" s="78"/>
      <c r="AQ1049" s="78"/>
      <c r="AR1049" s="78"/>
      <c r="AS1049" s="78"/>
      <c r="AT1049" s="78"/>
      <c r="AU1049" s="78"/>
    </row>
    <row r="1050" spans="3:48" ht="12.95" customHeight="1">
      <c r="C1050" s="139"/>
      <c r="D1050" s="139"/>
      <c r="AA1050" s="78"/>
      <c r="AB1050" s="78"/>
      <c r="AC1050" s="78"/>
      <c r="AD1050" s="78"/>
      <c r="AE1050" s="78"/>
      <c r="AG1050" s="131"/>
      <c r="AN1050" s="78"/>
      <c r="AO1050" s="78"/>
      <c r="AP1050" s="78"/>
      <c r="AQ1050" s="78"/>
      <c r="AR1050" s="78"/>
      <c r="AS1050" s="78"/>
      <c r="AT1050" s="78"/>
      <c r="AU1050" s="78"/>
    </row>
    <row r="1051" spans="3:48" ht="12.95" customHeight="1">
      <c r="C1051" s="139"/>
      <c r="D1051" s="139"/>
      <c r="AA1051" s="78"/>
      <c r="AB1051" s="78"/>
      <c r="AC1051" s="78"/>
      <c r="AD1051" s="78"/>
      <c r="AE1051" s="78"/>
      <c r="AG1051" s="131"/>
      <c r="AN1051" s="78"/>
      <c r="AO1051" s="78"/>
      <c r="AP1051" s="78"/>
      <c r="AQ1051" s="78"/>
      <c r="AR1051" s="78"/>
      <c r="AS1051" s="78"/>
      <c r="AT1051" s="78"/>
      <c r="AU1051" s="78"/>
    </row>
    <row r="1052" spans="3:48" ht="12.95" customHeight="1">
      <c r="C1052" s="139"/>
      <c r="D1052" s="139"/>
      <c r="AA1052" s="78"/>
      <c r="AB1052" s="78"/>
      <c r="AC1052" s="78"/>
      <c r="AD1052" s="78"/>
      <c r="AE1052" s="78"/>
      <c r="AG1052" s="131"/>
      <c r="AN1052" s="78"/>
      <c r="AO1052" s="78"/>
      <c r="AP1052" s="78"/>
      <c r="AQ1052" s="78"/>
      <c r="AR1052" s="78"/>
      <c r="AS1052" s="78"/>
      <c r="AT1052" s="78"/>
      <c r="AU1052" s="78"/>
    </row>
    <row r="1053" spans="3:48" ht="12.95" customHeight="1">
      <c r="C1053" s="139"/>
      <c r="D1053" s="139"/>
      <c r="AA1053" s="78"/>
      <c r="AB1053" s="78"/>
      <c r="AC1053" s="78"/>
      <c r="AD1053" s="78"/>
      <c r="AE1053" s="78"/>
      <c r="AG1053" s="131"/>
      <c r="AN1053" s="78"/>
      <c r="AO1053" s="78"/>
      <c r="AP1053" s="78"/>
      <c r="AQ1053" s="78"/>
      <c r="AR1053" s="78"/>
      <c r="AS1053" s="78"/>
      <c r="AT1053" s="78"/>
      <c r="AU1053" s="78"/>
    </row>
    <row r="1054" spans="3:48" ht="12.95" customHeight="1">
      <c r="C1054" s="139"/>
      <c r="D1054" s="139"/>
      <c r="AA1054" s="78"/>
      <c r="AB1054" s="78"/>
      <c r="AC1054" s="78"/>
      <c r="AD1054" s="78"/>
      <c r="AE1054" s="78"/>
      <c r="AG1054" s="131"/>
      <c r="AN1054" s="78"/>
      <c r="AO1054" s="78"/>
      <c r="AP1054" s="78"/>
      <c r="AQ1054" s="78"/>
      <c r="AR1054" s="78"/>
      <c r="AS1054" s="78"/>
      <c r="AT1054" s="78"/>
      <c r="AU1054" s="78"/>
    </row>
    <row r="1055" spans="3:48" ht="12.95" customHeight="1">
      <c r="C1055" s="139"/>
      <c r="D1055" s="139"/>
      <c r="AA1055" s="78"/>
      <c r="AB1055" s="78"/>
      <c r="AC1055" s="78"/>
      <c r="AD1055" s="78"/>
      <c r="AE1055" s="78"/>
      <c r="AG1055" s="131"/>
      <c r="AN1055" s="78"/>
      <c r="AO1055" s="78"/>
      <c r="AP1055" s="78"/>
      <c r="AQ1055" s="78"/>
      <c r="AR1055" s="78"/>
      <c r="AS1055" s="78"/>
      <c r="AT1055" s="78"/>
      <c r="AU1055" s="78"/>
    </row>
    <row r="1056" spans="3:48" ht="12.95" customHeight="1">
      <c r="C1056" s="139"/>
      <c r="D1056" s="139"/>
      <c r="AA1056" s="78"/>
      <c r="AB1056" s="78"/>
      <c r="AC1056" s="78"/>
      <c r="AD1056" s="78"/>
      <c r="AE1056" s="78"/>
      <c r="AG1056" s="131"/>
      <c r="AN1056" s="78"/>
      <c r="AO1056" s="78"/>
      <c r="AP1056" s="78"/>
      <c r="AQ1056" s="78"/>
      <c r="AR1056" s="78"/>
      <c r="AS1056" s="78"/>
      <c r="AT1056" s="78"/>
      <c r="AU1056" s="78"/>
    </row>
    <row r="1057" spans="3:64" ht="12.95" customHeight="1">
      <c r="C1057" s="139"/>
      <c r="D1057" s="139"/>
      <c r="AA1057" s="78"/>
      <c r="AB1057" s="78"/>
      <c r="AC1057" s="78"/>
      <c r="AD1057" s="78"/>
      <c r="AE1057" s="78"/>
      <c r="AG1057" s="131"/>
      <c r="AN1057" s="78"/>
      <c r="AO1057" s="78"/>
      <c r="AP1057" s="78"/>
      <c r="AQ1057" s="78"/>
      <c r="AR1057" s="78"/>
      <c r="AS1057" s="78"/>
      <c r="AT1057" s="78"/>
      <c r="AU1057" s="78"/>
    </row>
    <row r="1058" spans="3:64" ht="12.95" customHeight="1">
      <c r="C1058" s="139"/>
      <c r="D1058" s="139"/>
      <c r="AA1058" s="78"/>
      <c r="AB1058" s="78"/>
      <c r="AC1058" s="78"/>
      <c r="AD1058" s="78"/>
      <c r="AE1058" s="78"/>
      <c r="AG1058" s="131"/>
      <c r="AN1058" s="78"/>
      <c r="AO1058" s="78"/>
      <c r="AP1058" s="78"/>
      <c r="AQ1058" s="78"/>
      <c r="AR1058" s="78"/>
      <c r="AS1058" s="78"/>
      <c r="AT1058" s="78"/>
      <c r="AU1058" s="78"/>
    </row>
    <row r="1059" spans="3:64" ht="12.95" customHeight="1">
      <c r="C1059" s="139"/>
      <c r="D1059" s="139"/>
      <c r="AA1059" s="78"/>
      <c r="AB1059" s="78"/>
      <c r="AC1059" s="78"/>
      <c r="AD1059" s="78"/>
      <c r="AE1059" s="78"/>
      <c r="AG1059" s="131"/>
      <c r="AN1059" s="78"/>
      <c r="AO1059" s="78"/>
      <c r="AP1059" s="78"/>
      <c r="AQ1059" s="78"/>
      <c r="AR1059" s="78"/>
      <c r="AS1059" s="78"/>
      <c r="AT1059" s="78"/>
      <c r="AU1059" s="78"/>
    </row>
    <row r="1060" spans="3:64" ht="12.95" customHeight="1">
      <c r="C1060" s="139"/>
      <c r="D1060" s="139"/>
      <c r="AA1060" s="78"/>
      <c r="AB1060" s="78"/>
      <c r="AC1060" s="78"/>
      <c r="AD1060" s="78"/>
      <c r="AE1060" s="78"/>
      <c r="AG1060" s="131"/>
      <c r="AN1060" s="78"/>
      <c r="AO1060" s="78"/>
      <c r="AP1060" s="78"/>
      <c r="AQ1060" s="78"/>
      <c r="AR1060" s="78"/>
      <c r="AS1060" s="78"/>
      <c r="AT1060" s="78"/>
      <c r="AU1060" s="78"/>
    </row>
    <row r="1061" spans="3:64" ht="12.95" customHeight="1">
      <c r="C1061" s="139"/>
      <c r="D1061" s="139"/>
      <c r="AA1061" s="78"/>
      <c r="AB1061" s="78"/>
      <c r="AC1061" s="78"/>
      <c r="AD1061" s="78"/>
      <c r="AE1061" s="78"/>
      <c r="AG1061" s="131"/>
      <c r="AN1061" s="78"/>
      <c r="AO1061" s="78"/>
      <c r="AP1061" s="78"/>
      <c r="AQ1061" s="78"/>
      <c r="AR1061" s="78"/>
      <c r="AS1061" s="78"/>
      <c r="AT1061" s="78"/>
      <c r="AU1061" s="78"/>
    </row>
    <row r="1062" spans="3:64" ht="12.95" customHeight="1">
      <c r="C1062" s="139"/>
      <c r="D1062" s="139"/>
      <c r="AA1062" s="78"/>
      <c r="AB1062" s="78"/>
      <c r="AC1062" s="78"/>
      <c r="AD1062" s="78"/>
      <c r="AE1062" s="78"/>
      <c r="AG1062" s="131"/>
      <c r="AN1062" s="78"/>
      <c r="AO1062" s="78"/>
      <c r="AP1062" s="78"/>
      <c r="AQ1062" s="78"/>
      <c r="AR1062" s="78"/>
      <c r="AS1062" s="78"/>
      <c r="AT1062" s="78"/>
      <c r="AU1062" s="78"/>
    </row>
    <row r="1063" spans="3:64" ht="12.95" customHeight="1">
      <c r="C1063" s="139"/>
      <c r="D1063" s="139"/>
      <c r="AA1063" s="78"/>
      <c r="AB1063" s="78"/>
      <c r="AC1063" s="78"/>
      <c r="AD1063" s="78"/>
      <c r="AE1063" s="78"/>
      <c r="AG1063" s="131"/>
      <c r="AN1063" s="78"/>
      <c r="AO1063" s="78"/>
      <c r="AP1063" s="78"/>
      <c r="AQ1063" s="78"/>
      <c r="AR1063" s="78"/>
      <c r="AS1063" s="78"/>
      <c r="AT1063" s="78"/>
      <c r="AU1063" s="78"/>
    </row>
    <row r="1064" spans="3:64" ht="12.95" customHeight="1">
      <c r="C1064" s="139"/>
      <c r="D1064" s="139"/>
      <c r="AA1064" s="78"/>
      <c r="AB1064" s="78"/>
      <c r="AC1064" s="78"/>
      <c r="AD1064" s="78"/>
      <c r="AE1064" s="78"/>
      <c r="AG1064" s="131"/>
      <c r="AN1064" s="78"/>
      <c r="AO1064" s="78"/>
      <c r="AP1064" s="78"/>
      <c r="AQ1064" s="78"/>
      <c r="AR1064" s="78"/>
      <c r="AS1064" s="78"/>
      <c r="AT1064" s="78"/>
      <c r="AU1064" s="78"/>
    </row>
    <row r="1065" spans="3:64" ht="12.95" customHeight="1">
      <c r="C1065" s="139"/>
      <c r="D1065" s="139"/>
      <c r="AA1065" s="78"/>
      <c r="AB1065" s="78"/>
      <c r="AC1065" s="78"/>
      <c r="AD1065" s="78"/>
      <c r="AE1065" s="78"/>
      <c r="AG1065" s="131"/>
      <c r="AN1065" s="78"/>
      <c r="AO1065" s="78"/>
      <c r="AP1065" s="78"/>
      <c r="AQ1065" s="78"/>
      <c r="AR1065" s="78"/>
      <c r="AS1065" s="78"/>
      <c r="AT1065" s="78"/>
      <c r="AU1065" s="78"/>
    </row>
    <row r="1066" spans="3:64" ht="12.95" customHeight="1">
      <c r="C1066" s="139"/>
      <c r="D1066" s="139"/>
      <c r="AA1066" s="78"/>
      <c r="AB1066" s="78"/>
      <c r="AC1066" s="78"/>
      <c r="AD1066" s="78"/>
      <c r="AE1066" s="78"/>
      <c r="AG1066" s="131"/>
      <c r="AN1066" s="78"/>
      <c r="AO1066" s="78"/>
      <c r="AP1066" s="78"/>
      <c r="AQ1066" s="78"/>
      <c r="AR1066" s="78"/>
      <c r="AS1066" s="78"/>
      <c r="AT1066" s="78"/>
      <c r="AU1066" s="78"/>
    </row>
    <row r="1067" spans="3:64" ht="12.95" customHeight="1">
      <c r="C1067" s="139"/>
      <c r="D1067" s="139"/>
      <c r="AA1067" s="78"/>
      <c r="AB1067" s="78"/>
      <c r="AC1067" s="78"/>
      <c r="AD1067" s="78"/>
      <c r="AE1067" s="78"/>
      <c r="AG1067" s="131"/>
      <c r="AN1067" s="78"/>
      <c r="AO1067" s="78"/>
      <c r="AP1067" s="78"/>
      <c r="AQ1067" s="78"/>
      <c r="AR1067" s="78"/>
      <c r="AS1067" s="78"/>
      <c r="AT1067" s="78"/>
      <c r="AU1067" s="78"/>
    </row>
    <row r="1068" spans="3:64" ht="12.95" customHeight="1">
      <c r="C1068" s="139"/>
      <c r="D1068" s="139"/>
      <c r="AA1068" s="78"/>
      <c r="AB1068" s="78"/>
      <c r="AC1068" s="78"/>
      <c r="AD1068" s="78"/>
      <c r="AE1068" s="78"/>
      <c r="AG1068" s="131"/>
      <c r="AN1068" s="78"/>
      <c r="AO1068" s="78"/>
      <c r="AP1068" s="78"/>
      <c r="AQ1068" s="78"/>
      <c r="AR1068" s="78"/>
      <c r="AS1068" s="78"/>
      <c r="AT1068" s="78"/>
      <c r="AU1068" s="78"/>
    </row>
    <row r="1069" spans="3:64" ht="12.95" customHeight="1">
      <c r="C1069" s="139"/>
      <c r="D1069" s="139"/>
      <c r="AA1069" s="78"/>
      <c r="AB1069" s="78"/>
      <c r="AC1069" s="78"/>
      <c r="AD1069" s="78"/>
      <c r="AE1069" s="78"/>
      <c r="AG1069" s="131"/>
      <c r="AN1069" s="78"/>
      <c r="AO1069" s="78"/>
      <c r="AP1069" s="78"/>
      <c r="AQ1069" s="78"/>
      <c r="AR1069" s="78"/>
      <c r="AS1069" s="78"/>
      <c r="AT1069" s="78"/>
      <c r="AU1069" s="78"/>
      <c r="AV1069" s="78"/>
      <c r="AW1069" s="78"/>
      <c r="AX1069" s="78"/>
      <c r="AY1069" s="78"/>
      <c r="AZ1069" s="78"/>
      <c r="BA1069" s="78"/>
      <c r="BB1069" s="78"/>
      <c r="BC1069" s="78"/>
      <c r="BD1069" s="78"/>
      <c r="BE1069" s="78"/>
      <c r="BF1069" s="78"/>
      <c r="BG1069" s="78"/>
      <c r="BH1069" s="78"/>
      <c r="BI1069" s="78"/>
      <c r="BJ1069" s="78"/>
      <c r="BK1069" s="78"/>
      <c r="BL1069" s="78"/>
    </row>
    <row r="1070" spans="3:64" ht="12.95" customHeight="1">
      <c r="C1070" s="139"/>
      <c r="D1070" s="139"/>
      <c r="AA1070" s="78"/>
      <c r="AB1070" s="78"/>
      <c r="AC1070" s="78"/>
      <c r="AD1070" s="78"/>
      <c r="AE1070" s="78"/>
      <c r="AG1070" s="131"/>
      <c r="AN1070" s="78"/>
      <c r="AO1070" s="78"/>
      <c r="AP1070" s="78"/>
      <c r="AQ1070" s="78"/>
      <c r="AR1070" s="78"/>
      <c r="AS1070" s="78"/>
      <c r="AT1070" s="78"/>
      <c r="AU1070" s="78"/>
    </row>
    <row r="1071" spans="3:64" ht="12.95" customHeight="1">
      <c r="C1071" s="139"/>
      <c r="D1071" s="139"/>
      <c r="AA1071" s="78"/>
      <c r="AB1071" s="78"/>
      <c r="AC1071" s="78"/>
      <c r="AD1071" s="78"/>
      <c r="AE1071" s="78"/>
      <c r="AG1071" s="131"/>
      <c r="AN1071" s="78"/>
      <c r="AO1071" s="78"/>
      <c r="AP1071" s="78"/>
      <c r="AQ1071" s="78"/>
      <c r="AR1071" s="78"/>
      <c r="AS1071" s="78"/>
      <c r="AT1071" s="78"/>
      <c r="AU1071" s="78"/>
    </row>
    <row r="1072" spans="3:64" ht="12.95" customHeight="1">
      <c r="C1072" s="139"/>
      <c r="D1072" s="139"/>
      <c r="AA1072" s="78"/>
      <c r="AB1072" s="78"/>
      <c r="AC1072" s="78"/>
      <c r="AD1072" s="78"/>
      <c r="AE1072" s="78"/>
      <c r="AG1072" s="131"/>
      <c r="AN1072" s="78"/>
      <c r="AO1072" s="78"/>
      <c r="AP1072" s="78"/>
      <c r="AQ1072" s="78"/>
      <c r="AR1072" s="78"/>
      <c r="AS1072" s="78"/>
      <c r="AT1072" s="78"/>
      <c r="AU1072" s="78"/>
    </row>
    <row r="1073" spans="3:48" ht="12.95" customHeight="1">
      <c r="C1073" s="139"/>
      <c r="D1073" s="139"/>
      <c r="AA1073" s="78"/>
      <c r="AB1073" s="78"/>
      <c r="AC1073" s="78"/>
      <c r="AD1073" s="78"/>
      <c r="AE1073" s="78"/>
      <c r="AG1073" s="131"/>
      <c r="AN1073" s="78"/>
      <c r="AO1073" s="78"/>
      <c r="AP1073" s="78"/>
      <c r="AQ1073" s="78"/>
      <c r="AR1073" s="78"/>
      <c r="AS1073" s="78"/>
      <c r="AT1073" s="78"/>
      <c r="AU1073" s="78"/>
    </row>
    <row r="1074" spans="3:48" ht="12.95" customHeight="1">
      <c r="C1074" s="139"/>
      <c r="D1074" s="139"/>
      <c r="AA1074" s="78"/>
      <c r="AB1074" s="78"/>
      <c r="AC1074" s="78"/>
      <c r="AD1074" s="78"/>
      <c r="AE1074" s="78"/>
      <c r="AG1074" s="131"/>
      <c r="AN1074" s="78"/>
      <c r="AO1074" s="78"/>
      <c r="AP1074" s="78"/>
      <c r="AQ1074" s="78"/>
      <c r="AR1074" s="78"/>
      <c r="AS1074" s="78"/>
      <c r="AT1074" s="78"/>
      <c r="AU1074" s="78"/>
    </row>
    <row r="1075" spans="3:48" ht="12.95" customHeight="1">
      <c r="C1075" s="139"/>
      <c r="D1075" s="139"/>
      <c r="AA1075" s="78"/>
      <c r="AB1075" s="78"/>
      <c r="AC1075" s="78"/>
      <c r="AD1075" s="78"/>
      <c r="AE1075" s="78"/>
      <c r="AG1075" s="131"/>
      <c r="AN1075" s="78"/>
      <c r="AO1075" s="78"/>
      <c r="AP1075" s="78"/>
      <c r="AQ1075" s="78"/>
      <c r="AR1075" s="78"/>
      <c r="AS1075" s="78"/>
      <c r="AT1075" s="78"/>
      <c r="AU1075" s="78"/>
    </row>
    <row r="1076" spans="3:48" ht="12.95" customHeight="1">
      <c r="C1076" s="139"/>
      <c r="D1076" s="139"/>
      <c r="AA1076" s="78"/>
      <c r="AB1076" s="78"/>
      <c r="AC1076" s="78"/>
      <c r="AD1076" s="78"/>
      <c r="AE1076" s="78"/>
      <c r="AG1076" s="131"/>
      <c r="AN1076" s="78"/>
      <c r="AO1076" s="78"/>
      <c r="AP1076" s="78"/>
      <c r="AQ1076" s="78"/>
      <c r="AR1076" s="78"/>
      <c r="AS1076" s="78"/>
      <c r="AT1076" s="78"/>
      <c r="AU1076" s="78"/>
    </row>
    <row r="1077" spans="3:48" ht="12.95" customHeight="1">
      <c r="C1077" s="139"/>
      <c r="D1077" s="139"/>
      <c r="AA1077" s="78"/>
      <c r="AB1077" s="78"/>
      <c r="AC1077" s="78"/>
      <c r="AD1077" s="78"/>
      <c r="AE1077" s="78"/>
      <c r="AG1077" s="131"/>
      <c r="AN1077" s="78"/>
      <c r="AO1077" s="78"/>
      <c r="AP1077" s="78"/>
      <c r="AQ1077" s="78"/>
      <c r="AR1077" s="78"/>
      <c r="AS1077" s="78"/>
      <c r="AT1077" s="78"/>
      <c r="AU1077" s="78"/>
    </row>
    <row r="1078" spans="3:48" ht="12.95" customHeight="1">
      <c r="C1078" s="139"/>
      <c r="D1078" s="139"/>
      <c r="AA1078" s="78"/>
      <c r="AB1078" s="78"/>
      <c r="AC1078" s="78"/>
      <c r="AD1078" s="78"/>
      <c r="AE1078" s="78"/>
      <c r="AG1078" s="131"/>
      <c r="AN1078" s="78"/>
      <c r="AO1078" s="78"/>
      <c r="AP1078" s="78"/>
      <c r="AQ1078" s="78"/>
      <c r="AR1078" s="78"/>
      <c r="AS1078" s="78"/>
      <c r="AT1078" s="78"/>
      <c r="AU1078" s="78"/>
    </row>
    <row r="1079" spans="3:48" ht="12.95" customHeight="1">
      <c r="C1079" s="139"/>
      <c r="D1079" s="139"/>
      <c r="AA1079" s="78"/>
      <c r="AB1079" s="78"/>
      <c r="AC1079" s="78"/>
      <c r="AD1079" s="78"/>
      <c r="AE1079" s="78"/>
      <c r="AG1079" s="131"/>
      <c r="AN1079" s="78"/>
      <c r="AO1079" s="78"/>
      <c r="AP1079" s="78"/>
      <c r="AQ1079" s="78"/>
      <c r="AR1079" s="78"/>
      <c r="AS1079" s="78"/>
      <c r="AT1079" s="78"/>
      <c r="AU1079" s="78"/>
    </row>
    <row r="1080" spans="3:48" ht="12.95" customHeight="1">
      <c r="C1080" s="139"/>
      <c r="D1080" s="139"/>
      <c r="AA1080" s="78"/>
      <c r="AB1080" s="78"/>
      <c r="AC1080" s="78"/>
      <c r="AD1080" s="78"/>
      <c r="AE1080" s="78"/>
      <c r="AG1080" s="131"/>
      <c r="AN1080" s="78"/>
      <c r="AO1080" s="78"/>
      <c r="AP1080" s="78"/>
      <c r="AQ1080" s="78"/>
      <c r="AR1080" s="78"/>
      <c r="AS1080" s="78"/>
      <c r="AT1080" s="78"/>
      <c r="AU1080" s="78"/>
    </row>
    <row r="1081" spans="3:48" ht="12.95" customHeight="1">
      <c r="C1081" s="139"/>
      <c r="D1081" s="139"/>
      <c r="AA1081" s="78"/>
      <c r="AB1081" s="78"/>
      <c r="AC1081" s="78"/>
      <c r="AD1081" s="78"/>
      <c r="AE1081" s="78"/>
      <c r="AG1081" s="131"/>
      <c r="AN1081" s="78"/>
      <c r="AO1081" s="78"/>
      <c r="AP1081" s="78"/>
      <c r="AQ1081" s="78"/>
      <c r="AR1081" s="78"/>
      <c r="AS1081" s="78"/>
      <c r="AT1081" s="78"/>
      <c r="AU1081" s="78"/>
      <c r="AV1081" s="78"/>
    </row>
    <row r="1082" spans="3:48" ht="12.95" customHeight="1">
      <c r="C1082" s="139"/>
      <c r="D1082" s="139"/>
      <c r="AA1082" s="78"/>
      <c r="AB1082" s="78"/>
      <c r="AC1082" s="78"/>
      <c r="AD1082" s="78"/>
      <c r="AE1082" s="78"/>
      <c r="AG1082" s="131"/>
      <c r="AN1082" s="78"/>
      <c r="AO1082" s="78"/>
      <c r="AP1082" s="78"/>
      <c r="AQ1082" s="78"/>
      <c r="AR1082" s="78"/>
      <c r="AS1082" s="78"/>
      <c r="AT1082" s="78"/>
      <c r="AU1082" s="78"/>
    </row>
    <row r="1083" spans="3:48" ht="12.95" customHeight="1">
      <c r="C1083" s="139"/>
      <c r="D1083" s="139"/>
      <c r="AA1083" s="78"/>
      <c r="AB1083" s="78"/>
      <c r="AC1083" s="78"/>
      <c r="AD1083" s="78"/>
      <c r="AE1083" s="78"/>
      <c r="AG1083" s="131"/>
      <c r="AN1083" s="78"/>
      <c r="AO1083" s="78"/>
      <c r="AP1083" s="78"/>
      <c r="AQ1083" s="78"/>
      <c r="AR1083" s="78"/>
      <c r="AS1083" s="78"/>
      <c r="AT1083" s="78"/>
      <c r="AU1083" s="78"/>
      <c r="AV1083" s="78"/>
    </row>
    <row r="1084" spans="3:48" ht="12.95" customHeight="1">
      <c r="C1084" s="139"/>
      <c r="D1084" s="139"/>
      <c r="AA1084" s="78"/>
      <c r="AB1084" s="78"/>
      <c r="AC1084" s="78"/>
      <c r="AD1084" s="78"/>
      <c r="AE1084" s="78"/>
      <c r="AG1084" s="131"/>
      <c r="AN1084" s="78"/>
      <c r="AO1084" s="78"/>
      <c r="AP1084" s="78"/>
      <c r="AQ1084" s="78"/>
      <c r="AR1084" s="78"/>
      <c r="AS1084" s="78"/>
      <c r="AT1084" s="78"/>
      <c r="AU1084" s="78"/>
    </row>
    <row r="1085" spans="3:48" ht="12.95" customHeight="1">
      <c r="C1085" s="139"/>
      <c r="D1085" s="139"/>
      <c r="AA1085" s="78"/>
      <c r="AB1085" s="78"/>
      <c r="AC1085" s="78"/>
      <c r="AD1085" s="78"/>
      <c r="AE1085" s="78"/>
      <c r="AG1085" s="131"/>
      <c r="AN1085" s="78"/>
      <c r="AO1085" s="78"/>
      <c r="AP1085" s="78"/>
      <c r="AQ1085" s="78"/>
      <c r="AR1085" s="78"/>
      <c r="AS1085" s="78"/>
      <c r="AT1085" s="78"/>
      <c r="AU1085" s="78"/>
    </row>
    <row r="1086" spans="3:48" ht="12.95" customHeight="1">
      <c r="C1086" s="139"/>
      <c r="D1086" s="139"/>
      <c r="AA1086" s="78"/>
      <c r="AB1086" s="78"/>
      <c r="AC1086" s="78"/>
      <c r="AD1086" s="78"/>
      <c r="AE1086" s="78"/>
      <c r="AG1086" s="131"/>
      <c r="AN1086" s="78"/>
      <c r="AO1086" s="78"/>
      <c r="AP1086" s="78"/>
      <c r="AQ1086" s="78"/>
      <c r="AR1086" s="78"/>
      <c r="AS1086" s="78"/>
      <c r="AT1086" s="78"/>
      <c r="AU1086" s="78"/>
    </row>
    <row r="1087" spans="3:48" ht="12.95" customHeight="1">
      <c r="C1087" s="139"/>
      <c r="D1087" s="139"/>
      <c r="AA1087" s="78"/>
      <c r="AB1087" s="78"/>
      <c r="AC1087" s="78"/>
      <c r="AD1087" s="78"/>
      <c r="AE1087" s="78"/>
      <c r="AG1087" s="131"/>
      <c r="AN1087" s="78"/>
      <c r="AO1087" s="78"/>
      <c r="AP1087" s="78"/>
      <c r="AQ1087" s="78"/>
      <c r="AR1087" s="78"/>
      <c r="AS1087" s="78"/>
      <c r="AT1087" s="78"/>
      <c r="AU1087" s="78"/>
    </row>
    <row r="1088" spans="3:48" ht="12.95" customHeight="1">
      <c r="C1088" s="139"/>
      <c r="D1088" s="139"/>
      <c r="AA1088" s="78"/>
      <c r="AB1088" s="78"/>
      <c r="AC1088" s="78"/>
      <c r="AD1088" s="78"/>
      <c r="AE1088" s="78"/>
      <c r="AG1088" s="131"/>
      <c r="AN1088" s="78"/>
      <c r="AO1088" s="78"/>
      <c r="AP1088" s="78"/>
      <c r="AQ1088" s="78"/>
      <c r="AR1088" s="78"/>
      <c r="AS1088" s="78"/>
      <c r="AT1088" s="78"/>
      <c r="AU1088" s="78"/>
    </row>
    <row r="1089" spans="3:47" ht="12.95" customHeight="1">
      <c r="C1089" s="139"/>
      <c r="D1089" s="139"/>
      <c r="AA1089" s="78"/>
      <c r="AB1089" s="78"/>
      <c r="AC1089" s="78"/>
      <c r="AD1089" s="78"/>
      <c r="AE1089" s="78"/>
      <c r="AG1089" s="131"/>
      <c r="AN1089" s="78"/>
      <c r="AO1089" s="78"/>
      <c r="AP1089" s="78"/>
      <c r="AQ1089" s="78"/>
      <c r="AR1089" s="78"/>
      <c r="AS1089" s="78"/>
      <c r="AT1089" s="78"/>
      <c r="AU1089" s="78"/>
    </row>
    <row r="1090" spans="3:47" ht="12.95" customHeight="1">
      <c r="C1090" s="139"/>
      <c r="D1090" s="139"/>
      <c r="AA1090" s="78"/>
      <c r="AB1090" s="78"/>
      <c r="AC1090" s="78"/>
      <c r="AD1090" s="78"/>
      <c r="AE1090" s="78"/>
      <c r="AG1090" s="131"/>
      <c r="AN1090" s="78"/>
      <c r="AO1090" s="78"/>
      <c r="AP1090" s="78"/>
      <c r="AQ1090" s="78"/>
      <c r="AR1090" s="78"/>
      <c r="AS1090" s="78"/>
      <c r="AT1090" s="78"/>
      <c r="AU1090" s="78"/>
    </row>
    <row r="1091" spans="3:47" ht="12.95" customHeight="1">
      <c r="C1091" s="139"/>
      <c r="D1091" s="139"/>
      <c r="AA1091" s="78"/>
      <c r="AB1091" s="78"/>
      <c r="AC1091" s="78"/>
      <c r="AD1091" s="78"/>
      <c r="AE1091" s="78"/>
      <c r="AG1091" s="131"/>
      <c r="AN1091" s="78"/>
      <c r="AO1091" s="78"/>
      <c r="AP1091" s="78"/>
      <c r="AQ1091" s="78"/>
      <c r="AR1091" s="78"/>
      <c r="AS1091" s="78"/>
      <c r="AT1091" s="78"/>
      <c r="AU1091" s="78"/>
    </row>
    <row r="1092" spans="3:47" ht="12.95" customHeight="1">
      <c r="C1092" s="139"/>
      <c r="D1092" s="139"/>
      <c r="AA1092" s="78"/>
      <c r="AB1092" s="78"/>
      <c r="AC1092" s="78"/>
      <c r="AD1092" s="78"/>
      <c r="AE1092" s="78"/>
      <c r="AG1092" s="131"/>
      <c r="AN1092" s="78"/>
      <c r="AO1092" s="78"/>
      <c r="AP1092" s="78"/>
      <c r="AQ1092" s="78"/>
      <c r="AR1092" s="78"/>
      <c r="AS1092" s="78"/>
      <c r="AT1092" s="78"/>
      <c r="AU1092" s="78"/>
    </row>
    <row r="1093" spans="3:47" ht="12.95" customHeight="1">
      <c r="C1093" s="139"/>
      <c r="D1093" s="139"/>
      <c r="AA1093" s="78"/>
      <c r="AB1093" s="78"/>
      <c r="AC1093" s="78"/>
      <c r="AD1093" s="78"/>
      <c r="AE1093" s="78"/>
      <c r="AG1093" s="131"/>
      <c r="AN1093" s="78"/>
      <c r="AO1093" s="78"/>
      <c r="AP1093" s="78"/>
      <c r="AQ1093" s="78"/>
      <c r="AR1093" s="78"/>
      <c r="AS1093" s="78"/>
      <c r="AT1093" s="78"/>
      <c r="AU1093" s="78"/>
    </row>
    <row r="1094" spans="3:47" ht="12.95" customHeight="1">
      <c r="C1094" s="139"/>
      <c r="D1094" s="139"/>
      <c r="AA1094" s="78"/>
      <c r="AB1094" s="78"/>
      <c r="AC1094" s="78"/>
      <c r="AD1094" s="78"/>
      <c r="AE1094" s="78"/>
      <c r="AG1094" s="131"/>
      <c r="AN1094" s="78"/>
      <c r="AO1094" s="78"/>
      <c r="AP1094" s="78"/>
      <c r="AQ1094" s="78"/>
      <c r="AR1094" s="78"/>
      <c r="AS1094" s="78"/>
      <c r="AT1094" s="78"/>
      <c r="AU1094" s="78"/>
    </row>
    <row r="1095" spans="3:47" ht="12.95" customHeight="1">
      <c r="C1095" s="139"/>
      <c r="D1095" s="139"/>
      <c r="AA1095" s="78"/>
      <c r="AB1095" s="78"/>
      <c r="AC1095" s="78"/>
      <c r="AD1095" s="78"/>
      <c r="AE1095" s="78"/>
      <c r="AG1095" s="131"/>
      <c r="AN1095" s="78"/>
      <c r="AO1095" s="78"/>
      <c r="AP1095" s="78"/>
      <c r="AQ1095" s="78"/>
      <c r="AR1095" s="78"/>
      <c r="AS1095" s="78"/>
      <c r="AT1095" s="78"/>
      <c r="AU1095" s="78"/>
    </row>
    <row r="1096" spans="3:47" ht="12.95" customHeight="1">
      <c r="C1096" s="139"/>
      <c r="D1096" s="139"/>
      <c r="AA1096" s="78"/>
      <c r="AB1096" s="78"/>
      <c r="AC1096" s="78"/>
      <c r="AD1096" s="78"/>
      <c r="AE1096" s="78"/>
      <c r="AG1096" s="131"/>
      <c r="AN1096" s="78"/>
      <c r="AO1096" s="78"/>
      <c r="AP1096" s="78"/>
      <c r="AQ1096" s="78"/>
      <c r="AR1096" s="78"/>
      <c r="AS1096" s="78"/>
      <c r="AT1096" s="78"/>
      <c r="AU1096" s="78"/>
    </row>
    <row r="1097" spans="3:47" ht="12.95" customHeight="1">
      <c r="C1097" s="139"/>
      <c r="D1097" s="139"/>
      <c r="AA1097" s="78"/>
      <c r="AB1097" s="78"/>
      <c r="AC1097" s="78"/>
      <c r="AD1097" s="78"/>
      <c r="AE1097" s="78"/>
      <c r="AG1097" s="131"/>
      <c r="AN1097" s="78"/>
      <c r="AO1097" s="78"/>
      <c r="AP1097" s="78"/>
      <c r="AQ1097" s="78"/>
      <c r="AR1097" s="78"/>
      <c r="AS1097" s="78"/>
      <c r="AT1097" s="78"/>
      <c r="AU1097" s="78"/>
    </row>
    <row r="1098" spans="3:47" ht="12.95" customHeight="1">
      <c r="C1098" s="139"/>
      <c r="D1098" s="139"/>
      <c r="AA1098" s="78"/>
      <c r="AB1098" s="78"/>
      <c r="AC1098" s="78"/>
      <c r="AD1098" s="78"/>
      <c r="AE1098" s="78"/>
      <c r="AG1098" s="131"/>
      <c r="AN1098" s="78"/>
      <c r="AO1098" s="78"/>
      <c r="AP1098" s="78"/>
      <c r="AQ1098" s="78"/>
      <c r="AR1098" s="78"/>
      <c r="AS1098" s="78"/>
      <c r="AT1098" s="78"/>
      <c r="AU1098" s="78"/>
    </row>
    <row r="1099" spans="3:47" ht="12.95" customHeight="1">
      <c r="C1099" s="139"/>
      <c r="D1099" s="139"/>
      <c r="AA1099" s="78"/>
      <c r="AB1099" s="78"/>
      <c r="AC1099" s="78"/>
      <c r="AD1099" s="78"/>
      <c r="AE1099" s="78"/>
      <c r="AG1099" s="131"/>
      <c r="AN1099" s="78"/>
      <c r="AO1099" s="78"/>
      <c r="AP1099" s="78"/>
      <c r="AQ1099" s="78"/>
      <c r="AR1099" s="78"/>
      <c r="AS1099" s="78"/>
      <c r="AT1099" s="78"/>
      <c r="AU1099" s="78"/>
    </row>
    <row r="1100" spans="3:47" ht="12.95" customHeight="1">
      <c r="C1100" s="139"/>
      <c r="D1100" s="139"/>
      <c r="AA1100" s="78"/>
      <c r="AB1100" s="78"/>
      <c r="AC1100" s="78"/>
      <c r="AD1100" s="78"/>
      <c r="AE1100" s="78"/>
      <c r="AG1100" s="131"/>
      <c r="AN1100" s="78"/>
      <c r="AO1100" s="78"/>
      <c r="AP1100" s="78"/>
      <c r="AQ1100" s="78"/>
      <c r="AR1100" s="78"/>
      <c r="AS1100" s="78"/>
      <c r="AT1100" s="78"/>
      <c r="AU1100" s="78"/>
    </row>
    <row r="1101" spans="3:47" ht="12.95" customHeight="1">
      <c r="C1101" s="139"/>
      <c r="D1101" s="139"/>
      <c r="AA1101" s="78"/>
      <c r="AB1101" s="78"/>
      <c r="AC1101" s="78"/>
      <c r="AD1101" s="78"/>
      <c r="AE1101" s="78"/>
      <c r="AG1101" s="131"/>
      <c r="AN1101" s="78"/>
      <c r="AO1101" s="78"/>
      <c r="AP1101" s="78"/>
      <c r="AQ1101" s="78"/>
      <c r="AR1101" s="78"/>
      <c r="AS1101" s="78"/>
      <c r="AT1101" s="78"/>
      <c r="AU1101" s="78"/>
    </row>
    <row r="1102" spans="3:47" ht="12.95" customHeight="1">
      <c r="C1102" s="139"/>
      <c r="D1102" s="139"/>
      <c r="AA1102" s="78"/>
      <c r="AB1102" s="78"/>
      <c r="AC1102" s="78"/>
      <c r="AD1102" s="78"/>
      <c r="AE1102" s="78"/>
      <c r="AG1102" s="131"/>
      <c r="AN1102" s="78"/>
      <c r="AO1102" s="78"/>
      <c r="AP1102" s="78"/>
      <c r="AQ1102" s="78"/>
      <c r="AR1102" s="78"/>
      <c r="AS1102" s="78"/>
      <c r="AT1102" s="78"/>
      <c r="AU1102" s="78"/>
    </row>
    <row r="1103" spans="3:47" ht="12.95" customHeight="1">
      <c r="C1103" s="139"/>
      <c r="D1103" s="139"/>
      <c r="AA1103" s="78"/>
      <c r="AB1103" s="78"/>
      <c r="AC1103" s="78"/>
      <c r="AD1103" s="78"/>
      <c r="AE1103" s="78"/>
      <c r="AG1103" s="131"/>
      <c r="AN1103" s="78"/>
      <c r="AO1103" s="78"/>
      <c r="AP1103" s="78"/>
      <c r="AQ1103" s="78"/>
      <c r="AR1103" s="78"/>
      <c r="AS1103" s="78"/>
      <c r="AT1103" s="78"/>
      <c r="AU1103" s="78"/>
    </row>
    <row r="1104" spans="3:47" ht="12.95" customHeight="1">
      <c r="C1104" s="139"/>
      <c r="D1104" s="139"/>
      <c r="AA1104" s="78"/>
      <c r="AB1104" s="78"/>
      <c r="AC1104" s="78"/>
      <c r="AD1104" s="78"/>
      <c r="AE1104" s="78"/>
      <c r="AG1104" s="131"/>
      <c r="AN1104" s="78"/>
      <c r="AO1104" s="78"/>
      <c r="AP1104" s="78"/>
      <c r="AQ1104" s="78"/>
      <c r="AR1104" s="78"/>
      <c r="AS1104" s="78"/>
      <c r="AT1104" s="78"/>
      <c r="AU1104" s="78"/>
    </row>
    <row r="1105" spans="3:47" ht="12.95" customHeight="1">
      <c r="C1105" s="139"/>
      <c r="D1105" s="139"/>
      <c r="AA1105" s="78"/>
      <c r="AB1105" s="78"/>
      <c r="AC1105" s="78"/>
      <c r="AD1105" s="78"/>
      <c r="AE1105" s="78"/>
      <c r="AG1105" s="131"/>
      <c r="AN1105" s="78"/>
      <c r="AO1105" s="78"/>
      <c r="AP1105" s="78"/>
      <c r="AQ1105" s="78"/>
      <c r="AR1105" s="78"/>
      <c r="AS1105" s="78"/>
      <c r="AT1105" s="78"/>
      <c r="AU1105" s="78"/>
    </row>
    <row r="1106" spans="3:47" ht="12.95" customHeight="1">
      <c r="C1106" s="139"/>
      <c r="D1106" s="139"/>
      <c r="AA1106" s="78"/>
      <c r="AB1106" s="78"/>
      <c r="AC1106" s="78"/>
      <c r="AD1106" s="78"/>
      <c r="AE1106" s="78"/>
      <c r="AG1106" s="131"/>
      <c r="AN1106" s="78"/>
      <c r="AO1106" s="78"/>
      <c r="AP1106" s="78"/>
      <c r="AQ1106" s="78"/>
      <c r="AR1106" s="78"/>
      <c r="AS1106" s="78"/>
      <c r="AT1106" s="78"/>
      <c r="AU1106" s="78"/>
    </row>
    <row r="1107" spans="3:47" ht="12.95" customHeight="1">
      <c r="C1107" s="139"/>
      <c r="D1107" s="139"/>
      <c r="AA1107" s="78"/>
      <c r="AB1107" s="78"/>
      <c r="AC1107" s="78"/>
      <c r="AD1107" s="78"/>
      <c r="AE1107" s="78"/>
      <c r="AG1107" s="131"/>
      <c r="AN1107" s="78"/>
      <c r="AO1107" s="78"/>
      <c r="AP1107" s="78"/>
      <c r="AQ1107" s="78"/>
      <c r="AR1107" s="78"/>
      <c r="AS1107" s="78"/>
      <c r="AT1107" s="78"/>
      <c r="AU1107" s="78"/>
    </row>
    <row r="1108" spans="3:47" ht="12.95" customHeight="1">
      <c r="C1108" s="139"/>
      <c r="D1108" s="139"/>
      <c r="AA1108" s="78"/>
      <c r="AB1108" s="78"/>
      <c r="AC1108" s="78"/>
      <c r="AD1108" s="78"/>
      <c r="AE1108" s="78"/>
      <c r="AG1108" s="131"/>
      <c r="AN1108" s="78"/>
      <c r="AO1108" s="78"/>
      <c r="AP1108" s="78"/>
      <c r="AQ1108" s="78"/>
      <c r="AR1108" s="78"/>
      <c r="AS1108" s="78"/>
      <c r="AT1108" s="78"/>
      <c r="AU1108" s="78"/>
    </row>
    <row r="1109" spans="3:47" ht="12.95" customHeight="1">
      <c r="C1109" s="139"/>
      <c r="D1109" s="139"/>
      <c r="AA1109" s="78"/>
      <c r="AB1109" s="78"/>
      <c r="AC1109" s="78"/>
      <c r="AD1109" s="78"/>
      <c r="AE1109" s="78"/>
      <c r="AG1109" s="131"/>
      <c r="AN1109" s="78"/>
      <c r="AO1109" s="78"/>
      <c r="AP1109" s="78"/>
      <c r="AQ1109" s="78"/>
      <c r="AR1109" s="78"/>
      <c r="AS1109" s="78"/>
      <c r="AT1109" s="78"/>
      <c r="AU1109" s="78"/>
    </row>
    <row r="1110" spans="3:47" ht="12.95" customHeight="1">
      <c r="C1110" s="139"/>
      <c r="D1110" s="139"/>
      <c r="AA1110" s="78"/>
      <c r="AB1110" s="78"/>
      <c r="AC1110" s="78"/>
      <c r="AD1110" s="78"/>
      <c r="AE1110" s="78"/>
      <c r="AG1110" s="131"/>
      <c r="AN1110" s="78"/>
      <c r="AO1110" s="78"/>
      <c r="AP1110" s="78"/>
      <c r="AQ1110" s="78"/>
      <c r="AR1110" s="78"/>
      <c r="AS1110" s="78"/>
      <c r="AT1110" s="78"/>
      <c r="AU1110" s="78"/>
    </row>
    <row r="1111" spans="3:47" ht="12.95" customHeight="1">
      <c r="C1111" s="139"/>
      <c r="D1111" s="139"/>
      <c r="AA1111" s="78"/>
      <c r="AB1111" s="78"/>
      <c r="AC1111" s="78"/>
      <c r="AD1111" s="78"/>
      <c r="AE1111" s="78"/>
      <c r="AG1111" s="131"/>
      <c r="AN1111" s="78"/>
      <c r="AO1111" s="78"/>
      <c r="AP1111" s="78"/>
      <c r="AQ1111" s="78"/>
      <c r="AR1111" s="78"/>
      <c r="AS1111" s="78"/>
      <c r="AT1111" s="78"/>
      <c r="AU1111" s="78"/>
    </row>
    <row r="1112" spans="3:47" ht="12.95" customHeight="1">
      <c r="C1112" s="139"/>
      <c r="D1112" s="139"/>
      <c r="AA1112" s="78"/>
      <c r="AB1112" s="78"/>
      <c r="AC1112" s="78"/>
      <c r="AD1112" s="78"/>
      <c r="AE1112" s="78"/>
      <c r="AG1112" s="131"/>
      <c r="AN1112" s="78"/>
      <c r="AO1112" s="78"/>
      <c r="AP1112" s="78"/>
      <c r="AQ1112" s="78"/>
      <c r="AR1112" s="78"/>
      <c r="AS1112" s="78"/>
      <c r="AT1112" s="78"/>
      <c r="AU1112" s="78"/>
    </row>
    <row r="1113" spans="3:47" ht="12.95" customHeight="1">
      <c r="C1113" s="139"/>
      <c r="D1113" s="139"/>
      <c r="AA1113" s="78"/>
      <c r="AB1113" s="78"/>
      <c r="AC1113" s="78"/>
      <c r="AD1113" s="78"/>
      <c r="AE1113" s="78"/>
      <c r="AG1113" s="131"/>
      <c r="AN1113" s="78"/>
      <c r="AO1113" s="78"/>
      <c r="AP1113" s="78"/>
      <c r="AQ1113" s="78"/>
      <c r="AR1113" s="78"/>
      <c r="AS1113" s="78"/>
      <c r="AT1113" s="78"/>
      <c r="AU1113" s="78"/>
    </row>
    <row r="1114" spans="3:47" ht="12.95" customHeight="1">
      <c r="C1114" s="139"/>
      <c r="D1114" s="139"/>
      <c r="AA1114" s="78"/>
      <c r="AB1114" s="78"/>
      <c r="AC1114" s="78"/>
      <c r="AD1114" s="78"/>
      <c r="AE1114" s="78"/>
      <c r="AG1114" s="131"/>
      <c r="AN1114" s="78"/>
      <c r="AO1114" s="78"/>
      <c r="AP1114" s="78"/>
      <c r="AQ1114" s="78"/>
      <c r="AR1114" s="78"/>
      <c r="AS1114" s="78"/>
      <c r="AT1114" s="78"/>
      <c r="AU1114" s="78"/>
    </row>
    <row r="1115" spans="3:47" ht="12.95" customHeight="1">
      <c r="C1115" s="139"/>
      <c r="D1115" s="139"/>
      <c r="AA1115" s="78"/>
      <c r="AB1115" s="78"/>
      <c r="AC1115" s="78"/>
      <c r="AD1115" s="78"/>
      <c r="AE1115" s="78"/>
      <c r="AG1115" s="131"/>
      <c r="AN1115" s="78"/>
      <c r="AO1115" s="78"/>
      <c r="AP1115" s="78"/>
      <c r="AQ1115" s="78"/>
      <c r="AR1115" s="78"/>
      <c r="AS1115" s="78"/>
      <c r="AT1115" s="78"/>
      <c r="AU1115" s="78"/>
    </row>
    <row r="1116" spans="3:47" ht="12.95" customHeight="1">
      <c r="C1116" s="139"/>
      <c r="D1116" s="139"/>
      <c r="AA1116" s="78"/>
      <c r="AB1116" s="78"/>
      <c r="AC1116" s="78"/>
      <c r="AD1116" s="78"/>
      <c r="AE1116" s="78"/>
      <c r="AG1116" s="131"/>
      <c r="AN1116" s="78"/>
      <c r="AO1116" s="78"/>
      <c r="AP1116" s="78"/>
      <c r="AQ1116" s="78"/>
      <c r="AR1116" s="78"/>
      <c r="AS1116" s="78"/>
      <c r="AT1116" s="78"/>
      <c r="AU1116" s="78"/>
    </row>
    <row r="1117" spans="3:47" ht="12.95" customHeight="1">
      <c r="C1117" s="139"/>
      <c r="D1117" s="139"/>
      <c r="AA1117" s="78"/>
      <c r="AB1117" s="78"/>
      <c r="AC1117" s="78"/>
      <c r="AD1117" s="78"/>
      <c r="AE1117" s="78"/>
      <c r="AG1117" s="131"/>
      <c r="AN1117" s="78"/>
      <c r="AO1117" s="78"/>
      <c r="AP1117" s="78"/>
      <c r="AQ1117" s="78"/>
      <c r="AR1117" s="78"/>
      <c r="AS1117" s="78"/>
      <c r="AT1117" s="78"/>
      <c r="AU1117" s="78"/>
    </row>
    <row r="1118" spans="3:47" ht="12.95" customHeight="1">
      <c r="C1118" s="139"/>
      <c r="D1118" s="139"/>
      <c r="AA1118" s="78"/>
      <c r="AB1118" s="78"/>
      <c r="AC1118" s="78"/>
      <c r="AD1118" s="78"/>
      <c r="AE1118" s="78"/>
      <c r="AG1118" s="131"/>
      <c r="AN1118" s="78"/>
      <c r="AO1118" s="78"/>
      <c r="AP1118" s="78"/>
      <c r="AQ1118" s="78"/>
      <c r="AR1118" s="78"/>
      <c r="AS1118" s="78"/>
      <c r="AT1118" s="78"/>
      <c r="AU1118" s="78"/>
    </row>
    <row r="1119" spans="3:47" ht="12.95" customHeight="1">
      <c r="C1119" s="139"/>
      <c r="D1119" s="139"/>
      <c r="AA1119" s="78"/>
      <c r="AB1119" s="78"/>
      <c r="AC1119" s="78"/>
      <c r="AD1119" s="78"/>
      <c r="AE1119" s="78"/>
      <c r="AG1119" s="131"/>
      <c r="AN1119" s="78"/>
      <c r="AO1119" s="78"/>
      <c r="AP1119" s="78"/>
      <c r="AQ1119" s="78"/>
      <c r="AR1119" s="78"/>
      <c r="AS1119" s="78"/>
      <c r="AT1119" s="78"/>
      <c r="AU1119" s="78"/>
    </row>
    <row r="1120" spans="3:47" ht="12.95" customHeight="1">
      <c r="C1120" s="139"/>
      <c r="D1120" s="139"/>
      <c r="AA1120" s="78"/>
      <c r="AB1120" s="78"/>
      <c r="AC1120" s="78"/>
      <c r="AD1120" s="78"/>
      <c r="AE1120" s="78"/>
      <c r="AG1120" s="131"/>
      <c r="AN1120" s="78"/>
      <c r="AO1120" s="78"/>
      <c r="AP1120" s="78"/>
      <c r="AQ1120" s="78"/>
      <c r="AR1120" s="78"/>
      <c r="AS1120" s="78"/>
      <c r="AT1120" s="78"/>
      <c r="AU1120" s="78"/>
    </row>
    <row r="1121" spans="3:47" ht="12.95" customHeight="1">
      <c r="C1121" s="139"/>
      <c r="D1121" s="139"/>
      <c r="AA1121" s="78"/>
      <c r="AB1121" s="78"/>
      <c r="AC1121" s="78"/>
      <c r="AD1121" s="78"/>
      <c r="AE1121" s="78"/>
      <c r="AG1121" s="131"/>
      <c r="AN1121" s="78"/>
      <c r="AO1121" s="78"/>
      <c r="AP1121" s="78"/>
      <c r="AQ1121" s="78"/>
      <c r="AR1121" s="78"/>
      <c r="AS1121" s="78"/>
      <c r="AT1121" s="78"/>
      <c r="AU1121" s="78"/>
    </row>
    <row r="1122" spans="3:47" ht="12.95" customHeight="1">
      <c r="C1122" s="139"/>
      <c r="D1122" s="139"/>
      <c r="AA1122" s="78"/>
      <c r="AB1122" s="78"/>
      <c r="AC1122" s="78"/>
      <c r="AD1122" s="78"/>
      <c r="AE1122" s="78"/>
      <c r="AG1122" s="131"/>
      <c r="AN1122" s="78"/>
      <c r="AO1122" s="78"/>
      <c r="AP1122" s="78"/>
      <c r="AQ1122" s="78"/>
      <c r="AR1122" s="78"/>
      <c r="AS1122" s="78"/>
      <c r="AT1122" s="78"/>
      <c r="AU1122" s="78"/>
    </row>
    <row r="1123" spans="3:47" ht="12.95" customHeight="1">
      <c r="C1123" s="139"/>
      <c r="D1123" s="139"/>
      <c r="AA1123" s="78"/>
      <c r="AB1123" s="78"/>
      <c r="AC1123" s="78"/>
      <c r="AD1123" s="78"/>
      <c r="AE1123" s="78"/>
      <c r="AG1123" s="131"/>
      <c r="AN1123" s="78"/>
      <c r="AO1123" s="78"/>
      <c r="AP1123" s="78"/>
      <c r="AQ1123" s="78"/>
      <c r="AR1123" s="78"/>
      <c r="AS1123" s="78"/>
      <c r="AT1123" s="78"/>
      <c r="AU1123" s="78"/>
    </row>
    <row r="1124" spans="3:47" ht="12.95" customHeight="1">
      <c r="C1124" s="139"/>
      <c r="D1124" s="139"/>
      <c r="AA1124" s="78"/>
      <c r="AB1124" s="78"/>
      <c r="AC1124" s="78"/>
      <c r="AD1124" s="78"/>
      <c r="AE1124" s="78"/>
      <c r="AG1124" s="131"/>
      <c r="AN1124" s="78"/>
      <c r="AO1124" s="78"/>
      <c r="AP1124" s="78"/>
      <c r="AQ1124" s="78"/>
      <c r="AR1124" s="78"/>
      <c r="AS1124" s="78"/>
      <c r="AT1124" s="78"/>
      <c r="AU1124" s="78"/>
    </row>
    <row r="1125" spans="3:47" ht="12.95" customHeight="1">
      <c r="C1125" s="139"/>
      <c r="D1125" s="139"/>
      <c r="AA1125" s="78"/>
      <c r="AB1125" s="78"/>
      <c r="AC1125" s="78"/>
      <c r="AD1125" s="78"/>
      <c r="AE1125" s="78"/>
      <c r="AG1125" s="131"/>
      <c r="AN1125" s="78"/>
      <c r="AO1125" s="78"/>
      <c r="AP1125" s="78"/>
      <c r="AQ1125" s="78"/>
      <c r="AR1125" s="78"/>
      <c r="AS1125" s="78"/>
      <c r="AT1125" s="78"/>
      <c r="AU1125" s="78"/>
    </row>
    <row r="1126" spans="3:47" ht="12.95" customHeight="1">
      <c r="C1126" s="139"/>
      <c r="D1126" s="139"/>
      <c r="AA1126" s="78"/>
      <c r="AB1126" s="78"/>
      <c r="AC1126" s="78"/>
      <c r="AD1126" s="78"/>
      <c r="AE1126" s="78"/>
      <c r="AG1126" s="131"/>
      <c r="AN1126" s="78"/>
      <c r="AO1126" s="78"/>
      <c r="AP1126" s="78"/>
      <c r="AQ1126" s="78"/>
      <c r="AR1126" s="78"/>
      <c r="AS1126" s="78"/>
      <c r="AT1126" s="78"/>
      <c r="AU1126" s="78"/>
    </row>
    <row r="1127" spans="3:47" ht="12.95" customHeight="1">
      <c r="C1127" s="139"/>
      <c r="D1127" s="139"/>
      <c r="AA1127" s="78"/>
      <c r="AB1127" s="78"/>
      <c r="AC1127" s="78"/>
      <c r="AD1127" s="78"/>
      <c r="AE1127" s="78"/>
      <c r="AG1127" s="131"/>
      <c r="AN1127" s="78"/>
      <c r="AO1127" s="78"/>
      <c r="AP1127" s="78"/>
      <c r="AQ1127" s="78"/>
      <c r="AR1127" s="78"/>
      <c r="AS1127" s="78"/>
      <c r="AT1127" s="78"/>
      <c r="AU1127" s="78"/>
    </row>
    <row r="1128" spans="3:47" ht="12.95" customHeight="1">
      <c r="C1128" s="139"/>
      <c r="D1128" s="139"/>
      <c r="AA1128" s="78"/>
      <c r="AB1128" s="78"/>
      <c r="AC1128" s="78"/>
      <c r="AD1128" s="78"/>
      <c r="AE1128" s="78"/>
      <c r="AG1128" s="131"/>
      <c r="AN1128" s="78"/>
      <c r="AO1128" s="78"/>
      <c r="AP1128" s="78"/>
      <c r="AQ1128" s="78"/>
      <c r="AR1128" s="78"/>
      <c r="AS1128" s="78"/>
      <c r="AT1128" s="78"/>
      <c r="AU1128" s="78"/>
    </row>
    <row r="1129" spans="3:47" ht="12.95" customHeight="1">
      <c r="C1129" s="139"/>
      <c r="D1129" s="139"/>
      <c r="AA1129" s="78"/>
      <c r="AB1129" s="78"/>
      <c r="AC1129" s="78"/>
      <c r="AD1129" s="78"/>
      <c r="AE1129" s="78"/>
      <c r="AG1129" s="131"/>
      <c r="AN1129" s="78"/>
      <c r="AO1129" s="78"/>
      <c r="AP1129" s="78"/>
      <c r="AQ1129" s="78"/>
      <c r="AR1129" s="78"/>
      <c r="AS1129" s="78"/>
      <c r="AT1129" s="78"/>
      <c r="AU1129" s="78"/>
    </row>
    <row r="1130" spans="3:47" ht="12.95" customHeight="1">
      <c r="C1130" s="139"/>
      <c r="D1130" s="139"/>
      <c r="AA1130" s="78"/>
      <c r="AB1130" s="78"/>
      <c r="AC1130" s="78"/>
      <c r="AD1130" s="78"/>
      <c r="AE1130" s="78"/>
      <c r="AG1130" s="131"/>
      <c r="AN1130" s="78"/>
      <c r="AO1130" s="78"/>
      <c r="AP1130" s="78"/>
      <c r="AQ1130" s="78"/>
      <c r="AR1130" s="78"/>
      <c r="AS1130" s="78"/>
      <c r="AT1130" s="78"/>
      <c r="AU1130" s="78"/>
    </row>
    <row r="1131" spans="3:47" ht="12.95" customHeight="1">
      <c r="C1131" s="139"/>
      <c r="D1131" s="139"/>
      <c r="AA1131" s="78"/>
      <c r="AB1131" s="78"/>
      <c r="AC1131" s="78"/>
      <c r="AD1131" s="78"/>
      <c r="AE1131" s="78"/>
      <c r="AG1131" s="131"/>
      <c r="AN1131" s="78"/>
      <c r="AO1131" s="78"/>
      <c r="AP1131" s="78"/>
      <c r="AQ1131" s="78"/>
      <c r="AR1131" s="78"/>
      <c r="AS1131" s="78"/>
      <c r="AT1131" s="78"/>
      <c r="AU1131" s="78"/>
    </row>
    <row r="1132" spans="3:47" ht="12.95" customHeight="1">
      <c r="C1132" s="139"/>
      <c r="D1132" s="139"/>
      <c r="AA1132" s="78"/>
      <c r="AB1132" s="78"/>
      <c r="AC1132" s="78"/>
      <c r="AD1132" s="78"/>
      <c r="AE1132" s="78"/>
      <c r="AG1132" s="131"/>
      <c r="AN1132" s="78"/>
      <c r="AO1132" s="78"/>
      <c r="AP1132" s="78"/>
      <c r="AQ1132" s="78"/>
      <c r="AR1132" s="78"/>
      <c r="AS1132" s="78"/>
      <c r="AT1132" s="78"/>
      <c r="AU1132" s="78"/>
    </row>
    <row r="1133" spans="3:47" ht="12.95" customHeight="1">
      <c r="C1133" s="139"/>
      <c r="D1133" s="139"/>
      <c r="AA1133" s="78"/>
      <c r="AB1133" s="78"/>
      <c r="AC1133" s="78"/>
      <c r="AD1133" s="78"/>
      <c r="AE1133" s="78"/>
      <c r="AG1133" s="131"/>
      <c r="AN1133" s="78"/>
      <c r="AO1133" s="78"/>
      <c r="AP1133" s="78"/>
      <c r="AQ1133" s="78"/>
      <c r="AR1133" s="78"/>
      <c r="AS1133" s="78"/>
      <c r="AT1133" s="78"/>
      <c r="AU1133" s="78"/>
    </row>
    <row r="1134" spans="3:47" ht="12.95" customHeight="1">
      <c r="C1134" s="139"/>
      <c r="D1134" s="139"/>
      <c r="AA1134" s="78"/>
      <c r="AB1134" s="78"/>
      <c r="AC1134" s="78"/>
      <c r="AD1134" s="78"/>
      <c r="AE1134" s="78"/>
      <c r="AG1134" s="131"/>
      <c r="AN1134" s="78"/>
      <c r="AO1134" s="78"/>
      <c r="AP1134" s="78"/>
      <c r="AQ1134" s="78"/>
      <c r="AR1134" s="78"/>
      <c r="AS1134" s="78"/>
      <c r="AT1134" s="78"/>
      <c r="AU1134" s="78"/>
    </row>
    <row r="1135" spans="3:47" ht="12.95" customHeight="1">
      <c r="C1135" s="139"/>
      <c r="D1135" s="139"/>
      <c r="AA1135" s="78"/>
      <c r="AB1135" s="78"/>
      <c r="AC1135" s="78"/>
      <c r="AD1135" s="78"/>
      <c r="AE1135" s="78"/>
      <c r="AG1135" s="131"/>
      <c r="AN1135" s="78"/>
      <c r="AO1135" s="78"/>
      <c r="AP1135" s="78"/>
      <c r="AQ1135" s="78"/>
      <c r="AR1135" s="78"/>
      <c r="AS1135" s="78"/>
      <c r="AT1135" s="78"/>
      <c r="AU1135" s="78"/>
    </row>
    <row r="1136" spans="3:47" ht="12.95" customHeight="1">
      <c r="C1136" s="139"/>
      <c r="D1136" s="139"/>
      <c r="AA1136" s="78"/>
      <c r="AB1136" s="78"/>
      <c r="AC1136" s="78"/>
      <c r="AD1136" s="78"/>
      <c r="AE1136" s="78"/>
      <c r="AG1136" s="131"/>
      <c r="AN1136" s="78"/>
      <c r="AO1136" s="78"/>
      <c r="AP1136" s="78"/>
      <c r="AQ1136" s="78"/>
      <c r="AR1136" s="78"/>
      <c r="AS1136" s="78"/>
      <c r="AT1136" s="78"/>
      <c r="AU1136" s="78"/>
    </row>
    <row r="1137" spans="3:47" ht="12.95" customHeight="1">
      <c r="C1137" s="139"/>
      <c r="D1137" s="139"/>
      <c r="AA1137" s="78"/>
      <c r="AB1137" s="78"/>
      <c r="AC1137" s="78"/>
      <c r="AD1137" s="78"/>
      <c r="AE1137" s="78"/>
      <c r="AG1137" s="131"/>
      <c r="AN1137" s="78"/>
      <c r="AO1137" s="78"/>
      <c r="AP1137" s="78"/>
      <c r="AQ1137" s="78"/>
      <c r="AR1137" s="78"/>
      <c r="AS1137" s="78"/>
      <c r="AT1137" s="78"/>
      <c r="AU1137" s="78"/>
    </row>
    <row r="1138" spans="3:47" ht="12.95" customHeight="1">
      <c r="C1138" s="139"/>
      <c r="D1138" s="139"/>
      <c r="AA1138" s="78"/>
      <c r="AB1138" s="78"/>
      <c r="AC1138" s="78"/>
      <c r="AD1138" s="78"/>
      <c r="AE1138" s="78"/>
      <c r="AG1138" s="131"/>
      <c r="AN1138" s="78"/>
      <c r="AO1138" s="78"/>
      <c r="AP1138" s="78"/>
      <c r="AQ1138" s="78"/>
      <c r="AR1138" s="78"/>
      <c r="AS1138" s="78"/>
      <c r="AT1138" s="78"/>
      <c r="AU1138" s="78"/>
    </row>
    <row r="1139" spans="3:47" ht="12.95" customHeight="1">
      <c r="C1139" s="139"/>
      <c r="D1139" s="139"/>
      <c r="AA1139" s="78"/>
      <c r="AB1139" s="78"/>
      <c r="AC1139" s="78"/>
      <c r="AD1139" s="78"/>
      <c r="AE1139" s="78"/>
      <c r="AG1139" s="131"/>
      <c r="AN1139" s="78"/>
      <c r="AO1139" s="78"/>
      <c r="AP1139" s="78"/>
      <c r="AQ1139" s="78"/>
      <c r="AR1139" s="78"/>
      <c r="AS1139" s="78"/>
      <c r="AT1139" s="78"/>
      <c r="AU1139" s="78"/>
    </row>
    <row r="1140" spans="3:47" ht="12.95" customHeight="1">
      <c r="C1140" s="139"/>
      <c r="D1140" s="139"/>
      <c r="AA1140" s="78"/>
      <c r="AB1140" s="78"/>
      <c r="AC1140" s="78"/>
      <c r="AD1140" s="78"/>
      <c r="AE1140" s="78"/>
      <c r="AG1140" s="131"/>
      <c r="AN1140" s="78"/>
      <c r="AO1140" s="78"/>
      <c r="AP1140" s="78"/>
      <c r="AQ1140" s="78"/>
      <c r="AR1140" s="78"/>
      <c r="AS1140" s="78"/>
      <c r="AT1140" s="78"/>
      <c r="AU1140" s="78"/>
    </row>
    <row r="1141" spans="3:47" ht="12.95" customHeight="1">
      <c r="C1141" s="139"/>
      <c r="D1141" s="139"/>
      <c r="AA1141" s="78"/>
      <c r="AB1141" s="78"/>
      <c r="AC1141" s="78"/>
      <c r="AD1141" s="78"/>
      <c r="AE1141" s="78"/>
      <c r="AG1141" s="131"/>
      <c r="AN1141" s="78"/>
      <c r="AO1141" s="78"/>
      <c r="AP1141" s="78"/>
      <c r="AQ1141" s="78"/>
      <c r="AR1141" s="78"/>
      <c r="AS1141" s="78"/>
      <c r="AT1141" s="78"/>
      <c r="AU1141" s="78"/>
    </row>
    <row r="1142" spans="3:47" ht="12.95" customHeight="1">
      <c r="C1142" s="139"/>
      <c r="D1142" s="139"/>
      <c r="AA1142" s="78"/>
      <c r="AB1142" s="78"/>
      <c r="AC1142" s="78"/>
      <c r="AD1142" s="78"/>
      <c r="AE1142" s="78"/>
      <c r="AG1142" s="131"/>
      <c r="AN1142" s="78"/>
      <c r="AO1142" s="78"/>
      <c r="AP1142" s="78"/>
      <c r="AQ1142" s="78"/>
      <c r="AR1142" s="78"/>
      <c r="AS1142" s="78"/>
      <c r="AT1142" s="78"/>
      <c r="AU1142" s="78"/>
    </row>
    <row r="1143" spans="3:47" ht="12.95" customHeight="1">
      <c r="C1143" s="139"/>
      <c r="D1143" s="139"/>
      <c r="AA1143" s="78"/>
      <c r="AB1143" s="78"/>
      <c r="AC1143" s="78"/>
      <c r="AD1143" s="78"/>
      <c r="AE1143" s="78"/>
      <c r="AG1143" s="131"/>
      <c r="AN1143" s="78"/>
      <c r="AO1143" s="78"/>
      <c r="AP1143" s="78"/>
      <c r="AQ1143" s="78"/>
      <c r="AR1143" s="78"/>
      <c r="AS1143" s="78"/>
      <c r="AT1143" s="78"/>
      <c r="AU1143" s="78"/>
    </row>
    <row r="1144" spans="3:47" ht="12.95" customHeight="1">
      <c r="C1144" s="139"/>
      <c r="D1144" s="139"/>
      <c r="AA1144" s="78"/>
      <c r="AB1144" s="78"/>
      <c r="AC1144" s="78"/>
      <c r="AD1144" s="78"/>
      <c r="AE1144" s="78"/>
      <c r="AG1144" s="131"/>
      <c r="AN1144" s="78"/>
      <c r="AO1144" s="78"/>
      <c r="AP1144" s="78"/>
      <c r="AQ1144" s="78"/>
      <c r="AR1144" s="78"/>
      <c r="AS1144" s="78"/>
      <c r="AT1144" s="78"/>
      <c r="AU1144" s="78"/>
    </row>
    <row r="1145" spans="3:47" ht="12.95" customHeight="1">
      <c r="C1145" s="139"/>
      <c r="D1145" s="139"/>
      <c r="AA1145" s="78"/>
      <c r="AB1145" s="78"/>
      <c r="AC1145" s="78"/>
      <c r="AD1145" s="78"/>
      <c r="AE1145" s="78"/>
      <c r="AG1145" s="131"/>
      <c r="AN1145" s="78"/>
      <c r="AO1145" s="78"/>
      <c r="AP1145" s="78"/>
      <c r="AQ1145" s="78"/>
      <c r="AR1145" s="78"/>
      <c r="AS1145" s="78"/>
      <c r="AT1145" s="78"/>
      <c r="AU1145" s="78"/>
    </row>
    <row r="1146" spans="3:47" ht="12.95" customHeight="1">
      <c r="C1146" s="139"/>
      <c r="D1146" s="139"/>
      <c r="AA1146" s="78"/>
      <c r="AB1146" s="78"/>
      <c r="AC1146" s="78"/>
      <c r="AD1146" s="78"/>
      <c r="AE1146" s="78"/>
      <c r="AG1146" s="131"/>
      <c r="AN1146" s="78"/>
      <c r="AO1146" s="78"/>
      <c r="AP1146" s="78"/>
      <c r="AQ1146" s="78"/>
      <c r="AR1146" s="78"/>
      <c r="AS1146" s="78"/>
      <c r="AT1146" s="78"/>
      <c r="AU1146" s="78"/>
    </row>
    <row r="1147" spans="3:47" ht="12.95" customHeight="1">
      <c r="C1147" s="139"/>
      <c r="D1147" s="139"/>
      <c r="AA1147" s="78"/>
      <c r="AB1147" s="78"/>
      <c r="AC1147" s="78"/>
      <c r="AD1147" s="78"/>
      <c r="AE1147" s="78"/>
      <c r="AG1147" s="131"/>
      <c r="AN1147" s="78"/>
      <c r="AO1147" s="78"/>
      <c r="AP1147" s="78"/>
      <c r="AQ1147" s="78"/>
      <c r="AR1147" s="78"/>
      <c r="AS1147" s="78"/>
      <c r="AT1147" s="78"/>
      <c r="AU1147" s="78"/>
    </row>
    <row r="1148" spans="3:47" ht="12.95" customHeight="1">
      <c r="C1148" s="139"/>
      <c r="D1148" s="139"/>
      <c r="AA1148" s="78"/>
      <c r="AB1148" s="78"/>
      <c r="AC1148" s="78"/>
      <c r="AD1148" s="78"/>
      <c r="AE1148" s="78"/>
      <c r="AG1148" s="131"/>
      <c r="AN1148" s="78"/>
      <c r="AO1148" s="78"/>
      <c r="AP1148" s="78"/>
      <c r="AQ1148" s="78"/>
      <c r="AR1148" s="78"/>
      <c r="AS1148" s="78"/>
      <c r="AT1148" s="78"/>
      <c r="AU1148" s="78"/>
    </row>
    <row r="1149" spans="3:47" ht="12.95" customHeight="1">
      <c r="C1149" s="139"/>
      <c r="D1149" s="139"/>
      <c r="AA1149" s="78"/>
      <c r="AB1149" s="78"/>
      <c r="AC1149" s="78"/>
      <c r="AD1149" s="78"/>
      <c r="AE1149" s="78"/>
      <c r="AG1149" s="131"/>
      <c r="AN1149" s="78"/>
      <c r="AO1149" s="78"/>
      <c r="AP1149" s="78"/>
      <c r="AQ1149" s="78"/>
      <c r="AR1149" s="78"/>
      <c r="AS1149" s="78"/>
      <c r="AT1149" s="78"/>
      <c r="AU1149" s="78"/>
    </row>
    <row r="1150" spans="3:47" ht="12.95" customHeight="1">
      <c r="C1150" s="139"/>
      <c r="D1150" s="139"/>
      <c r="AA1150" s="78"/>
      <c r="AB1150" s="78"/>
      <c r="AC1150" s="78"/>
      <c r="AD1150" s="78"/>
      <c r="AE1150" s="78"/>
      <c r="AG1150" s="131"/>
      <c r="AN1150" s="78"/>
      <c r="AO1150" s="78"/>
      <c r="AP1150" s="78"/>
      <c r="AQ1150" s="78"/>
      <c r="AR1150" s="78"/>
      <c r="AS1150" s="78"/>
      <c r="AT1150" s="78"/>
      <c r="AU1150" s="78"/>
    </row>
    <row r="1151" spans="3:47" ht="12.95" customHeight="1">
      <c r="C1151" s="139"/>
      <c r="D1151" s="139"/>
      <c r="AA1151" s="78"/>
      <c r="AB1151" s="78"/>
      <c r="AC1151" s="78"/>
      <c r="AD1151" s="78"/>
      <c r="AE1151" s="78"/>
      <c r="AG1151" s="131"/>
      <c r="AN1151" s="78"/>
      <c r="AO1151" s="78"/>
      <c r="AP1151" s="78"/>
      <c r="AQ1151" s="78"/>
      <c r="AR1151" s="78"/>
      <c r="AS1151" s="78"/>
      <c r="AT1151" s="78"/>
      <c r="AU1151" s="78"/>
    </row>
    <row r="1152" spans="3:47" ht="12.95" customHeight="1">
      <c r="C1152" s="139"/>
      <c r="D1152" s="139"/>
      <c r="AA1152" s="78"/>
      <c r="AB1152" s="78"/>
      <c r="AC1152" s="78"/>
      <c r="AD1152" s="78"/>
      <c r="AE1152" s="78"/>
      <c r="AG1152" s="131"/>
      <c r="AN1152" s="78"/>
      <c r="AO1152" s="78"/>
      <c r="AP1152" s="78"/>
      <c r="AQ1152" s="78"/>
      <c r="AR1152" s="78"/>
      <c r="AS1152" s="78"/>
      <c r="AT1152" s="78"/>
      <c r="AU1152" s="78"/>
    </row>
    <row r="1153" spans="3:48" ht="12.95" customHeight="1">
      <c r="C1153" s="139"/>
      <c r="D1153" s="139"/>
      <c r="AA1153" s="78"/>
      <c r="AB1153" s="78"/>
      <c r="AC1153" s="78"/>
      <c r="AD1153" s="78"/>
      <c r="AE1153" s="78"/>
      <c r="AG1153" s="131"/>
      <c r="AN1153" s="78"/>
      <c r="AO1153" s="78"/>
      <c r="AP1153" s="78"/>
      <c r="AQ1153" s="78"/>
      <c r="AR1153" s="78"/>
      <c r="AS1153" s="78"/>
      <c r="AT1153" s="78"/>
      <c r="AU1153" s="78"/>
    </row>
    <row r="1154" spans="3:48" ht="12.95" customHeight="1">
      <c r="C1154" s="139"/>
      <c r="D1154" s="139"/>
      <c r="AA1154" s="78"/>
      <c r="AB1154" s="78"/>
      <c r="AC1154" s="78"/>
      <c r="AD1154" s="78"/>
      <c r="AE1154" s="78"/>
      <c r="AG1154" s="131"/>
      <c r="AN1154" s="78"/>
      <c r="AO1154" s="78"/>
      <c r="AP1154" s="78"/>
      <c r="AQ1154" s="78"/>
      <c r="AR1154" s="78"/>
      <c r="AS1154" s="78"/>
      <c r="AT1154" s="78"/>
      <c r="AU1154" s="78"/>
    </row>
    <row r="1155" spans="3:48" ht="12.95" customHeight="1">
      <c r="C1155" s="139"/>
      <c r="D1155" s="139"/>
      <c r="AA1155" s="78"/>
      <c r="AB1155" s="78"/>
      <c r="AC1155" s="78"/>
      <c r="AD1155" s="78"/>
      <c r="AE1155" s="78"/>
      <c r="AG1155" s="131"/>
      <c r="AN1155" s="78"/>
      <c r="AO1155" s="78"/>
      <c r="AP1155" s="78"/>
      <c r="AQ1155" s="78"/>
      <c r="AR1155" s="78"/>
      <c r="AS1155" s="78"/>
      <c r="AT1155" s="78"/>
      <c r="AU1155" s="78"/>
    </row>
    <row r="1156" spans="3:48" ht="12.95" customHeight="1">
      <c r="C1156" s="139"/>
      <c r="D1156" s="139"/>
      <c r="AA1156" s="78"/>
      <c r="AB1156" s="78"/>
      <c r="AC1156" s="78"/>
      <c r="AD1156" s="78"/>
      <c r="AE1156" s="78"/>
      <c r="AG1156" s="131"/>
      <c r="AN1156" s="78"/>
      <c r="AO1156" s="78"/>
      <c r="AP1156" s="78"/>
      <c r="AQ1156" s="78"/>
      <c r="AR1156" s="78"/>
      <c r="AS1156" s="78"/>
      <c r="AT1156" s="78"/>
      <c r="AU1156" s="78"/>
    </row>
    <row r="1157" spans="3:48" ht="12.95" customHeight="1">
      <c r="C1157" s="139"/>
      <c r="D1157" s="139"/>
      <c r="AA1157" s="78"/>
      <c r="AB1157" s="78"/>
      <c r="AC1157" s="78"/>
      <c r="AD1157" s="78"/>
      <c r="AE1157" s="78"/>
      <c r="AG1157" s="131"/>
      <c r="AN1157" s="78"/>
      <c r="AO1157" s="78"/>
      <c r="AP1157" s="78"/>
      <c r="AQ1157" s="78"/>
      <c r="AR1157" s="78"/>
      <c r="AS1157" s="78"/>
      <c r="AT1157" s="78"/>
      <c r="AU1157" s="78"/>
      <c r="AV1157" s="78"/>
    </row>
    <row r="1158" spans="3:48" ht="12.95" customHeight="1">
      <c r="C1158" s="139"/>
      <c r="D1158" s="139"/>
      <c r="AA1158" s="78"/>
      <c r="AB1158" s="78"/>
      <c r="AC1158" s="78"/>
      <c r="AD1158" s="78"/>
      <c r="AE1158" s="78"/>
      <c r="AG1158" s="131"/>
      <c r="AN1158" s="78"/>
      <c r="AO1158" s="78"/>
      <c r="AP1158" s="78"/>
      <c r="AQ1158" s="78"/>
      <c r="AR1158" s="78"/>
      <c r="AS1158" s="78"/>
      <c r="AT1158" s="78"/>
      <c r="AU1158" s="78"/>
    </row>
    <row r="1159" spans="3:48" ht="12.95" customHeight="1">
      <c r="C1159" s="139"/>
      <c r="D1159" s="139"/>
      <c r="AA1159" s="78"/>
      <c r="AB1159" s="78"/>
      <c r="AC1159" s="78"/>
      <c r="AD1159" s="78"/>
      <c r="AE1159" s="78"/>
      <c r="AG1159" s="131"/>
      <c r="AN1159" s="78"/>
      <c r="AO1159" s="78"/>
      <c r="AP1159" s="78"/>
      <c r="AQ1159" s="78"/>
      <c r="AR1159" s="78"/>
      <c r="AS1159" s="78"/>
      <c r="AT1159" s="78"/>
      <c r="AU1159" s="78"/>
    </row>
    <row r="1160" spans="3:48" ht="12.95" customHeight="1">
      <c r="C1160" s="139"/>
      <c r="D1160" s="139"/>
      <c r="AA1160" s="78"/>
      <c r="AB1160" s="78"/>
      <c r="AC1160" s="78"/>
      <c r="AD1160" s="78"/>
      <c r="AE1160" s="78"/>
      <c r="AG1160" s="131"/>
      <c r="AN1160" s="78"/>
      <c r="AO1160" s="78"/>
      <c r="AP1160" s="78"/>
      <c r="AQ1160" s="78"/>
      <c r="AR1160" s="78"/>
      <c r="AS1160" s="78"/>
      <c r="AT1160" s="78"/>
      <c r="AU1160" s="78"/>
    </row>
    <row r="1161" spans="3:48" ht="12.95" customHeight="1">
      <c r="C1161" s="139"/>
      <c r="D1161" s="139"/>
      <c r="AA1161" s="78"/>
      <c r="AB1161" s="78"/>
      <c r="AC1161" s="78"/>
      <c r="AD1161" s="78"/>
      <c r="AE1161" s="78"/>
      <c r="AG1161" s="131"/>
      <c r="AN1161" s="78"/>
      <c r="AO1161" s="78"/>
      <c r="AP1161" s="78"/>
      <c r="AQ1161" s="78"/>
      <c r="AR1161" s="78"/>
      <c r="AS1161" s="78"/>
      <c r="AT1161" s="78"/>
      <c r="AU1161" s="78"/>
    </row>
    <row r="1162" spans="3:48" ht="12.95" customHeight="1">
      <c r="C1162" s="139"/>
      <c r="D1162" s="139"/>
      <c r="AA1162" s="78"/>
      <c r="AB1162" s="78"/>
      <c r="AC1162" s="78"/>
      <c r="AD1162" s="78"/>
      <c r="AE1162" s="78"/>
      <c r="AG1162" s="131"/>
      <c r="AN1162" s="78"/>
      <c r="AO1162" s="78"/>
      <c r="AP1162" s="78"/>
      <c r="AQ1162" s="78"/>
      <c r="AR1162" s="78"/>
      <c r="AS1162" s="78"/>
      <c r="AT1162" s="78"/>
      <c r="AU1162" s="78"/>
    </row>
    <row r="1163" spans="3:48" ht="12.95" customHeight="1">
      <c r="C1163" s="139"/>
      <c r="D1163" s="139"/>
      <c r="AA1163" s="78"/>
      <c r="AB1163" s="78"/>
      <c r="AC1163" s="78"/>
      <c r="AD1163" s="78"/>
      <c r="AE1163" s="78"/>
      <c r="AG1163" s="131"/>
      <c r="AN1163" s="78"/>
      <c r="AO1163" s="78"/>
      <c r="AP1163" s="78"/>
      <c r="AQ1163" s="78"/>
      <c r="AR1163" s="78"/>
      <c r="AS1163" s="78"/>
      <c r="AT1163" s="78"/>
      <c r="AU1163" s="78"/>
    </row>
    <row r="1164" spans="3:48" ht="12.95" customHeight="1">
      <c r="C1164" s="139"/>
      <c r="D1164" s="139"/>
      <c r="AA1164" s="78"/>
      <c r="AB1164" s="78"/>
      <c r="AC1164" s="78"/>
      <c r="AD1164" s="78"/>
      <c r="AE1164" s="78"/>
      <c r="AG1164" s="131"/>
      <c r="AN1164" s="78"/>
      <c r="AO1164" s="78"/>
      <c r="AP1164" s="78"/>
      <c r="AQ1164" s="78"/>
      <c r="AR1164" s="78"/>
      <c r="AS1164" s="78"/>
      <c r="AT1164" s="78"/>
      <c r="AU1164" s="78"/>
    </row>
    <row r="1165" spans="3:48" ht="12.95" customHeight="1">
      <c r="C1165" s="139"/>
      <c r="D1165" s="139"/>
      <c r="AA1165" s="78"/>
      <c r="AB1165" s="78"/>
      <c r="AC1165" s="78"/>
      <c r="AD1165" s="78"/>
      <c r="AE1165" s="78"/>
      <c r="AG1165" s="131"/>
      <c r="AN1165" s="78"/>
      <c r="AO1165" s="78"/>
      <c r="AP1165" s="78"/>
      <c r="AQ1165" s="78"/>
      <c r="AR1165" s="78"/>
      <c r="AS1165" s="78"/>
      <c r="AT1165" s="78"/>
      <c r="AU1165" s="78"/>
    </row>
    <row r="1166" spans="3:48" ht="12.95" customHeight="1">
      <c r="C1166" s="139"/>
      <c r="D1166" s="139"/>
      <c r="AA1166" s="78"/>
      <c r="AB1166" s="78"/>
      <c r="AC1166" s="78"/>
      <c r="AD1166" s="78"/>
      <c r="AE1166" s="78"/>
      <c r="AG1166" s="131"/>
      <c r="AN1166" s="78"/>
      <c r="AO1166" s="78"/>
      <c r="AP1166" s="78"/>
      <c r="AQ1166" s="78"/>
      <c r="AR1166" s="78"/>
      <c r="AS1166" s="78"/>
      <c r="AT1166" s="78"/>
      <c r="AU1166" s="78"/>
    </row>
    <row r="1167" spans="3:48" ht="12.95" customHeight="1">
      <c r="C1167" s="139"/>
      <c r="D1167" s="139"/>
      <c r="AA1167" s="78"/>
      <c r="AB1167" s="78"/>
      <c r="AC1167" s="78"/>
      <c r="AD1167" s="78"/>
      <c r="AE1167" s="78"/>
      <c r="AG1167" s="131"/>
      <c r="AN1167" s="78"/>
      <c r="AO1167" s="78"/>
      <c r="AP1167" s="78"/>
      <c r="AQ1167" s="78"/>
      <c r="AR1167" s="78"/>
      <c r="AS1167" s="78"/>
      <c r="AT1167" s="78"/>
      <c r="AU1167" s="78"/>
    </row>
    <row r="1168" spans="3:48" ht="12.95" customHeight="1">
      <c r="C1168" s="139"/>
      <c r="D1168" s="139"/>
      <c r="AA1168" s="78"/>
      <c r="AB1168" s="78"/>
      <c r="AC1168" s="78"/>
      <c r="AD1168" s="78"/>
      <c r="AE1168" s="78"/>
      <c r="AG1168" s="131"/>
      <c r="AN1168" s="78"/>
      <c r="AO1168" s="78"/>
      <c r="AP1168" s="78"/>
      <c r="AQ1168" s="78"/>
      <c r="AR1168" s="78"/>
      <c r="AS1168" s="78"/>
      <c r="AT1168" s="78"/>
      <c r="AU1168" s="78"/>
    </row>
    <row r="1169" spans="3:64" ht="12.95" customHeight="1">
      <c r="C1169" s="139"/>
      <c r="D1169" s="139"/>
      <c r="AA1169" s="78"/>
      <c r="AB1169" s="78"/>
      <c r="AC1169" s="78"/>
      <c r="AD1169" s="78"/>
      <c r="AE1169" s="78"/>
      <c r="AG1169" s="131"/>
      <c r="AN1169" s="78"/>
      <c r="AO1169" s="78"/>
      <c r="AP1169" s="78"/>
      <c r="AQ1169" s="78"/>
      <c r="AR1169" s="78"/>
      <c r="AS1169" s="78"/>
      <c r="AT1169" s="78"/>
      <c r="AU1169" s="78"/>
    </row>
    <row r="1170" spans="3:64" ht="12.95" customHeight="1">
      <c r="C1170" s="139"/>
      <c r="D1170" s="139"/>
      <c r="AA1170" s="78"/>
      <c r="AB1170" s="78"/>
      <c r="AC1170" s="78"/>
      <c r="AD1170" s="78"/>
      <c r="AE1170" s="78"/>
      <c r="AG1170" s="131"/>
      <c r="AN1170" s="78"/>
      <c r="AO1170" s="78"/>
      <c r="AP1170" s="78"/>
      <c r="AQ1170" s="78"/>
      <c r="AR1170" s="78"/>
      <c r="AS1170" s="78"/>
      <c r="AT1170" s="78"/>
      <c r="AU1170" s="78"/>
    </row>
    <row r="1171" spans="3:64" ht="12.95" customHeight="1">
      <c r="C1171" s="139"/>
      <c r="D1171" s="139"/>
      <c r="AA1171" s="78"/>
      <c r="AB1171" s="78"/>
      <c r="AC1171" s="78"/>
      <c r="AD1171" s="78"/>
      <c r="AE1171" s="78"/>
      <c r="AG1171" s="131"/>
      <c r="AN1171" s="78"/>
      <c r="AO1171" s="78"/>
      <c r="AP1171" s="78"/>
      <c r="AQ1171" s="78"/>
      <c r="AR1171" s="78"/>
      <c r="AS1171" s="78"/>
      <c r="AT1171" s="78"/>
      <c r="AU1171" s="78"/>
    </row>
    <row r="1172" spans="3:64" ht="12.95" customHeight="1">
      <c r="C1172" s="139"/>
      <c r="D1172" s="139"/>
      <c r="AA1172" s="78"/>
      <c r="AB1172" s="78"/>
      <c r="AC1172" s="78"/>
      <c r="AD1172" s="78"/>
      <c r="AE1172" s="78"/>
      <c r="AG1172" s="131"/>
      <c r="AN1172" s="78"/>
      <c r="AO1172" s="78"/>
      <c r="AP1172" s="78"/>
      <c r="AQ1172" s="78"/>
      <c r="AR1172" s="78"/>
      <c r="AS1172" s="78"/>
      <c r="AT1172" s="78"/>
      <c r="AU1172" s="78"/>
    </row>
    <row r="1173" spans="3:64" ht="12.95" customHeight="1">
      <c r="C1173" s="139"/>
      <c r="D1173" s="139"/>
      <c r="AA1173" s="78"/>
      <c r="AB1173" s="78"/>
      <c r="AC1173" s="78"/>
      <c r="AD1173" s="78"/>
      <c r="AE1173" s="78"/>
      <c r="AG1173" s="131"/>
      <c r="AN1173" s="78"/>
      <c r="AO1173" s="78"/>
      <c r="AP1173" s="78"/>
      <c r="AQ1173" s="78"/>
      <c r="AR1173" s="78"/>
      <c r="AS1173" s="78"/>
      <c r="AT1173" s="78"/>
      <c r="AU1173" s="78"/>
    </row>
    <row r="1174" spans="3:64" ht="12.95" customHeight="1">
      <c r="C1174" s="139"/>
      <c r="D1174" s="139"/>
      <c r="AA1174" s="78"/>
      <c r="AB1174" s="78"/>
      <c r="AC1174" s="78"/>
      <c r="AD1174" s="78"/>
      <c r="AE1174" s="78"/>
      <c r="AG1174" s="131"/>
      <c r="AN1174" s="78"/>
      <c r="AO1174" s="78"/>
      <c r="AP1174" s="78"/>
      <c r="AQ1174" s="78"/>
      <c r="AR1174" s="78"/>
      <c r="AS1174" s="78"/>
      <c r="AT1174" s="78"/>
      <c r="AU1174" s="78"/>
    </row>
    <row r="1175" spans="3:64" ht="12.95" customHeight="1">
      <c r="C1175" s="139"/>
      <c r="D1175" s="139"/>
      <c r="AA1175" s="78"/>
      <c r="AB1175" s="78"/>
      <c r="AC1175" s="78"/>
      <c r="AD1175" s="78"/>
      <c r="AE1175" s="78"/>
      <c r="AG1175" s="131"/>
      <c r="AN1175" s="78"/>
      <c r="AO1175" s="78"/>
      <c r="AP1175" s="78"/>
      <c r="AQ1175" s="78"/>
      <c r="AR1175" s="78"/>
      <c r="AS1175" s="78"/>
      <c r="AT1175" s="78"/>
      <c r="AU1175" s="78"/>
    </row>
    <row r="1176" spans="3:64" ht="12.95" customHeight="1">
      <c r="C1176" s="139"/>
      <c r="D1176" s="139"/>
      <c r="AA1176" s="78"/>
      <c r="AB1176" s="78"/>
      <c r="AC1176" s="78"/>
      <c r="AD1176" s="78"/>
      <c r="AE1176" s="78"/>
      <c r="AG1176" s="131"/>
      <c r="AN1176" s="78"/>
      <c r="AO1176" s="78"/>
      <c r="AP1176" s="78"/>
      <c r="AQ1176" s="78"/>
      <c r="AR1176" s="78"/>
      <c r="AS1176" s="78"/>
      <c r="AT1176" s="78"/>
      <c r="AU1176" s="78"/>
    </row>
    <row r="1177" spans="3:64" ht="12.95" customHeight="1">
      <c r="C1177" s="139"/>
      <c r="D1177" s="139"/>
      <c r="AA1177" s="78"/>
      <c r="AB1177" s="78"/>
      <c r="AC1177" s="78"/>
      <c r="AD1177" s="78"/>
      <c r="AE1177" s="78"/>
      <c r="AG1177" s="131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  <c r="BH1177" s="78"/>
      <c r="BI1177" s="78"/>
      <c r="BJ1177" s="78"/>
      <c r="BK1177" s="78"/>
      <c r="BL1177" s="78"/>
    </row>
    <row r="1178" spans="3:64" ht="12.95" customHeight="1">
      <c r="C1178" s="139"/>
      <c r="D1178" s="139"/>
      <c r="AA1178" s="78"/>
      <c r="AB1178" s="78"/>
      <c r="AC1178" s="78"/>
      <c r="AD1178" s="78"/>
      <c r="AE1178" s="78"/>
      <c r="AG1178" s="131"/>
      <c r="AN1178" s="78"/>
      <c r="AO1178" s="78"/>
      <c r="AP1178" s="78"/>
      <c r="AQ1178" s="78"/>
      <c r="AR1178" s="78"/>
      <c r="AS1178" s="78"/>
      <c r="AT1178" s="78"/>
      <c r="AU1178" s="78"/>
    </row>
    <row r="1179" spans="3:64" ht="12.95" customHeight="1">
      <c r="C1179" s="139"/>
      <c r="D1179" s="139"/>
      <c r="AA1179" s="78"/>
      <c r="AB1179" s="78"/>
      <c r="AC1179" s="78"/>
      <c r="AD1179" s="78"/>
      <c r="AE1179" s="78"/>
      <c r="AG1179" s="131"/>
      <c r="AN1179" s="78"/>
      <c r="AO1179" s="78"/>
      <c r="AP1179" s="78"/>
      <c r="AQ1179" s="78"/>
      <c r="AR1179" s="78"/>
      <c r="AS1179" s="78"/>
      <c r="AT1179" s="78"/>
      <c r="AU1179" s="78"/>
    </row>
    <row r="1180" spans="3:64" ht="12.95" customHeight="1">
      <c r="C1180" s="139"/>
      <c r="D1180" s="139"/>
      <c r="AA1180" s="78"/>
      <c r="AB1180" s="78"/>
      <c r="AC1180" s="78"/>
      <c r="AD1180" s="78"/>
      <c r="AE1180" s="78"/>
      <c r="AG1180" s="131"/>
      <c r="AN1180" s="78"/>
      <c r="AO1180" s="78"/>
      <c r="AP1180" s="78"/>
      <c r="AQ1180" s="78"/>
      <c r="AR1180" s="78"/>
      <c r="AS1180" s="78"/>
      <c r="AT1180" s="78"/>
      <c r="AU1180" s="78"/>
    </row>
    <row r="1181" spans="3:64" ht="12.95" customHeight="1">
      <c r="C1181" s="139"/>
      <c r="D1181" s="139"/>
      <c r="AA1181" s="78"/>
      <c r="AB1181" s="78"/>
      <c r="AC1181" s="78"/>
      <c r="AD1181" s="78"/>
      <c r="AE1181" s="78"/>
      <c r="AG1181" s="131"/>
      <c r="AN1181" s="78"/>
      <c r="AO1181" s="78"/>
      <c r="AP1181" s="78"/>
      <c r="AQ1181" s="78"/>
      <c r="AR1181" s="78"/>
      <c r="AS1181" s="78"/>
      <c r="AT1181" s="78"/>
      <c r="AU1181" s="78"/>
    </row>
    <row r="1182" spans="3:64" ht="12.95" customHeight="1">
      <c r="C1182" s="139"/>
      <c r="D1182" s="139"/>
      <c r="AA1182" s="78"/>
      <c r="AB1182" s="78"/>
      <c r="AC1182" s="78"/>
      <c r="AD1182" s="78"/>
      <c r="AE1182" s="78"/>
      <c r="AG1182" s="131"/>
      <c r="AN1182" s="78"/>
      <c r="AO1182" s="78"/>
      <c r="AP1182" s="78"/>
      <c r="AQ1182" s="78"/>
      <c r="AR1182" s="78"/>
      <c r="AS1182" s="78"/>
      <c r="AT1182" s="78"/>
      <c r="AU1182" s="78"/>
    </row>
    <row r="1183" spans="3:64" ht="12.95" customHeight="1">
      <c r="C1183" s="139"/>
      <c r="D1183" s="139"/>
      <c r="AA1183" s="78"/>
      <c r="AB1183" s="78"/>
      <c r="AC1183" s="78"/>
      <c r="AD1183" s="78"/>
      <c r="AE1183" s="78"/>
      <c r="AG1183" s="131"/>
      <c r="AN1183" s="78"/>
      <c r="AO1183" s="78"/>
      <c r="AP1183" s="78"/>
      <c r="AQ1183" s="78"/>
      <c r="AR1183" s="78"/>
      <c r="AS1183" s="78"/>
      <c r="AT1183" s="78"/>
      <c r="AU1183" s="78"/>
    </row>
    <row r="1184" spans="3:64" ht="12.95" customHeight="1">
      <c r="C1184" s="139"/>
      <c r="D1184" s="139"/>
      <c r="AA1184" s="78"/>
      <c r="AB1184" s="78"/>
      <c r="AC1184" s="78"/>
      <c r="AD1184" s="78"/>
      <c r="AE1184" s="78"/>
      <c r="AG1184" s="131"/>
      <c r="AN1184" s="78"/>
      <c r="AO1184" s="78"/>
      <c r="AP1184" s="78"/>
      <c r="AQ1184" s="78"/>
      <c r="AR1184" s="78"/>
      <c r="AS1184" s="78"/>
      <c r="AT1184" s="78"/>
      <c r="AU1184" s="78"/>
    </row>
    <row r="1185" spans="3:48" ht="12.95" customHeight="1">
      <c r="C1185" s="139"/>
      <c r="D1185" s="139"/>
      <c r="AA1185" s="78"/>
      <c r="AB1185" s="78"/>
      <c r="AC1185" s="78"/>
      <c r="AD1185" s="78"/>
      <c r="AE1185" s="78"/>
      <c r="AG1185" s="131"/>
      <c r="AN1185" s="78"/>
      <c r="AO1185" s="78"/>
      <c r="AP1185" s="78"/>
      <c r="AQ1185" s="78"/>
      <c r="AR1185" s="78"/>
      <c r="AS1185" s="78"/>
      <c r="AT1185" s="78"/>
      <c r="AU1185" s="78"/>
    </row>
    <row r="1186" spans="3:48" ht="12.95" customHeight="1">
      <c r="C1186" s="139"/>
      <c r="D1186" s="139"/>
      <c r="AA1186" s="78"/>
      <c r="AB1186" s="78"/>
      <c r="AC1186" s="78"/>
      <c r="AD1186" s="78"/>
      <c r="AE1186" s="78"/>
      <c r="AG1186" s="131"/>
      <c r="AN1186" s="78"/>
      <c r="AO1186" s="78"/>
      <c r="AP1186" s="78"/>
      <c r="AQ1186" s="78"/>
      <c r="AR1186" s="78"/>
      <c r="AS1186" s="78"/>
      <c r="AT1186" s="78"/>
      <c r="AU1186" s="78"/>
    </row>
    <row r="1187" spans="3:48" ht="12.95" customHeight="1">
      <c r="C1187" s="139"/>
      <c r="D1187" s="139"/>
      <c r="AA1187" s="78"/>
      <c r="AB1187" s="78"/>
      <c r="AC1187" s="78"/>
      <c r="AD1187" s="78"/>
      <c r="AE1187" s="78"/>
      <c r="AG1187" s="131"/>
      <c r="AN1187" s="78"/>
      <c r="AO1187" s="78"/>
      <c r="AP1187" s="78"/>
      <c r="AQ1187" s="78"/>
      <c r="AR1187" s="78"/>
      <c r="AS1187" s="78"/>
      <c r="AT1187" s="78"/>
      <c r="AU1187" s="78"/>
    </row>
    <row r="1188" spans="3:48" ht="12.95" customHeight="1">
      <c r="C1188" s="139"/>
      <c r="D1188" s="139"/>
      <c r="AA1188" s="78"/>
      <c r="AB1188" s="78"/>
      <c r="AC1188" s="78"/>
      <c r="AD1188" s="78"/>
      <c r="AE1188" s="78"/>
      <c r="AG1188" s="131"/>
      <c r="AN1188" s="78"/>
      <c r="AO1188" s="78"/>
      <c r="AP1188" s="78"/>
      <c r="AQ1188" s="78"/>
      <c r="AR1188" s="78"/>
      <c r="AS1188" s="78"/>
      <c r="AT1188" s="78"/>
      <c r="AU1188" s="78"/>
    </row>
    <row r="1189" spans="3:48" ht="12.95" customHeight="1">
      <c r="C1189" s="139"/>
      <c r="D1189" s="139"/>
      <c r="AA1189" s="78"/>
      <c r="AB1189" s="78"/>
      <c r="AC1189" s="78"/>
      <c r="AD1189" s="78"/>
      <c r="AE1189" s="78"/>
      <c r="AG1189" s="131"/>
      <c r="AN1189" s="78"/>
      <c r="AO1189" s="78"/>
      <c r="AP1189" s="78"/>
      <c r="AQ1189" s="78"/>
      <c r="AR1189" s="78"/>
      <c r="AS1189" s="78"/>
      <c r="AT1189" s="78"/>
      <c r="AU1189" s="78"/>
    </row>
    <row r="1190" spans="3:48" ht="12.95" customHeight="1">
      <c r="C1190" s="139"/>
      <c r="D1190" s="139"/>
      <c r="AA1190" s="78"/>
      <c r="AB1190" s="78"/>
      <c r="AC1190" s="78"/>
      <c r="AD1190" s="78"/>
      <c r="AE1190" s="78"/>
      <c r="AG1190" s="131"/>
      <c r="AN1190" s="78"/>
      <c r="AO1190" s="78"/>
      <c r="AP1190" s="78"/>
      <c r="AQ1190" s="78"/>
      <c r="AR1190" s="78"/>
      <c r="AS1190" s="78"/>
      <c r="AT1190" s="78"/>
      <c r="AU1190" s="78"/>
      <c r="AV1190" s="78"/>
    </row>
    <row r="1191" spans="3:48" ht="12.95" customHeight="1">
      <c r="C1191" s="139"/>
      <c r="D1191" s="139"/>
      <c r="AA1191" s="78"/>
      <c r="AB1191" s="78"/>
      <c r="AC1191" s="78"/>
      <c r="AD1191" s="78"/>
      <c r="AE1191" s="78"/>
      <c r="AG1191" s="131"/>
      <c r="AN1191" s="78"/>
      <c r="AO1191" s="78"/>
      <c r="AP1191" s="78"/>
      <c r="AQ1191" s="78"/>
      <c r="AR1191" s="78"/>
      <c r="AS1191" s="78"/>
      <c r="AT1191" s="78"/>
      <c r="AU1191" s="78"/>
    </row>
    <row r="1192" spans="3:48" ht="12.95" customHeight="1">
      <c r="C1192" s="139"/>
      <c r="D1192" s="139"/>
      <c r="AA1192" s="78"/>
      <c r="AB1192" s="78"/>
      <c r="AC1192" s="78"/>
      <c r="AD1192" s="78"/>
      <c r="AE1192" s="78"/>
      <c r="AG1192" s="131"/>
      <c r="AN1192" s="78"/>
      <c r="AO1192" s="78"/>
      <c r="AP1192" s="78"/>
      <c r="AQ1192" s="78"/>
      <c r="AR1192" s="78"/>
      <c r="AS1192" s="78"/>
      <c r="AT1192" s="78"/>
      <c r="AU1192" s="78"/>
    </row>
    <row r="1193" spans="3:48" ht="12.95" customHeight="1">
      <c r="C1193" s="139"/>
      <c r="D1193" s="139"/>
      <c r="AA1193" s="78"/>
      <c r="AB1193" s="78"/>
      <c r="AC1193" s="78"/>
      <c r="AD1193" s="78"/>
      <c r="AE1193" s="78"/>
      <c r="AG1193" s="131"/>
      <c r="AN1193" s="78"/>
      <c r="AO1193" s="78"/>
      <c r="AP1193" s="78"/>
      <c r="AQ1193" s="78"/>
      <c r="AR1193" s="78"/>
      <c r="AS1193" s="78"/>
      <c r="AT1193" s="78"/>
      <c r="AU1193" s="78"/>
      <c r="AV1193" s="78"/>
    </row>
    <row r="1194" spans="3:48" ht="12.95" customHeight="1">
      <c r="C1194" s="139"/>
      <c r="D1194" s="139"/>
      <c r="AA1194" s="78"/>
      <c r="AB1194" s="78"/>
      <c r="AC1194" s="78"/>
      <c r="AD1194" s="78"/>
      <c r="AE1194" s="78"/>
      <c r="AG1194" s="131"/>
      <c r="AN1194" s="78"/>
      <c r="AO1194" s="78"/>
      <c r="AP1194" s="78"/>
      <c r="AQ1194" s="78"/>
      <c r="AR1194" s="78"/>
      <c r="AS1194" s="78"/>
      <c r="AT1194" s="78"/>
      <c r="AU1194" s="78"/>
    </row>
    <row r="1195" spans="3:48" ht="12.95" customHeight="1">
      <c r="C1195" s="139"/>
      <c r="D1195" s="139"/>
      <c r="AA1195" s="78"/>
      <c r="AB1195" s="78"/>
      <c r="AC1195" s="78"/>
      <c r="AD1195" s="78"/>
      <c r="AE1195" s="78"/>
      <c r="AG1195" s="131"/>
      <c r="AN1195" s="78"/>
      <c r="AO1195" s="78"/>
      <c r="AP1195" s="78"/>
      <c r="AQ1195" s="78"/>
      <c r="AR1195" s="78"/>
      <c r="AS1195" s="78"/>
      <c r="AT1195" s="78"/>
      <c r="AU1195" s="78"/>
    </row>
    <row r="1196" spans="3:48" ht="12.95" customHeight="1">
      <c r="C1196" s="139"/>
      <c r="D1196" s="139"/>
      <c r="AA1196" s="78"/>
      <c r="AB1196" s="78"/>
      <c r="AC1196" s="78"/>
      <c r="AD1196" s="78"/>
      <c r="AE1196" s="78"/>
      <c r="AG1196" s="131"/>
      <c r="AN1196" s="78"/>
      <c r="AO1196" s="78"/>
      <c r="AP1196" s="78"/>
      <c r="AQ1196" s="78"/>
      <c r="AR1196" s="78"/>
      <c r="AS1196" s="78"/>
      <c r="AT1196" s="78"/>
      <c r="AU1196" s="78"/>
    </row>
    <row r="1197" spans="3:48" ht="12.95" customHeight="1">
      <c r="C1197" s="139"/>
      <c r="D1197" s="139"/>
      <c r="AA1197" s="78"/>
      <c r="AB1197" s="78"/>
      <c r="AC1197" s="78"/>
      <c r="AD1197" s="78"/>
      <c r="AE1197" s="78"/>
      <c r="AG1197" s="131"/>
      <c r="AN1197" s="78"/>
      <c r="AO1197" s="78"/>
      <c r="AP1197" s="78"/>
      <c r="AQ1197" s="78"/>
      <c r="AR1197" s="78"/>
      <c r="AS1197" s="78"/>
      <c r="AT1197" s="78"/>
      <c r="AU1197" s="78"/>
    </row>
    <row r="1198" spans="3:48" ht="12.95" customHeight="1">
      <c r="C1198" s="139"/>
      <c r="D1198" s="139"/>
      <c r="AA1198" s="78"/>
      <c r="AB1198" s="78"/>
      <c r="AC1198" s="78"/>
      <c r="AD1198" s="78"/>
      <c r="AE1198" s="78"/>
      <c r="AG1198" s="131"/>
      <c r="AN1198" s="78"/>
      <c r="AO1198" s="78"/>
      <c r="AP1198" s="78"/>
      <c r="AQ1198" s="78"/>
      <c r="AR1198" s="78"/>
      <c r="AS1198" s="78"/>
      <c r="AT1198" s="78"/>
      <c r="AU1198" s="78"/>
    </row>
    <row r="1199" spans="3:48" ht="12.95" customHeight="1">
      <c r="C1199" s="139"/>
      <c r="D1199" s="139"/>
      <c r="AA1199" s="78"/>
      <c r="AB1199" s="78"/>
      <c r="AC1199" s="78"/>
      <c r="AD1199" s="78"/>
      <c r="AE1199" s="78"/>
      <c r="AG1199" s="131"/>
      <c r="AN1199" s="78"/>
      <c r="AO1199" s="78"/>
      <c r="AP1199" s="78"/>
      <c r="AQ1199" s="78"/>
      <c r="AR1199" s="78"/>
      <c r="AS1199" s="78"/>
      <c r="AT1199" s="78"/>
      <c r="AU1199" s="78"/>
    </row>
    <row r="1200" spans="3:48" ht="12.95" customHeight="1">
      <c r="C1200" s="139"/>
      <c r="D1200" s="139"/>
      <c r="AA1200" s="78"/>
      <c r="AB1200" s="78"/>
      <c r="AC1200" s="78"/>
      <c r="AD1200" s="78"/>
      <c r="AE1200" s="78"/>
      <c r="AG1200" s="131"/>
      <c r="AN1200" s="78"/>
      <c r="AO1200" s="78"/>
      <c r="AP1200" s="78"/>
      <c r="AQ1200" s="78"/>
      <c r="AR1200" s="78"/>
      <c r="AS1200" s="78"/>
      <c r="AT1200" s="78"/>
      <c r="AU1200" s="78"/>
    </row>
    <row r="1201" spans="3:48" ht="12.95" customHeight="1">
      <c r="C1201" s="139"/>
      <c r="D1201" s="139"/>
      <c r="AA1201" s="78"/>
      <c r="AB1201" s="78"/>
      <c r="AC1201" s="78"/>
      <c r="AD1201" s="78"/>
      <c r="AE1201" s="78"/>
      <c r="AG1201" s="131"/>
      <c r="AN1201" s="78"/>
      <c r="AO1201" s="78"/>
      <c r="AP1201" s="78"/>
      <c r="AQ1201" s="78"/>
      <c r="AR1201" s="78"/>
      <c r="AS1201" s="78"/>
      <c r="AT1201" s="78"/>
      <c r="AU1201" s="78"/>
    </row>
    <row r="1202" spans="3:48" ht="12.95" customHeight="1">
      <c r="C1202" s="139"/>
      <c r="D1202" s="139"/>
      <c r="AA1202" s="78"/>
      <c r="AB1202" s="78"/>
      <c r="AC1202" s="78"/>
      <c r="AD1202" s="78"/>
      <c r="AE1202" s="78"/>
      <c r="AG1202" s="131"/>
      <c r="AN1202" s="78"/>
      <c r="AO1202" s="78"/>
      <c r="AP1202" s="78"/>
      <c r="AQ1202" s="78"/>
      <c r="AR1202" s="78"/>
      <c r="AS1202" s="78"/>
      <c r="AT1202" s="78"/>
      <c r="AU1202" s="78"/>
    </row>
    <row r="1203" spans="3:48" ht="12.95" customHeight="1">
      <c r="C1203" s="139"/>
      <c r="D1203" s="139"/>
      <c r="AA1203" s="78"/>
      <c r="AB1203" s="78"/>
      <c r="AC1203" s="78"/>
      <c r="AD1203" s="78"/>
      <c r="AE1203" s="78"/>
      <c r="AG1203" s="131"/>
      <c r="AN1203" s="78"/>
      <c r="AO1203" s="78"/>
      <c r="AP1203" s="78"/>
      <c r="AQ1203" s="78"/>
      <c r="AR1203" s="78"/>
      <c r="AS1203" s="78"/>
      <c r="AT1203" s="78"/>
      <c r="AU1203" s="78"/>
    </row>
    <row r="1204" spans="3:48" ht="12.95" customHeight="1">
      <c r="C1204" s="139"/>
      <c r="D1204" s="139"/>
      <c r="AA1204" s="78"/>
      <c r="AB1204" s="78"/>
      <c r="AC1204" s="78"/>
      <c r="AD1204" s="78"/>
      <c r="AE1204" s="78"/>
      <c r="AG1204" s="131"/>
      <c r="AN1204" s="78"/>
      <c r="AO1204" s="78"/>
      <c r="AP1204" s="78"/>
      <c r="AQ1204" s="78"/>
      <c r="AR1204" s="78"/>
      <c r="AS1204" s="78"/>
      <c r="AT1204" s="78"/>
      <c r="AU1204" s="78"/>
    </row>
    <row r="1205" spans="3:48" ht="12.95" customHeight="1">
      <c r="C1205" s="139"/>
      <c r="D1205" s="139"/>
      <c r="AA1205" s="78"/>
      <c r="AB1205" s="78"/>
      <c r="AC1205" s="78"/>
      <c r="AD1205" s="78"/>
      <c r="AE1205" s="78"/>
      <c r="AG1205" s="131"/>
      <c r="AN1205" s="78"/>
      <c r="AO1205" s="78"/>
      <c r="AP1205" s="78"/>
      <c r="AQ1205" s="78"/>
      <c r="AR1205" s="78"/>
      <c r="AS1205" s="78"/>
      <c r="AT1205" s="78"/>
      <c r="AU1205" s="78"/>
      <c r="AV1205" s="78"/>
    </row>
    <row r="1206" spans="3:48" ht="12.95" customHeight="1">
      <c r="C1206" s="139"/>
      <c r="D1206" s="139"/>
      <c r="AA1206" s="78"/>
      <c r="AB1206" s="78"/>
      <c r="AC1206" s="78"/>
      <c r="AD1206" s="78"/>
      <c r="AE1206" s="78"/>
      <c r="AG1206" s="131"/>
      <c r="AN1206" s="78"/>
      <c r="AO1206" s="78"/>
      <c r="AP1206" s="78"/>
      <c r="AQ1206" s="78"/>
      <c r="AR1206" s="78"/>
      <c r="AS1206" s="78"/>
      <c r="AT1206" s="78"/>
      <c r="AU1206" s="78"/>
    </row>
    <row r="1207" spans="3:48" ht="12.95" customHeight="1">
      <c r="C1207" s="139"/>
      <c r="D1207" s="139"/>
      <c r="AA1207" s="78"/>
      <c r="AB1207" s="78"/>
      <c r="AC1207" s="78"/>
      <c r="AD1207" s="78"/>
      <c r="AE1207" s="78"/>
      <c r="AG1207" s="131"/>
      <c r="AN1207" s="78"/>
      <c r="AO1207" s="78"/>
      <c r="AP1207" s="78"/>
      <c r="AQ1207" s="78"/>
      <c r="AR1207" s="78"/>
      <c r="AS1207" s="78"/>
      <c r="AT1207" s="78"/>
      <c r="AU1207" s="78"/>
    </row>
    <row r="1208" spans="3:48" ht="12.95" customHeight="1">
      <c r="C1208" s="139"/>
      <c r="D1208" s="139"/>
      <c r="AA1208" s="78"/>
      <c r="AB1208" s="78"/>
      <c r="AC1208" s="78"/>
      <c r="AD1208" s="78"/>
      <c r="AE1208" s="78"/>
      <c r="AG1208" s="131"/>
      <c r="AN1208" s="78"/>
      <c r="AO1208" s="78"/>
      <c r="AP1208" s="78"/>
      <c r="AQ1208" s="78"/>
      <c r="AR1208" s="78"/>
      <c r="AS1208" s="78"/>
      <c r="AT1208" s="78"/>
      <c r="AU1208" s="78"/>
    </row>
    <row r="1209" spans="3:48" ht="12.95" customHeight="1">
      <c r="C1209" s="139"/>
      <c r="D1209" s="139"/>
      <c r="AA1209" s="78"/>
      <c r="AB1209" s="78"/>
      <c r="AC1209" s="78"/>
      <c r="AD1209" s="78"/>
      <c r="AE1209" s="78"/>
      <c r="AG1209" s="131"/>
      <c r="AN1209" s="78"/>
      <c r="AO1209" s="78"/>
      <c r="AP1209" s="78"/>
      <c r="AQ1209" s="78"/>
      <c r="AR1209" s="78"/>
      <c r="AS1209" s="78"/>
      <c r="AT1209" s="78"/>
      <c r="AU1209" s="78"/>
    </row>
    <row r="1210" spans="3:48" ht="12.95" customHeight="1">
      <c r="C1210" s="139"/>
      <c r="D1210" s="139"/>
      <c r="AA1210" s="78"/>
      <c r="AB1210" s="78"/>
      <c r="AC1210" s="78"/>
      <c r="AD1210" s="78"/>
      <c r="AE1210" s="78"/>
      <c r="AG1210" s="131"/>
      <c r="AN1210" s="78"/>
      <c r="AO1210" s="78"/>
      <c r="AP1210" s="78"/>
      <c r="AQ1210" s="78"/>
      <c r="AR1210" s="78"/>
      <c r="AS1210" s="78"/>
      <c r="AT1210" s="78"/>
      <c r="AU1210" s="78"/>
    </row>
    <row r="1211" spans="3:48" ht="12.95" customHeight="1">
      <c r="C1211" s="139"/>
      <c r="D1211" s="139"/>
      <c r="AA1211" s="78"/>
      <c r="AB1211" s="78"/>
      <c r="AC1211" s="78"/>
      <c r="AD1211" s="78"/>
      <c r="AE1211" s="78"/>
      <c r="AG1211" s="131"/>
      <c r="AN1211" s="78"/>
      <c r="AO1211" s="78"/>
      <c r="AP1211" s="78"/>
      <c r="AQ1211" s="78"/>
      <c r="AR1211" s="78"/>
      <c r="AS1211" s="78"/>
      <c r="AT1211" s="78"/>
      <c r="AU1211" s="78"/>
    </row>
    <row r="1212" spans="3:48" ht="12.95" customHeight="1">
      <c r="C1212" s="139"/>
      <c r="D1212" s="139"/>
      <c r="AA1212" s="78"/>
      <c r="AB1212" s="78"/>
      <c r="AC1212" s="78"/>
      <c r="AD1212" s="78"/>
      <c r="AE1212" s="78"/>
      <c r="AG1212" s="131"/>
      <c r="AN1212" s="78"/>
      <c r="AO1212" s="78"/>
      <c r="AP1212" s="78"/>
      <c r="AQ1212" s="78"/>
      <c r="AR1212" s="78"/>
      <c r="AS1212" s="78"/>
      <c r="AT1212" s="78"/>
      <c r="AU1212" s="78"/>
    </row>
    <row r="1213" spans="3:48" ht="12.95" customHeight="1">
      <c r="C1213" s="139"/>
      <c r="D1213" s="139"/>
      <c r="AA1213" s="78"/>
      <c r="AB1213" s="78"/>
      <c r="AC1213" s="78"/>
      <c r="AD1213" s="78"/>
      <c r="AE1213" s="78"/>
      <c r="AG1213" s="131"/>
      <c r="AN1213" s="78"/>
      <c r="AO1213" s="78"/>
      <c r="AP1213" s="78"/>
      <c r="AQ1213" s="78"/>
      <c r="AR1213" s="78"/>
      <c r="AS1213" s="78"/>
      <c r="AT1213" s="78"/>
      <c r="AU1213" s="78"/>
    </row>
    <row r="1214" spans="3:48" ht="12.95" customHeight="1">
      <c r="C1214" s="139"/>
      <c r="D1214" s="139"/>
      <c r="AA1214" s="78"/>
      <c r="AB1214" s="78"/>
      <c r="AC1214" s="78"/>
      <c r="AD1214" s="78"/>
      <c r="AE1214" s="78"/>
      <c r="AG1214" s="131"/>
      <c r="AN1214" s="78"/>
      <c r="AO1214" s="78"/>
      <c r="AP1214" s="78"/>
      <c r="AQ1214" s="78"/>
      <c r="AR1214" s="78"/>
      <c r="AS1214" s="78"/>
      <c r="AT1214" s="78"/>
      <c r="AU1214" s="78"/>
    </row>
    <row r="1215" spans="3:48" ht="12.95" customHeight="1">
      <c r="C1215" s="139"/>
      <c r="D1215" s="139"/>
      <c r="AA1215" s="78"/>
      <c r="AB1215" s="78"/>
      <c r="AC1215" s="78"/>
      <c r="AD1215" s="78"/>
      <c r="AE1215" s="78"/>
      <c r="AG1215" s="131"/>
      <c r="AN1215" s="78"/>
      <c r="AO1215" s="78"/>
      <c r="AP1215" s="78"/>
      <c r="AQ1215" s="78"/>
      <c r="AR1215" s="78"/>
      <c r="AS1215" s="78"/>
      <c r="AT1215" s="78"/>
      <c r="AU1215" s="78"/>
    </row>
    <row r="1216" spans="3:48" ht="12.95" customHeight="1">
      <c r="C1216" s="139"/>
      <c r="D1216" s="139"/>
      <c r="AA1216" s="78"/>
      <c r="AB1216" s="78"/>
      <c r="AC1216" s="78"/>
      <c r="AD1216" s="78"/>
      <c r="AE1216" s="78"/>
      <c r="AG1216" s="131"/>
      <c r="AN1216" s="78"/>
      <c r="AO1216" s="78"/>
      <c r="AP1216" s="78"/>
      <c r="AQ1216" s="78"/>
      <c r="AR1216" s="78"/>
      <c r="AS1216" s="78"/>
      <c r="AT1216" s="78"/>
      <c r="AU1216" s="78"/>
    </row>
    <row r="1217" spans="3:64" ht="12.95" customHeight="1">
      <c r="C1217" s="139"/>
      <c r="D1217" s="139"/>
      <c r="AA1217" s="78"/>
      <c r="AB1217" s="78"/>
      <c r="AC1217" s="78"/>
      <c r="AD1217" s="78"/>
      <c r="AE1217" s="78"/>
      <c r="AG1217" s="131"/>
      <c r="AN1217" s="78"/>
      <c r="AO1217" s="78"/>
      <c r="AP1217" s="78"/>
      <c r="AQ1217" s="78"/>
      <c r="AR1217" s="78"/>
      <c r="AS1217" s="78"/>
      <c r="AT1217" s="78"/>
      <c r="AU1217" s="78"/>
    </row>
    <row r="1218" spans="3:64" ht="12.95" customHeight="1">
      <c r="C1218" s="139"/>
      <c r="D1218" s="139"/>
      <c r="AA1218" s="78"/>
      <c r="AB1218" s="78"/>
      <c r="AC1218" s="78"/>
      <c r="AD1218" s="78"/>
      <c r="AE1218" s="78"/>
      <c r="AG1218" s="131"/>
      <c r="AN1218" s="78"/>
      <c r="AO1218" s="78"/>
      <c r="AP1218" s="78"/>
      <c r="AQ1218" s="78"/>
      <c r="AR1218" s="78"/>
      <c r="AS1218" s="78"/>
      <c r="AT1218" s="78"/>
      <c r="AU1218" s="78"/>
    </row>
    <row r="1219" spans="3:64" ht="12.95" customHeight="1">
      <c r="C1219" s="139"/>
      <c r="D1219" s="139"/>
      <c r="AA1219" s="78"/>
      <c r="AB1219" s="78"/>
      <c r="AC1219" s="78"/>
      <c r="AD1219" s="78"/>
      <c r="AE1219" s="78"/>
      <c r="AG1219" s="131"/>
      <c r="AN1219" s="78"/>
      <c r="AO1219" s="78"/>
      <c r="AP1219" s="78"/>
      <c r="AQ1219" s="78"/>
      <c r="AR1219" s="78"/>
      <c r="AS1219" s="78"/>
      <c r="AT1219" s="78"/>
      <c r="AU1219" s="78"/>
    </row>
    <row r="1220" spans="3:64" ht="12.95" customHeight="1">
      <c r="C1220" s="139"/>
      <c r="D1220" s="139"/>
      <c r="AA1220" s="78"/>
      <c r="AB1220" s="78"/>
      <c r="AC1220" s="78"/>
      <c r="AD1220" s="78"/>
      <c r="AE1220" s="78"/>
      <c r="AG1220" s="131"/>
      <c r="AN1220" s="78"/>
      <c r="AO1220" s="78"/>
      <c r="AP1220" s="78"/>
      <c r="AQ1220" s="78"/>
      <c r="AR1220" s="78"/>
      <c r="AS1220" s="78"/>
      <c r="AT1220" s="78"/>
      <c r="AU1220" s="78"/>
    </row>
    <row r="1221" spans="3:64" ht="12.95" customHeight="1">
      <c r="C1221" s="139"/>
      <c r="D1221" s="139"/>
      <c r="AA1221" s="78"/>
      <c r="AB1221" s="78"/>
      <c r="AC1221" s="78"/>
      <c r="AD1221" s="78"/>
      <c r="AE1221" s="78"/>
      <c r="AG1221" s="131"/>
      <c r="AN1221" s="78"/>
      <c r="AO1221" s="78"/>
      <c r="AP1221" s="78"/>
      <c r="AQ1221" s="78"/>
      <c r="AR1221" s="78"/>
      <c r="AS1221" s="78"/>
      <c r="AT1221" s="78"/>
      <c r="AU1221" s="78"/>
    </row>
    <row r="1222" spans="3:64" ht="12.95" customHeight="1">
      <c r="C1222" s="139"/>
      <c r="D1222" s="139"/>
      <c r="AA1222" s="78"/>
      <c r="AB1222" s="78"/>
      <c r="AC1222" s="78"/>
      <c r="AD1222" s="78"/>
      <c r="AE1222" s="78"/>
      <c r="AG1222" s="131"/>
      <c r="AN1222" s="78"/>
      <c r="AO1222" s="78"/>
      <c r="AP1222" s="78"/>
      <c r="AQ1222" s="78"/>
      <c r="AR1222" s="78"/>
      <c r="AS1222" s="78"/>
      <c r="AT1222" s="78"/>
      <c r="AU1222" s="78"/>
    </row>
    <row r="1223" spans="3:64" ht="12.95" customHeight="1">
      <c r="C1223" s="139"/>
      <c r="D1223" s="139"/>
      <c r="AA1223" s="78"/>
      <c r="AB1223" s="78"/>
      <c r="AC1223" s="78"/>
      <c r="AD1223" s="78"/>
      <c r="AE1223" s="78"/>
      <c r="AG1223" s="131"/>
      <c r="AN1223" s="78"/>
      <c r="AO1223" s="78"/>
      <c r="AP1223" s="78"/>
      <c r="AQ1223" s="78"/>
      <c r="AR1223" s="78"/>
      <c r="AS1223" s="78"/>
      <c r="AT1223" s="78"/>
      <c r="AU1223" s="78"/>
    </row>
    <row r="1224" spans="3:64" ht="12.95" customHeight="1">
      <c r="C1224" s="139"/>
      <c r="D1224" s="139"/>
      <c r="AA1224" s="78"/>
      <c r="AB1224" s="78"/>
      <c r="AC1224" s="78"/>
      <c r="AD1224" s="78"/>
      <c r="AE1224" s="78"/>
      <c r="AG1224" s="131"/>
      <c r="AN1224" s="78"/>
      <c r="AO1224" s="78"/>
      <c r="AP1224" s="78"/>
      <c r="AQ1224" s="78"/>
      <c r="AR1224" s="78"/>
      <c r="AS1224" s="78"/>
      <c r="AT1224" s="78"/>
      <c r="AU1224" s="78"/>
    </row>
    <row r="1225" spans="3:64" ht="12.95" customHeight="1">
      <c r="C1225" s="139"/>
      <c r="D1225" s="139"/>
      <c r="AA1225" s="78"/>
      <c r="AB1225" s="78"/>
      <c r="AC1225" s="78"/>
      <c r="AD1225" s="78"/>
      <c r="AE1225" s="78"/>
      <c r="AG1225" s="131"/>
      <c r="AN1225" s="78"/>
      <c r="AO1225" s="78"/>
      <c r="AP1225" s="78"/>
      <c r="AQ1225" s="78"/>
      <c r="AR1225" s="78"/>
      <c r="AS1225" s="78"/>
      <c r="AT1225" s="78"/>
      <c r="AU1225" s="78"/>
    </row>
    <row r="1226" spans="3:64" ht="12.95" customHeight="1">
      <c r="C1226" s="139"/>
      <c r="D1226" s="139"/>
      <c r="AA1226" s="78"/>
      <c r="AB1226" s="78"/>
      <c r="AC1226" s="78"/>
      <c r="AD1226" s="78"/>
      <c r="AE1226" s="78"/>
      <c r="AG1226" s="131"/>
      <c r="AN1226" s="78"/>
      <c r="AO1226" s="78"/>
      <c r="AP1226" s="78"/>
      <c r="AQ1226" s="78"/>
      <c r="AR1226" s="78"/>
      <c r="AS1226" s="78"/>
      <c r="AT1226" s="78"/>
      <c r="AU1226" s="78"/>
    </row>
    <row r="1227" spans="3:64" ht="12.95" customHeight="1">
      <c r="C1227" s="139"/>
      <c r="D1227" s="139"/>
      <c r="AA1227" s="78"/>
      <c r="AB1227" s="78"/>
      <c r="AC1227" s="78"/>
      <c r="AD1227" s="78"/>
      <c r="AE1227" s="78"/>
      <c r="AG1227" s="131"/>
      <c r="AN1227" s="78"/>
      <c r="AO1227" s="78"/>
      <c r="AP1227" s="78"/>
      <c r="AQ1227" s="78"/>
      <c r="AR1227" s="78"/>
      <c r="AS1227" s="78"/>
      <c r="AT1227" s="78"/>
      <c r="AU1227" s="78"/>
    </row>
    <row r="1228" spans="3:64" ht="12.95" customHeight="1">
      <c r="C1228" s="139"/>
      <c r="D1228" s="139"/>
      <c r="AA1228" s="78"/>
      <c r="AB1228" s="78"/>
      <c r="AC1228" s="78"/>
      <c r="AD1228" s="78"/>
      <c r="AE1228" s="78"/>
      <c r="AG1228" s="131"/>
      <c r="AN1228" s="78"/>
      <c r="AO1228" s="78"/>
      <c r="AP1228" s="78"/>
      <c r="AQ1228" s="78"/>
      <c r="AR1228" s="78"/>
      <c r="AS1228" s="78"/>
      <c r="AT1228" s="78"/>
      <c r="AU1228" s="78"/>
    </row>
    <row r="1229" spans="3:64" ht="12.95" customHeight="1">
      <c r="C1229" s="139"/>
      <c r="D1229" s="139"/>
      <c r="AA1229" s="78"/>
      <c r="AB1229" s="78"/>
      <c r="AC1229" s="78"/>
      <c r="AD1229" s="78"/>
      <c r="AE1229" s="78"/>
      <c r="AG1229" s="131"/>
      <c r="AN1229" s="78"/>
      <c r="AO1229" s="78"/>
      <c r="AP1229" s="78"/>
      <c r="AQ1229" s="78"/>
      <c r="AR1229" s="78"/>
      <c r="AS1229" s="78"/>
      <c r="AT1229" s="78"/>
      <c r="AU1229" s="78"/>
    </row>
    <row r="1230" spans="3:64" ht="12.95" customHeight="1">
      <c r="C1230" s="139"/>
      <c r="D1230" s="139"/>
      <c r="AA1230" s="78"/>
      <c r="AB1230" s="78"/>
      <c r="AC1230" s="78"/>
      <c r="AD1230" s="78"/>
      <c r="AE1230" s="78"/>
      <c r="AG1230" s="131"/>
      <c r="AN1230" s="78"/>
      <c r="AO1230" s="78"/>
      <c r="AP1230" s="78"/>
      <c r="AQ1230" s="78"/>
      <c r="AR1230" s="78"/>
      <c r="AS1230" s="78"/>
      <c r="AT1230" s="78"/>
      <c r="AU1230" s="78"/>
    </row>
    <row r="1231" spans="3:64" ht="12.95" customHeight="1">
      <c r="C1231" s="139"/>
      <c r="D1231" s="139"/>
      <c r="AA1231" s="78"/>
      <c r="AB1231" s="78"/>
      <c r="AC1231" s="78"/>
      <c r="AD1231" s="78"/>
      <c r="AE1231" s="78"/>
      <c r="AG1231" s="131"/>
      <c r="AN1231" s="78"/>
      <c r="AO1231" s="78"/>
      <c r="AP1231" s="78"/>
      <c r="AQ1231" s="78"/>
      <c r="AR1231" s="78"/>
      <c r="AS1231" s="78"/>
      <c r="AT1231" s="78"/>
      <c r="AU1231" s="78"/>
    </row>
    <row r="1232" spans="3:64" ht="12.95" customHeight="1">
      <c r="C1232" s="139"/>
      <c r="D1232" s="139"/>
      <c r="AA1232" s="78"/>
      <c r="AB1232" s="78"/>
      <c r="AC1232" s="78"/>
      <c r="AD1232" s="78"/>
      <c r="AE1232" s="78"/>
      <c r="AG1232" s="131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  <c r="BH1232" s="78"/>
      <c r="BI1232" s="78"/>
      <c r="BJ1232" s="78"/>
      <c r="BK1232" s="78"/>
      <c r="BL1232" s="78"/>
    </row>
    <row r="1233" spans="3:47" ht="12.95" customHeight="1">
      <c r="C1233" s="139"/>
      <c r="D1233" s="139"/>
      <c r="AA1233" s="78"/>
      <c r="AB1233" s="78"/>
      <c r="AC1233" s="78"/>
      <c r="AD1233" s="78"/>
      <c r="AE1233" s="78"/>
      <c r="AG1233" s="131"/>
      <c r="AN1233" s="78"/>
      <c r="AO1233" s="78"/>
      <c r="AP1233" s="78"/>
      <c r="AQ1233" s="78"/>
      <c r="AR1233" s="78"/>
      <c r="AS1233" s="78"/>
      <c r="AT1233" s="78"/>
      <c r="AU1233" s="78"/>
    </row>
    <row r="1234" spans="3:47" ht="12.95" customHeight="1">
      <c r="C1234" s="139"/>
      <c r="D1234" s="139"/>
      <c r="AA1234" s="78"/>
      <c r="AB1234" s="78"/>
      <c r="AC1234" s="78"/>
      <c r="AD1234" s="78"/>
      <c r="AE1234" s="78"/>
      <c r="AG1234" s="131"/>
      <c r="AN1234" s="78"/>
      <c r="AO1234" s="78"/>
      <c r="AP1234" s="78"/>
      <c r="AQ1234" s="78"/>
      <c r="AR1234" s="78"/>
      <c r="AS1234" s="78"/>
      <c r="AT1234" s="78"/>
      <c r="AU1234" s="78"/>
    </row>
    <row r="1235" spans="3:47" ht="12.95" customHeight="1">
      <c r="C1235" s="139"/>
      <c r="D1235" s="139"/>
      <c r="AA1235" s="78"/>
      <c r="AB1235" s="78"/>
      <c r="AC1235" s="78"/>
      <c r="AD1235" s="78"/>
      <c r="AE1235" s="78"/>
      <c r="AG1235" s="131"/>
      <c r="AN1235" s="78"/>
      <c r="AO1235" s="78"/>
      <c r="AP1235" s="78"/>
      <c r="AQ1235" s="78"/>
      <c r="AR1235" s="78"/>
      <c r="AS1235" s="78"/>
      <c r="AT1235" s="78"/>
      <c r="AU1235" s="78"/>
    </row>
    <row r="1236" spans="3:47" ht="12.95" customHeight="1">
      <c r="C1236" s="139"/>
      <c r="D1236" s="139"/>
      <c r="AA1236" s="78"/>
      <c r="AB1236" s="78"/>
      <c r="AC1236" s="78"/>
      <c r="AD1236" s="78"/>
      <c r="AE1236" s="78"/>
      <c r="AG1236" s="131"/>
      <c r="AN1236" s="78"/>
      <c r="AO1236" s="78"/>
      <c r="AP1236" s="78"/>
      <c r="AQ1236" s="78"/>
      <c r="AR1236" s="78"/>
      <c r="AS1236" s="78"/>
      <c r="AT1236" s="78"/>
      <c r="AU1236" s="78"/>
    </row>
    <row r="1237" spans="3:47" ht="12.95" customHeight="1">
      <c r="C1237" s="139"/>
      <c r="D1237" s="139"/>
      <c r="AA1237" s="78"/>
      <c r="AB1237" s="78"/>
      <c r="AC1237" s="78"/>
      <c r="AD1237" s="78"/>
      <c r="AE1237" s="78"/>
      <c r="AG1237" s="131"/>
      <c r="AN1237" s="78"/>
      <c r="AO1237" s="78"/>
      <c r="AP1237" s="78"/>
      <c r="AQ1237" s="78"/>
      <c r="AR1237" s="78"/>
      <c r="AS1237" s="78"/>
      <c r="AT1237" s="78"/>
      <c r="AU1237" s="78"/>
    </row>
    <row r="1238" spans="3:47" ht="12.95" customHeight="1">
      <c r="C1238" s="139"/>
      <c r="D1238" s="139"/>
      <c r="AA1238" s="78"/>
      <c r="AB1238" s="78"/>
      <c r="AC1238" s="78"/>
      <c r="AD1238" s="78"/>
      <c r="AE1238" s="78"/>
      <c r="AG1238" s="131"/>
      <c r="AN1238" s="78"/>
      <c r="AO1238" s="78"/>
      <c r="AP1238" s="78"/>
      <c r="AQ1238" s="78"/>
      <c r="AR1238" s="78"/>
      <c r="AS1238" s="78"/>
      <c r="AT1238" s="78"/>
      <c r="AU1238" s="78"/>
    </row>
    <row r="1239" spans="3:47" ht="12.95" customHeight="1">
      <c r="C1239" s="139"/>
      <c r="D1239" s="139"/>
      <c r="AA1239" s="78"/>
      <c r="AB1239" s="78"/>
      <c r="AC1239" s="78"/>
      <c r="AD1239" s="78"/>
      <c r="AE1239" s="78"/>
      <c r="AG1239" s="131"/>
      <c r="AN1239" s="78"/>
      <c r="AO1239" s="78"/>
      <c r="AP1239" s="78"/>
      <c r="AQ1239" s="78"/>
      <c r="AR1239" s="78"/>
      <c r="AS1239" s="78"/>
      <c r="AT1239" s="78"/>
      <c r="AU1239" s="78"/>
    </row>
    <row r="1240" spans="3:47" ht="12.95" customHeight="1">
      <c r="C1240" s="139"/>
      <c r="D1240" s="139"/>
      <c r="AA1240" s="78"/>
      <c r="AB1240" s="78"/>
      <c r="AC1240" s="78"/>
      <c r="AD1240" s="78"/>
      <c r="AE1240" s="78"/>
      <c r="AG1240" s="131"/>
      <c r="AN1240" s="78"/>
      <c r="AO1240" s="78"/>
      <c r="AP1240" s="78"/>
      <c r="AQ1240" s="78"/>
      <c r="AR1240" s="78"/>
      <c r="AS1240" s="78"/>
      <c r="AT1240" s="78"/>
      <c r="AU1240" s="78"/>
    </row>
    <row r="1241" spans="3:47" ht="12.95" customHeight="1">
      <c r="C1241" s="139"/>
      <c r="D1241" s="139"/>
      <c r="AA1241" s="78"/>
      <c r="AB1241" s="78"/>
      <c r="AC1241" s="78"/>
      <c r="AD1241" s="78"/>
      <c r="AE1241" s="78"/>
      <c r="AG1241" s="131"/>
      <c r="AN1241" s="78"/>
      <c r="AO1241" s="78"/>
      <c r="AP1241" s="78"/>
      <c r="AQ1241" s="78"/>
      <c r="AR1241" s="78"/>
      <c r="AS1241" s="78"/>
      <c r="AT1241" s="78"/>
      <c r="AU1241" s="78"/>
    </row>
    <row r="1242" spans="3:47" ht="12.95" customHeight="1">
      <c r="C1242" s="139"/>
      <c r="D1242" s="139"/>
      <c r="AA1242" s="78"/>
      <c r="AB1242" s="78"/>
      <c r="AC1242" s="78"/>
      <c r="AD1242" s="78"/>
      <c r="AE1242" s="78"/>
      <c r="AG1242" s="131"/>
      <c r="AN1242" s="78"/>
      <c r="AO1242" s="78"/>
      <c r="AP1242" s="78"/>
      <c r="AQ1242" s="78"/>
      <c r="AR1242" s="78"/>
      <c r="AS1242" s="78"/>
      <c r="AT1242" s="78"/>
      <c r="AU1242" s="78"/>
    </row>
    <row r="1243" spans="3:47" ht="12.95" customHeight="1">
      <c r="C1243" s="139"/>
      <c r="D1243" s="139"/>
      <c r="AA1243" s="78"/>
      <c r="AB1243" s="78"/>
      <c r="AC1243" s="78"/>
      <c r="AD1243" s="78"/>
      <c r="AE1243" s="78"/>
      <c r="AG1243" s="131"/>
      <c r="AN1243" s="78"/>
      <c r="AO1243" s="78"/>
      <c r="AP1243" s="78"/>
      <c r="AQ1243" s="78"/>
      <c r="AR1243" s="78"/>
      <c r="AS1243" s="78"/>
      <c r="AT1243" s="78"/>
      <c r="AU1243" s="78"/>
    </row>
    <row r="1244" spans="3:47" ht="12.95" customHeight="1">
      <c r="C1244" s="139"/>
      <c r="D1244" s="139"/>
      <c r="AA1244" s="78"/>
      <c r="AB1244" s="78"/>
      <c r="AC1244" s="78"/>
      <c r="AD1244" s="78"/>
      <c r="AE1244" s="78"/>
      <c r="AG1244" s="131"/>
      <c r="AN1244" s="78"/>
      <c r="AO1244" s="78"/>
      <c r="AP1244" s="78"/>
      <c r="AQ1244" s="78"/>
      <c r="AR1244" s="78"/>
      <c r="AS1244" s="78"/>
      <c r="AT1244" s="78"/>
      <c r="AU1244" s="78"/>
    </row>
    <row r="1245" spans="3:47" ht="12.95" customHeight="1">
      <c r="C1245" s="139"/>
      <c r="D1245" s="139"/>
      <c r="AA1245" s="78"/>
      <c r="AB1245" s="78"/>
      <c r="AC1245" s="78"/>
      <c r="AD1245" s="78"/>
      <c r="AE1245" s="78"/>
      <c r="AG1245" s="131"/>
      <c r="AN1245" s="78"/>
      <c r="AO1245" s="78"/>
      <c r="AP1245" s="78"/>
      <c r="AQ1245" s="78"/>
      <c r="AR1245" s="78"/>
      <c r="AS1245" s="78"/>
      <c r="AT1245" s="78"/>
      <c r="AU1245" s="78"/>
    </row>
    <row r="1246" spans="3:47" ht="12.95" customHeight="1">
      <c r="C1246" s="139"/>
      <c r="D1246" s="139"/>
      <c r="AA1246" s="78"/>
      <c r="AB1246" s="78"/>
      <c r="AC1246" s="78"/>
      <c r="AD1246" s="78"/>
      <c r="AE1246" s="78"/>
      <c r="AG1246" s="131"/>
      <c r="AN1246" s="78"/>
      <c r="AO1246" s="78"/>
      <c r="AP1246" s="78"/>
      <c r="AQ1246" s="78"/>
      <c r="AR1246" s="78"/>
      <c r="AS1246" s="78"/>
      <c r="AT1246" s="78"/>
      <c r="AU1246" s="78"/>
    </row>
    <row r="1247" spans="3:47" ht="12.95" customHeight="1">
      <c r="C1247" s="139"/>
      <c r="D1247" s="139"/>
      <c r="AA1247" s="78"/>
      <c r="AB1247" s="78"/>
      <c r="AC1247" s="78"/>
      <c r="AD1247" s="78"/>
      <c r="AE1247" s="78"/>
      <c r="AG1247" s="131"/>
      <c r="AN1247" s="78"/>
      <c r="AO1247" s="78"/>
      <c r="AP1247" s="78"/>
      <c r="AQ1247" s="78"/>
      <c r="AR1247" s="78"/>
      <c r="AS1247" s="78"/>
      <c r="AT1247" s="78"/>
      <c r="AU1247" s="78"/>
    </row>
    <row r="1248" spans="3:47" ht="12.95" customHeight="1">
      <c r="C1248" s="139"/>
      <c r="D1248" s="139"/>
      <c r="AA1248" s="78"/>
      <c r="AB1248" s="78"/>
      <c r="AC1248" s="78"/>
      <c r="AD1248" s="78"/>
      <c r="AE1248" s="78"/>
      <c r="AG1248" s="131"/>
      <c r="AN1248" s="78"/>
      <c r="AO1248" s="78"/>
      <c r="AP1248" s="78"/>
      <c r="AQ1248" s="78"/>
      <c r="AR1248" s="78"/>
      <c r="AS1248" s="78"/>
      <c r="AT1248" s="78"/>
      <c r="AU1248" s="78"/>
    </row>
    <row r="1249" spans="3:64" ht="12.95" customHeight="1">
      <c r="C1249" s="139"/>
      <c r="D1249" s="139"/>
      <c r="AA1249" s="78"/>
      <c r="AB1249" s="78"/>
      <c r="AC1249" s="78"/>
      <c r="AD1249" s="78"/>
      <c r="AE1249" s="78"/>
      <c r="AG1249" s="131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  <c r="BH1249" s="78"/>
      <c r="BI1249" s="78"/>
      <c r="BJ1249" s="78"/>
      <c r="BK1249" s="78"/>
      <c r="BL1249" s="78"/>
    </row>
    <row r="1250" spans="3:64" ht="12.95" customHeight="1">
      <c r="C1250" s="139"/>
      <c r="D1250" s="139"/>
      <c r="AA1250" s="78"/>
      <c r="AB1250" s="78"/>
      <c r="AC1250" s="78"/>
      <c r="AD1250" s="78"/>
      <c r="AE1250" s="78"/>
      <c r="AG1250" s="131"/>
      <c r="AN1250" s="78"/>
      <c r="AO1250" s="78"/>
      <c r="AP1250" s="78"/>
      <c r="AQ1250" s="78"/>
      <c r="AR1250" s="78"/>
      <c r="AS1250" s="78"/>
      <c r="AT1250" s="78"/>
      <c r="AU1250" s="78"/>
    </row>
    <row r="1251" spans="3:64" ht="12.95" customHeight="1">
      <c r="C1251" s="139"/>
      <c r="D1251" s="139"/>
      <c r="AA1251" s="78"/>
      <c r="AB1251" s="78"/>
      <c r="AC1251" s="78"/>
      <c r="AD1251" s="78"/>
      <c r="AE1251" s="78"/>
      <c r="AG1251" s="131"/>
      <c r="AN1251" s="78"/>
      <c r="AO1251" s="78"/>
      <c r="AP1251" s="78"/>
      <c r="AQ1251" s="78"/>
      <c r="AR1251" s="78"/>
      <c r="AS1251" s="78"/>
      <c r="AT1251" s="78"/>
      <c r="AU1251" s="78"/>
    </row>
    <row r="1252" spans="3:64" ht="12.95" customHeight="1">
      <c r="C1252" s="139"/>
      <c r="D1252" s="139"/>
      <c r="AA1252" s="78"/>
      <c r="AB1252" s="78"/>
      <c r="AC1252" s="78"/>
      <c r="AD1252" s="78"/>
      <c r="AE1252" s="78"/>
      <c r="AG1252" s="131"/>
      <c r="AN1252" s="78"/>
      <c r="AO1252" s="78"/>
      <c r="AP1252" s="78"/>
      <c r="AQ1252" s="78"/>
      <c r="AR1252" s="78"/>
      <c r="AS1252" s="78"/>
      <c r="AT1252" s="78"/>
      <c r="AU1252" s="78"/>
    </row>
    <row r="1253" spans="3:64" ht="12.95" customHeight="1">
      <c r="C1253" s="139"/>
      <c r="D1253" s="139"/>
      <c r="AA1253" s="78"/>
      <c r="AB1253" s="78"/>
      <c r="AC1253" s="78"/>
      <c r="AD1253" s="78"/>
      <c r="AE1253" s="78"/>
      <c r="AG1253" s="131"/>
      <c r="AN1253" s="78"/>
      <c r="AO1253" s="78"/>
      <c r="AP1253" s="78"/>
      <c r="AQ1253" s="78"/>
      <c r="AR1253" s="78"/>
      <c r="AS1253" s="78"/>
      <c r="AT1253" s="78"/>
      <c r="AU1253" s="78"/>
    </row>
    <row r="1254" spans="3:64" ht="12.95" customHeight="1">
      <c r="C1254" s="139"/>
      <c r="D1254" s="139"/>
      <c r="AA1254" s="78"/>
      <c r="AB1254" s="78"/>
      <c r="AC1254" s="78"/>
      <c r="AD1254" s="78"/>
      <c r="AE1254" s="78"/>
      <c r="AG1254" s="131"/>
      <c r="AN1254" s="78"/>
      <c r="AO1254" s="78"/>
      <c r="AP1254" s="78"/>
      <c r="AQ1254" s="78"/>
      <c r="AR1254" s="78"/>
      <c r="AS1254" s="78"/>
      <c r="AT1254" s="78"/>
      <c r="AU1254" s="78"/>
    </row>
    <row r="1255" spans="3:64" ht="12.95" customHeight="1">
      <c r="C1255" s="139"/>
      <c r="D1255" s="139"/>
      <c r="AA1255" s="78"/>
      <c r="AB1255" s="78"/>
      <c r="AC1255" s="78"/>
      <c r="AD1255" s="78"/>
      <c r="AE1255" s="78"/>
      <c r="AG1255" s="131"/>
      <c r="AN1255" s="78"/>
      <c r="AO1255" s="78"/>
      <c r="AP1255" s="78"/>
      <c r="AQ1255" s="78"/>
      <c r="AR1255" s="78"/>
      <c r="AS1255" s="78"/>
      <c r="AT1255" s="78"/>
      <c r="AU1255" s="78"/>
    </row>
    <row r="1256" spans="3:64" ht="12.95" customHeight="1">
      <c r="C1256" s="139"/>
      <c r="D1256" s="139"/>
      <c r="AA1256" s="78"/>
      <c r="AB1256" s="78"/>
      <c r="AC1256" s="78"/>
      <c r="AD1256" s="78"/>
      <c r="AE1256" s="78"/>
      <c r="AG1256" s="131"/>
      <c r="AN1256" s="78"/>
      <c r="AO1256" s="78"/>
      <c r="AP1256" s="78"/>
      <c r="AQ1256" s="78"/>
      <c r="AR1256" s="78"/>
      <c r="AS1256" s="78"/>
      <c r="AT1256" s="78"/>
      <c r="AU1256" s="78"/>
    </row>
    <row r="1257" spans="3:64" ht="12.95" customHeight="1">
      <c r="C1257" s="139"/>
      <c r="D1257" s="139"/>
      <c r="AA1257" s="78"/>
      <c r="AB1257" s="78"/>
      <c r="AC1257" s="78"/>
      <c r="AD1257" s="78"/>
      <c r="AE1257" s="78"/>
      <c r="AG1257" s="131"/>
      <c r="AN1257" s="78"/>
      <c r="AO1257" s="78"/>
      <c r="AP1257" s="78"/>
      <c r="AQ1257" s="78"/>
      <c r="AR1257" s="78"/>
      <c r="AS1257" s="78"/>
      <c r="AT1257" s="78"/>
      <c r="AU1257" s="78"/>
    </row>
    <row r="1258" spans="3:64" ht="12.95" customHeight="1">
      <c r="C1258" s="139"/>
      <c r="D1258" s="139"/>
      <c r="AA1258" s="78"/>
      <c r="AB1258" s="78"/>
      <c r="AC1258" s="78"/>
      <c r="AD1258" s="78"/>
      <c r="AE1258" s="78"/>
      <c r="AG1258" s="131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  <c r="BH1258" s="78"/>
      <c r="BI1258" s="78"/>
      <c r="BJ1258" s="78"/>
      <c r="BK1258" s="78"/>
      <c r="BL1258" s="78"/>
    </row>
    <row r="1259" spans="3:64" ht="12.95" customHeight="1">
      <c r="C1259" s="139"/>
      <c r="D1259" s="139"/>
      <c r="AA1259" s="78"/>
      <c r="AB1259" s="78"/>
      <c r="AC1259" s="78"/>
      <c r="AD1259" s="78"/>
      <c r="AE1259" s="78"/>
      <c r="AG1259" s="131"/>
      <c r="AN1259" s="78"/>
      <c r="AO1259" s="78"/>
      <c r="AP1259" s="78"/>
      <c r="AQ1259" s="78"/>
      <c r="AR1259" s="78"/>
      <c r="AS1259" s="78"/>
      <c r="AT1259" s="78"/>
      <c r="AU1259" s="78"/>
    </row>
    <row r="1260" spans="3:64" ht="12.95" customHeight="1">
      <c r="C1260" s="139"/>
      <c r="D1260" s="139"/>
      <c r="AA1260" s="78"/>
      <c r="AB1260" s="78"/>
      <c r="AC1260" s="78"/>
      <c r="AD1260" s="78"/>
      <c r="AE1260" s="78"/>
      <c r="AG1260" s="131"/>
      <c r="AN1260" s="78"/>
      <c r="AO1260" s="78"/>
      <c r="AP1260" s="78"/>
      <c r="AQ1260" s="78"/>
      <c r="AR1260" s="78"/>
      <c r="AS1260" s="78"/>
      <c r="AT1260" s="78"/>
      <c r="AU1260" s="78"/>
    </row>
    <row r="1261" spans="3:64" ht="12.95" customHeight="1">
      <c r="C1261" s="139"/>
      <c r="D1261" s="139"/>
      <c r="AA1261" s="78"/>
      <c r="AB1261" s="78"/>
      <c r="AC1261" s="78"/>
      <c r="AD1261" s="78"/>
      <c r="AE1261" s="78"/>
      <c r="AG1261" s="131"/>
      <c r="AN1261" s="78"/>
      <c r="AO1261" s="78"/>
      <c r="AP1261" s="78"/>
      <c r="AQ1261" s="78"/>
      <c r="AR1261" s="78"/>
      <c r="AS1261" s="78"/>
      <c r="AT1261" s="78"/>
      <c r="AU1261" s="78"/>
    </row>
    <row r="1262" spans="3:64" ht="12.95" customHeight="1">
      <c r="C1262" s="139"/>
      <c r="D1262" s="139"/>
      <c r="AA1262" s="78"/>
      <c r="AB1262" s="78"/>
      <c r="AC1262" s="78"/>
      <c r="AD1262" s="78"/>
      <c r="AE1262" s="78"/>
      <c r="AG1262" s="131"/>
      <c r="AN1262" s="78"/>
      <c r="AO1262" s="78"/>
      <c r="AP1262" s="78"/>
      <c r="AQ1262" s="78"/>
      <c r="AR1262" s="78"/>
      <c r="AS1262" s="78"/>
      <c r="AT1262" s="78"/>
      <c r="AU1262" s="78"/>
    </row>
    <row r="1263" spans="3:64" ht="12.95" customHeight="1">
      <c r="C1263" s="139"/>
      <c r="D1263" s="139"/>
      <c r="AA1263" s="78"/>
      <c r="AB1263" s="78"/>
      <c r="AC1263" s="78"/>
      <c r="AD1263" s="78"/>
      <c r="AE1263" s="78"/>
      <c r="AG1263" s="131"/>
      <c r="AN1263" s="78"/>
      <c r="AO1263" s="78"/>
      <c r="AP1263" s="78"/>
      <c r="AQ1263" s="78"/>
      <c r="AR1263" s="78"/>
      <c r="AS1263" s="78"/>
      <c r="AT1263" s="78"/>
      <c r="AU1263" s="78"/>
    </row>
    <row r="1264" spans="3:64" ht="12.95" customHeight="1">
      <c r="C1264" s="139"/>
      <c r="D1264" s="139"/>
      <c r="AA1264" s="78"/>
      <c r="AB1264" s="78"/>
      <c r="AC1264" s="78"/>
      <c r="AD1264" s="78"/>
      <c r="AE1264" s="78"/>
      <c r="AG1264" s="131"/>
      <c r="AN1264" s="78"/>
      <c r="AO1264" s="78"/>
      <c r="AP1264" s="78"/>
      <c r="AQ1264" s="78"/>
      <c r="AR1264" s="78"/>
      <c r="AS1264" s="78"/>
      <c r="AT1264" s="78"/>
      <c r="AU1264" s="78"/>
    </row>
    <row r="1265" spans="3:47" ht="12.95" customHeight="1">
      <c r="C1265" s="139"/>
      <c r="D1265" s="139"/>
      <c r="AA1265" s="78"/>
      <c r="AB1265" s="78"/>
      <c r="AC1265" s="78"/>
      <c r="AD1265" s="78"/>
      <c r="AE1265" s="78"/>
      <c r="AG1265" s="131"/>
      <c r="AN1265" s="78"/>
      <c r="AO1265" s="78"/>
      <c r="AP1265" s="78"/>
      <c r="AQ1265" s="78"/>
      <c r="AR1265" s="78"/>
      <c r="AS1265" s="78"/>
      <c r="AT1265" s="78"/>
      <c r="AU1265" s="78"/>
    </row>
    <row r="1266" spans="3:47" ht="12.95" customHeight="1">
      <c r="C1266" s="139"/>
      <c r="D1266" s="139"/>
      <c r="AA1266" s="78"/>
      <c r="AB1266" s="78"/>
      <c r="AC1266" s="78"/>
      <c r="AD1266" s="78"/>
      <c r="AE1266" s="78"/>
      <c r="AG1266" s="131"/>
      <c r="AN1266" s="78"/>
      <c r="AO1266" s="78"/>
      <c r="AP1266" s="78"/>
      <c r="AQ1266" s="78"/>
      <c r="AR1266" s="78"/>
      <c r="AS1266" s="78"/>
      <c r="AT1266" s="78"/>
      <c r="AU1266" s="78"/>
    </row>
    <row r="1267" spans="3:47" ht="12.95" customHeight="1">
      <c r="C1267" s="139"/>
      <c r="D1267" s="139"/>
      <c r="AA1267" s="78"/>
      <c r="AB1267" s="78"/>
      <c r="AC1267" s="78"/>
      <c r="AD1267" s="78"/>
      <c r="AE1267" s="78"/>
      <c r="AG1267" s="131"/>
      <c r="AN1267" s="78"/>
      <c r="AO1267" s="78"/>
      <c r="AP1267" s="78"/>
      <c r="AQ1267" s="78"/>
      <c r="AR1267" s="78"/>
      <c r="AS1267" s="78"/>
      <c r="AT1267" s="78"/>
      <c r="AU1267" s="78"/>
    </row>
    <row r="1268" spans="3:47" ht="12.95" customHeight="1">
      <c r="C1268" s="139"/>
      <c r="D1268" s="139"/>
      <c r="AA1268" s="78"/>
      <c r="AB1268" s="78"/>
      <c r="AC1268" s="78"/>
      <c r="AD1268" s="78"/>
      <c r="AE1268" s="78"/>
      <c r="AG1268" s="131"/>
      <c r="AN1268" s="78"/>
      <c r="AO1268" s="78"/>
      <c r="AP1268" s="78"/>
      <c r="AQ1268" s="78"/>
      <c r="AR1268" s="78"/>
      <c r="AS1268" s="78"/>
      <c r="AT1268" s="78"/>
      <c r="AU1268" s="78"/>
    </row>
    <row r="1269" spans="3:47" ht="12.95" customHeight="1">
      <c r="C1269" s="139"/>
      <c r="D1269" s="139"/>
      <c r="AA1269" s="78"/>
      <c r="AB1269" s="78"/>
      <c r="AC1269" s="78"/>
      <c r="AD1269" s="78"/>
      <c r="AE1269" s="78"/>
      <c r="AG1269" s="131"/>
      <c r="AN1269" s="78"/>
      <c r="AO1269" s="78"/>
      <c r="AP1269" s="78"/>
      <c r="AQ1269" s="78"/>
      <c r="AR1269" s="78"/>
      <c r="AS1269" s="78"/>
      <c r="AT1269" s="78"/>
      <c r="AU1269" s="78"/>
    </row>
    <row r="1270" spans="3:47" ht="12.95" customHeight="1">
      <c r="C1270" s="139"/>
      <c r="D1270" s="139"/>
      <c r="AA1270" s="78"/>
      <c r="AB1270" s="78"/>
      <c r="AC1270" s="78"/>
      <c r="AD1270" s="78"/>
      <c r="AE1270" s="78"/>
      <c r="AG1270" s="131"/>
      <c r="AN1270" s="78"/>
      <c r="AO1270" s="78"/>
      <c r="AP1270" s="78"/>
      <c r="AQ1270" s="78"/>
      <c r="AR1270" s="78"/>
      <c r="AS1270" s="78"/>
      <c r="AT1270" s="78"/>
      <c r="AU1270" s="78"/>
    </row>
    <row r="1271" spans="3:47" ht="12.95" customHeight="1">
      <c r="C1271" s="139"/>
      <c r="D1271" s="139"/>
      <c r="AA1271" s="78"/>
      <c r="AB1271" s="78"/>
      <c r="AC1271" s="78"/>
      <c r="AD1271" s="78"/>
      <c r="AE1271" s="78"/>
      <c r="AG1271" s="131"/>
      <c r="AN1271" s="78"/>
      <c r="AO1271" s="78"/>
      <c r="AP1271" s="78"/>
      <c r="AQ1271" s="78"/>
      <c r="AR1271" s="78"/>
      <c r="AS1271" s="78"/>
      <c r="AT1271" s="78"/>
      <c r="AU1271" s="78"/>
    </row>
    <row r="1272" spans="3:47" ht="12.95" customHeight="1">
      <c r="C1272" s="139"/>
      <c r="D1272" s="139"/>
      <c r="AA1272" s="78"/>
      <c r="AB1272" s="78"/>
      <c r="AC1272" s="78"/>
      <c r="AD1272" s="78"/>
      <c r="AE1272" s="78"/>
      <c r="AG1272" s="131"/>
      <c r="AN1272" s="78"/>
      <c r="AO1272" s="78"/>
      <c r="AP1272" s="78"/>
      <c r="AQ1272" s="78"/>
      <c r="AR1272" s="78"/>
      <c r="AS1272" s="78"/>
      <c r="AT1272" s="78"/>
      <c r="AU1272" s="78"/>
    </row>
    <row r="1273" spans="3:47" ht="12.95" customHeight="1">
      <c r="C1273" s="139"/>
      <c r="D1273" s="139"/>
      <c r="AA1273" s="78"/>
      <c r="AB1273" s="78"/>
      <c r="AC1273" s="78"/>
      <c r="AD1273" s="78"/>
      <c r="AE1273" s="78"/>
      <c r="AG1273" s="131"/>
      <c r="AN1273" s="78"/>
      <c r="AO1273" s="78"/>
      <c r="AP1273" s="78"/>
      <c r="AQ1273" s="78"/>
      <c r="AR1273" s="78"/>
      <c r="AS1273" s="78"/>
      <c r="AT1273" s="78"/>
      <c r="AU1273" s="78"/>
    </row>
    <row r="1274" spans="3:47" ht="12.95" customHeight="1">
      <c r="C1274" s="139"/>
      <c r="D1274" s="139"/>
      <c r="AA1274" s="78"/>
      <c r="AB1274" s="78"/>
      <c r="AC1274" s="78"/>
      <c r="AD1274" s="78"/>
      <c r="AE1274" s="78"/>
      <c r="AG1274" s="131"/>
      <c r="AN1274" s="78"/>
      <c r="AO1274" s="78"/>
      <c r="AP1274" s="78"/>
      <c r="AQ1274" s="78"/>
      <c r="AR1274" s="78"/>
      <c r="AS1274" s="78"/>
      <c r="AT1274" s="78"/>
      <c r="AU1274" s="78"/>
    </row>
    <row r="1275" spans="3:47" ht="12.95" customHeight="1">
      <c r="C1275" s="139"/>
      <c r="D1275" s="139"/>
      <c r="AA1275" s="78"/>
      <c r="AB1275" s="78"/>
      <c r="AC1275" s="78"/>
      <c r="AD1275" s="78"/>
      <c r="AE1275" s="78"/>
      <c r="AG1275" s="131"/>
      <c r="AN1275" s="78"/>
      <c r="AO1275" s="78"/>
      <c r="AP1275" s="78"/>
      <c r="AQ1275" s="78"/>
      <c r="AR1275" s="78"/>
      <c r="AS1275" s="78"/>
      <c r="AT1275" s="78"/>
      <c r="AU1275" s="78"/>
    </row>
    <row r="1276" spans="3:47" ht="12.95" customHeight="1">
      <c r="C1276" s="139"/>
      <c r="D1276" s="139"/>
      <c r="AA1276" s="78"/>
      <c r="AB1276" s="78"/>
      <c r="AC1276" s="78"/>
      <c r="AD1276" s="78"/>
      <c r="AE1276" s="78"/>
      <c r="AG1276" s="131"/>
      <c r="AN1276" s="78"/>
      <c r="AO1276" s="78"/>
      <c r="AP1276" s="78"/>
      <c r="AQ1276" s="78"/>
      <c r="AR1276" s="78"/>
      <c r="AS1276" s="78"/>
      <c r="AT1276" s="78"/>
      <c r="AU1276" s="78"/>
    </row>
    <row r="1277" spans="3:47" ht="12.95" customHeight="1">
      <c r="C1277" s="139"/>
      <c r="D1277" s="139"/>
      <c r="AA1277" s="78"/>
      <c r="AB1277" s="78"/>
      <c r="AC1277" s="78"/>
      <c r="AD1277" s="78"/>
      <c r="AE1277" s="78"/>
      <c r="AG1277" s="131"/>
      <c r="AN1277" s="78"/>
      <c r="AO1277" s="78"/>
      <c r="AP1277" s="78"/>
      <c r="AQ1277" s="78"/>
      <c r="AR1277" s="78"/>
      <c r="AS1277" s="78"/>
      <c r="AT1277" s="78"/>
      <c r="AU1277" s="78"/>
    </row>
    <row r="1278" spans="3:47" ht="12.95" customHeight="1">
      <c r="C1278" s="139"/>
      <c r="D1278" s="139"/>
      <c r="AA1278" s="78"/>
      <c r="AB1278" s="78"/>
      <c r="AC1278" s="78"/>
      <c r="AD1278" s="78"/>
      <c r="AE1278" s="78"/>
      <c r="AG1278" s="131"/>
      <c r="AN1278" s="78"/>
      <c r="AO1278" s="78"/>
      <c r="AP1278" s="78"/>
      <c r="AQ1278" s="78"/>
      <c r="AR1278" s="78"/>
      <c r="AS1278" s="78"/>
      <c r="AT1278" s="78"/>
      <c r="AU1278" s="78"/>
    </row>
    <row r="1279" spans="3:47" ht="12.95" customHeight="1">
      <c r="C1279" s="139"/>
      <c r="D1279" s="139"/>
      <c r="AA1279" s="78"/>
      <c r="AB1279" s="78"/>
      <c r="AC1279" s="78"/>
      <c r="AD1279" s="78"/>
      <c r="AE1279" s="78"/>
      <c r="AG1279" s="131"/>
      <c r="AN1279" s="78"/>
      <c r="AO1279" s="78"/>
      <c r="AP1279" s="78"/>
      <c r="AQ1279" s="78"/>
      <c r="AR1279" s="78"/>
      <c r="AS1279" s="78"/>
      <c r="AT1279" s="78"/>
      <c r="AU1279" s="78"/>
    </row>
    <row r="1280" spans="3:47" ht="12.95" customHeight="1">
      <c r="C1280" s="139"/>
      <c r="D1280" s="139"/>
      <c r="AA1280" s="78"/>
      <c r="AB1280" s="78"/>
      <c r="AC1280" s="78"/>
      <c r="AD1280" s="78"/>
      <c r="AE1280" s="78"/>
      <c r="AG1280" s="131"/>
      <c r="AN1280" s="78"/>
      <c r="AO1280" s="78"/>
      <c r="AP1280" s="78"/>
      <c r="AQ1280" s="78"/>
      <c r="AR1280" s="78"/>
      <c r="AS1280" s="78"/>
      <c r="AT1280" s="78"/>
      <c r="AU1280" s="78"/>
    </row>
    <row r="1281" spans="3:64" ht="12.95" customHeight="1">
      <c r="C1281" s="139"/>
      <c r="D1281" s="139"/>
      <c r="AA1281" s="78"/>
      <c r="AB1281" s="78"/>
      <c r="AC1281" s="78"/>
      <c r="AD1281" s="78"/>
      <c r="AE1281" s="78"/>
      <c r="AG1281" s="131"/>
      <c r="AN1281" s="78"/>
      <c r="AO1281" s="78"/>
      <c r="AP1281" s="78"/>
      <c r="AQ1281" s="78"/>
      <c r="AR1281" s="78"/>
      <c r="AS1281" s="78"/>
      <c r="AT1281" s="78"/>
      <c r="AU1281" s="78"/>
    </row>
    <row r="1282" spans="3:64" ht="12.95" customHeight="1">
      <c r="C1282" s="139"/>
      <c r="D1282" s="139"/>
      <c r="AA1282" s="78"/>
      <c r="AB1282" s="78"/>
      <c r="AC1282" s="78"/>
      <c r="AD1282" s="78"/>
      <c r="AE1282" s="78"/>
      <c r="AG1282" s="131"/>
      <c r="AN1282" s="78"/>
      <c r="AO1282" s="78"/>
      <c r="AP1282" s="78"/>
      <c r="AQ1282" s="78"/>
      <c r="AR1282" s="78"/>
      <c r="AS1282" s="78"/>
      <c r="AT1282" s="78"/>
      <c r="AU1282" s="78"/>
    </row>
    <row r="1283" spans="3:64" ht="12.95" customHeight="1">
      <c r="C1283" s="139"/>
      <c r="D1283" s="139"/>
      <c r="AA1283" s="78"/>
      <c r="AB1283" s="78"/>
      <c r="AC1283" s="78"/>
      <c r="AD1283" s="78"/>
      <c r="AE1283" s="78"/>
      <c r="AG1283" s="131"/>
      <c r="AN1283" s="78"/>
      <c r="AO1283" s="78"/>
      <c r="AP1283" s="78"/>
      <c r="AQ1283" s="78"/>
      <c r="AR1283" s="78"/>
      <c r="AS1283" s="78"/>
      <c r="AT1283" s="78"/>
      <c r="AU1283" s="78"/>
    </row>
    <row r="1284" spans="3:64" ht="12.95" customHeight="1">
      <c r="C1284" s="139"/>
      <c r="D1284" s="139"/>
      <c r="AA1284" s="78"/>
      <c r="AB1284" s="78"/>
      <c r="AC1284" s="78"/>
      <c r="AD1284" s="78"/>
      <c r="AE1284" s="78"/>
      <c r="AG1284" s="131"/>
      <c r="AN1284" s="78"/>
      <c r="AO1284" s="78"/>
      <c r="AP1284" s="78"/>
      <c r="AQ1284" s="78"/>
      <c r="AR1284" s="78"/>
      <c r="AS1284" s="78"/>
      <c r="AT1284" s="78"/>
      <c r="AU1284" s="78"/>
    </row>
    <row r="1285" spans="3:64" ht="12.95" customHeight="1">
      <c r="C1285" s="139"/>
      <c r="D1285" s="139"/>
      <c r="AA1285" s="78"/>
      <c r="AB1285" s="78"/>
      <c r="AC1285" s="78"/>
      <c r="AD1285" s="78"/>
      <c r="AE1285" s="78"/>
      <c r="AG1285" s="131"/>
      <c r="AN1285" s="78"/>
      <c r="AO1285" s="78"/>
      <c r="AP1285" s="78"/>
      <c r="AQ1285" s="78"/>
      <c r="AR1285" s="78"/>
      <c r="AS1285" s="78"/>
      <c r="AT1285" s="78"/>
      <c r="AU1285" s="78"/>
    </row>
    <row r="1286" spans="3:64" ht="12.95" customHeight="1">
      <c r="C1286" s="139"/>
      <c r="D1286" s="139"/>
      <c r="AA1286" s="78"/>
      <c r="AB1286" s="78"/>
      <c r="AC1286" s="78"/>
      <c r="AD1286" s="78"/>
      <c r="AE1286" s="78"/>
      <c r="AG1286" s="131"/>
      <c r="AN1286" s="78"/>
      <c r="AO1286" s="78"/>
      <c r="AP1286" s="78"/>
      <c r="AQ1286" s="78"/>
      <c r="AR1286" s="78"/>
      <c r="AS1286" s="78"/>
      <c r="AT1286" s="78"/>
      <c r="AU1286" s="78"/>
    </row>
    <row r="1287" spans="3:64" ht="12.95" customHeight="1">
      <c r="C1287" s="139"/>
      <c r="D1287" s="139"/>
      <c r="AA1287" s="78"/>
      <c r="AB1287" s="78"/>
      <c r="AC1287" s="78"/>
      <c r="AD1287" s="78"/>
      <c r="AE1287" s="78"/>
      <c r="AG1287" s="131"/>
      <c r="AN1287" s="78"/>
      <c r="AO1287" s="78"/>
      <c r="AP1287" s="78"/>
      <c r="AQ1287" s="78"/>
      <c r="AR1287" s="78"/>
      <c r="AS1287" s="78"/>
      <c r="AT1287" s="78"/>
      <c r="AU1287" s="78"/>
    </row>
    <row r="1288" spans="3:64" ht="12.95" customHeight="1">
      <c r="C1288" s="139"/>
      <c r="D1288" s="139"/>
      <c r="AA1288" s="78"/>
      <c r="AB1288" s="78"/>
      <c r="AC1288" s="78"/>
      <c r="AD1288" s="78"/>
      <c r="AE1288" s="78"/>
      <c r="AG1288" s="131"/>
      <c r="AN1288" s="78"/>
      <c r="AO1288" s="78"/>
      <c r="AP1288" s="78"/>
      <c r="AQ1288" s="78"/>
      <c r="AR1288" s="78"/>
      <c r="AS1288" s="78"/>
      <c r="AT1288" s="78"/>
      <c r="AU1288" s="78"/>
    </row>
    <row r="1289" spans="3:64" ht="12.95" customHeight="1">
      <c r="C1289" s="139"/>
      <c r="D1289" s="139"/>
      <c r="AA1289" s="78"/>
      <c r="AB1289" s="78"/>
      <c r="AC1289" s="78"/>
      <c r="AD1289" s="78"/>
      <c r="AE1289" s="78"/>
      <c r="AG1289" s="131"/>
      <c r="AN1289" s="78"/>
      <c r="AO1289" s="78"/>
      <c r="AP1289" s="78"/>
      <c r="AQ1289" s="78"/>
      <c r="AR1289" s="78"/>
      <c r="AS1289" s="78"/>
      <c r="AT1289" s="78"/>
      <c r="AU1289" s="78"/>
    </row>
    <row r="1290" spans="3:64" ht="12.95" customHeight="1">
      <c r="C1290" s="139"/>
      <c r="D1290" s="139"/>
      <c r="AA1290" s="78"/>
      <c r="AB1290" s="78"/>
      <c r="AC1290" s="78"/>
      <c r="AD1290" s="78"/>
      <c r="AE1290" s="78"/>
      <c r="AG1290" s="131"/>
      <c r="AN1290" s="78"/>
      <c r="AO1290" s="78"/>
      <c r="AP1290" s="78"/>
      <c r="AQ1290" s="78"/>
      <c r="AR1290" s="78"/>
      <c r="AS1290" s="78"/>
      <c r="AT1290" s="78"/>
      <c r="AU1290" s="78"/>
    </row>
    <row r="1291" spans="3:64" ht="12.95" customHeight="1">
      <c r="C1291" s="139"/>
      <c r="D1291" s="139"/>
      <c r="AA1291" s="78"/>
      <c r="AB1291" s="78"/>
      <c r="AC1291" s="78"/>
      <c r="AD1291" s="78"/>
      <c r="AE1291" s="78"/>
      <c r="AG1291" s="131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  <c r="BH1291" s="78"/>
      <c r="BI1291" s="78"/>
      <c r="BJ1291" s="78"/>
      <c r="BK1291" s="78"/>
      <c r="BL1291" s="78"/>
    </row>
    <row r="1292" spans="3:64" ht="12.95" customHeight="1">
      <c r="C1292" s="139"/>
      <c r="D1292" s="139"/>
      <c r="AA1292" s="78"/>
      <c r="AB1292" s="78"/>
      <c r="AC1292" s="78"/>
      <c r="AD1292" s="78"/>
      <c r="AE1292" s="78"/>
      <c r="AG1292" s="131"/>
      <c r="AN1292" s="78"/>
      <c r="AO1292" s="78"/>
      <c r="AP1292" s="78"/>
      <c r="AQ1292" s="78"/>
      <c r="AR1292" s="78"/>
      <c r="AS1292" s="78"/>
      <c r="AT1292" s="78"/>
      <c r="AU1292" s="78"/>
    </row>
    <row r="1293" spans="3:64" ht="12.95" customHeight="1">
      <c r="C1293" s="139"/>
      <c r="D1293" s="139"/>
      <c r="AA1293" s="78"/>
      <c r="AB1293" s="78"/>
      <c r="AC1293" s="78"/>
      <c r="AD1293" s="78"/>
      <c r="AE1293" s="78"/>
      <c r="AG1293" s="131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  <c r="BH1293" s="78"/>
      <c r="BI1293" s="78"/>
      <c r="BJ1293" s="78"/>
      <c r="BK1293" s="78"/>
      <c r="BL1293" s="78"/>
    </row>
    <row r="1294" spans="3:64" ht="12.95" customHeight="1">
      <c r="C1294" s="139"/>
      <c r="D1294" s="139"/>
      <c r="AA1294" s="78"/>
      <c r="AB1294" s="78"/>
      <c r="AC1294" s="78"/>
      <c r="AD1294" s="78"/>
      <c r="AE1294" s="78"/>
      <c r="AG1294" s="131"/>
      <c r="AN1294" s="78"/>
      <c r="AO1294" s="78"/>
      <c r="AP1294" s="78"/>
      <c r="AQ1294" s="78"/>
      <c r="AR1294" s="78"/>
      <c r="AS1294" s="78"/>
      <c r="AT1294" s="78"/>
      <c r="AU1294" s="78"/>
    </row>
    <row r="1295" spans="3:64" ht="12.95" customHeight="1">
      <c r="C1295" s="139"/>
      <c r="D1295" s="139"/>
      <c r="AA1295" s="78"/>
      <c r="AB1295" s="78"/>
      <c r="AC1295" s="78"/>
      <c r="AD1295" s="78"/>
      <c r="AE1295" s="78"/>
      <c r="AG1295" s="131"/>
      <c r="AN1295" s="78"/>
      <c r="AO1295" s="78"/>
      <c r="AP1295" s="78"/>
      <c r="AQ1295" s="78"/>
      <c r="AR1295" s="78"/>
      <c r="AS1295" s="78"/>
      <c r="AT1295" s="78"/>
      <c r="AU1295" s="78"/>
      <c r="AV1295" s="78"/>
    </row>
    <row r="1296" spans="3:64" ht="12.95" customHeight="1">
      <c r="C1296" s="139"/>
      <c r="D1296" s="139"/>
      <c r="AA1296" s="78"/>
      <c r="AB1296" s="78"/>
      <c r="AC1296" s="78"/>
      <c r="AD1296" s="78"/>
      <c r="AE1296" s="78"/>
      <c r="AG1296" s="131"/>
      <c r="AN1296" s="78"/>
      <c r="AO1296" s="78"/>
      <c r="AP1296" s="78"/>
      <c r="AQ1296" s="78"/>
      <c r="AR1296" s="78"/>
      <c r="AS1296" s="78"/>
      <c r="AT1296" s="78"/>
      <c r="AU1296" s="78"/>
    </row>
    <row r="1297" spans="3:64" ht="12.95" customHeight="1">
      <c r="C1297" s="139"/>
      <c r="D1297" s="139"/>
      <c r="AA1297" s="78"/>
      <c r="AB1297" s="78"/>
      <c r="AC1297" s="78"/>
      <c r="AD1297" s="78"/>
      <c r="AE1297" s="78"/>
      <c r="AG1297" s="131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  <c r="BH1297" s="78"/>
      <c r="BI1297" s="78"/>
      <c r="BJ1297" s="78"/>
      <c r="BK1297" s="78"/>
      <c r="BL1297" s="78"/>
    </row>
    <row r="1298" spans="3:64" ht="12.95" customHeight="1">
      <c r="C1298" s="139"/>
      <c r="D1298" s="139"/>
      <c r="AA1298" s="78"/>
      <c r="AB1298" s="78"/>
      <c r="AC1298" s="78"/>
      <c r="AD1298" s="78"/>
      <c r="AE1298" s="78"/>
      <c r="AG1298" s="131"/>
      <c r="AN1298" s="78"/>
      <c r="AO1298" s="78"/>
      <c r="AP1298" s="78"/>
      <c r="AQ1298" s="78"/>
      <c r="AR1298" s="78"/>
      <c r="AS1298" s="78"/>
      <c r="AT1298" s="78"/>
      <c r="AU1298" s="78"/>
    </row>
    <row r="1299" spans="3:64" ht="12.95" customHeight="1">
      <c r="C1299" s="139"/>
      <c r="D1299" s="139"/>
      <c r="AA1299" s="78"/>
      <c r="AB1299" s="78"/>
      <c r="AC1299" s="78"/>
      <c r="AD1299" s="78"/>
      <c r="AE1299" s="78"/>
      <c r="AG1299" s="131"/>
      <c r="AN1299" s="78"/>
      <c r="AO1299" s="78"/>
      <c r="AP1299" s="78"/>
      <c r="AQ1299" s="78"/>
      <c r="AR1299" s="78"/>
      <c r="AS1299" s="78"/>
      <c r="AT1299" s="78"/>
      <c r="AU1299" s="78"/>
    </row>
    <row r="1300" spans="3:64" ht="12.95" customHeight="1">
      <c r="C1300" s="139"/>
      <c r="D1300" s="139"/>
      <c r="AA1300" s="78"/>
      <c r="AB1300" s="78"/>
      <c r="AC1300" s="78"/>
      <c r="AD1300" s="78"/>
      <c r="AE1300" s="78"/>
      <c r="AG1300" s="131"/>
      <c r="AN1300" s="78"/>
      <c r="AO1300" s="78"/>
      <c r="AP1300" s="78"/>
      <c r="AQ1300" s="78"/>
      <c r="AR1300" s="78"/>
      <c r="AS1300" s="78"/>
      <c r="AT1300" s="78"/>
      <c r="AU1300" s="78"/>
    </row>
    <row r="1301" spans="3:64" ht="12.95" customHeight="1">
      <c r="C1301" s="139"/>
      <c r="D1301" s="139"/>
      <c r="AA1301" s="78"/>
      <c r="AB1301" s="78"/>
      <c r="AC1301" s="78"/>
      <c r="AD1301" s="78"/>
      <c r="AE1301" s="78"/>
      <c r="AG1301" s="131"/>
      <c r="AN1301" s="78"/>
      <c r="AO1301" s="78"/>
      <c r="AP1301" s="78"/>
      <c r="AQ1301" s="78"/>
      <c r="AR1301" s="78"/>
      <c r="AS1301" s="78"/>
      <c r="AT1301" s="78"/>
      <c r="AU1301" s="78"/>
      <c r="AV1301" s="78"/>
    </row>
    <row r="1302" spans="3:64" ht="12.95" customHeight="1">
      <c r="C1302" s="139"/>
      <c r="D1302" s="139"/>
      <c r="AA1302" s="78"/>
      <c r="AB1302" s="78"/>
      <c r="AC1302" s="78"/>
      <c r="AD1302" s="78"/>
      <c r="AE1302" s="78"/>
      <c r="AG1302" s="131"/>
      <c r="AN1302" s="78"/>
      <c r="AO1302" s="78"/>
      <c r="AP1302" s="78"/>
      <c r="AQ1302" s="78"/>
      <c r="AR1302" s="78"/>
      <c r="AS1302" s="78"/>
      <c r="AT1302" s="78"/>
      <c r="AU1302" s="78"/>
    </row>
    <row r="1303" spans="3:64" ht="12.95" customHeight="1">
      <c r="C1303" s="139"/>
      <c r="D1303" s="139"/>
      <c r="AA1303" s="78"/>
      <c r="AB1303" s="78"/>
      <c r="AC1303" s="78"/>
      <c r="AD1303" s="78"/>
      <c r="AE1303" s="78"/>
      <c r="AG1303" s="131"/>
      <c r="AN1303" s="78"/>
      <c r="AO1303" s="78"/>
      <c r="AP1303" s="78"/>
      <c r="AQ1303" s="78"/>
      <c r="AR1303" s="78"/>
      <c r="AS1303" s="78"/>
      <c r="AT1303" s="78"/>
      <c r="AU1303" s="78"/>
    </row>
    <row r="1304" spans="3:64" ht="12.95" customHeight="1">
      <c r="C1304" s="139"/>
      <c r="D1304" s="139"/>
      <c r="AA1304" s="78"/>
      <c r="AB1304" s="78"/>
      <c r="AC1304" s="78"/>
      <c r="AD1304" s="78"/>
      <c r="AE1304" s="78"/>
      <c r="AG1304" s="131"/>
      <c r="AN1304" s="78"/>
      <c r="AO1304" s="78"/>
      <c r="AP1304" s="78"/>
      <c r="AQ1304" s="78"/>
      <c r="AR1304" s="78"/>
      <c r="AS1304" s="78"/>
      <c r="AT1304" s="78"/>
      <c r="AU1304" s="78"/>
    </row>
    <row r="1305" spans="3:64" ht="12.95" customHeight="1">
      <c r="C1305" s="139"/>
      <c r="D1305" s="139"/>
      <c r="AA1305" s="78"/>
      <c r="AB1305" s="78"/>
      <c r="AC1305" s="78"/>
      <c r="AD1305" s="78"/>
      <c r="AE1305" s="78"/>
      <c r="AG1305" s="131"/>
      <c r="AN1305" s="78"/>
      <c r="AO1305" s="78"/>
      <c r="AP1305" s="78"/>
      <c r="AQ1305" s="78"/>
      <c r="AR1305" s="78"/>
      <c r="AS1305" s="78"/>
      <c r="AT1305" s="78"/>
      <c r="AU1305" s="78"/>
    </row>
    <row r="1306" spans="3:64" ht="12.95" customHeight="1">
      <c r="C1306" s="139"/>
      <c r="D1306" s="139"/>
      <c r="AA1306" s="78"/>
      <c r="AB1306" s="78"/>
      <c r="AC1306" s="78"/>
      <c r="AD1306" s="78"/>
      <c r="AE1306" s="78"/>
      <c r="AG1306" s="131"/>
      <c r="AN1306" s="78"/>
      <c r="AO1306" s="78"/>
      <c r="AP1306" s="78"/>
      <c r="AQ1306" s="78"/>
      <c r="AR1306" s="78"/>
      <c r="AS1306" s="78"/>
      <c r="AT1306" s="78"/>
      <c r="AU1306" s="78"/>
    </row>
    <row r="1307" spans="3:64" ht="12.95" customHeight="1">
      <c r="C1307" s="139"/>
      <c r="D1307" s="139"/>
      <c r="AA1307" s="78"/>
      <c r="AB1307" s="78"/>
      <c r="AC1307" s="78"/>
      <c r="AD1307" s="78"/>
      <c r="AE1307" s="78"/>
      <c r="AG1307" s="131"/>
      <c r="AN1307" s="78"/>
      <c r="AO1307" s="78"/>
      <c r="AP1307" s="78"/>
      <c r="AQ1307" s="78"/>
      <c r="AR1307" s="78"/>
      <c r="AS1307" s="78"/>
      <c r="AT1307" s="78"/>
      <c r="AU1307" s="78"/>
    </row>
    <row r="1308" spans="3:64" ht="12.95" customHeight="1">
      <c r="C1308" s="139"/>
      <c r="D1308" s="139"/>
      <c r="AA1308" s="78"/>
      <c r="AB1308" s="78"/>
      <c r="AC1308" s="78"/>
      <c r="AD1308" s="78"/>
      <c r="AE1308" s="78"/>
      <c r="AG1308" s="131"/>
      <c r="AN1308" s="78"/>
      <c r="AO1308" s="78"/>
      <c r="AP1308" s="78"/>
      <c r="AQ1308" s="78"/>
      <c r="AR1308" s="78"/>
      <c r="AS1308" s="78"/>
      <c r="AT1308" s="78"/>
      <c r="AU1308" s="78"/>
    </row>
    <row r="1309" spans="3:64" ht="12.95" customHeight="1">
      <c r="C1309" s="139"/>
      <c r="D1309" s="139"/>
      <c r="AA1309" s="78"/>
      <c r="AB1309" s="78"/>
      <c r="AC1309" s="78"/>
      <c r="AD1309" s="78"/>
      <c r="AE1309" s="78"/>
      <c r="AG1309" s="131"/>
      <c r="AN1309" s="78"/>
      <c r="AO1309" s="78"/>
      <c r="AP1309" s="78"/>
      <c r="AQ1309" s="78"/>
      <c r="AR1309" s="78"/>
      <c r="AS1309" s="78"/>
      <c r="AT1309" s="78"/>
      <c r="AU1309" s="78"/>
    </row>
    <row r="1310" spans="3:64" ht="12.95" customHeight="1">
      <c r="C1310" s="139"/>
      <c r="D1310" s="139"/>
      <c r="AA1310" s="78"/>
      <c r="AB1310" s="78"/>
      <c r="AC1310" s="78"/>
      <c r="AD1310" s="78"/>
      <c r="AE1310" s="78"/>
      <c r="AG1310" s="131"/>
      <c r="AN1310" s="78"/>
      <c r="AO1310" s="78"/>
      <c r="AP1310" s="78"/>
      <c r="AQ1310" s="78"/>
      <c r="AR1310" s="78"/>
      <c r="AS1310" s="78"/>
      <c r="AT1310" s="78"/>
      <c r="AU1310" s="78"/>
    </row>
    <row r="1311" spans="3:64" ht="12.95" customHeight="1">
      <c r="C1311" s="139"/>
      <c r="D1311" s="139"/>
      <c r="AA1311" s="78"/>
      <c r="AB1311" s="78"/>
      <c r="AC1311" s="78"/>
      <c r="AD1311" s="78"/>
      <c r="AE1311" s="78"/>
      <c r="AG1311" s="131"/>
      <c r="AN1311" s="78"/>
      <c r="AO1311" s="78"/>
      <c r="AP1311" s="78"/>
      <c r="AQ1311" s="78"/>
      <c r="AR1311" s="78"/>
      <c r="AS1311" s="78"/>
      <c r="AT1311" s="78"/>
      <c r="AU1311" s="78"/>
    </row>
    <row r="1312" spans="3:64" ht="12.95" customHeight="1">
      <c r="C1312" s="139"/>
      <c r="D1312" s="139"/>
      <c r="AA1312" s="78"/>
      <c r="AB1312" s="78"/>
      <c r="AC1312" s="78"/>
      <c r="AD1312" s="78"/>
      <c r="AE1312" s="78"/>
      <c r="AG1312" s="131"/>
      <c r="AN1312" s="78"/>
      <c r="AO1312" s="78"/>
      <c r="AP1312" s="78"/>
      <c r="AQ1312" s="78"/>
      <c r="AR1312" s="78"/>
      <c r="AS1312" s="78"/>
      <c r="AT1312" s="78"/>
      <c r="AU1312" s="78"/>
    </row>
    <row r="1313" spans="3:64" ht="12.95" customHeight="1">
      <c r="C1313" s="139"/>
      <c r="D1313" s="139"/>
      <c r="AA1313" s="78"/>
      <c r="AB1313" s="78"/>
      <c r="AC1313" s="78"/>
      <c r="AD1313" s="78"/>
      <c r="AE1313" s="78"/>
      <c r="AG1313" s="131"/>
      <c r="AN1313" s="78"/>
      <c r="AO1313" s="78"/>
      <c r="AP1313" s="78"/>
      <c r="AQ1313" s="78"/>
      <c r="AR1313" s="78"/>
      <c r="AS1313" s="78"/>
      <c r="AT1313" s="78"/>
      <c r="AU1313" s="78"/>
    </row>
    <row r="1314" spans="3:64" ht="12.95" customHeight="1">
      <c r="C1314" s="139"/>
      <c r="D1314" s="139"/>
      <c r="AA1314" s="78"/>
      <c r="AB1314" s="78"/>
      <c r="AC1314" s="78"/>
      <c r="AD1314" s="78"/>
      <c r="AE1314" s="78"/>
      <c r="AG1314" s="131"/>
      <c r="AN1314" s="78"/>
      <c r="AO1314" s="78"/>
      <c r="AP1314" s="78"/>
      <c r="AQ1314" s="78"/>
      <c r="AR1314" s="78"/>
      <c r="AS1314" s="78"/>
      <c r="AT1314" s="78"/>
      <c r="AU1314" s="78"/>
    </row>
    <row r="1315" spans="3:64" ht="12.95" customHeight="1">
      <c r="C1315" s="139"/>
      <c r="D1315" s="139"/>
      <c r="AA1315" s="78"/>
      <c r="AB1315" s="78"/>
      <c r="AC1315" s="78"/>
      <c r="AD1315" s="78"/>
      <c r="AE1315" s="78"/>
      <c r="AG1315" s="131"/>
      <c r="AN1315" s="78"/>
      <c r="AO1315" s="78"/>
      <c r="AP1315" s="78"/>
      <c r="AQ1315" s="78"/>
      <c r="AR1315" s="78"/>
      <c r="AS1315" s="78"/>
      <c r="AT1315" s="78"/>
      <c r="AU1315" s="78"/>
    </row>
    <row r="1316" spans="3:64" ht="12.95" customHeight="1">
      <c r="C1316" s="139"/>
      <c r="D1316" s="139"/>
      <c r="AA1316" s="78"/>
      <c r="AB1316" s="78"/>
      <c r="AC1316" s="78"/>
      <c r="AD1316" s="78"/>
      <c r="AE1316" s="78"/>
      <c r="AG1316" s="131"/>
      <c r="AN1316" s="78"/>
      <c r="AO1316" s="78"/>
      <c r="AP1316" s="78"/>
      <c r="AQ1316" s="78"/>
      <c r="AR1316" s="78"/>
      <c r="AS1316" s="78"/>
      <c r="AT1316" s="78"/>
      <c r="AU1316" s="78"/>
    </row>
    <row r="1317" spans="3:64" ht="12.95" customHeight="1">
      <c r="C1317" s="139"/>
      <c r="D1317" s="139"/>
      <c r="AA1317" s="78"/>
      <c r="AB1317" s="78"/>
      <c r="AC1317" s="78"/>
      <c r="AD1317" s="78"/>
      <c r="AE1317" s="78"/>
      <c r="AG1317" s="131"/>
      <c r="AN1317" s="78"/>
      <c r="AO1317" s="78"/>
      <c r="AP1317" s="78"/>
      <c r="AQ1317" s="78"/>
      <c r="AR1317" s="78"/>
      <c r="AS1317" s="78"/>
      <c r="AT1317" s="78"/>
      <c r="AU1317" s="78"/>
    </row>
    <row r="1318" spans="3:64" ht="12.95" customHeight="1">
      <c r="C1318" s="139"/>
      <c r="D1318" s="139"/>
      <c r="AA1318" s="78"/>
      <c r="AB1318" s="78"/>
      <c r="AC1318" s="78"/>
      <c r="AD1318" s="78"/>
      <c r="AE1318" s="78"/>
      <c r="AG1318" s="131"/>
      <c r="AN1318" s="78"/>
      <c r="AO1318" s="78"/>
      <c r="AP1318" s="78"/>
      <c r="AQ1318" s="78"/>
      <c r="AR1318" s="78"/>
      <c r="AS1318" s="78"/>
      <c r="AT1318" s="78"/>
      <c r="AU1318" s="78"/>
    </row>
    <row r="1319" spans="3:64" ht="12.95" customHeight="1">
      <c r="C1319" s="139"/>
      <c r="D1319" s="139"/>
      <c r="AA1319" s="78"/>
      <c r="AB1319" s="78"/>
      <c r="AC1319" s="78"/>
      <c r="AD1319" s="78"/>
      <c r="AE1319" s="78"/>
      <c r="AG1319" s="131"/>
      <c r="AN1319" s="78"/>
      <c r="AO1319" s="78"/>
      <c r="AP1319" s="78"/>
      <c r="AQ1319" s="78"/>
      <c r="AR1319" s="78"/>
      <c r="AS1319" s="78"/>
      <c r="AT1319" s="78"/>
      <c r="AU1319" s="78"/>
    </row>
    <row r="1320" spans="3:64" ht="12.95" customHeight="1">
      <c r="C1320" s="139"/>
      <c r="D1320" s="139"/>
      <c r="AA1320" s="78"/>
      <c r="AB1320" s="78"/>
      <c r="AC1320" s="78"/>
      <c r="AD1320" s="78"/>
      <c r="AE1320" s="78"/>
      <c r="AG1320" s="131"/>
      <c r="AN1320" s="78"/>
      <c r="AO1320" s="78"/>
      <c r="AP1320" s="78"/>
      <c r="AQ1320" s="78"/>
      <c r="AR1320" s="78"/>
      <c r="AS1320" s="78"/>
      <c r="AT1320" s="78"/>
      <c r="AU1320" s="78"/>
    </row>
    <row r="1321" spans="3:64" ht="12.95" customHeight="1">
      <c r="C1321" s="139"/>
      <c r="D1321" s="139"/>
      <c r="AA1321" s="78"/>
      <c r="AB1321" s="78"/>
      <c r="AC1321" s="78"/>
      <c r="AD1321" s="78"/>
      <c r="AE1321" s="78"/>
      <c r="AG1321" s="131"/>
      <c r="AN1321" s="78"/>
      <c r="AO1321" s="78"/>
      <c r="AP1321" s="78"/>
      <c r="AQ1321" s="78"/>
      <c r="AR1321" s="78"/>
      <c r="AS1321" s="78"/>
      <c r="AT1321" s="78"/>
      <c r="AU1321" s="78"/>
    </row>
    <row r="1322" spans="3:64" ht="12.95" customHeight="1">
      <c r="C1322" s="139"/>
      <c r="D1322" s="139"/>
      <c r="AA1322" s="78"/>
      <c r="AB1322" s="78"/>
      <c r="AC1322" s="78"/>
      <c r="AD1322" s="78"/>
      <c r="AE1322" s="78"/>
      <c r="AG1322" s="131"/>
      <c r="AN1322" s="78"/>
      <c r="AO1322" s="78"/>
      <c r="AP1322" s="78"/>
      <c r="AQ1322" s="78"/>
      <c r="AR1322" s="78"/>
      <c r="AS1322" s="78"/>
      <c r="AT1322" s="78"/>
      <c r="AU1322" s="78"/>
    </row>
    <row r="1323" spans="3:64" ht="12.95" customHeight="1">
      <c r="C1323" s="139"/>
      <c r="D1323" s="139"/>
      <c r="AA1323" s="78"/>
      <c r="AB1323" s="78"/>
      <c r="AC1323" s="78"/>
      <c r="AD1323" s="78"/>
      <c r="AE1323" s="78"/>
      <c r="AG1323" s="131"/>
      <c r="AN1323" s="78"/>
      <c r="AO1323" s="78"/>
      <c r="AP1323" s="78"/>
      <c r="AQ1323" s="78"/>
      <c r="AR1323" s="78"/>
      <c r="AS1323" s="78"/>
      <c r="AT1323" s="78"/>
      <c r="AU1323" s="78"/>
    </row>
    <row r="1324" spans="3:64" ht="12.95" customHeight="1">
      <c r="C1324" s="139"/>
      <c r="D1324" s="139"/>
      <c r="AA1324" s="78"/>
      <c r="AB1324" s="78"/>
      <c r="AC1324" s="78"/>
      <c r="AD1324" s="78"/>
      <c r="AE1324" s="78"/>
      <c r="AG1324" s="131"/>
      <c r="AN1324" s="78"/>
      <c r="AO1324" s="78"/>
      <c r="AP1324" s="78"/>
      <c r="AQ1324" s="78"/>
      <c r="AR1324" s="78"/>
      <c r="AS1324" s="78"/>
      <c r="AT1324" s="78"/>
      <c r="AU1324" s="78"/>
    </row>
    <row r="1325" spans="3:64" ht="12.95" customHeight="1">
      <c r="C1325" s="139"/>
      <c r="D1325" s="139"/>
      <c r="AA1325" s="78"/>
      <c r="AB1325" s="78"/>
      <c r="AC1325" s="78"/>
      <c r="AD1325" s="78"/>
      <c r="AE1325" s="78"/>
      <c r="AG1325" s="131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  <c r="BH1325" s="78"/>
      <c r="BI1325" s="78"/>
      <c r="BJ1325" s="78"/>
      <c r="BK1325" s="78"/>
      <c r="BL1325" s="78"/>
    </row>
    <row r="1326" spans="3:64" ht="12.95" customHeight="1">
      <c r="C1326" s="139"/>
      <c r="D1326" s="139"/>
      <c r="AA1326" s="78"/>
      <c r="AB1326" s="78"/>
      <c r="AC1326" s="78"/>
      <c r="AD1326" s="78"/>
      <c r="AE1326" s="78"/>
      <c r="AG1326" s="131"/>
      <c r="AN1326" s="78"/>
      <c r="AO1326" s="78"/>
      <c r="AP1326" s="78"/>
      <c r="AQ1326" s="78"/>
      <c r="AR1326" s="78"/>
      <c r="AS1326" s="78"/>
      <c r="AT1326" s="78"/>
      <c r="AU1326" s="78"/>
    </row>
    <row r="1327" spans="3:64" ht="12.95" customHeight="1">
      <c r="C1327" s="139"/>
      <c r="D1327" s="139"/>
      <c r="AA1327" s="78"/>
      <c r="AB1327" s="78"/>
      <c r="AC1327" s="78"/>
      <c r="AD1327" s="78"/>
      <c r="AE1327" s="78"/>
      <c r="AG1327" s="131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  <c r="BH1327" s="78"/>
      <c r="BI1327" s="78"/>
      <c r="BJ1327" s="78"/>
      <c r="BK1327" s="78"/>
      <c r="BL1327" s="78"/>
    </row>
    <row r="1328" spans="3:64" ht="12.95" customHeight="1">
      <c r="C1328" s="139"/>
      <c r="D1328" s="139"/>
      <c r="AA1328" s="78"/>
      <c r="AB1328" s="78"/>
      <c r="AC1328" s="78"/>
      <c r="AD1328" s="78"/>
      <c r="AE1328" s="78"/>
      <c r="AG1328" s="131"/>
      <c r="AN1328" s="78"/>
      <c r="AO1328" s="78"/>
      <c r="AP1328" s="78"/>
      <c r="AQ1328" s="78"/>
      <c r="AR1328" s="78"/>
      <c r="AS1328" s="78"/>
      <c r="AT1328" s="78"/>
      <c r="AU1328" s="78"/>
    </row>
    <row r="1329" spans="3:64" ht="12.95" customHeight="1">
      <c r="C1329" s="139"/>
      <c r="D1329" s="139"/>
      <c r="AA1329" s="78"/>
      <c r="AB1329" s="78"/>
      <c r="AC1329" s="78"/>
      <c r="AD1329" s="78"/>
      <c r="AE1329" s="78"/>
      <c r="AG1329" s="131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  <c r="BH1329" s="78"/>
      <c r="BI1329" s="78"/>
      <c r="BJ1329" s="78"/>
      <c r="BK1329" s="78"/>
      <c r="BL1329" s="78"/>
    </row>
    <row r="1330" spans="3:64" ht="12.95" customHeight="1">
      <c r="C1330" s="139"/>
      <c r="D1330" s="139"/>
      <c r="AA1330" s="78"/>
      <c r="AB1330" s="78"/>
      <c r="AC1330" s="78"/>
      <c r="AD1330" s="78"/>
      <c r="AE1330" s="78"/>
      <c r="AG1330" s="131"/>
      <c r="AN1330" s="78"/>
      <c r="AO1330" s="78"/>
      <c r="AP1330" s="78"/>
      <c r="AQ1330" s="78"/>
      <c r="AR1330" s="78"/>
      <c r="AS1330" s="78"/>
      <c r="AT1330" s="78"/>
      <c r="AU1330" s="78"/>
    </row>
    <row r="1331" spans="3:64" ht="12.95" customHeight="1">
      <c r="C1331" s="139"/>
      <c r="D1331" s="139"/>
      <c r="AA1331" s="78"/>
      <c r="AB1331" s="78"/>
      <c r="AC1331" s="78"/>
      <c r="AD1331" s="78"/>
      <c r="AE1331" s="78"/>
      <c r="AG1331" s="131"/>
      <c r="AN1331" s="78"/>
      <c r="AO1331" s="78"/>
      <c r="AP1331" s="78"/>
      <c r="AQ1331" s="78"/>
      <c r="AR1331" s="78"/>
      <c r="AS1331" s="78"/>
      <c r="AT1331" s="78"/>
      <c r="AU1331" s="78"/>
    </row>
    <row r="1332" spans="3:64" ht="12.95" customHeight="1">
      <c r="C1332" s="139"/>
      <c r="D1332" s="139"/>
      <c r="AA1332" s="78"/>
      <c r="AB1332" s="78"/>
      <c r="AC1332" s="78"/>
      <c r="AD1332" s="78"/>
      <c r="AE1332" s="78"/>
      <c r="AG1332" s="131"/>
      <c r="AN1332" s="78"/>
      <c r="AO1332" s="78"/>
      <c r="AP1332" s="78"/>
      <c r="AQ1332" s="78"/>
      <c r="AR1332" s="78"/>
      <c r="AS1332" s="78"/>
      <c r="AT1332" s="78"/>
      <c r="AU1332" s="78"/>
    </row>
    <row r="1333" spans="3:64" ht="12.95" customHeight="1">
      <c r="C1333" s="139"/>
      <c r="D1333" s="139"/>
      <c r="AA1333" s="78"/>
      <c r="AB1333" s="78"/>
      <c r="AC1333" s="78"/>
      <c r="AD1333" s="78"/>
      <c r="AE1333" s="78"/>
      <c r="AG1333" s="131"/>
      <c r="AN1333" s="78"/>
      <c r="AO1333" s="78"/>
      <c r="AP1333" s="78"/>
      <c r="AQ1333" s="78"/>
      <c r="AR1333" s="78"/>
      <c r="AS1333" s="78"/>
      <c r="AT1333" s="78"/>
      <c r="AU1333" s="78"/>
    </row>
    <row r="1334" spans="3:64" ht="12.95" customHeight="1">
      <c r="C1334" s="139"/>
      <c r="D1334" s="139"/>
      <c r="AA1334" s="78"/>
      <c r="AB1334" s="78"/>
      <c r="AC1334" s="78"/>
      <c r="AD1334" s="78"/>
      <c r="AE1334" s="78"/>
      <c r="AG1334" s="131"/>
      <c r="AN1334" s="78"/>
      <c r="AO1334" s="78"/>
      <c r="AP1334" s="78"/>
      <c r="AQ1334" s="78"/>
      <c r="AR1334" s="78"/>
      <c r="AS1334" s="78"/>
      <c r="AT1334" s="78"/>
      <c r="AU1334" s="78"/>
    </row>
    <row r="1335" spans="3:64" ht="12.95" customHeight="1">
      <c r="C1335" s="139"/>
      <c r="D1335" s="139"/>
      <c r="AA1335" s="78"/>
      <c r="AB1335" s="78"/>
      <c r="AC1335" s="78"/>
      <c r="AD1335" s="78"/>
      <c r="AE1335" s="78"/>
      <c r="AG1335" s="131"/>
      <c r="AN1335" s="78"/>
      <c r="AO1335" s="78"/>
      <c r="AP1335" s="78"/>
      <c r="AQ1335" s="78"/>
      <c r="AR1335" s="78"/>
      <c r="AS1335" s="78"/>
      <c r="AT1335" s="78"/>
      <c r="AU1335" s="78"/>
    </row>
    <row r="1336" spans="3:64" ht="12.95" customHeight="1">
      <c r="C1336" s="139"/>
      <c r="D1336" s="139"/>
      <c r="AA1336" s="78"/>
      <c r="AB1336" s="78"/>
      <c r="AC1336" s="78"/>
      <c r="AD1336" s="78"/>
      <c r="AE1336" s="78"/>
      <c r="AG1336" s="131"/>
      <c r="AN1336" s="78"/>
      <c r="AO1336" s="78"/>
      <c r="AP1336" s="78"/>
      <c r="AQ1336" s="78"/>
      <c r="AR1336" s="78"/>
      <c r="AS1336" s="78"/>
      <c r="AT1336" s="78"/>
      <c r="AU1336" s="78"/>
    </row>
    <row r="1337" spans="3:64" ht="12.95" customHeight="1">
      <c r="C1337" s="139"/>
      <c r="D1337" s="139"/>
      <c r="AA1337" s="78"/>
      <c r="AB1337" s="78"/>
      <c r="AC1337" s="78"/>
      <c r="AD1337" s="78"/>
      <c r="AE1337" s="78"/>
      <c r="AG1337" s="131"/>
      <c r="AN1337" s="78"/>
      <c r="AO1337" s="78"/>
      <c r="AP1337" s="78"/>
      <c r="AQ1337" s="78"/>
      <c r="AR1337" s="78"/>
      <c r="AS1337" s="78"/>
      <c r="AT1337" s="78"/>
      <c r="AU1337" s="78"/>
    </row>
    <row r="1338" spans="3:64" ht="12.95" customHeight="1">
      <c r="C1338" s="139"/>
      <c r="D1338" s="139"/>
      <c r="AA1338" s="78"/>
      <c r="AB1338" s="78"/>
      <c r="AC1338" s="78"/>
      <c r="AD1338" s="78"/>
      <c r="AE1338" s="78"/>
      <c r="AG1338" s="131"/>
      <c r="AN1338" s="78"/>
      <c r="AO1338" s="78"/>
      <c r="AP1338" s="78"/>
      <c r="AQ1338" s="78"/>
      <c r="AR1338" s="78"/>
      <c r="AS1338" s="78"/>
      <c r="AT1338" s="78"/>
      <c r="AU1338" s="78"/>
      <c r="AV1338" s="78"/>
    </row>
    <row r="1339" spans="3:64" ht="12.95" customHeight="1">
      <c r="C1339" s="139"/>
      <c r="D1339" s="139"/>
      <c r="AA1339" s="78"/>
      <c r="AB1339" s="78"/>
      <c r="AC1339" s="78"/>
      <c r="AD1339" s="78"/>
      <c r="AE1339" s="78"/>
      <c r="AG1339" s="131"/>
      <c r="AN1339" s="78"/>
      <c r="AO1339" s="78"/>
      <c r="AP1339" s="78"/>
      <c r="AQ1339" s="78"/>
      <c r="AR1339" s="78"/>
      <c r="AS1339" s="78"/>
      <c r="AT1339" s="78"/>
      <c r="AU1339" s="78"/>
    </row>
    <row r="1340" spans="3:64" ht="12.95" customHeight="1">
      <c r="C1340" s="139"/>
      <c r="D1340" s="139"/>
      <c r="AA1340" s="78"/>
      <c r="AB1340" s="78"/>
      <c r="AC1340" s="78"/>
      <c r="AD1340" s="78"/>
      <c r="AE1340" s="78"/>
      <c r="AG1340" s="131"/>
      <c r="AN1340" s="78"/>
      <c r="AO1340" s="78"/>
      <c r="AP1340" s="78"/>
      <c r="AQ1340" s="78"/>
      <c r="AR1340" s="78"/>
      <c r="AS1340" s="78"/>
      <c r="AT1340" s="78"/>
      <c r="AU1340" s="78"/>
      <c r="AV1340" s="78"/>
    </row>
    <row r="1341" spans="3:64" ht="12.95" customHeight="1">
      <c r="C1341" s="139"/>
      <c r="D1341" s="139"/>
      <c r="AA1341" s="78"/>
      <c r="AB1341" s="78"/>
      <c r="AC1341" s="78"/>
      <c r="AD1341" s="78"/>
      <c r="AE1341" s="78"/>
      <c r="AG1341" s="131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  <c r="BH1341" s="78"/>
      <c r="BI1341" s="78"/>
      <c r="BJ1341" s="78"/>
      <c r="BK1341" s="78"/>
      <c r="BL1341" s="78"/>
    </row>
    <row r="1342" spans="3:64" ht="12.95" customHeight="1">
      <c r="C1342" s="139"/>
      <c r="D1342" s="139"/>
      <c r="AA1342" s="78"/>
      <c r="AB1342" s="78"/>
      <c r="AC1342" s="78"/>
      <c r="AD1342" s="78"/>
      <c r="AE1342" s="78"/>
      <c r="AG1342" s="131"/>
      <c r="AN1342" s="78"/>
      <c r="AO1342" s="78"/>
      <c r="AP1342" s="78"/>
      <c r="AQ1342" s="78"/>
      <c r="AR1342" s="78"/>
      <c r="AS1342" s="78"/>
      <c r="AT1342" s="78"/>
      <c r="AU1342" s="78"/>
    </row>
    <row r="1343" spans="3:64" ht="12.95" customHeight="1">
      <c r="C1343" s="139"/>
      <c r="D1343" s="139"/>
      <c r="AA1343" s="78"/>
      <c r="AB1343" s="78"/>
      <c r="AC1343" s="78"/>
      <c r="AD1343" s="78"/>
      <c r="AE1343" s="78"/>
      <c r="AG1343" s="131"/>
      <c r="AN1343" s="78"/>
      <c r="AO1343" s="78"/>
      <c r="AP1343" s="78"/>
      <c r="AQ1343" s="78"/>
      <c r="AR1343" s="78"/>
      <c r="AS1343" s="78"/>
      <c r="AT1343" s="78"/>
      <c r="AU1343" s="78"/>
    </row>
    <row r="1344" spans="3:64" ht="12.95" customHeight="1">
      <c r="C1344" s="139"/>
      <c r="D1344" s="139"/>
      <c r="AA1344" s="78"/>
      <c r="AB1344" s="78"/>
      <c r="AC1344" s="78"/>
      <c r="AD1344" s="78"/>
      <c r="AE1344" s="78"/>
      <c r="AG1344" s="131"/>
      <c r="AN1344" s="78"/>
      <c r="AO1344" s="78"/>
      <c r="AP1344" s="78"/>
      <c r="AQ1344" s="78"/>
      <c r="AR1344" s="78"/>
      <c r="AS1344" s="78"/>
      <c r="AT1344" s="78"/>
      <c r="AU1344" s="78"/>
    </row>
    <row r="1345" spans="3:64" ht="12.95" customHeight="1">
      <c r="C1345" s="139"/>
      <c r="D1345" s="139"/>
      <c r="AA1345" s="78"/>
      <c r="AB1345" s="78"/>
      <c r="AC1345" s="78"/>
      <c r="AD1345" s="78"/>
      <c r="AE1345" s="78"/>
      <c r="AG1345" s="131"/>
      <c r="AN1345" s="78"/>
      <c r="AO1345" s="78"/>
      <c r="AP1345" s="78"/>
      <c r="AQ1345" s="78"/>
      <c r="AR1345" s="78"/>
      <c r="AS1345" s="78"/>
      <c r="AT1345" s="78"/>
      <c r="AU1345" s="78"/>
    </row>
    <row r="1346" spans="3:64" ht="12.95" customHeight="1">
      <c r="C1346" s="139"/>
      <c r="D1346" s="139"/>
      <c r="AA1346" s="78"/>
      <c r="AB1346" s="78"/>
      <c r="AC1346" s="78"/>
      <c r="AD1346" s="78"/>
      <c r="AE1346" s="78"/>
      <c r="AG1346" s="131"/>
      <c r="AN1346" s="78"/>
      <c r="AO1346" s="78"/>
      <c r="AP1346" s="78"/>
      <c r="AQ1346" s="78"/>
      <c r="AR1346" s="78"/>
      <c r="AS1346" s="78"/>
      <c r="AT1346" s="78"/>
      <c r="AU1346" s="78"/>
    </row>
    <row r="1347" spans="3:64" ht="12.95" customHeight="1">
      <c r="C1347" s="139"/>
      <c r="D1347" s="139"/>
      <c r="AA1347" s="78"/>
      <c r="AB1347" s="78"/>
      <c r="AC1347" s="78"/>
      <c r="AD1347" s="78"/>
      <c r="AE1347" s="78"/>
      <c r="AG1347" s="131"/>
      <c r="AN1347" s="78"/>
      <c r="AO1347" s="78"/>
      <c r="AP1347" s="78"/>
      <c r="AQ1347" s="78"/>
      <c r="AR1347" s="78"/>
      <c r="AS1347" s="78"/>
      <c r="AT1347" s="78"/>
      <c r="AU1347" s="78"/>
    </row>
    <row r="1348" spans="3:64" ht="12.95" customHeight="1">
      <c r="C1348" s="139"/>
      <c r="D1348" s="139"/>
      <c r="AA1348" s="78"/>
      <c r="AB1348" s="78"/>
      <c r="AC1348" s="78"/>
      <c r="AD1348" s="78"/>
      <c r="AE1348" s="78"/>
      <c r="AG1348" s="131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  <c r="BH1348" s="78"/>
      <c r="BI1348" s="78"/>
      <c r="BJ1348" s="78"/>
      <c r="BK1348" s="78"/>
      <c r="BL1348" s="78"/>
    </row>
    <row r="1349" spans="3:64" ht="12.95" customHeight="1">
      <c r="C1349" s="139"/>
      <c r="D1349" s="139"/>
      <c r="AA1349" s="78"/>
      <c r="AB1349" s="78"/>
      <c r="AC1349" s="78"/>
      <c r="AD1349" s="78"/>
      <c r="AE1349" s="78"/>
      <c r="AG1349" s="131"/>
      <c r="AN1349" s="78"/>
      <c r="AO1349" s="78"/>
      <c r="AP1349" s="78"/>
      <c r="AQ1349" s="78"/>
      <c r="AR1349" s="78"/>
      <c r="AS1349" s="78"/>
      <c r="AT1349" s="78"/>
      <c r="AU1349" s="78"/>
      <c r="AV1349" s="78"/>
      <c r="AX1349" s="78"/>
    </row>
    <row r="1350" spans="3:64" ht="12.95" customHeight="1">
      <c r="C1350" s="139"/>
      <c r="D1350" s="139"/>
      <c r="AA1350" s="78"/>
      <c r="AB1350" s="78"/>
      <c r="AC1350" s="78"/>
      <c r="AD1350" s="78"/>
      <c r="AE1350" s="78"/>
      <c r="AG1350" s="131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  <c r="BH1350" s="78"/>
      <c r="BI1350" s="78"/>
      <c r="BJ1350" s="78"/>
      <c r="BK1350" s="78"/>
      <c r="BL1350" s="78"/>
    </row>
    <row r="1351" spans="3:64" ht="12.95" customHeight="1">
      <c r="C1351" s="139"/>
      <c r="D1351" s="139"/>
      <c r="AA1351" s="78"/>
      <c r="AB1351" s="78"/>
      <c r="AC1351" s="78"/>
      <c r="AD1351" s="78"/>
      <c r="AE1351" s="78"/>
      <c r="AG1351" s="131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  <c r="BH1351" s="78"/>
      <c r="BI1351" s="78"/>
      <c r="BJ1351" s="78"/>
      <c r="BK1351" s="78"/>
      <c r="BL1351" s="78"/>
    </row>
    <row r="1352" spans="3:64" ht="12.95" customHeight="1">
      <c r="C1352" s="139"/>
      <c r="D1352" s="139"/>
      <c r="AA1352" s="78"/>
      <c r="AB1352" s="78"/>
      <c r="AC1352" s="78"/>
      <c r="AD1352" s="78"/>
      <c r="AE1352" s="78"/>
      <c r="AG1352" s="131"/>
      <c r="AN1352" s="78"/>
      <c r="AO1352" s="78"/>
      <c r="AP1352" s="78"/>
      <c r="AQ1352" s="78"/>
      <c r="AR1352" s="78"/>
      <c r="AS1352" s="78"/>
      <c r="AT1352" s="78"/>
      <c r="AU1352" s="78"/>
    </row>
    <row r="1353" spans="3:64" ht="12.95" customHeight="1">
      <c r="C1353" s="139"/>
      <c r="D1353" s="139"/>
      <c r="AA1353" s="78"/>
      <c r="AB1353" s="78"/>
      <c r="AC1353" s="78"/>
      <c r="AD1353" s="78"/>
      <c r="AE1353" s="78"/>
      <c r="AG1353" s="131"/>
      <c r="AN1353" s="78"/>
      <c r="AO1353" s="78"/>
      <c r="AP1353" s="78"/>
      <c r="AQ1353" s="78"/>
      <c r="AR1353" s="78"/>
      <c r="AS1353" s="78"/>
      <c r="AT1353" s="78"/>
      <c r="AU1353" s="78"/>
    </row>
    <row r="1354" spans="3:64" ht="12.95" customHeight="1">
      <c r="C1354" s="139"/>
      <c r="D1354" s="139"/>
      <c r="AA1354" s="78"/>
      <c r="AB1354" s="78"/>
      <c r="AC1354" s="78"/>
      <c r="AD1354" s="78"/>
      <c r="AE1354" s="78"/>
      <c r="AG1354" s="131"/>
      <c r="AN1354" s="78"/>
      <c r="AO1354" s="78"/>
      <c r="AP1354" s="78"/>
      <c r="AQ1354" s="78"/>
      <c r="AR1354" s="78"/>
      <c r="AS1354" s="78"/>
      <c r="AT1354" s="78"/>
      <c r="AU1354" s="78"/>
    </row>
    <row r="1355" spans="3:64" ht="12.95" customHeight="1">
      <c r="C1355" s="139"/>
      <c r="D1355" s="139"/>
      <c r="AA1355" s="78"/>
      <c r="AB1355" s="78"/>
      <c r="AC1355" s="78"/>
      <c r="AD1355" s="78"/>
      <c r="AE1355" s="78"/>
      <c r="AG1355" s="131"/>
      <c r="AN1355" s="78"/>
      <c r="AO1355" s="78"/>
      <c r="AP1355" s="78"/>
      <c r="AQ1355" s="78"/>
      <c r="AR1355" s="78"/>
      <c r="AS1355" s="78"/>
      <c r="AT1355" s="78"/>
      <c r="AU1355" s="78"/>
    </row>
    <row r="1356" spans="3:64" ht="12.95" customHeight="1">
      <c r="C1356" s="139"/>
      <c r="D1356" s="139"/>
      <c r="AA1356" s="78"/>
      <c r="AB1356" s="78"/>
      <c r="AC1356" s="78"/>
      <c r="AD1356" s="78"/>
      <c r="AE1356" s="78"/>
      <c r="AG1356" s="131"/>
      <c r="AN1356" s="78"/>
      <c r="AO1356" s="78"/>
      <c r="AP1356" s="78"/>
      <c r="AQ1356" s="78"/>
      <c r="AR1356" s="78"/>
      <c r="AS1356" s="78"/>
      <c r="AT1356" s="78"/>
      <c r="AU1356" s="78"/>
    </row>
    <row r="1357" spans="3:64" ht="12.95" customHeight="1">
      <c r="C1357" s="139"/>
      <c r="D1357" s="139"/>
      <c r="AA1357" s="78"/>
      <c r="AB1357" s="78"/>
      <c r="AC1357" s="78"/>
      <c r="AD1357" s="78"/>
      <c r="AE1357" s="78"/>
      <c r="AG1357" s="131"/>
      <c r="AN1357" s="78"/>
      <c r="AO1357" s="78"/>
      <c r="AP1357" s="78"/>
      <c r="AQ1357" s="78"/>
      <c r="AR1357" s="78"/>
      <c r="AS1357" s="78"/>
      <c r="AT1357" s="78"/>
      <c r="AU1357" s="78"/>
    </row>
    <row r="1358" spans="3:64" ht="12.95" customHeight="1">
      <c r="C1358" s="139"/>
      <c r="D1358" s="139"/>
      <c r="AA1358" s="78"/>
      <c r="AB1358" s="78"/>
      <c r="AC1358" s="78"/>
      <c r="AD1358" s="78"/>
      <c r="AE1358" s="78"/>
      <c r="AG1358" s="131"/>
      <c r="AN1358" s="78"/>
      <c r="AO1358" s="78"/>
      <c r="AP1358" s="78"/>
      <c r="AQ1358" s="78"/>
      <c r="AR1358" s="78"/>
      <c r="AS1358" s="78"/>
      <c r="AT1358" s="78"/>
      <c r="AU1358" s="78"/>
    </row>
    <row r="1359" spans="3:64" ht="12.95" customHeight="1">
      <c r="C1359" s="139"/>
      <c r="D1359" s="139"/>
      <c r="AA1359" s="78"/>
      <c r="AB1359" s="78"/>
      <c r="AC1359" s="78"/>
      <c r="AD1359" s="78"/>
      <c r="AE1359" s="78"/>
      <c r="AG1359" s="131"/>
      <c r="AN1359" s="78"/>
      <c r="AO1359" s="78"/>
      <c r="AP1359" s="78"/>
      <c r="AQ1359" s="78"/>
      <c r="AR1359" s="78"/>
      <c r="AS1359" s="78"/>
      <c r="AT1359" s="78"/>
      <c r="AU1359" s="78"/>
    </row>
    <row r="1360" spans="3:64" ht="12.95" customHeight="1">
      <c r="C1360" s="139"/>
      <c r="D1360" s="139"/>
      <c r="AA1360" s="78"/>
      <c r="AB1360" s="78"/>
      <c r="AC1360" s="78"/>
      <c r="AD1360" s="78"/>
      <c r="AE1360" s="78"/>
      <c r="AG1360" s="131"/>
      <c r="AN1360" s="78"/>
      <c r="AO1360" s="78"/>
      <c r="AP1360" s="78"/>
      <c r="AQ1360" s="78"/>
      <c r="AR1360" s="78"/>
      <c r="AS1360" s="78"/>
      <c r="AT1360" s="78"/>
      <c r="AU1360" s="78"/>
    </row>
    <row r="1361" spans="3:64" ht="12.95" customHeight="1">
      <c r="C1361" s="139"/>
      <c r="D1361" s="139"/>
      <c r="AA1361" s="78"/>
      <c r="AB1361" s="78"/>
      <c r="AC1361" s="78"/>
      <c r="AD1361" s="78"/>
      <c r="AE1361" s="78"/>
      <c r="AG1361" s="131"/>
      <c r="AN1361" s="78"/>
      <c r="AO1361" s="78"/>
      <c r="AP1361" s="78"/>
      <c r="AQ1361" s="78"/>
      <c r="AR1361" s="78"/>
      <c r="AS1361" s="78"/>
      <c r="AT1361" s="78"/>
      <c r="AU1361" s="78"/>
    </row>
    <row r="1362" spans="3:64" ht="12.95" customHeight="1">
      <c r="C1362" s="139"/>
      <c r="D1362" s="139"/>
      <c r="AA1362" s="78"/>
      <c r="AB1362" s="78"/>
      <c r="AC1362" s="78"/>
      <c r="AD1362" s="78"/>
      <c r="AE1362" s="78"/>
      <c r="AG1362" s="131"/>
      <c r="AN1362" s="78"/>
      <c r="AO1362" s="78"/>
      <c r="AP1362" s="78"/>
      <c r="AQ1362" s="78"/>
      <c r="AR1362" s="78"/>
      <c r="AS1362" s="78"/>
      <c r="AT1362" s="78"/>
      <c r="AU1362" s="78"/>
    </row>
    <row r="1363" spans="3:64" ht="12.95" customHeight="1">
      <c r="C1363" s="139"/>
      <c r="D1363" s="139"/>
      <c r="AA1363" s="78"/>
      <c r="AB1363" s="78"/>
      <c r="AC1363" s="78"/>
      <c r="AD1363" s="78"/>
      <c r="AE1363" s="78"/>
      <c r="AG1363" s="131"/>
      <c r="AN1363" s="78"/>
      <c r="AO1363" s="78"/>
      <c r="AP1363" s="78"/>
      <c r="AQ1363" s="78"/>
      <c r="AR1363" s="78"/>
      <c r="AS1363" s="78"/>
      <c r="AT1363" s="78"/>
      <c r="AU1363" s="78"/>
    </row>
    <row r="1364" spans="3:64" ht="12.95" customHeight="1">
      <c r="C1364" s="139"/>
      <c r="D1364" s="139"/>
      <c r="AA1364" s="78"/>
      <c r="AB1364" s="78"/>
      <c r="AC1364" s="78"/>
      <c r="AD1364" s="78"/>
      <c r="AE1364" s="78"/>
      <c r="AG1364" s="131"/>
      <c r="AN1364" s="78"/>
      <c r="AO1364" s="78"/>
      <c r="AP1364" s="78"/>
      <c r="AQ1364" s="78"/>
      <c r="AR1364" s="78"/>
      <c r="AS1364" s="78"/>
      <c r="AT1364" s="78"/>
      <c r="AU1364" s="78"/>
    </row>
    <row r="1365" spans="3:64" ht="12.95" customHeight="1">
      <c r="C1365" s="139"/>
      <c r="D1365" s="139"/>
      <c r="AA1365" s="78"/>
      <c r="AB1365" s="78"/>
      <c r="AC1365" s="78"/>
      <c r="AD1365" s="78"/>
      <c r="AE1365" s="78"/>
      <c r="AG1365" s="131"/>
      <c r="AN1365" s="78"/>
      <c r="AO1365" s="78"/>
      <c r="AP1365" s="78"/>
      <c r="AQ1365" s="78"/>
      <c r="AR1365" s="78"/>
      <c r="AS1365" s="78"/>
      <c r="AT1365" s="78"/>
      <c r="AU1365" s="78"/>
    </row>
    <row r="1366" spans="3:64" ht="12.95" customHeight="1">
      <c r="C1366" s="139"/>
      <c r="D1366" s="139"/>
      <c r="AA1366" s="78"/>
      <c r="AB1366" s="78"/>
      <c r="AC1366" s="78"/>
      <c r="AD1366" s="78"/>
      <c r="AE1366" s="78"/>
      <c r="AG1366" s="131"/>
      <c r="AN1366" s="78"/>
      <c r="AO1366" s="78"/>
      <c r="AP1366" s="78"/>
      <c r="AQ1366" s="78"/>
      <c r="AR1366" s="78"/>
      <c r="AS1366" s="78"/>
      <c r="AT1366" s="78"/>
      <c r="AU1366" s="78"/>
    </row>
    <row r="1367" spans="3:64" ht="12.95" customHeight="1">
      <c r="C1367" s="139"/>
      <c r="D1367" s="139"/>
      <c r="AA1367" s="78"/>
      <c r="AB1367" s="78"/>
      <c r="AC1367" s="78"/>
      <c r="AD1367" s="78"/>
      <c r="AE1367" s="78"/>
      <c r="AG1367" s="131"/>
      <c r="AN1367" s="78"/>
      <c r="AO1367" s="78"/>
      <c r="AP1367" s="78"/>
      <c r="AQ1367" s="78"/>
      <c r="AR1367" s="78"/>
      <c r="AS1367" s="78"/>
      <c r="AT1367" s="78"/>
      <c r="AU1367" s="78"/>
    </row>
    <row r="1368" spans="3:64" ht="12.95" customHeight="1">
      <c r="C1368" s="139"/>
      <c r="D1368" s="139"/>
      <c r="AA1368" s="78"/>
      <c r="AB1368" s="78"/>
      <c r="AC1368" s="78"/>
      <c r="AD1368" s="78"/>
      <c r="AE1368" s="78"/>
      <c r="AG1368" s="131"/>
      <c r="AN1368" s="78"/>
      <c r="AO1368" s="78"/>
      <c r="AP1368" s="78"/>
      <c r="AQ1368" s="78"/>
      <c r="AR1368" s="78"/>
      <c r="AS1368" s="78"/>
      <c r="AT1368" s="78"/>
      <c r="AU1368" s="78"/>
    </row>
    <row r="1369" spans="3:64" ht="12.95" customHeight="1">
      <c r="C1369" s="139"/>
      <c r="D1369" s="139"/>
      <c r="AA1369" s="78"/>
      <c r="AB1369" s="78"/>
      <c r="AC1369" s="78"/>
      <c r="AD1369" s="78"/>
      <c r="AE1369" s="78"/>
      <c r="AG1369" s="131"/>
      <c r="AN1369" s="78"/>
      <c r="AO1369" s="78"/>
      <c r="AP1369" s="78"/>
      <c r="AQ1369" s="78"/>
      <c r="AR1369" s="78"/>
      <c r="AS1369" s="78"/>
      <c r="AT1369" s="78"/>
      <c r="AU1369" s="78"/>
      <c r="AV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  <c r="BH1369" s="78"/>
      <c r="BI1369" s="78"/>
      <c r="BJ1369" s="78"/>
      <c r="BK1369" s="78"/>
      <c r="BL1369" s="78"/>
    </row>
    <row r="1370" spans="3:64" ht="12.95" customHeight="1">
      <c r="C1370" s="139"/>
      <c r="D1370" s="139"/>
      <c r="AA1370" s="78"/>
      <c r="AB1370" s="78"/>
      <c r="AC1370" s="78"/>
      <c r="AD1370" s="78"/>
      <c r="AE1370" s="78"/>
      <c r="AG1370" s="131"/>
      <c r="AN1370" s="78"/>
      <c r="AO1370" s="78"/>
      <c r="AP1370" s="78"/>
      <c r="AQ1370" s="78"/>
      <c r="AR1370" s="78"/>
      <c r="AS1370" s="78"/>
      <c r="AT1370" s="78"/>
      <c r="AU1370" s="78"/>
    </row>
    <row r="1371" spans="3:64" ht="12.95" customHeight="1">
      <c r="C1371" s="139"/>
      <c r="D1371" s="139"/>
      <c r="AA1371" s="78"/>
      <c r="AB1371" s="78"/>
      <c r="AC1371" s="78"/>
      <c r="AD1371" s="78"/>
      <c r="AE1371" s="78"/>
      <c r="AG1371" s="131"/>
      <c r="AN1371" s="78"/>
      <c r="AO1371" s="78"/>
      <c r="AP1371" s="78"/>
      <c r="AQ1371" s="78"/>
      <c r="AR1371" s="78"/>
      <c r="AS1371" s="78"/>
      <c r="AT1371" s="78"/>
      <c r="AU1371" s="78"/>
    </row>
    <row r="1372" spans="3:64" ht="12.95" customHeight="1">
      <c r="C1372" s="139"/>
      <c r="D1372" s="139"/>
      <c r="AA1372" s="78"/>
      <c r="AB1372" s="78"/>
      <c r="AC1372" s="78"/>
      <c r="AD1372" s="78"/>
      <c r="AE1372" s="78"/>
      <c r="AG1372" s="131"/>
      <c r="AN1372" s="78"/>
      <c r="AO1372" s="78"/>
      <c r="AP1372" s="78"/>
      <c r="AQ1372" s="78"/>
      <c r="AR1372" s="78"/>
      <c r="AS1372" s="78"/>
      <c r="AT1372" s="78"/>
      <c r="AU1372" s="78"/>
    </row>
    <row r="1373" spans="3:64" ht="12.95" customHeight="1">
      <c r="C1373" s="139"/>
      <c r="D1373" s="139"/>
      <c r="AA1373" s="78"/>
      <c r="AB1373" s="78"/>
      <c r="AC1373" s="78"/>
      <c r="AD1373" s="78"/>
      <c r="AE1373" s="78"/>
      <c r="AG1373" s="131"/>
      <c r="AN1373" s="78"/>
      <c r="AO1373" s="78"/>
      <c r="AP1373" s="78"/>
      <c r="AQ1373" s="78"/>
      <c r="AR1373" s="78"/>
      <c r="AS1373" s="78"/>
      <c r="AT1373" s="78"/>
      <c r="AU1373" s="78"/>
      <c r="AV1373" s="78"/>
      <c r="AX1373" s="78"/>
    </row>
    <row r="1374" spans="3:64" ht="12.95" customHeight="1">
      <c r="C1374" s="139"/>
      <c r="D1374" s="139"/>
      <c r="AA1374" s="78"/>
      <c r="AB1374" s="78"/>
      <c r="AC1374" s="78"/>
      <c r="AD1374" s="78"/>
      <c r="AE1374" s="78"/>
      <c r="AG1374" s="131"/>
      <c r="AN1374" s="78"/>
      <c r="AO1374" s="78"/>
      <c r="AP1374" s="78"/>
      <c r="AQ1374" s="78"/>
      <c r="AR1374" s="78"/>
      <c r="AS1374" s="78"/>
      <c r="AT1374" s="78"/>
      <c r="AU1374" s="78"/>
    </row>
    <row r="1375" spans="3:64" ht="12.95" customHeight="1">
      <c r="C1375" s="139"/>
      <c r="D1375" s="139"/>
      <c r="AA1375" s="78"/>
      <c r="AB1375" s="78"/>
      <c r="AC1375" s="78"/>
      <c r="AD1375" s="78"/>
      <c r="AE1375" s="78"/>
      <c r="AG1375" s="131"/>
      <c r="AN1375" s="78"/>
      <c r="AO1375" s="78"/>
      <c r="AP1375" s="78"/>
      <c r="AQ1375" s="78"/>
      <c r="AR1375" s="78"/>
      <c r="AS1375" s="78"/>
      <c r="AT1375" s="78"/>
      <c r="AU1375" s="78"/>
      <c r="AV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  <c r="BK1375" s="78"/>
      <c r="BL1375" s="78"/>
    </row>
    <row r="1376" spans="3:64" ht="12.95" customHeight="1">
      <c r="C1376" s="139"/>
      <c r="D1376" s="139"/>
      <c r="AA1376" s="78"/>
      <c r="AB1376" s="78"/>
      <c r="AC1376" s="78"/>
      <c r="AD1376" s="78"/>
      <c r="AE1376" s="78"/>
      <c r="AG1376" s="131"/>
      <c r="AN1376" s="78"/>
      <c r="AO1376" s="78"/>
      <c r="AP1376" s="78"/>
      <c r="AQ1376" s="78"/>
      <c r="AR1376" s="78"/>
      <c r="AS1376" s="78"/>
      <c r="AT1376" s="78"/>
      <c r="AU1376" s="78"/>
    </row>
    <row r="1377" spans="3:64" ht="12.95" customHeight="1">
      <c r="C1377" s="139"/>
      <c r="D1377" s="139"/>
      <c r="AA1377" s="78"/>
      <c r="AB1377" s="78"/>
      <c r="AC1377" s="78"/>
      <c r="AD1377" s="78"/>
      <c r="AE1377" s="78"/>
      <c r="AG1377" s="131"/>
      <c r="AN1377" s="78"/>
      <c r="AO1377" s="78"/>
      <c r="AP1377" s="78"/>
      <c r="AQ1377" s="78"/>
      <c r="AR1377" s="78"/>
      <c r="AS1377" s="78"/>
      <c r="AT1377" s="78"/>
      <c r="AU1377" s="78"/>
    </row>
    <row r="1378" spans="3:64" ht="12.95" customHeight="1">
      <c r="C1378" s="139"/>
      <c r="D1378" s="139"/>
      <c r="AA1378" s="78"/>
      <c r="AB1378" s="78"/>
      <c r="AC1378" s="78"/>
      <c r="AD1378" s="78"/>
      <c r="AE1378" s="78"/>
      <c r="AG1378" s="131"/>
      <c r="AN1378" s="78"/>
      <c r="AO1378" s="78"/>
      <c r="AP1378" s="78"/>
      <c r="AQ1378" s="78"/>
      <c r="AR1378" s="78"/>
      <c r="AS1378" s="78"/>
      <c r="AT1378" s="78"/>
      <c r="AU1378" s="78"/>
      <c r="AV1378" s="78"/>
    </row>
    <row r="1379" spans="3:64" ht="12.95" customHeight="1">
      <c r="C1379" s="139"/>
      <c r="D1379" s="139"/>
      <c r="AA1379" s="78"/>
      <c r="AB1379" s="78"/>
      <c r="AC1379" s="78"/>
      <c r="AD1379" s="78"/>
      <c r="AE1379" s="78"/>
      <c r="AG1379" s="131"/>
      <c r="AN1379" s="78"/>
      <c r="AO1379" s="78"/>
      <c r="AP1379" s="78"/>
      <c r="AQ1379" s="78"/>
      <c r="AR1379" s="78"/>
      <c r="AS1379" s="78"/>
      <c r="AT1379" s="78"/>
      <c r="AU1379" s="78"/>
      <c r="AV1379" s="78"/>
    </row>
    <row r="1380" spans="3:64" ht="12.95" customHeight="1">
      <c r="C1380" s="139"/>
      <c r="D1380" s="139"/>
      <c r="AA1380" s="78"/>
      <c r="AB1380" s="78"/>
      <c r="AC1380" s="78"/>
      <c r="AD1380" s="78"/>
      <c r="AE1380" s="78"/>
      <c r="AG1380" s="131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  <c r="BH1380" s="78"/>
      <c r="BI1380" s="78"/>
      <c r="BJ1380" s="78"/>
      <c r="BK1380" s="78"/>
      <c r="BL1380" s="78"/>
    </row>
    <row r="1381" spans="3:64" ht="12.95" customHeight="1">
      <c r="C1381" s="139"/>
      <c r="D1381" s="139"/>
      <c r="AA1381" s="78"/>
      <c r="AB1381" s="78"/>
      <c r="AC1381" s="78"/>
      <c r="AD1381" s="78"/>
      <c r="AE1381" s="78"/>
      <c r="AG1381" s="131"/>
      <c r="AN1381" s="78"/>
      <c r="AO1381" s="78"/>
      <c r="AP1381" s="78"/>
      <c r="AQ1381" s="78"/>
      <c r="AR1381" s="78"/>
      <c r="AS1381" s="78"/>
      <c r="AT1381" s="78"/>
      <c r="AU1381" s="78"/>
    </row>
    <row r="1382" spans="3:64" ht="12.95" customHeight="1">
      <c r="C1382" s="139"/>
      <c r="D1382" s="139"/>
      <c r="AA1382" s="78"/>
      <c r="AB1382" s="78"/>
      <c r="AC1382" s="78"/>
      <c r="AD1382" s="78"/>
      <c r="AE1382" s="78"/>
      <c r="AG1382" s="131"/>
      <c r="AN1382" s="78"/>
      <c r="AO1382" s="78"/>
      <c r="AP1382" s="78"/>
      <c r="AQ1382" s="78"/>
      <c r="AR1382" s="78"/>
      <c r="AS1382" s="78"/>
      <c r="AT1382" s="78"/>
      <c r="AU1382" s="78"/>
    </row>
    <row r="1383" spans="3:64" ht="12.95" customHeight="1">
      <c r="C1383" s="139"/>
      <c r="D1383" s="139"/>
      <c r="AA1383" s="78"/>
      <c r="AB1383" s="78"/>
      <c r="AC1383" s="78"/>
      <c r="AD1383" s="78"/>
      <c r="AE1383" s="78"/>
      <c r="AG1383" s="131"/>
      <c r="AN1383" s="78"/>
      <c r="AO1383" s="78"/>
      <c r="AP1383" s="78"/>
      <c r="AQ1383" s="78"/>
      <c r="AR1383" s="78"/>
      <c r="AS1383" s="78"/>
      <c r="AT1383" s="78"/>
      <c r="AU1383" s="78"/>
      <c r="AV1383" s="78"/>
      <c r="AX1383" s="78"/>
      <c r="AY1383" s="78"/>
      <c r="AZ1383" s="78"/>
      <c r="BA1383" s="78"/>
      <c r="BB1383" s="78"/>
      <c r="BC1383" s="78"/>
      <c r="BD1383" s="78"/>
      <c r="BE1383" s="78"/>
      <c r="BF1383" s="78"/>
      <c r="BG1383" s="78"/>
      <c r="BH1383" s="78"/>
      <c r="BI1383" s="78"/>
      <c r="BJ1383" s="78"/>
      <c r="BK1383" s="78"/>
      <c r="BL1383" s="78"/>
    </row>
    <row r="1384" spans="3:64" ht="12.95" customHeight="1">
      <c r="C1384" s="139"/>
      <c r="D1384" s="139"/>
      <c r="AA1384" s="78"/>
      <c r="AB1384" s="78"/>
      <c r="AC1384" s="78"/>
      <c r="AD1384" s="78"/>
      <c r="AE1384" s="78"/>
      <c r="AG1384" s="131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  <c r="AY1384" s="78"/>
      <c r="AZ1384" s="78"/>
      <c r="BA1384" s="78"/>
      <c r="BB1384" s="78"/>
      <c r="BC1384" s="78"/>
      <c r="BD1384" s="78"/>
      <c r="BE1384" s="78"/>
      <c r="BF1384" s="78"/>
      <c r="BG1384" s="78"/>
      <c r="BH1384" s="78"/>
      <c r="BI1384" s="78"/>
      <c r="BJ1384" s="78"/>
      <c r="BK1384" s="78"/>
      <c r="BL1384" s="78"/>
    </row>
    <row r="1385" spans="3:64" ht="12.95" customHeight="1">
      <c r="C1385" s="139"/>
      <c r="D1385" s="139"/>
      <c r="AA1385" s="78"/>
      <c r="AB1385" s="78"/>
      <c r="AC1385" s="78"/>
      <c r="AD1385" s="78"/>
      <c r="AE1385" s="78"/>
      <c r="AG1385" s="131"/>
      <c r="AN1385" s="78"/>
      <c r="AO1385" s="78"/>
      <c r="AP1385" s="78"/>
      <c r="AQ1385" s="78"/>
      <c r="AR1385" s="78"/>
      <c r="AS1385" s="78"/>
      <c r="AT1385" s="78"/>
      <c r="AU1385" s="78"/>
    </row>
    <row r="1386" spans="3:64" ht="12.95" customHeight="1">
      <c r="C1386" s="139"/>
      <c r="D1386" s="139"/>
      <c r="AA1386" s="78"/>
      <c r="AB1386" s="78"/>
      <c r="AC1386" s="78"/>
      <c r="AD1386" s="78"/>
      <c r="AE1386" s="78"/>
      <c r="AG1386" s="131"/>
      <c r="AN1386" s="78"/>
      <c r="AO1386" s="78"/>
      <c r="AP1386" s="78"/>
      <c r="AQ1386" s="78"/>
      <c r="AR1386" s="78"/>
      <c r="AS1386" s="78"/>
      <c r="AT1386" s="78"/>
      <c r="AU1386" s="78"/>
    </row>
    <row r="1387" spans="3:64" ht="12.95" customHeight="1">
      <c r="C1387" s="139"/>
      <c r="D1387" s="139"/>
      <c r="AA1387" s="78"/>
      <c r="AB1387" s="78"/>
      <c r="AC1387" s="78"/>
      <c r="AD1387" s="78"/>
      <c r="AE1387" s="78"/>
      <c r="AG1387" s="131"/>
      <c r="AN1387" s="78"/>
      <c r="AO1387" s="78"/>
      <c r="AP1387" s="78"/>
      <c r="AQ1387" s="78"/>
      <c r="AR1387" s="78"/>
      <c r="AS1387" s="78"/>
      <c r="AT1387" s="78"/>
      <c r="AU1387" s="78"/>
    </row>
    <row r="1388" spans="3:64" ht="12.95" customHeight="1">
      <c r="C1388" s="139"/>
      <c r="D1388" s="139"/>
      <c r="AA1388" s="78"/>
      <c r="AB1388" s="78"/>
      <c r="AC1388" s="78"/>
      <c r="AD1388" s="78"/>
      <c r="AE1388" s="78"/>
      <c r="AG1388" s="131"/>
      <c r="AN1388" s="78"/>
      <c r="AO1388" s="78"/>
      <c r="AP1388" s="78"/>
      <c r="AQ1388" s="78"/>
      <c r="AR1388" s="78"/>
      <c r="AS1388" s="78"/>
      <c r="AT1388" s="78"/>
      <c r="AU1388" s="78"/>
    </row>
    <row r="1389" spans="3:64" ht="12.95" customHeight="1">
      <c r="C1389" s="139"/>
      <c r="D1389" s="139"/>
      <c r="AA1389" s="78"/>
      <c r="AB1389" s="78"/>
      <c r="AC1389" s="78"/>
      <c r="AD1389" s="78"/>
      <c r="AE1389" s="78"/>
      <c r="AG1389" s="131"/>
      <c r="AN1389" s="78"/>
      <c r="AO1389" s="78"/>
      <c r="AP1389" s="78"/>
      <c r="AQ1389" s="78"/>
      <c r="AR1389" s="78"/>
      <c r="AS1389" s="78"/>
      <c r="AT1389" s="78"/>
      <c r="AU1389" s="78"/>
      <c r="AV1389" s="78"/>
      <c r="AX1389" s="78"/>
      <c r="AY1389" s="78"/>
      <c r="AZ1389" s="78"/>
      <c r="BA1389" s="78"/>
      <c r="BB1389" s="78"/>
      <c r="BC1389" s="78"/>
      <c r="BD1389" s="78"/>
      <c r="BE1389" s="78"/>
      <c r="BF1389" s="78"/>
      <c r="BG1389" s="78"/>
      <c r="BH1389" s="78"/>
      <c r="BI1389" s="78"/>
      <c r="BJ1389" s="78"/>
      <c r="BK1389" s="78"/>
      <c r="BL1389" s="78"/>
    </row>
    <row r="1390" spans="3:64" ht="12.95" customHeight="1">
      <c r="C1390" s="139"/>
      <c r="D1390" s="139"/>
      <c r="AA1390" s="78"/>
      <c r="AB1390" s="78"/>
      <c r="AC1390" s="78"/>
      <c r="AD1390" s="78"/>
      <c r="AE1390" s="78"/>
      <c r="AG1390" s="131"/>
      <c r="AN1390" s="78"/>
      <c r="AO1390" s="78"/>
      <c r="AP1390" s="78"/>
      <c r="AQ1390" s="78"/>
      <c r="AR1390" s="78"/>
      <c r="AS1390" s="78"/>
      <c r="AT1390" s="78"/>
      <c r="AU1390" s="78"/>
      <c r="AV1390" s="78"/>
      <c r="AX1390" s="78"/>
      <c r="AY1390" s="78"/>
      <c r="AZ1390" s="78"/>
      <c r="BA1390" s="78"/>
      <c r="BB1390" s="78"/>
      <c r="BC1390" s="78"/>
      <c r="BD1390" s="78"/>
      <c r="BE1390" s="78"/>
      <c r="BF1390" s="78"/>
      <c r="BG1390" s="78"/>
      <c r="BH1390" s="78"/>
      <c r="BI1390" s="78"/>
      <c r="BJ1390" s="78"/>
      <c r="BK1390" s="78"/>
      <c r="BL1390" s="78"/>
    </row>
    <row r="1391" spans="3:64" ht="12.95" customHeight="1">
      <c r="C1391" s="139"/>
      <c r="D1391" s="139"/>
      <c r="AA1391" s="78"/>
      <c r="AB1391" s="78"/>
      <c r="AC1391" s="78"/>
      <c r="AD1391" s="78"/>
      <c r="AE1391" s="78"/>
      <c r="AG1391" s="131"/>
      <c r="AN1391" s="78"/>
      <c r="AO1391" s="78"/>
      <c r="AP1391" s="78"/>
      <c r="AQ1391" s="78"/>
      <c r="AR1391" s="78"/>
      <c r="AS1391" s="78"/>
      <c r="AT1391" s="78"/>
      <c r="AU1391" s="78"/>
    </row>
    <row r="1392" spans="3:64" ht="12.95" customHeight="1">
      <c r="C1392" s="139"/>
      <c r="D1392" s="139"/>
      <c r="AA1392" s="78"/>
      <c r="AB1392" s="78"/>
      <c r="AC1392" s="78"/>
      <c r="AD1392" s="78"/>
      <c r="AE1392" s="78"/>
      <c r="AG1392" s="131"/>
      <c r="AN1392" s="78"/>
      <c r="AO1392" s="78"/>
      <c r="AP1392" s="78"/>
      <c r="AQ1392" s="78"/>
      <c r="AR1392" s="78"/>
      <c r="AS1392" s="78"/>
      <c r="AT1392" s="78"/>
      <c r="AU1392" s="78"/>
    </row>
    <row r="1393" spans="3:64" ht="12.95" customHeight="1">
      <c r="C1393" s="139"/>
      <c r="D1393" s="139"/>
      <c r="AA1393" s="78"/>
      <c r="AB1393" s="78"/>
      <c r="AC1393" s="78"/>
      <c r="AD1393" s="78"/>
      <c r="AE1393" s="78"/>
      <c r="AG1393" s="131"/>
      <c r="AN1393" s="78"/>
      <c r="AO1393" s="78"/>
      <c r="AP1393" s="78"/>
      <c r="AQ1393" s="78"/>
      <c r="AR1393" s="78"/>
      <c r="AS1393" s="78"/>
      <c r="AT1393" s="78"/>
      <c r="AU1393" s="78"/>
    </row>
    <row r="1394" spans="3:64" ht="12.95" customHeight="1">
      <c r="C1394" s="139"/>
      <c r="D1394" s="139"/>
      <c r="AA1394" s="78"/>
      <c r="AB1394" s="78"/>
      <c r="AC1394" s="78"/>
      <c r="AD1394" s="78"/>
      <c r="AE1394" s="78"/>
      <c r="AG1394" s="131"/>
      <c r="AN1394" s="78"/>
      <c r="AO1394" s="78"/>
      <c r="AP1394" s="78"/>
      <c r="AQ1394" s="78"/>
      <c r="AR1394" s="78"/>
      <c r="AS1394" s="78"/>
      <c r="AT1394" s="78"/>
      <c r="AU1394" s="78"/>
    </row>
    <row r="1395" spans="3:64" ht="12.95" customHeight="1">
      <c r="C1395" s="139"/>
      <c r="D1395" s="139"/>
      <c r="AA1395" s="78"/>
      <c r="AB1395" s="78"/>
      <c r="AC1395" s="78"/>
      <c r="AD1395" s="78"/>
      <c r="AE1395" s="78"/>
      <c r="AG1395" s="131"/>
      <c r="AN1395" s="78"/>
      <c r="AO1395" s="78"/>
      <c r="AP1395" s="78"/>
      <c r="AQ1395" s="78"/>
      <c r="AR1395" s="78"/>
      <c r="AS1395" s="78"/>
      <c r="AT1395" s="78"/>
      <c r="AU1395" s="78"/>
    </row>
    <row r="1396" spans="3:64" ht="12.95" customHeight="1">
      <c r="C1396" s="139"/>
      <c r="D1396" s="139"/>
      <c r="AA1396" s="78"/>
      <c r="AB1396" s="78"/>
      <c r="AC1396" s="78"/>
      <c r="AD1396" s="78"/>
      <c r="AE1396" s="78"/>
      <c r="AG1396" s="131"/>
      <c r="AN1396" s="78"/>
      <c r="AO1396" s="78"/>
      <c r="AP1396" s="78"/>
      <c r="AQ1396" s="78"/>
      <c r="AR1396" s="78"/>
      <c r="AS1396" s="78"/>
      <c r="AT1396" s="78"/>
      <c r="AU1396" s="78"/>
    </row>
    <row r="1397" spans="3:64" ht="12.95" customHeight="1">
      <c r="C1397" s="139"/>
      <c r="D1397" s="139"/>
      <c r="AA1397" s="78"/>
      <c r="AB1397" s="78"/>
      <c r="AC1397" s="78"/>
      <c r="AD1397" s="78"/>
      <c r="AE1397" s="78"/>
      <c r="AG1397" s="131"/>
      <c r="AN1397" s="78"/>
      <c r="AO1397" s="78"/>
      <c r="AP1397" s="78"/>
      <c r="AQ1397" s="78"/>
      <c r="AR1397" s="78"/>
      <c r="AS1397" s="78"/>
      <c r="AT1397" s="78"/>
      <c r="AU1397" s="78"/>
    </row>
    <row r="1398" spans="3:64" ht="12.95" customHeight="1">
      <c r="C1398" s="139"/>
      <c r="D1398" s="139"/>
      <c r="AA1398" s="78"/>
      <c r="AB1398" s="78"/>
      <c r="AC1398" s="78"/>
      <c r="AD1398" s="78"/>
      <c r="AE1398" s="78"/>
      <c r="AG1398" s="131"/>
      <c r="AN1398" s="78"/>
      <c r="AO1398" s="78"/>
      <c r="AP1398" s="78"/>
      <c r="AQ1398" s="78"/>
      <c r="AR1398" s="78"/>
      <c r="AS1398" s="78"/>
      <c r="AT1398" s="78"/>
      <c r="AU1398" s="78"/>
      <c r="AV1398" s="78"/>
      <c r="AX1398" s="78"/>
      <c r="AY1398" s="78"/>
      <c r="AZ1398" s="78"/>
      <c r="BA1398" s="78"/>
      <c r="BB1398" s="78"/>
      <c r="BC1398" s="78"/>
      <c r="BD1398" s="78"/>
      <c r="BE1398" s="78"/>
      <c r="BF1398" s="78"/>
      <c r="BG1398" s="78"/>
      <c r="BH1398" s="78"/>
      <c r="BI1398" s="78"/>
      <c r="BJ1398" s="78"/>
      <c r="BK1398" s="78"/>
      <c r="BL1398" s="78"/>
    </row>
    <row r="1399" spans="3:64" ht="12.95" customHeight="1">
      <c r="C1399" s="139"/>
      <c r="D1399" s="139"/>
      <c r="AA1399" s="78"/>
      <c r="AB1399" s="78"/>
      <c r="AC1399" s="78"/>
      <c r="AD1399" s="78"/>
      <c r="AE1399" s="78"/>
      <c r="AG1399" s="131"/>
      <c r="AN1399" s="78"/>
      <c r="AO1399" s="78"/>
      <c r="AP1399" s="78"/>
      <c r="AQ1399" s="78"/>
      <c r="AR1399" s="78"/>
      <c r="AS1399" s="78"/>
      <c r="AT1399" s="78"/>
      <c r="AU1399" s="78"/>
    </row>
    <row r="1400" spans="3:64" ht="12.95" customHeight="1">
      <c r="C1400" s="139"/>
      <c r="D1400" s="139"/>
      <c r="AA1400" s="78"/>
      <c r="AB1400" s="78"/>
      <c r="AC1400" s="78"/>
      <c r="AD1400" s="78"/>
      <c r="AE1400" s="78"/>
      <c r="AG1400" s="131"/>
      <c r="AN1400" s="78"/>
      <c r="AO1400" s="78"/>
      <c r="AP1400" s="78"/>
      <c r="AQ1400" s="78"/>
      <c r="AR1400" s="78"/>
      <c r="AS1400" s="78"/>
      <c r="AT1400" s="78"/>
      <c r="AU1400" s="78"/>
    </row>
    <row r="1401" spans="3:64" ht="12.95" customHeight="1">
      <c r="C1401" s="139"/>
      <c r="D1401" s="139"/>
      <c r="AA1401" s="78"/>
      <c r="AB1401" s="78"/>
      <c r="AC1401" s="78"/>
      <c r="AD1401" s="78"/>
      <c r="AE1401" s="78"/>
      <c r="AG1401" s="131"/>
      <c r="AN1401" s="78"/>
      <c r="AO1401" s="78"/>
      <c r="AP1401" s="78"/>
      <c r="AQ1401" s="78"/>
      <c r="AR1401" s="78"/>
      <c r="AS1401" s="78"/>
      <c r="AT1401" s="78"/>
      <c r="AU1401" s="78"/>
    </row>
    <row r="1402" spans="3:64" ht="12.95" customHeight="1">
      <c r="C1402" s="139"/>
      <c r="D1402" s="139"/>
      <c r="AA1402" s="78"/>
      <c r="AB1402" s="78"/>
      <c r="AC1402" s="78"/>
      <c r="AD1402" s="78"/>
      <c r="AE1402" s="78"/>
      <c r="AG1402" s="131"/>
      <c r="AN1402" s="78"/>
      <c r="AO1402" s="78"/>
      <c r="AP1402" s="78"/>
      <c r="AQ1402" s="78"/>
      <c r="AR1402" s="78"/>
      <c r="AS1402" s="78"/>
      <c r="AT1402" s="78"/>
      <c r="AU1402" s="78"/>
    </row>
    <row r="1403" spans="3:64" ht="12.95" customHeight="1">
      <c r="C1403" s="139"/>
      <c r="D1403" s="139"/>
      <c r="AA1403" s="78"/>
      <c r="AB1403" s="78"/>
      <c r="AC1403" s="78"/>
      <c r="AD1403" s="78"/>
      <c r="AE1403" s="78"/>
      <c r="AG1403" s="131"/>
      <c r="AN1403" s="78"/>
      <c r="AO1403" s="78"/>
      <c r="AP1403" s="78"/>
      <c r="AQ1403" s="78"/>
      <c r="AR1403" s="78"/>
      <c r="AS1403" s="78"/>
      <c r="AT1403" s="78"/>
      <c r="AU1403" s="78"/>
    </row>
    <row r="1404" spans="3:64" ht="12.95" customHeight="1">
      <c r="C1404" s="139"/>
      <c r="D1404" s="139"/>
      <c r="AA1404" s="78"/>
      <c r="AB1404" s="78"/>
      <c r="AC1404" s="78"/>
      <c r="AD1404" s="78"/>
      <c r="AE1404" s="78"/>
      <c r="AG1404" s="131"/>
      <c r="AN1404" s="78"/>
      <c r="AO1404" s="78"/>
      <c r="AP1404" s="78"/>
      <c r="AQ1404" s="78"/>
      <c r="AR1404" s="78"/>
      <c r="AS1404" s="78"/>
      <c r="AT1404" s="78"/>
      <c r="AU1404" s="78"/>
      <c r="AV1404" s="78"/>
      <c r="AW1404" s="78"/>
      <c r="AX1404" s="78"/>
      <c r="AY1404" s="78"/>
      <c r="AZ1404" s="78"/>
      <c r="BA1404" s="78"/>
      <c r="BB1404" s="78"/>
      <c r="BC1404" s="78"/>
      <c r="BD1404" s="78"/>
      <c r="BE1404" s="78"/>
      <c r="BF1404" s="78"/>
      <c r="BG1404" s="78"/>
      <c r="BH1404" s="78"/>
      <c r="BI1404" s="78"/>
      <c r="BJ1404" s="78"/>
      <c r="BK1404" s="78"/>
      <c r="BL1404" s="78"/>
    </row>
    <row r="1405" spans="3:64" ht="12.95" customHeight="1">
      <c r="C1405" s="139"/>
      <c r="D1405" s="139"/>
      <c r="AA1405" s="78"/>
      <c r="AB1405" s="78"/>
      <c r="AC1405" s="78"/>
      <c r="AD1405" s="78"/>
      <c r="AE1405" s="78"/>
      <c r="AG1405" s="131"/>
      <c r="AN1405" s="78"/>
      <c r="AO1405" s="78"/>
      <c r="AP1405" s="78"/>
      <c r="AQ1405" s="78"/>
      <c r="AR1405" s="78"/>
      <c r="AS1405" s="78"/>
      <c r="AT1405" s="78"/>
      <c r="AU1405" s="78"/>
    </row>
    <row r="1406" spans="3:64" ht="12.95" customHeight="1">
      <c r="C1406" s="139"/>
      <c r="D1406" s="139"/>
      <c r="AA1406" s="78"/>
      <c r="AB1406" s="78"/>
      <c r="AC1406" s="78"/>
      <c r="AD1406" s="78"/>
      <c r="AE1406" s="78"/>
      <c r="AG1406" s="131"/>
      <c r="AN1406" s="78"/>
      <c r="AO1406" s="78"/>
      <c r="AP1406" s="78"/>
      <c r="AQ1406" s="78"/>
      <c r="AR1406" s="78"/>
      <c r="AS1406" s="78"/>
      <c r="AT1406" s="78"/>
      <c r="AU1406" s="78"/>
    </row>
    <row r="1407" spans="3:64" ht="12.95" customHeight="1">
      <c r="C1407" s="139"/>
      <c r="D1407" s="139"/>
      <c r="AA1407" s="78"/>
      <c r="AB1407" s="78"/>
      <c r="AC1407" s="78"/>
      <c r="AD1407" s="78"/>
      <c r="AE1407" s="78"/>
      <c r="AG1407" s="131"/>
      <c r="AN1407" s="78"/>
      <c r="AO1407" s="78"/>
      <c r="AP1407" s="78"/>
      <c r="AQ1407" s="78"/>
      <c r="AR1407" s="78"/>
      <c r="AS1407" s="78"/>
      <c r="AT1407" s="78"/>
      <c r="AU1407" s="78"/>
    </row>
    <row r="1408" spans="3:64" ht="12.95" customHeight="1">
      <c r="C1408" s="139"/>
      <c r="D1408" s="139"/>
      <c r="AA1408" s="78"/>
      <c r="AB1408" s="78"/>
      <c r="AC1408" s="78"/>
      <c r="AD1408" s="78"/>
      <c r="AE1408" s="78"/>
      <c r="AG1408" s="131"/>
      <c r="AN1408" s="78"/>
      <c r="AO1408" s="78"/>
      <c r="AP1408" s="78"/>
      <c r="AQ1408" s="78"/>
      <c r="AR1408" s="78"/>
      <c r="AS1408" s="78"/>
      <c r="AT1408" s="78"/>
      <c r="AU1408" s="78"/>
    </row>
    <row r="1409" spans="3:64" ht="12.95" customHeight="1">
      <c r="C1409" s="139"/>
      <c r="D1409" s="139"/>
      <c r="AA1409" s="78"/>
      <c r="AB1409" s="78"/>
      <c r="AC1409" s="78"/>
      <c r="AD1409" s="78"/>
      <c r="AE1409" s="78"/>
      <c r="AG1409" s="131"/>
      <c r="AN1409" s="78"/>
      <c r="AO1409" s="78"/>
      <c r="AP1409" s="78"/>
      <c r="AQ1409" s="78"/>
      <c r="AR1409" s="78"/>
      <c r="AS1409" s="78"/>
      <c r="AT1409" s="78"/>
      <c r="AU1409" s="78"/>
    </row>
    <row r="1410" spans="3:64" ht="12.95" customHeight="1">
      <c r="C1410" s="139"/>
      <c r="D1410" s="139"/>
      <c r="AA1410" s="78"/>
      <c r="AB1410" s="78"/>
      <c r="AC1410" s="78"/>
      <c r="AD1410" s="78"/>
      <c r="AE1410" s="78"/>
      <c r="AG1410" s="131"/>
      <c r="AN1410" s="78"/>
      <c r="AO1410" s="78"/>
      <c r="AP1410" s="78"/>
      <c r="AQ1410" s="78"/>
      <c r="AR1410" s="78"/>
      <c r="AS1410" s="78"/>
      <c r="AT1410" s="78"/>
      <c r="AU1410" s="78"/>
    </row>
    <row r="1411" spans="3:64" ht="12.95" customHeight="1">
      <c r="C1411" s="139"/>
      <c r="D1411" s="139"/>
      <c r="AA1411" s="78"/>
      <c r="AB1411" s="78"/>
      <c r="AC1411" s="78"/>
      <c r="AD1411" s="78"/>
      <c r="AE1411" s="78"/>
      <c r="AG1411" s="131"/>
      <c r="AN1411" s="78"/>
      <c r="AO1411" s="78"/>
      <c r="AP1411" s="78"/>
      <c r="AQ1411" s="78"/>
      <c r="AR1411" s="78"/>
      <c r="AS1411" s="78"/>
      <c r="AT1411" s="78"/>
      <c r="AU1411" s="78"/>
    </row>
    <row r="1412" spans="3:64" ht="12.95" customHeight="1">
      <c r="C1412" s="139"/>
      <c r="D1412" s="139"/>
      <c r="AA1412" s="78"/>
      <c r="AB1412" s="78"/>
      <c r="AC1412" s="78"/>
      <c r="AD1412" s="78"/>
      <c r="AE1412" s="78"/>
      <c r="AG1412" s="131"/>
      <c r="AN1412" s="78"/>
      <c r="AO1412" s="78"/>
      <c r="AP1412" s="78"/>
      <c r="AQ1412" s="78"/>
      <c r="AR1412" s="78"/>
      <c r="AS1412" s="78"/>
      <c r="AT1412" s="78"/>
      <c r="AU1412" s="78"/>
    </row>
    <row r="1413" spans="3:64" ht="12.95" customHeight="1">
      <c r="C1413" s="139"/>
      <c r="D1413" s="139"/>
      <c r="AA1413" s="78"/>
      <c r="AB1413" s="78"/>
      <c r="AC1413" s="78"/>
      <c r="AD1413" s="78"/>
      <c r="AE1413" s="78"/>
      <c r="AG1413" s="131"/>
      <c r="AN1413" s="78"/>
      <c r="AO1413" s="78"/>
      <c r="AP1413" s="78"/>
      <c r="AQ1413" s="78"/>
      <c r="AR1413" s="78"/>
      <c r="AS1413" s="78"/>
      <c r="AT1413" s="78"/>
      <c r="AU1413" s="78"/>
    </row>
    <row r="1414" spans="3:64" ht="12.95" customHeight="1">
      <c r="C1414" s="139"/>
      <c r="D1414" s="139"/>
      <c r="AA1414" s="78"/>
      <c r="AB1414" s="78"/>
      <c r="AC1414" s="78"/>
      <c r="AD1414" s="78"/>
      <c r="AE1414" s="78"/>
      <c r="AG1414" s="131"/>
      <c r="AN1414" s="78"/>
      <c r="AO1414" s="78"/>
      <c r="AP1414" s="78"/>
      <c r="AQ1414" s="78"/>
      <c r="AR1414" s="78"/>
      <c r="AS1414" s="78"/>
      <c r="AT1414" s="78"/>
      <c r="AU1414" s="78"/>
    </row>
    <row r="1415" spans="3:64" ht="12.95" customHeight="1">
      <c r="C1415" s="139"/>
      <c r="D1415" s="139"/>
      <c r="AA1415" s="78"/>
      <c r="AB1415" s="78"/>
      <c r="AC1415" s="78"/>
      <c r="AD1415" s="78"/>
      <c r="AE1415" s="78"/>
      <c r="AG1415" s="131"/>
      <c r="AN1415" s="78"/>
      <c r="AO1415" s="78"/>
      <c r="AP1415" s="78"/>
      <c r="AQ1415" s="78"/>
      <c r="AR1415" s="78"/>
      <c r="AS1415" s="78"/>
      <c r="AT1415" s="78"/>
      <c r="AU1415" s="78"/>
    </row>
    <row r="1416" spans="3:64" ht="12.95" customHeight="1">
      <c r="C1416" s="139"/>
      <c r="D1416" s="139"/>
      <c r="AA1416" s="78"/>
      <c r="AB1416" s="78"/>
      <c r="AC1416" s="78"/>
      <c r="AD1416" s="78"/>
      <c r="AE1416" s="78"/>
      <c r="AG1416" s="131"/>
      <c r="AN1416" s="78"/>
      <c r="AO1416" s="78"/>
      <c r="AP1416" s="78"/>
      <c r="AQ1416" s="78"/>
      <c r="AR1416" s="78"/>
      <c r="AS1416" s="78"/>
      <c r="AT1416" s="78"/>
      <c r="AU1416" s="78"/>
    </row>
    <row r="1417" spans="3:64" ht="12.95" customHeight="1">
      <c r="C1417" s="139"/>
      <c r="D1417" s="139"/>
      <c r="AA1417" s="78"/>
      <c r="AB1417" s="78"/>
      <c r="AC1417" s="78"/>
      <c r="AD1417" s="78"/>
      <c r="AE1417" s="78"/>
      <c r="AG1417" s="131"/>
      <c r="AN1417" s="78"/>
      <c r="AO1417" s="78"/>
      <c r="AP1417" s="78"/>
      <c r="AQ1417" s="78"/>
      <c r="AR1417" s="78"/>
      <c r="AS1417" s="78"/>
      <c r="AT1417" s="78"/>
      <c r="AU1417" s="78"/>
    </row>
    <row r="1418" spans="3:64" ht="12.95" customHeight="1">
      <c r="C1418" s="139"/>
      <c r="D1418" s="139"/>
      <c r="AA1418" s="78"/>
      <c r="AB1418" s="78"/>
      <c r="AC1418" s="78"/>
      <c r="AD1418" s="78"/>
      <c r="AE1418" s="78"/>
      <c r="AG1418" s="131"/>
      <c r="AN1418" s="78"/>
      <c r="AO1418" s="78"/>
      <c r="AP1418" s="78"/>
      <c r="AQ1418" s="78"/>
      <c r="AR1418" s="78"/>
      <c r="AS1418" s="78"/>
      <c r="AT1418" s="78"/>
      <c r="AU1418" s="78"/>
      <c r="AV1418" s="78"/>
      <c r="AW1418" s="78"/>
      <c r="AX1418" s="78"/>
      <c r="AY1418" s="78"/>
      <c r="AZ1418" s="78"/>
      <c r="BA1418" s="78"/>
      <c r="BB1418" s="78"/>
      <c r="BC1418" s="78"/>
      <c r="BD1418" s="78"/>
      <c r="BE1418" s="78"/>
      <c r="BF1418" s="78"/>
      <c r="BG1418" s="78"/>
      <c r="BH1418" s="78"/>
      <c r="BI1418" s="78"/>
      <c r="BJ1418" s="78"/>
      <c r="BK1418" s="78"/>
      <c r="BL1418" s="78"/>
    </row>
    <row r="1419" spans="3:64" ht="12.95" customHeight="1">
      <c r="C1419" s="139"/>
      <c r="D1419" s="139"/>
      <c r="AA1419" s="78"/>
      <c r="AB1419" s="78"/>
      <c r="AC1419" s="78"/>
      <c r="AD1419" s="78"/>
      <c r="AE1419" s="78"/>
      <c r="AG1419" s="131"/>
      <c r="AN1419" s="78"/>
      <c r="AO1419" s="78"/>
      <c r="AP1419" s="78"/>
      <c r="AQ1419" s="78"/>
      <c r="AR1419" s="78"/>
      <c r="AS1419" s="78"/>
      <c r="AT1419" s="78"/>
      <c r="AU1419" s="78"/>
    </row>
    <row r="1420" spans="3:64" ht="12.95" customHeight="1">
      <c r="C1420" s="139"/>
      <c r="D1420" s="139"/>
      <c r="AA1420" s="78"/>
      <c r="AB1420" s="78"/>
      <c r="AC1420" s="78"/>
      <c r="AD1420" s="78"/>
      <c r="AE1420" s="78"/>
      <c r="AG1420" s="131"/>
      <c r="AN1420" s="78"/>
      <c r="AO1420" s="78"/>
      <c r="AP1420" s="78"/>
      <c r="AQ1420" s="78"/>
      <c r="AR1420" s="78"/>
      <c r="AS1420" s="78"/>
      <c r="AT1420" s="78"/>
      <c r="AU1420" s="78"/>
    </row>
    <row r="1421" spans="3:64" ht="12.95" customHeight="1">
      <c r="C1421" s="139"/>
      <c r="D1421" s="139"/>
      <c r="AA1421" s="78"/>
      <c r="AB1421" s="78"/>
      <c r="AC1421" s="78"/>
      <c r="AD1421" s="78"/>
      <c r="AE1421" s="78"/>
      <c r="AG1421" s="131"/>
      <c r="AN1421" s="78"/>
      <c r="AO1421" s="78"/>
      <c r="AP1421" s="78"/>
      <c r="AQ1421" s="78"/>
      <c r="AR1421" s="78"/>
      <c r="AS1421" s="78"/>
      <c r="AT1421" s="78"/>
      <c r="AU1421" s="78"/>
    </row>
    <row r="1422" spans="3:64" ht="12.95" customHeight="1">
      <c r="C1422" s="139"/>
      <c r="D1422" s="139"/>
      <c r="AA1422" s="78"/>
      <c r="AB1422" s="78"/>
      <c r="AC1422" s="78"/>
      <c r="AD1422" s="78"/>
      <c r="AE1422" s="78"/>
      <c r="AG1422" s="131"/>
      <c r="AN1422" s="78"/>
      <c r="AO1422" s="78"/>
      <c r="AP1422" s="78"/>
      <c r="AQ1422" s="78"/>
      <c r="AR1422" s="78"/>
      <c r="AS1422" s="78"/>
      <c r="AT1422" s="78"/>
      <c r="AU1422" s="78"/>
    </row>
    <row r="1423" spans="3:64" ht="12.95" customHeight="1">
      <c r="C1423" s="139"/>
      <c r="D1423" s="139"/>
      <c r="AA1423" s="78"/>
      <c r="AB1423" s="78"/>
      <c r="AC1423" s="78"/>
      <c r="AD1423" s="78"/>
      <c r="AE1423" s="78"/>
      <c r="AG1423" s="131"/>
      <c r="AN1423" s="78"/>
      <c r="AO1423" s="78"/>
      <c r="AP1423" s="78"/>
      <c r="AQ1423" s="78"/>
      <c r="AR1423" s="78"/>
      <c r="AS1423" s="78"/>
      <c r="AT1423" s="78"/>
      <c r="AU1423" s="78"/>
    </row>
    <row r="1424" spans="3:64" ht="12.95" customHeight="1">
      <c r="C1424" s="139"/>
      <c r="D1424" s="139"/>
      <c r="AA1424" s="78"/>
      <c r="AB1424" s="78"/>
      <c r="AC1424" s="78"/>
      <c r="AD1424" s="78"/>
      <c r="AE1424" s="78"/>
      <c r="AG1424" s="131"/>
      <c r="AN1424" s="78"/>
      <c r="AO1424" s="78"/>
      <c r="AP1424" s="78"/>
      <c r="AQ1424" s="78"/>
      <c r="AR1424" s="78"/>
      <c r="AS1424" s="78"/>
      <c r="AT1424" s="78"/>
      <c r="AU1424" s="78"/>
    </row>
    <row r="1425" spans="3:64" ht="12.95" customHeight="1">
      <c r="C1425" s="139"/>
      <c r="D1425" s="139"/>
      <c r="AA1425" s="78"/>
      <c r="AB1425" s="78"/>
      <c r="AC1425" s="78"/>
      <c r="AD1425" s="78"/>
      <c r="AE1425" s="78"/>
      <c r="AG1425" s="131"/>
      <c r="AN1425" s="78"/>
      <c r="AO1425" s="78"/>
      <c r="AP1425" s="78"/>
      <c r="AQ1425" s="78"/>
      <c r="AR1425" s="78"/>
      <c r="AS1425" s="78"/>
      <c r="AT1425" s="78"/>
      <c r="AU1425" s="78"/>
    </row>
    <row r="1426" spans="3:64" ht="12.95" customHeight="1">
      <c r="C1426" s="139"/>
      <c r="D1426" s="139"/>
      <c r="AA1426" s="78"/>
      <c r="AB1426" s="78"/>
      <c r="AC1426" s="78"/>
      <c r="AD1426" s="78"/>
      <c r="AE1426" s="78"/>
      <c r="AG1426" s="131"/>
      <c r="AN1426" s="78"/>
      <c r="AO1426" s="78"/>
      <c r="AP1426" s="78"/>
      <c r="AQ1426" s="78"/>
      <c r="AR1426" s="78"/>
      <c r="AS1426" s="78"/>
      <c r="AT1426" s="78"/>
      <c r="AU1426" s="78"/>
    </row>
    <row r="1427" spans="3:64" ht="12.95" customHeight="1">
      <c r="C1427" s="139"/>
      <c r="D1427" s="139"/>
      <c r="AA1427" s="78"/>
      <c r="AB1427" s="78"/>
      <c r="AC1427" s="78"/>
      <c r="AD1427" s="78"/>
      <c r="AE1427" s="78"/>
      <c r="AG1427" s="131"/>
      <c r="AN1427" s="78"/>
      <c r="AO1427" s="78"/>
      <c r="AP1427" s="78"/>
      <c r="AQ1427" s="78"/>
      <c r="AR1427" s="78"/>
      <c r="AS1427" s="78"/>
      <c r="AT1427" s="78"/>
      <c r="AU1427" s="78"/>
    </row>
    <row r="1428" spans="3:64" ht="12.95" customHeight="1">
      <c r="C1428" s="139"/>
      <c r="D1428" s="139"/>
      <c r="AA1428" s="78"/>
      <c r="AB1428" s="78"/>
      <c r="AC1428" s="78"/>
      <c r="AD1428" s="78"/>
      <c r="AE1428" s="78"/>
      <c r="AG1428" s="131"/>
      <c r="AN1428" s="78"/>
      <c r="AO1428" s="78"/>
      <c r="AP1428" s="78"/>
      <c r="AQ1428" s="78"/>
      <c r="AR1428" s="78"/>
      <c r="AS1428" s="78"/>
      <c r="AT1428" s="78"/>
      <c r="AU1428" s="78"/>
    </row>
    <row r="1429" spans="3:64" ht="12.95" customHeight="1">
      <c r="C1429" s="139"/>
      <c r="D1429" s="139"/>
      <c r="AA1429" s="78"/>
      <c r="AB1429" s="78"/>
      <c r="AC1429" s="78"/>
      <c r="AD1429" s="78"/>
      <c r="AE1429" s="78"/>
      <c r="AG1429" s="131"/>
      <c r="AN1429" s="78"/>
      <c r="AO1429" s="78"/>
      <c r="AP1429" s="78"/>
      <c r="AQ1429" s="78"/>
      <c r="AR1429" s="78"/>
      <c r="AS1429" s="78"/>
      <c r="AT1429" s="78"/>
      <c r="AU1429" s="78"/>
    </row>
    <row r="1430" spans="3:64" ht="12.95" customHeight="1">
      <c r="C1430" s="139"/>
      <c r="D1430" s="139"/>
      <c r="AA1430" s="78"/>
      <c r="AB1430" s="78"/>
      <c r="AC1430" s="78"/>
      <c r="AD1430" s="78"/>
      <c r="AE1430" s="78"/>
      <c r="AG1430" s="131"/>
      <c r="AN1430" s="78"/>
      <c r="AO1430" s="78"/>
      <c r="AP1430" s="78"/>
      <c r="AQ1430" s="78"/>
      <c r="AR1430" s="78"/>
      <c r="AS1430" s="78"/>
      <c r="AT1430" s="78"/>
      <c r="AU1430" s="78"/>
    </row>
    <row r="1431" spans="3:64" ht="12.95" customHeight="1">
      <c r="C1431" s="139"/>
      <c r="D1431" s="139"/>
      <c r="AA1431" s="78"/>
      <c r="AB1431" s="78"/>
      <c r="AC1431" s="78"/>
      <c r="AD1431" s="78"/>
      <c r="AE1431" s="78"/>
      <c r="AG1431" s="131"/>
      <c r="AN1431" s="78"/>
      <c r="AO1431" s="78"/>
      <c r="AP1431" s="78"/>
      <c r="AQ1431" s="78"/>
      <c r="AR1431" s="78"/>
      <c r="AS1431" s="78"/>
      <c r="AT1431" s="78"/>
      <c r="AU1431" s="78"/>
    </row>
    <row r="1432" spans="3:64" ht="12.95" customHeight="1">
      <c r="C1432" s="139"/>
      <c r="D1432" s="139"/>
      <c r="AA1432" s="78"/>
      <c r="AB1432" s="78"/>
      <c r="AC1432" s="78"/>
      <c r="AD1432" s="78"/>
      <c r="AE1432" s="78"/>
      <c r="AG1432" s="131"/>
      <c r="AN1432" s="78"/>
      <c r="AO1432" s="78"/>
      <c r="AP1432" s="78"/>
      <c r="AQ1432" s="78"/>
      <c r="AR1432" s="78"/>
      <c r="AS1432" s="78"/>
      <c r="AT1432" s="78"/>
      <c r="AU1432" s="78"/>
    </row>
    <row r="1433" spans="3:64" ht="12.95" customHeight="1">
      <c r="C1433" s="139"/>
      <c r="D1433" s="139"/>
      <c r="AA1433" s="78"/>
      <c r="AB1433" s="78"/>
      <c r="AC1433" s="78"/>
      <c r="AD1433" s="78"/>
      <c r="AE1433" s="78"/>
      <c r="AG1433" s="131"/>
      <c r="AN1433" s="78"/>
      <c r="AO1433" s="78"/>
      <c r="AP1433" s="78"/>
      <c r="AQ1433" s="78"/>
      <c r="AR1433" s="78"/>
      <c r="AS1433" s="78"/>
      <c r="AT1433" s="78"/>
      <c r="AU1433" s="78"/>
    </row>
    <row r="1434" spans="3:64" ht="12.95" customHeight="1">
      <c r="C1434" s="139"/>
      <c r="D1434" s="139"/>
      <c r="AA1434" s="78"/>
      <c r="AB1434" s="78"/>
      <c r="AC1434" s="78"/>
      <c r="AD1434" s="78"/>
      <c r="AE1434" s="78"/>
      <c r="AG1434" s="131"/>
      <c r="AN1434" s="78"/>
      <c r="AO1434" s="78"/>
      <c r="AP1434" s="78"/>
      <c r="AQ1434" s="78"/>
      <c r="AR1434" s="78"/>
      <c r="AS1434" s="78"/>
      <c r="AT1434" s="78"/>
      <c r="AU1434" s="78"/>
    </row>
    <row r="1435" spans="3:64" ht="12.95" customHeight="1">
      <c r="C1435" s="139"/>
      <c r="D1435" s="139"/>
      <c r="AA1435" s="78"/>
      <c r="AB1435" s="78"/>
      <c r="AC1435" s="78"/>
      <c r="AD1435" s="78"/>
      <c r="AE1435" s="78"/>
      <c r="AG1435" s="131"/>
      <c r="AN1435" s="78"/>
      <c r="AO1435" s="78"/>
      <c r="AP1435" s="78"/>
      <c r="AQ1435" s="78"/>
      <c r="AR1435" s="78"/>
      <c r="AS1435" s="78"/>
      <c r="AT1435" s="78"/>
      <c r="AU1435" s="78"/>
      <c r="AV1435" s="78"/>
      <c r="AW1435" s="78"/>
      <c r="AX1435" s="78"/>
      <c r="AY1435" s="78"/>
      <c r="AZ1435" s="78"/>
      <c r="BA1435" s="78"/>
      <c r="BB1435" s="78"/>
      <c r="BC1435" s="78"/>
      <c r="BD1435" s="78"/>
      <c r="BE1435" s="78"/>
      <c r="BF1435" s="78"/>
      <c r="BG1435" s="78"/>
      <c r="BH1435" s="78"/>
      <c r="BI1435" s="78"/>
      <c r="BJ1435" s="78"/>
      <c r="BK1435" s="78"/>
      <c r="BL1435" s="78"/>
    </row>
    <row r="1436" spans="3:64" ht="12.95" customHeight="1">
      <c r="C1436" s="139"/>
      <c r="D1436" s="139"/>
      <c r="AA1436" s="78"/>
      <c r="AB1436" s="78"/>
      <c r="AC1436" s="78"/>
      <c r="AD1436" s="78"/>
      <c r="AE1436" s="78"/>
      <c r="AG1436" s="131"/>
      <c r="AN1436" s="78"/>
      <c r="AO1436" s="78"/>
      <c r="AP1436" s="78"/>
      <c r="AQ1436" s="78"/>
      <c r="AR1436" s="78"/>
      <c r="AS1436" s="78"/>
      <c r="AT1436" s="78"/>
      <c r="AU1436" s="78"/>
    </row>
    <row r="1437" spans="3:64" ht="12.95" customHeight="1">
      <c r="C1437" s="139"/>
      <c r="D1437" s="139"/>
      <c r="AA1437" s="78"/>
      <c r="AB1437" s="78"/>
      <c r="AC1437" s="78"/>
      <c r="AD1437" s="78"/>
      <c r="AE1437" s="78"/>
      <c r="AG1437" s="131"/>
      <c r="AN1437" s="78"/>
      <c r="AO1437" s="78"/>
      <c r="AP1437" s="78"/>
      <c r="AQ1437" s="78"/>
      <c r="AR1437" s="78"/>
      <c r="AS1437" s="78"/>
      <c r="AT1437" s="78"/>
      <c r="AU1437" s="78"/>
      <c r="AV1437" s="78"/>
    </row>
    <row r="1438" spans="3:64" ht="12.95" customHeight="1">
      <c r="C1438" s="139"/>
      <c r="D1438" s="139"/>
      <c r="AA1438" s="78"/>
      <c r="AB1438" s="78"/>
      <c r="AC1438" s="78"/>
      <c r="AD1438" s="78"/>
      <c r="AE1438" s="78"/>
      <c r="AG1438" s="131"/>
      <c r="AN1438" s="78"/>
      <c r="AO1438" s="78"/>
      <c r="AP1438" s="78"/>
      <c r="AQ1438" s="78"/>
      <c r="AR1438" s="78"/>
      <c r="AS1438" s="78"/>
      <c r="AT1438" s="78"/>
      <c r="AU1438" s="78"/>
      <c r="AV1438" s="78"/>
    </row>
    <row r="1439" spans="3:64" ht="12.95" customHeight="1">
      <c r="C1439" s="139"/>
      <c r="D1439" s="139"/>
      <c r="AA1439" s="78"/>
      <c r="AB1439" s="78"/>
      <c r="AC1439" s="78"/>
      <c r="AD1439" s="78"/>
      <c r="AE1439" s="78"/>
      <c r="AG1439" s="131"/>
      <c r="AN1439" s="78"/>
      <c r="AO1439" s="78"/>
      <c r="AP1439" s="78"/>
      <c r="AQ1439" s="78"/>
      <c r="AR1439" s="78"/>
      <c r="AS1439" s="78"/>
      <c r="AT1439" s="78"/>
      <c r="AU1439" s="78"/>
      <c r="AV1439" s="78"/>
    </row>
    <row r="1440" spans="3:64" ht="12.95" customHeight="1">
      <c r="C1440" s="139"/>
      <c r="D1440" s="139"/>
      <c r="AA1440" s="78"/>
      <c r="AB1440" s="78"/>
      <c r="AC1440" s="78"/>
      <c r="AD1440" s="78"/>
      <c r="AE1440" s="78"/>
      <c r="AG1440" s="131"/>
      <c r="AN1440" s="78"/>
      <c r="AO1440" s="78"/>
      <c r="AP1440" s="78"/>
      <c r="AQ1440" s="78"/>
      <c r="AR1440" s="78"/>
      <c r="AS1440" s="78"/>
      <c r="AT1440" s="78"/>
      <c r="AU1440" s="78"/>
      <c r="AV1440" s="78"/>
      <c r="AX1440" s="78"/>
    </row>
    <row r="1441" spans="3:64" ht="12.95" customHeight="1">
      <c r="C1441" s="139"/>
      <c r="D1441" s="139"/>
      <c r="AA1441" s="78"/>
      <c r="AB1441" s="78"/>
      <c r="AC1441" s="78"/>
      <c r="AD1441" s="78"/>
      <c r="AE1441" s="78"/>
      <c r="AG1441" s="131"/>
      <c r="AN1441" s="78"/>
      <c r="AO1441" s="78"/>
      <c r="AP1441" s="78"/>
      <c r="AQ1441" s="78"/>
      <c r="AR1441" s="78"/>
      <c r="AS1441" s="78"/>
      <c r="AT1441" s="78"/>
      <c r="AU1441" s="78"/>
      <c r="AV1441" s="78"/>
      <c r="AX1441" s="78"/>
    </row>
    <row r="1442" spans="3:64" ht="12.95" customHeight="1">
      <c r="C1442" s="139"/>
      <c r="D1442" s="139"/>
      <c r="AA1442" s="78"/>
      <c r="AB1442" s="78"/>
      <c r="AC1442" s="78"/>
      <c r="AD1442" s="78"/>
      <c r="AE1442" s="78"/>
      <c r="AG1442" s="131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  <c r="AY1442" s="78"/>
      <c r="AZ1442" s="78"/>
      <c r="BA1442" s="78"/>
      <c r="BB1442" s="78"/>
      <c r="BC1442" s="78"/>
      <c r="BD1442" s="78"/>
      <c r="BE1442" s="78"/>
      <c r="BF1442" s="78"/>
      <c r="BG1442" s="78"/>
      <c r="BH1442" s="78"/>
      <c r="BI1442" s="78"/>
      <c r="BJ1442" s="78"/>
      <c r="BK1442" s="78"/>
      <c r="BL1442" s="78"/>
    </row>
    <row r="1443" spans="3:64" ht="12.95" customHeight="1">
      <c r="C1443" s="139"/>
      <c r="D1443" s="139"/>
      <c r="AA1443" s="78"/>
      <c r="AB1443" s="78"/>
      <c r="AC1443" s="78"/>
      <c r="AD1443" s="78"/>
      <c r="AE1443" s="78"/>
      <c r="AG1443" s="131"/>
      <c r="AN1443" s="78"/>
      <c r="AO1443" s="78"/>
      <c r="AP1443" s="78"/>
      <c r="AQ1443" s="78"/>
      <c r="AR1443" s="78"/>
      <c r="AS1443" s="78"/>
      <c r="AT1443" s="78"/>
      <c r="AU1443" s="78"/>
    </row>
    <row r="1444" spans="3:64" ht="12.95" customHeight="1">
      <c r="C1444" s="139"/>
      <c r="D1444" s="139"/>
      <c r="AA1444" s="78"/>
      <c r="AB1444" s="78"/>
      <c r="AC1444" s="78"/>
      <c r="AD1444" s="78"/>
      <c r="AE1444" s="78"/>
      <c r="AG1444" s="131"/>
      <c r="AN1444" s="78"/>
      <c r="AO1444" s="78"/>
      <c r="AP1444" s="78"/>
      <c r="AQ1444" s="78"/>
      <c r="AR1444" s="78"/>
      <c r="AS1444" s="78"/>
      <c r="AT1444" s="78"/>
      <c r="AU1444" s="78"/>
    </row>
    <row r="1445" spans="3:64" ht="12.95" customHeight="1">
      <c r="C1445" s="139"/>
      <c r="D1445" s="139"/>
      <c r="AA1445" s="78"/>
      <c r="AB1445" s="78"/>
      <c r="AC1445" s="78"/>
      <c r="AD1445" s="78"/>
      <c r="AE1445" s="78"/>
      <c r="AG1445" s="131"/>
      <c r="AN1445" s="78"/>
      <c r="AO1445" s="78"/>
      <c r="AP1445" s="78"/>
      <c r="AQ1445" s="78"/>
      <c r="AR1445" s="78"/>
      <c r="AS1445" s="78"/>
      <c r="AT1445" s="78"/>
      <c r="AU1445" s="78"/>
    </row>
    <row r="1446" spans="3:64" ht="12.95" customHeight="1">
      <c r="C1446" s="139"/>
      <c r="D1446" s="139"/>
      <c r="AA1446" s="78"/>
      <c r="AB1446" s="78"/>
      <c r="AC1446" s="78"/>
      <c r="AD1446" s="78"/>
      <c r="AE1446" s="78"/>
      <c r="AG1446" s="131"/>
      <c r="AN1446" s="78"/>
      <c r="AO1446" s="78"/>
      <c r="AP1446" s="78"/>
      <c r="AQ1446" s="78"/>
      <c r="AR1446" s="78"/>
      <c r="AS1446" s="78"/>
      <c r="AT1446" s="78"/>
      <c r="AU1446" s="78"/>
      <c r="AV1446" s="78"/>
      <c r="AW1446" s="78"/>
      <c r="AX1446" s="78"/>
      <c r="AY1446" s="78"/>
      <c r="AZ1446" s="78"/>
      <c r="BA1446" s="78"/>
      <c r="BB1446" s="78"/>
      <c r="BC1446" s="78"/>
      <c r="BD1446" s="78"/>
      <c r="BE1446" s="78"/>
      <c r="BF1446" s="78"/>
      <c r="BG1446" s="78"/>
      <c r="BH1446" s="78"/>
      <c r="BI1446" s="78"/>
      <c r="BJ1446" s="78"/>
      <c r="BK1446" s="78"/>
      <c r="BL1446" s="78"/>
    </row>
    <row r="1447" spans="3:64" ht="12.95" customHeight="1">
      <c r="C1447" s="139"/>
      <c r="D1447" s="139"/>
      <c r="AA1447" s="78"/>
      <c r="AB1447" s="78"/>
      <c r="AC1447" s="78"/>
      <c r="AD1447" s="78"/>
      <c r="AE1447" s="78"/>
      <c r="AG1447" s="131"/>
      <c r="AN1447" s="78"/>
      <c r="AO1447" s="78"/>
      <c r="AP1447" s="78"/>
      <c r="AQ1447" s="78"/>
      <c r="AR1447" s="78"/>
      <c r="AS1447" s="78"/>
      <c r="AT1447" s="78"/>
      <c r="AU1447" s="78"/>
      <c r="AV1447" s="78"/>
      <c r="AX1447" s="78"/>
    </row>
    <row r="1448" spans="3:64" ht="12.95" customHeight="1">
      <c r="C1448" s="139"/>
      <c r="D1448" s="139"/>
      <c r="AA1448" s="78"/>
      <c r="AB1448" s="78"/>
      <c r="AC1448" s="78"/>
      <c r="AD1448" s="78"/>
      <c r="AE1448" s="78"/>
      <c r="AG1448" s="131"/>
      <c r="AN1448" s="78"/>
      <c r="AO1448" s="78"/>
      <c r="AP1448" s="78"/>
      <c r="AQ1448" s="78"/>
      <c r="AR1448" s="78"/>
      <c r="AS1448" s="78"/>
      <c r="AT1448" s="78"/>
      <c r="AU1448" s="78"/>
      <c r="AV1448" s="78"/>
      <c r="AX1448" s="78"/>
      <c r="AY1448" s="78"/>
      <c r="AZ1448" s="78"/>
      <c r="BA1448" s="78"/>
      <c r="BB1448" s="78"/>
      <c r="BC1448" s="78"/>
      <c r="BD1448" s="78"/>
      <c r="BE1448" s="78"/>
      <c r="BF1448" s="78"/>
      <c r="BG1448" s="78"/>
      <c r="BH1448" s="78"/>
      <c r="BI1448" s="78"/>
      <c r="BJ1448" s="78"/>
      <c r="BK1448" s="78"/>
      <c r="BL1448" s="78"/>
    </row>
    <row r="1449" spans="3:64" ht="12.95" customHeight="1">
      <c r="C1449" s="139"/>
      <c r="D1449" s="139"/>
      <c r="AA1449" s="78"/>
      <c r="AB1449" s="78"/>
      <c r="AC1449" s="78"/>
      <c r="AD1449" s="78"/>
      <c r="AE1449" s="78"/>
      <c r="AG1449" s="131"/>
      <c r="AN1449" s="78"/>
      <c r="AO1449" s="78"/>
      <c r="AP1449" s="78"/>
      <c r="AQ1449" s="78"/>
      <c r="AR1449" s="78"/>
      <c r="AS1449" s="78"/>
      <c r="AT1449" s="78"/>
      <c r="AU1449" s="78"/>
      <c r="AV1449" s="78"/>
      <c r="AW1449" s="78"/>
      <c r="AX1449" s="78"/>
      <c r="AY1449" s="78"/>
      <c r="AZ1449" s="78"/>
      <c r="BA1449" s="78"/>
      <c r="BB1449" s="78"/>
      <c r="BC1449" s="78"/>
      <c r="BD1449" s="78"/>
      <c r="BE1449" s="78"/>
      <c r="BF1449" s="78"/>
      <c r="BG1449" s="78"/>
      <c r="BH1449" s="78"/>
      <c r="BI1449" s="78"/>
      <c r="BJ1449" s="78"/>
      <c r="BK1449" s="78"/>
      <c r="BL1449" s="78"/>
    </row>
    <row r="1450" spans="3:64" ht="12.95" customHeight="1">
      <c r="C1450" s="139"/>
      <c r="D1450" s="139"/>
      <c r="AA1450" s="78"/>
      <c r="AB1450" s="78"/>
      <c r="AC1450" s="78"/>
      <c r="AD1450" s="78"/>
      <c r="AE1450" s="78"/>
      <c r="AG1450" s="131"/>
      <c r="AN1450" s="78"/>
      <c r="AO1450" s="78"/>
      <c r="AP1450" s="78"/>
      <c r="AQ1450" s="78"/>
      <c r="AR1450" s="78"/>
      <c r="AS1450" s="78"/>
      <c r="AT1450" s="78"/>
      <c r="AU1450" s="78"/>
      <c r="AV1450" s="78"/>
      <c r="AW1450" s="78"/>
      <c r="AX1450" s="78"/>
      <c r="AY1450" s="78"/>
      <c r="AZ1450" s="78"/>
      <c r="BA1450" s="78"/>
      <c r="BB1450" s="78"/>
      <c r="BC1450" s="78"/>
      <c r="BD1450" s="78"/>
      <c r="BE1450" s="78"/>
      <c r="BF1450" s="78"/>
      <c r="BG1450" s="78"/>
      <c r="BH1450" s="78"/>
      <c r="BI1450" s="78"/>
      <c r="BJ1450" s="78"/>
      <c r="BK1450" s="78"/>
      <c r="BL1450" s="78"/>
    </row>
    <row r="1451" spans="3:64" ht="12.95" customHeight="1">
      <c r="C1451" s="139"/>
      <c r="D1451" s="139"/>
      <c r="AA1451" s="78"/>
      <c r="AB1451" s="78"/>
      <c r="AC1451" s="78"/>
      <c r="AD1451" s="78"/>
      <c r="AE1451" s="78"/>
      <c r="AG1451" s="131"/>
      <c r="AN1451" s="78"/>
      <c r="AO1451" s="78"/>
      <c r="AP1451" s="78"/>
      <c r="AQ1451" s="78"/>
      <c r="AR1451" s="78"/>
      <c r="AS1451" s="78"/>
      <c r="AT1451" s="78"/>
      <c r="AU1451" s="78"/>
      <c r="AV1451" s="78"/>
    </row>
    <row r="1452" spans="3:64" ht="12.95" customHeight="1">
      <c r="C1452" s="139"/>
      <c r="D1452" s="139"/>
      <c r="AA1452" s="78"/>
      <c r="AB1452" s="78"/>
      <c r="AC1452" s="78"/>
      <c r="AD1452" s="78"/>
      <c r="AE1452" s="78"/>
      <c r="AG1452" s="131"/>
      <c r="AN1452" s="78"/>
      <c r="AO1452" s="78"/>
      <c r="AP1452" s="78"/>
      <c r="AQ1452" s="78"/>
      <c r="AR1452" s="78"/>
      <c r="AS1452" s="78"/>
      <c r="AT1452" s="78"/>
      <c r="AU1452" s="78"/>
    </row>
    <row r="1453" spans="3:64" ht="12.95" customHeight="1">
      <c r="C1453" s="139"/>
      <c r="D1453" s="139"/>
      <c r="AA1453" s="78"/>
      <c r="AB1453" s="78"/>
      <c r="AC1453" s="78"/>
      <c r="AD1453" s="78"/>
      <c r="AE1453" s="78"/>
      <c r="AG1453" s="131"/>
      <c r="AN1453" s="78"/>
      <c r="AO1453" s="78"/>
      <c r="AP1453" s="78"/>
      <c r="AQ1453" s="78"/>
      <c r="AR1453" s="78"/>
      <c r="AS1453" s="78"/>
      <c r="AT1453" s="78"/>
      <c r="AU1453" s="78"/>
      <c r="AV1453" s="78"/>
      <c r="AX1453" s="78"/>
    </row>
    <row r="1454" spans="3:64" ht="12.95" customHeight="1">
      <c r="C1454" s="139"/>
      <c r="D1454" s="139"/>
      <c r="AA1454" s="78"/>
      <c r="AB1454" s="78"/>
      <c r="AC1454" s="78"/>
      <c r="AD1454" s="78"/>
      <c r="AE1454" s="78"/>
      <c r="AG1454" s="131"/>
      <c r="AN1454" s="78"/>
      <c r="AO1454" s="78"/>
      <c r="AP1454" s="78"/>
      <c r="AQ1454" s="78"/>
      <c r="AR1454" s="78"/>
      <c r="AS1454" s="78"/>
      <c r="AT1454" s="78"/>
      <c r="AU1454" s="78"/>
      <c r="AV1454" s="78"/>
      <c r="AX1454" s="78"/>
      <c r="AY1454" s="78"/>
      <c r="AZ1454" s="78"/>
      <c r="BA1454" s="78"/>
      <c r="BB1454" s="78"/>
      <c r="BC1454" s="78"/>
      <c r="BD1454" s="78"/>
      <c r="BE1454" s="78"/>
      <c r="BF1454" s="78"/>
      <c r="BG1454" s="78"/>
      <c r="BH1454" s="78"/>
      <c r="BI1454" s="78"/>
      <c r="BJ1454" s="78"/>
      <c r="BK1454" s="78"/>
      <c r="BL1454" s="78"/>
    </row>
    <row r="1455" spans="3:64" ht="12.95" customHeight="1">
      <c r="C1455" s="139"/>
      <c r="D1455" s="139"/>
      <c r="AA1455" s="78"/>
      <c r="AB1455" s="78"/>
      <c r="AC1455" s="78"/>
      <c r="AD1455" s="78"/>
      <c r="AE1455" s="78"/>
      <c r="AG1455" s="131"/>
      <c r="AN1455" s="78"/>
      <c r="AO1455" s="78"/>
      <c r="AP1455" s="78"/>
      <c r="AQ1455" s="78"/>
      <c r="AR1455" s="78"/>
      <c r="AS1455" s="78"/>
      <c r="AT1455" s="78"/>
      <c r="AU1455" s="78"/>
      <c r="AV1455" s="78"/>
      <c r="AW1455" s="78"/>
      <c r="AX1455" s="78"/>
      <c r="AY1455" s="78"/>
      <c r="AZ1455" s="78"/>
      <c r="BA1455" s="78"/>
      <c r="BB1455" s="78"/>
      <c r="BC1455" s="78"/>
      <c r="BD1455" s="78"/>
      <c r="BE1455" s="78"/>
      <c r="BF1455" s="78"/>
      <c r="BG1455" s="78"/>
      <c r="BH1455" s="78"/>
      <c r="BI1455" s="78"/>
      <c r="BJ1455" s="78"/>
      <c r="BK1455" s="78"/>
      <c r="BL1455" s="78"/>
    </row>
    <row r="1456" spans="3:64" ht="12.95" customHeight="1">
      <c r="C1456" s="139"/>
      <c r="D1456" s="139"/>
      <c r="AA1456" s="78"/>
      <c r="AB1456" s="78"/>
      <c r="AC1456" s="78"/>
      <c r="AD1456" s="78"/>
      <c r="AE1456" s="78"/>
      <c r="AG1456" s="131"/>
      <c r="AN1456" s="78"/>
      <c r="AO1456" s="78"/>
      <c r="AP1456" s="78"/>
      <c r="AQ1456" s="78"/>
      <c r="AR1456" s="78"/>
      <c r="AS1456" s="78"/>
      <c r="AT1456" s="78"/>
      <c r="AU1456" s="78"/>
      <c r="AV1456" s="78"/>
      <c r="AW1456" s="78"/>
      <c r="AX1456" s="78"/>
      <c r="AY1456" s="78"/>
      <c r="AZ1456" s="78"/>
      <c r="BA1456" s="78"/>
      <c r="BB1456" s="78"/>
      <c r="BC1456" s="78"/>
      <c r="BD1456" s="78"/>
      <c r="BE1456" s="78"/>
      <c r="BF1456" s="78"/>
      <c r="BG1456" s="78"/>
      <c r="BH1456" s="78"/>
      <c r="BI1456" s="78"/>
      <c r="BJ1456" s="78"/>
      <c r="BK1456" s="78"/>
      <c r="BL1456" s="78"/>
    </row>
    <row r="1457" spans="3:64" ht="12.95" customHeight="1">
      <c r="C1457" s="139"/>
      <c r="D1457" s="139"/>
      <c r="AA1457" s="78"/>
      <c r="AB1457" s="78"/>
      <c r="AC1457" s="78"/>
      <c r="AD1457" s="78"/>
      <c r="AE1457" s="78"/>
      <c r="AG1457" s="131"/>
      <c r="AN1457" s="78"/>
      <c r="AO1457" s="78"/>
      <c r="AP1457" s="78"/>
      <c r="AQ1457" s="78"/>
      <c r="AR1457" s="78"/>
      <c r="AS1457" s="78"/>
      <c r="AT1457" s="78"/>
      <c r="AU1457" s="78"/>
    </row>
    <row r="1458" spans="3:64" ht="12.95" customHeight="1">
      <c r="C1458" s="139"/>
      <c r="D1458" s="139"/>
      <c r="AA1458" s="78"/>
      <c r="AB1458" s="78"/>
      <c r="AC1458" s="78"/>
      <c r="AD1458" s="78"/>
      <c r="AE1458" s="78"/>
      <c r="AG1458" s="131"/>
      <c r="AN1458" s="78"/>
      <c r="AO1458" s="78"/>
      <c r="AP1458" s="78"/>
      <c r="AQ1458" s="78"/>
      <c r="AR1458" s="78"/>
      <c r="AS1458" s="78"/>
      <c r="AT1458" s="78"/>
      <c r="AU1458" s="78"/>
    </row>
    <row r="1459" spans="3:64" ht="12.95" customHeight="1">
      <c r="C1459" s="139"/>
      <c r="D1459" s="139"/>
      <c r="AA1459" s="78"/>
      <c r="AB1459" s="78"/>
      <c r="AC1459" s="78"/>
      <c r="AD1459" s="78"/>
      <c r="AE1459" s="78"/>
      <c r="AG1459" s="131"/>
      <c r="AN1459" s="78"/>
      <c r="AO1459" s="78"/>
      <c r="AP1459" s="78"/>
      <c r="AQ1459" s="78"/>
      <c r="AR1459" s="78"/>
      <c r="AS1459" s="78"/>
      <c r="AT1459" s="78"/>
      <c r="AU1459" s="78"/>
      <c r="AV1459" s="78"/>
      <c r="AX1459" s="78"/>
      <c r="AY1459" s="78"/>
      <c r="AZ1459" s="78"/>
      <c r="BA1459" s="78"/>
      <c r="BB1459" s="78"/>
      <c r="BC1459" s="78"/>
      <c r="BD1459" s="78"/>
      <c r="BE1459" s="78"/>
      <c r="BF1459" s="78"/>
      <c r="BG1459" s="78"/>
      <c r="BH1459" s="78"/>
      <c r="BI1459" s="78"/>
      <c r="BJ1459" s="78"/>
      <c r="BK1459" s="78"/>
      <c r="BL1459" s="78"/>
    </row>
    <row r="1460" spans="3:64" ht="12.95" customHeight="1">
      <c r="C1460" s="139"/>
      <c r="D1460" s="139"/>
      <c r="AA1460" s="78"/>
      <c r="AB1460" s="78"/>
      <c r="AC1460" s="78"/>
      <c r="AD1460" s="78"/>
      <c r="AE1460" s="78"/>
      <c r="AG1460" s="131"/>
      <c r="AN1460" s="78"/>
      <c r="AO1460" s="78"/>
      <c r="AP1460" s="78"/>
      <c r="AQ1460" s="78"/>
      <c r="AR1460" s="78"/>
      <c r="AS1460" s="78"/>
      <c r="AT1460" s="78"/>
      <c r="AU1460" s="78"/>
      <c r="AV1460" s="78"/>
      <c r="AW1460" s="78"/>
      <c r="AX1460" s="78"/>
      <c r="AY1460" s="78"/>
      <c r="AZ1460" s="78"/>
      <c r="BA1460" s="78"/>
      <c r="BB1460" s="78"/>
      <c r="BC1460" s="78"/>
      <c r="BD1460" s="78"/>
      <c r="BE1460" s="78"/>
      <c r="BF1460" s="78"/>
      <c r="BG1460" s="78"/>
      <c r="BH1460" s="78"/>
      <c r="BI1460" s="78"/>
      <c r="BJ1460" s="78"/>
      <c r="BK1460" s="78"/>
      <c r="BL1460" s="78"/>
    </row>
    <row r="1461" spans="3:64" ht="12.95" customHeight="1">
      <c r="C1461" s="139"/>
      <c r="D1461" s="139"/>
      <c r="AA1461" s="78"/>
      <c r="AB1461" s="78"/>
      <c r="AC1461" s="78"/>
      <c r="AD1461" s="78"/>
      <c r="AE1461" s="78"/>
      <c r="AG1461" s="131"/>
      <c r="AN1461" s="78"/>
      <c r="AO1461" s="78"/>
      <c r="AP1461" s="78"/>
      <c r="AQ1461" s="78"/>
      <c r="AR1461" s="78"/>
      <c r="AS1461" s="78"/>
      <c r="AT1461" s="78"/>
      <c r="AU1461" s="78"/>
      <c r="AV1461" s="78"/>
      <c r="AW1461" s="78"/>
      <c r="AX1461" s="78"/>
      <c r="AY1461" s="78"/>
      <c r="AZ1461" s="78"/>
      <c r="BA1461" s="78"/>
      <c r="BB1461" s="78"/>
      <c r="BC1461" s="78"/>
      <c r="BD1461" s="78"/>
      <c r="BE1461" s="78"/>
      <c r="BF1461" s="78"/>
      <c r="BG1461" s="78"/>
      <c r="BH1461" s="78"/>
      <c r="BI1461" s="78"/>
      <c r="BJ1461" s="78"/>
      <c r="BK1461" s="78"/>
      <c r="BL1461" s="78"/>
    </row>
    <row r="1462" spans="3:64" ht="12.95" customHeight="1">
      <c r="C1462" s="139"/>
      <c r="D1462" s="139"/>
      <c r="AA1462" s="78"/>
      <c r="AB1462" s="78"/>
      <c r="AC1462" s="78"/>
      <c r="AD1462" s="78"/>
      <c r="AE1462" s="78"/>
      <c r="AG1462" s="131"/>
      <c r="AN1462" s="78"/>
      <c r="AO1462" s="78"/>
      <c r="AP1462" s="78"/>
      <c r="AQ1462" s="78"/>
      <c r="AR1462" s="78"/>
      <c r="AS1462" s="78"/>
      <c r="AT1462" s="78"/>
      <c r="AU1462" s="78"/>
    </row>
    <row r="1463" spans="3:64" ht="12.95" customHeight="1">
      <c r="C1463" s="139"/>
      <c r="D1463" s="139"/>
      <c r="AA1463" s="78"/>
      <c r="AB1463" s="78"/>
      <c r="AC1463" s="78"/>
      <c r="AD1463" s="78"/>
      <c r="AE1463" s="78"/>
      <c r="AG1463" s="131"/>
      <c r="AN1463" s="78"/>
      <c r="AO1463" s="78"/>
      <c r="AP1463" s="78"/>
      <c r="AQ1463" s="78"/>
      <c r="AR1463" s="78"/>
      <c r="AS1463" s="78"/>
      <c r="AT1463" s="78"/>
      <c r="AU1463" s="78"/>
      <c r="AV1463" s="78"/>
      <c r="AW1463" s="78"/>
      <c r="AX1463" s="78"/>
      <c r="AY1463" s="78"/>
      <c r="AZ1463" s="78"/>
      <c r="BA1463" s="78"/>
      <c r="BB1463" s="78"/>
      <c r="BC1463" s="78"/>
      <c r="BD1463" s="78"/>
      <c r="BE1463" s="78"/>
      <c r="BF1463" s="78"/>
      <c r="BG1463" s="78"/>
      <c r="BH1463" s="78"/>
      <c r="BI1463" s="78"/>
      <c r="BJ1463" s="78"/>
      <c r="BK1463" s="78"/>
      <c r="BL1463" s="78"/>
    </row>
    <row r="1464" spans="3:64" ht="12.95" customHeight="1">
      <c r="C1464" s="139"/>
      <c r="D1464" s="139"/>
      <c r="AA1464" s="78"/>
      <c r="AB1464" s="78"/>
      <c r="AC1464" s="78"/>
      <c r="AD1464" s="78"/>
      <c r="AE1464" s="78"/>
      <c r="AG1464" s="131"/>
      <c r="AN1464" s="78"/>
      <c r="AO1464" s="78"/>
      <c r="AP1464" s="78"/>
      <c r="AQ1464" s="78"/>
      <c r="AR1464" s="78"/>
      <c r="AS1464" s="78"/>
      <c r="AT1464" s="78"/>
      <c r="AU1464" s="78"/>
      <c r="AV1464" s="78"/>
    </row>
    <row r="1465" spans="3:64" ht="12.95" customHeight="1">
      <c r="C1465" s="139"/>
      <c r="D1465" s="139"/>
      <c r="AA1465" s="78"/>
      <c r="AB1465" s="78"/>
      <c r="AC1465" s="78"/>
      <c r="AD1465" s="78"/>
      <c r="AE1465" s="78"/>
      <c r="AG1465" s="131"/>
      <c r="AN1465" s="78"/>
      <c r="AO1465" s="78"/>
      <c r="AP1465" s="78"/>
      <c r="AQ1465" s="78"/>
      <c r="AR1465" s="78"/>
      <c r="AS1465" s="78"/>
      <c r="AT1465" s="78"/>
      <c r="AU1465" s="78"/>
      <c r="AV1465" s="78"/>
    </row>
    <row r="1466" spans="3:64" ht="12.95" customHeight="1">
      <c r="C1466" s="139"/>
      <c r="D1466" s="139"/>
      <c r="AA1466" s="78"/>
      <c r="AB1466" s="78"/>
      <c r="AC1466" s="78"/>
      <c r="AD1466" s="78"/>
      <c r="AE1466" s="78"/>
      <c r="AG1466" s="131"/>
      <c r="AN1466" s="78"/>
      <c r="AO1466" s="78"/>
      <c r="AP1466" s="78"/>
      <c r="AQ1466" s="78"/>
      <c r="AR1466" s="78"/>
      <c r="AS1466" s="78"/>
      <c r="AT1466" s="78"/>
      <c r="AU1466" s="78"/>
      <c r="AV1466" s="78"/>
    </row>
    <row r="1467" spans="3:64" ht="12.95" customHeight="1">
      <c r="C1467" s="139"/>
      <c r="D1467" s="139"/>
      <c r="AA1467" s="78"/>
      <c r="AB1467" s="78"/>
      <c r="AC1467" s="78"/>
      <c r="AD1467" s="78"/>
      <c r="AE1467" s="78"/>
      <c r="AG1467" s="131"/>
      <c r="AN1467" s="78"/>
      <c r="AO1467" s="78"/>
      <c r="AP1467" s="78"/>
      <c r="AQ1467" s="78"/>
      <c r="AR1467" s="78"/>
      <c r="AS1467" s="78"/>
      <c r="AT1467" s="78"/>
      <c r="AU1467" s="78"/>
      <c r="AV1467" s="78"/>
      <c r="AW1467" s="78"/>
      <c r="AX1467" s="78"/>
      <c r="AY1467" s="78"/>
      <c r="AZ1467" s="78"/>
      <c r="BA1467" s="78"/>
      <c r="BB1467" s="78"/>
      <c r="BC1467" s="78"/>
      <c r="BD1467" s="78"/>
      <c r="BE1467" s="78"/>
      <c r="BF1467" s="78"/>
      <c r="BG1467" s="78"/>
      <c r="BH1467" s="78"/>
      <c r="BI1467" s="78"/>
      <c r="BJ1467" s="78"/>
      <c r="BK1467" s="78"/>
      <c r="BL1467" s="78"/>
    </row>
    <row r="1468" spans="3:64" ht="12.95" customHeight="1">
      <c r="C1468" s="139"/>
      <c r="D1468" s="139"/>
      <c r="AA1468" s="78"/>
      <c r="AB1468" s="78"/>
      <c r="AC1468" s="78"/>
      <c r="AD1468" s="78"/>
      <c r="AE1468" s="78"/>
      <c r="AG1468" s="131"/>
      <c r="AN1468" s="78"/>
      <c r="AO1468" s="78"/>
      <c r="AP1468" s="78"/>
      <c r="AQ1468" s="78"/>
      <c r="AR1468" s="78"/>
      <c r="AS1468" s="78"/>
      <c r="AT1468" s="78"/>
      <c r="AU1468" s="78"/>
      <c r="AV1468" s="78"/>
      <c r="AW1468" s="78"/>
      <c r="AX1468" s="78"/>
      <c r="AY1468" s="78"/>
      <c r="AZ1468" s="78"/>
      <c r="BA1468" s="78"/>
      <c r="BB1468" s="78"/>
      <c r="BC1468" s="78"/>
      <c r="BD1468" s="78"/>
      <c r="BE1468" s="78"/>
      <c r="BF1468" s="78"/>
      <c r="BG1468" s="78"/>
      <c r="BH1468" s="78"/>
      <c r="BI1468" s="78"/>
      <c r="BJ1468" s="78"/>
      <c r="BK1468" s="78"/>
      <c r="BL1468" s="78"/>
    </row>
    <row r="1469" spans="3:64" ht="12.95" customHeight="1">
      <c r="C1469" s="139"/>
      <c r="D1469" s="139"/>
      <c r="AA1469" s="78"/>
      <c r="AB1469" s="78"/>
      <c r="AC1469" s="78"/>
      <c r="AD1469" s="78"/>
      <c r="AE1469" s="78"/>
      <c r="AG1469" s="131"/>
      <c r="AN1469" s="78"/>
      <c r="AO1469" s="78"/>
      <c r="AP1469" s="78"/>
      <c r="AQ1469" s="78"/>
      <c r="AR1469" s="78"/>
      <c r="AS1469" s="78"/>
      <c r="AT1469" s="78"/>
      <c r="AU1469" s="78"/>
    </row>
    <row r="1470" spans="3:64" ht="12.95" customHeight="1">
      <c r="C1470" s="139"/>
      <c r="D1470" s="139"/>
      <c r="AA1470" s="78"/>
      <c r="AB1470" s="78"/>
      <c r="AC1470" s="78"/>
      <c r="AD1470" s="78"/>
      <c r="AE1470" s="78"/>
      <c r="AG1470" s="131"/>
      <c r="AN1470" s="78"/>
      <c r="AO1470" s="78"/>
      <c r="AP1470" s="78"/>
      <c r="AQ1470" s="78"/>
      <c r="AR1470" s="78"/>
      <c r="AS1470" s="78"/>
      <c r="AT1470" s="78"/>
      <c r="AU1470" s="78"/>
      <c r="AV1470" s="78"/>
      <c r="AW1470" s="78"/>
      <c r="AX1470" s="78"/>
      <c r="AY1470" s="78"/>
      <c r="AZ1470" s="78"/>
      <c r="BA1470" s="78"/>
      <c r="BB1470" s="78"/>
      <c r="BC1470" s="78"/>
      <c r="BD1470" s="78"/>
      <c r="BE1470" s="78"/>
      <c r="BF1470" s="78"/>
      <c r="BG1470" s="78"/>
      <c r="BH1470" s="78"/>
      <c r="BI1470" s="78"/>
      <c r="BJ1470" s="78"/>
      <c r="BK1470" s="78"/>
      <c r="BL1470" s="78"/>
    </row>
    <row r="1471" spans="3:64" ht="12.95" customHeight="1">
      <c r="C1471" s="139"/>
      <c r="D1471" s="139"/>
      <c r="AA1471" s="78"/>
      <c r="AB1471" s="78"/>
      <c r="AC1471" s="78"/>
      <c r="AD1471" s="78"/>
      <c r="AE1471" s="78"/>
      <c r="AG1471" s="131"/>
      <c r="AN1471" s="78"/>
      <c r="AO1471" s="78"/>
      <c r="AP1471" s="78"/>
      <c r="AQ1471" s="78"/>
      <c r="AR1471" s="78"/>
      <c r="AS1471" s="78"/>
      <c r="AT1471" s="78"/>
      <c r="AU1471" s="78"/>
      <c r="AV1471" s="78"/>
    </row>
    <row r="1472" spans="3:64" ht="12.95" customHeight="1">
      <c r="C1472" s="139"/>
      <c r="D1472" s="139"/>
      <c r="AA1472" s="78"/>
      <c r="AB1472" s="78"/>
      <c r="AC1472" s="78"/>
      <c r="AD1472" s="78"/>
      <c r="AE1472" s="78"/>
      <c r="AG1472" s="131"/>
      <c r="AN1472" s="78"/>
      <c r="AO1472" s="78"/>
      <c r="AP1472" s="78"/>
      <c r="AQ1472" s="78"/>
      <c r="AR1472" s="78"/>
      <c r="AS1472" s="78"/>
      <c r="AT1472" s="78"/>
      <c r="AU1472" s="78"/>
      <c r="AV1472" s="78"/>
    </row>
    <row r="1473" spans="3:64" ht="12.95" customHeight="1">
      <c r="C1473" s="139"/>
      <c r="D1473" s="139"/>
      <c r="AA1473" s="78"/>
      <c r="AB1473" s="78"/>
      <c r="AC1473" s="78"/>
      <c r="AD1473" s="78"/>
      <c r="AE1473" s="78"/>
      <c r="AG1473" s="131"/>
      <c r="AN1473" s="78"/>
      <c r="AO1473" s="78"/>
      <c r="AP1473" s="78"/>
      <c r="AQ1473" s="78"/>
      <c r="AR1473" s="78"/>
      <c r="AS1473" s="78"/>
      <c r="AT1473" s="78"/>
      <c r="AU1473" s="78"/>
    </row>
    <row r="1474" spans="3:64" ht="12.95" customHeight="1">
      <c r="C1474" s="139"/>
      <c r="D1474" s="139"/>
      <c r="AA1474" s="78"/>
      <c r="AB1474" s="78"/>
      <c r="AC1474" s="78"/>
      <c r="AD1474" s="78"/>
      <c r="AE1474" s="78"/>
      <c r="AG1474" s="131"/>
      <c r="AN1474" s="78"/>
      <c r="AO1474" s="78"/>
      <c r="AP1474" s="78"/>
      <c r="AQ1474" s="78"/>
      <c r="AR1474" s="78"/>
      <c r="AS1474" s="78"/>
      <c r="AT1474" s="78"/>
      <c r="AU1474" s="78"/>
      <c r="AV1474" s="78"/>
      <c r="AX1474" s="78"/>
      <c r="AY1474" s="78"/>
      <c r="AZ1474" s="78"/>
      <c r="BA1474" s="78"/>
      <c r="BB1474" s="78"/>
      <c r="BC1474" s="78"/>
      <c r="BD1474" s="78"/>
      <c r="BE1474" s="78"/>
      <c r="BF1474" s="78"/>
      <c r="BG1474" s="78"/>
      <c r="BH1474" s="78"/>
      <c r="BI1474" s="78"/>
      <c r="BJ1474" s="78"/>
      <c r="BK1474" s="78"/>
      <c r="BL1474" s="78"/>
    </row>
    <row r="1475" spans="3:64" ht="12.95" customHeight="1">
      <c r="C1475" s="139"/>
      <c r="D1475" s="139"/>
      <c r="AA1475" s="78"/>
      <c r="AB1475" s="78"/>
      <c r="AC1475" s="78"/>
      <c r="AD1475" s="78"/>
      <c r="AE1475" s="78"/>
      <c r="AG1475" s="131"/>
      <c r="AN1475" s="78"/>
      <c r="AO1475" s="78"/>
      <c r="AP1475" s="78"/>
      <c r="AQ1475" s="78"/>
      <c r="AR1475" s="78"/>
      <c r="AS1475" s="78"/>
      <c r="AT1475" s="78"/>
      <c r="AU1475" s="78"/>
      <c r="AV1475" s="78"/>
      <c r="AX1475" s="78"/>
    </row>
    <row r="1476" spans="3:64" ht="12.95" customHeight="1">
      <c r="C1476" s="139"/>
      <c r="D1476" s="139"/>
      <c r="AA1476" s="78"/>
      <c r="AB1476" s="78"/>
      <c r="AC1476" s="78"/>
      <c r="AD1476" s="78"/>
      <c r="AE1476" s="78"/>
      <c r="AG1476" s="131"/>
      <c r="AN1476" s="78"/>
      <c r="AO1476" s="78"/>
      <c r="AP1476" s="78"/>
      <c r="AQ1476" s="78"/>
      <c r="AR1476" s="78"/>
      <c r="AS1476" s="78"/>
      <c r="AT1476" s="78"/>
      <c r="AU1476" s="78"/>
      <c r="AV1476" s="78"/>
      <c r="AX1476" s="78"/>
    </row>
    <row r="1477" spans="3:64" ht="12.95" customHeight="1">
      <c r="C1477" s="139"/>
      <c r="D1477" s="139"/>
      <c r="AA1477" s="78"/>
      <c r="AB1477" s="78"/>
      <c r="AC1477" s="78"/>
      <c r="AD1477" s="78"/>
      <c r="AE1477" s="78"/>
      <c r="AG1477" s="131"/>
      <c r="AN1477" s="78"/>
      <c r="AO1477" s="78"/>
      <c r="AP1477" s="78"/>
      <c r="AQ1477" s="78"/>
      <c r="AR1477" s="78"/>
      <c r="AS1477" s="78"/>
      <c r="AT1477" s="78"/>
      <c r="AU1477" s="78"/>
      <c r="AV1477" s="78"/>
      <c r="AW1477" s="78"/>
      <c r="AX1477" s="78"/>
      <c r="AY1477" s="78"/>
      <c r="AZ1477" s="78"/>
      <c r="BA1477" s="78"/>
      <c r="BB1477" s="78"/>
      <c r="BC1477" s="78"/>
      <c r="BD1477" s="78"/>
      <c r="BE1477" s="78"/>
      <c r="BF1477" s="78"/>
      <c r="BG1477" s="78"/>
      <c r="BH1477" s="78"/>
      <c r="BI1477" s="78"/>
      <c r="BJ1477" s="78"/>
      <c r="BK1477" s="78"/>
      <c r="BL1477" s="78"/>
    </row>
    <row r="1478" spans="3:64" ht="12.95" customHeight="1">
      <c r="C1478" s="139"/>
      <c r="D1478" s="139"/>
      <c r="AA1478" s="78"/>
      <c r="AB1478" s="78"/>
      <c r="AC1478" s="78"/>
      <c r="AD1478" s="78"/>
      <c r="AE1478" s="78"/>
      <c r="AG1478" s="131"/>
      <c r="AN1478" s="78"/>
      <c r="AO1478" s="78"/>
      <c r="AP1478" s="78"/>
      <c r="AQ1478" s="78"/>
      <c r="AR1478" s="78"/>
      <c r="AS1478" s="78"/>
      <c r="AT1478" s="78"/>
      <c r="AU1478" s="78"/>
      <c r="AV1478" s="78"/>
      <c r="AW1478" s="78"/>
      <c r="AX1478" s="78"/>
      <c r="AY1478" s="78"/>
      <c r="AZ1478" s="78"/>
      <c r="BA1478" s="78"/>
      <c r="BB1478" s="78"/>
      <c r="BC1478" s="78"/>
      <c r="BD1478" s="78"/>
      <c r="BE1478" s="78"/>
      <c r="BF1478" s="78"/>
      <c r="BG1478" s="78"/>
      <c r="BH1478" s="78"/>
      <c r="BI1478" s="78"/>
      <c r="BJ1478" s="78"/>
      <c r="BK1478" s="78"/>
      <c r="BL1478" s="78"/>
    </row>
    <row r="1479" spans="3:64" ht="12.95" customHeight="1">
      <c r="C1479" s="139"/>
      <c r="D1479" s="139"/>
      <c r="AA1479" s="78"/>
      <c r="AB1479" s="78"/>
      <c r="AC1479" s="78"/>
      <c r="AD1479" s="78"/>
      <c r="AE1479" s="78"/>
      <c r="AG1479" s="131"/>
      <c r="AN1479" s="78"/>
      <c r="AO1479" s="78"/>
      <c r="AP1479" s="78"/>
      <c r="AQ1479" s="78"/>
      <c r="AR1479" s="78"/>
      <c r="AS1479" s="78"/>
      <c r="AT1479" s="78"/>
      <c r="AU1479" s="78"/>
      <c r="AV1479" s="78"/>
      <c r="AW1479" s="78"/>
      <c r="AX1479" s="78"/>
      <c r="AY1479" s="78"/>
      <c r="AZ1479" s="78"/>
      <c r="BA1479" s="78"/>
      <c r="BB1479" s="78"/>
      <c r="BC1479" s="78"/>
      <c r="BD1479" s="78"/>
      <c r="BE1479" s="78"/>
      <c r="BF1479" s="78"/>
      <c r="BG1479" s="78"/>
      <c r="BH1479" s="78"/>
      <c r="BI1479" s="78"/>
      <c r="BJ1479" s="78"/>
      <c r="BK1479" s="78"/>
      <c r="BL1479" s="78"/>
    </row>
    <row r="1480" spans="3:64" ht="12.95" customHeight="1">
      <c r="C1480" s="139"/>
      <c r="D1480" s="139"/>
      <c r="AA1480" s="78"/>
      <c r="AB1480" s="78"/>
      <c r="AC1480" s="78"/>
      <c r="AD1480" s="78"/>
      <c r="AE1480" s="78"/>
      <c r="AG1480" s="131"/>
      <c r="AN1480" s="78"/>
      <c r="AO1480" s="78"/>
      <c r="AP1480" s="78"/>
      <c r="AQ1480" s="78"/>
      <c r="AR1480" s="78"/>
      <c r="AS1480" s="78"/>
      <c r="AT1480" s="78"/>
      <c r="AU1480" s="78"/>
      <c r="AV1480" s="78"/>
      <c r="AW1480" s="78"/>
      <c r="AX1480" s="78"/>
      <c r="AY1480" s="78"/>
      <c r="AZ1480" s="78"/>
      <c r="BA1480" s="78"/>
      <c r="BB1480" s="78"/>
      <c r="BC1480" s="78"/>
      <c r="BD1480" s="78"/>
      <c r="BE1480" s="78"/>
      <c r="BF1480" s="78"/>
      <c r="BG1480" s="78"/>
      <c r="BH1480" s="78"/>
      <c r="BI1480" s="78"/>
      <c r="BJ1480" s="78"/>
      <c r="BK1480" s="78"/>
      <c r="BL1480" s="78"/>
    </row>
    <row r="1481" spans="3:64" ht="12.95" customHeight="1">
      <c r="C1481" s="139"/>
      <c r="D1481" s="139"/>
      <c r="AA1481" s="78"/>
      <c r="AB1481" s="78"/>
      <c r="AC1481" s="78"/>
      <c r="AD1481" s="78"/>
      <c r="AE1481" s="78"/>
      <c r="AG1481" s="131"/>
      <c r="AN1481" s="78"/>
      <c r="AO1481" s="78"/>
      <c r="AP1481" s="78"/>
      <c r="AQ1481" s="78"/>
      <c r="AR1481" s="78"/>
      <c r="AS1481" s="78"/>
      <c r="AT1481" s="78"/>
      <c r="AU1481" s="78"/>
      <c r="AV1481" s="78"/>
    </row>
    <row r="1482" spans="3:64" ht="12.95" customHeight="1">
      <c r="C1482" s="139"/>
      <c r="D1482" s="139"/>
      <c r="AA1482" s="78"/>
      <c r="AB1482" s="78"/>
      <c r="AC1482" s="78"/>
      <c r="AD1482" s="78"/>
      <c r="AE1482" s="78"/>
      <c r="AG1482" s="131"/>
      <c r="AN1482" s="78"/>
      <c r="AO1482" s="78"/>
      <c r="AP1482" s="78"/>
      <c r="AQ1482" s="78"/>
      <c r="AR1482" s="78"/>
      <c r="AS1482" s="78"/>
      <c r="AT1482" s="78"/>
      <c r="AU1482" s="78"/>
    </row>
    <row r="1483" spans="3:64" ht="12.95" customHeight="1">
      <c r="C1483" s="139"/>
      <c r="D1483" s="139"/>
      <c r="AA1483" s="78"/>
      <c r="AB1483" s="78"/>
      <c r="AC1483" s="78"/>
      <c r="AD1483" s="78"/>
      <c r="AE1483" s="78"/>
      <c r="AG1483" s="131"/>
      <c r="AN1483" s="78"/>
      <c r="AO1483" s="78"/>
      <c r="AP1483" s="78"/>
      <c r="AQ1483" s="78"/>
      <c r="AR1483" s="78"/>
      <c r="AS1483" s="78"/>
      <c r="AT1483" s="78"/>
      <c r="AU1483" s="78"/>
    </row>
    <row r="1484" spans="3:64" ht="12.95" customHeight="1">
      <c r="C1484" s="139"/>
      <c r="D1484" s="139"/>
      <c r="AA1484" s="78"/>
      <c r="AB1484" s="78"/>
      <c r="AC1484" s="78"/>
      <c r="AD1484" s="78"/>
      <c r="AE1484" s="78"/>
      <c r="AG1484" s="131"/>
      <c r="AN1484" s="78"/>
      <c r="AO1484" s="78"/>
      <c r="AP1484" s="78"/>
      <c r="AQ1484" s="78"/>
      <c r="AR1484" s="78"/>
      <c r="AS1484" s="78"/>
      <c r="AT1484" s="78"/>
      <c r="AU1484" s="78"/>
      <c r="AV1484" s="78"/>
    </row>
    <row r="1485" spans="3:64" ht="12.95" customHeight="1">
      <c r="C1485" s="139"/>
      <c r="D1485" s="139"/>
      <c r="AA1485" s="78"/>
      <c r="AB1485" s="78"/>
      <c r="AC1485" s="78"/>
      <c r="AD1485" s="78"/>
      <c r="AE1485" s="78"/>
      <c r="AG1485" s="131"/>
      <c r="AN1485" s="78"/>
      <c r="AO1485" s="78"/>
      <c r="AP1485" s="78"/>
      <c r="AQ1485" s="78"/>
      <c r="AR1485" s="78"/>
      <c r="AS1485" s="78"/>
      <c r="AT1485" s="78"/>
      <c r="AU1485" s="78"/>
      <c r="AV1485" s="78"/>
      <c r="AW1485" s="78"/>
      <c r="AX1485" s="78"/>
      <c r="AY1485" s="78"/>
      <c r="AZ1485" s="78"/>
      <c r="BA1485" s="78"/>
      <c r="BB1485" s="78"/>
      <c r="BC1485" s="78"/>
      <c r="BD1485" s="78"/>
      <c r="BE1485" s="78"/>
      <c r="BF1485" s="78"/>
      <c r="BG1485" s="78"/>
      <c r="BH1485" s="78"/>
      <c r="BI1485" s="78"/>
      <c r="BJ1485" s="78"/>
      <c r="BK1485" s="78"/>
      <c r="BL1485" s="78"/>
    </row>
    <row r="1486" spans="3:64" ht="12.95" customHeight="1">
      <c r="C1486" s="139"/>
      <c r="D1486" s="139"/>
      <c r="AA1486" s="78"/>
      <c r="AB1486" s="78"/>
      <c r="AC1486" s="78"/>
      <c r="AD1486" s="78"/>
      <c r="AE1486" s="78"/>
      <c r="AG1486" s="131"/>
      <c r="AN1486" s="78"/>
      <c r="AO1486" s="78"/>
      <c r="AP1486" s="78"/>
      <c r="AQ1486" s="78"/>
      <c r="AR1486" s="78"/>
      <c r="AS1486" s="78"/>
      <c r="AT1486" s="78"/>
      <c r="AU1486" s="78"/>
      <c r="AV1486" s="78"/>
      <c r="AW1486" s="78"/>
      <c r="AX1486" s="78"/>
      <c r="AY1486" s="78"/>
      <c r="AZ1486" s="78"/>
      <c r="BA1486" s="78"/>
      <c r="BB1486" s="78"/>
      <c r="BC1486" s="78"/>
      <c r="BD1486" s="78"/>
      <c r="BE1486" s="78"/>
      <c r="BF1486" s="78"/>
      <c r="BG1486" s="78"/>
      <c r="BH1486" s="78"/>
      <c r="BI1486" s="78"/>
      <c r="BJ1486" s="78"/>
      <c r="BK1486" s="78"/>
      <c r="BL1486" s="78"/>
    </row>
    <row r="1487" spans="3:64" ht="12.95" customHeight="1">
      <c r="C1487" s="139"/>
      <c r="D1487" s="139"/>
      <c r="AA1487" s="78"/>
      <c r="AB1487" s="78"/>
      <c r="AC1487" s="78"/>
      <c r="AD1487" s="78"/>
      <c r="AE1487" s="78"/>
      <c r="AG1487" s="131"/>
      <c r="AN1487" s="78"/>
      <c r="AO1487" s="78"/>
      <c r="AP1487" s="78"/>
      <c r="AQ1487" s="78"/>
      <c r="AR1487" s="78"/>
      <c r="AS1487" s="78"/>
      <c r="AT1487" s="78"/>
      <c r="AU1487" s="78"/>
    </row>
    <row r="1488" spans="3:64" ht="12.95" customHeight="1">
      <c r="C1488" s="139"/>
      <c r="D1488" s="139"/>
      <c r="AA1488" s="78"/>
      <c r="AB1488" s="78"/>
      <c r="AC1488" s="78"/>
      <c r="AD1488" s="78"/>
      <c r="AE1488" s="78"/>
      <c r="AG1488" s="131"/>
      <c r="AN1488" s="78"/>
      <c r="AO1488" s="78"/>
      <c r="AP1488" s="78"/>
      <c r="AQ1488" s="78"/>
      <c r="AR1488" s="78"/>
      <c r="AS1488" s="78"/>
      <c r="AT1488" s="78"/>
      <c r="AU1488" s="78"/>
      <c r="AV1488" s="78"/>
      <c r="AX1488" s="78"/>
    </row>
    <row r="1489" spans="3:64" ht="12.95" customHeight="1">
      <c r="C1489" s="139"/>
      <c r="D1489" s="139"/>
      <c r="AA1489" s="78"/>
      <c r="AB1489" s="78"/>
      <c r="AC1489" s="78"/>
      <c r="AD1489" s="78"/>
      <c r="AE1489" s="78"/>
      <c r="AG1489" s="131"/>
      <c r="AN1489" s="78"/>
      <c r="AO1489" s="78"/>
      <c r="AP1489" s="78"/>
      <c r="AQ1489" s="78"/>
      <c r="AR1489" s="78"/>
      <c r="AS1489" s="78"/>
      <c r="AT1489" s="78"/>
      <c r="AU1489" s="78"/>
      <c r="AV1489" s="78"/>
    </row>
    <row r="1490" spans="3:64" ht="12.95" customHeight="1">
      <c r="C1490" s="139"/>
      <c r="D1490" s="139"/>
      <c r="AA1490" s="78"/>
      <c r="AB1490" s="78"/>
      <c r="AC1490" s="78"/>
      <c r="AD1490" s="78"/>
      <c r="AE1490" s="78"/>
      <c r="AG1490" s="131"/>
      <c r="AN1490" s="78"/>
      <c r="AO1490" s="78"/>
      <c r="AP1490" s="78"/>
      <c r="AQ1490" s="78"/>
      <c r="AR1490" s="78"/>
      <c r="AS1490" s="78"/>
      <c r="AT1490" s="78"/>
      <c r="AU1490" s="78"/>
    </row>
    <row r="1491" spans="3:64" ht="12.95" customHeight="1">
      <c r="C1491" s="139"/>
      <c r="D1491" s="139"/>
      <c r="AA1491" s="78"/>
      <c r="AB1491" s="78"/>
      <c r="AC1491" s="78"/>
      <c r="AD1491" s="78"/>
      <c r="AE1491" s="78"/>
      <c r="AG1491" s="131"/>
      <c r="AN1491" s="78"/>
      <c r="AO1491" s="78"/>
      <c r="AP1491" s="78"/>
      <c r="AQ1491" s="78"/>
      <c r="AR1491" s="78"/>
      <c r="AS1491" s="78"/>
      <c r="AT1491" s="78"/>
      <c r="AU1491" s="78"/>
    </row>
    <row r="1492" spans="3:64" ht="12.95" customHeight="1">
      <c r="C1492" s="139"/>
      <c r="D1492" s="139"/>
      <c r="AA1492" s="78"/>
      <c r="AB1492" s="78"/>
      <c r="AC1492" s="78"/>
      <c r="AD1492" s="78"/>
      <c r="AE1492" s="78"/>
      <c r="AG1492" s="131"/>
      <c r="AN1492" s="78"/>
      <c r="AO1492" s="78"/>
      <c r="AP1492" s="78"/>
      <c r="AQ1492" s="78"/>
      <c r="AR1492" s="78"/>
      <c r="AS1492" s="78"/>
      <c r="AT1492" s="78"/>
      <c r="AU1492" s="78"/>
    </row>
    <row r="1493" spans="3:64" ht="12.95" customHeight="1">
      <c r="C1493" s="139"/>
      <c r="D1493" s="139"/>
      <c r="AA1493" s="78"/>
      <c r="AB1493" s="78"/>
      <c r="AC1493" s="78"/>
      <c r="AD1493" s="78"/>
      <c r="AE1493" s="78"/>
      <c r="AG1493" s="131"/>
      <c r="AN1493" s="78"/>
      <c r="AO1493" s="78"/>
      <c r="AP1493" s="78"/>
      <c r="AQ1493" s="78"/>
      <c r="AR1493" s="78"/>
      <c r="AS1493" s="78"/>
      <c r="AT1493" s="78"/>
      <c r="AU1493" s="78"/>
    </row>
    <row r="1494" spans="3:64" ht="12.95" customHeight="1">
      <c r="C1494" s="139"/>
      <c r="D1494" s="139"/>
      <c r="AA1494" s="78"/>
      <c r="AB1494" s="78"/>
      <c r="AC1494" s="78"/>
      <c r="AD1494" s="78"/>
      <c r="AE1494" s="78"/>
      <c r="AG1494" s="131"/>
      <c r="AN1494" s="78"/>
      <c r="AO1494" s="78"/>
      <c r="AP1494" s="78"/>
      <c r="AQ1494" s="78"/>
      <c r="AR1494" s="78"/>
      <c r="AS1494" s="78"/>
      <c r="AT1494" s="78"/>
      <c r="AU1494" s="78"/>
      <c r="AV1494" s="78"/>
      <c r="AW1494" s="78"/>
      <c r="AX1494" s="78"/>
      <c r="AY1494" s="78"/>
      <c r="AZ1494" s="78"/>
      <c r="BA1494" s="78"/>
      <c r="BB1494" s="78"/>
      <c r="BC1494" s="78"/>
      <c r="BD1494" s="78"/>
      <c r="BE1494" s="78"/>
      <c r="BF1494" s="78"/>
      <c r="BG1494" s="78"/>
      <c r="BH1494" s="78"/>
      <c r="BI1494" s="78"/>
      <c r="BJ1494" s="78"/>
      <c r="BK1494" s="78"/>
      <c r="BL1494" s="78"/>
    </row>
    <row r="1495" spans="3:64" ht="12.95" customHeight="1">
      <c r="C1495" s="139"/>
      <c r="D1495" s="139"/>
      <c r="AA1495" s="78"/>
      <c r="AB1495" s="78"/>
      <c r="AC1495" s="78"/>
      <c r="AD1495" s="78"/>
      <c r="AE1495" s="78"/>
      <c r="AG1495" s="131"/>
      <c r="AN1495" s="78"/>
      <c r="AO1495" s="78"/>
      <c r="AP1495" s="78"/>
      <c r="AQ1495" s="78"/>
      <c r="AR1495" s="78"/>
      <c r="AS1495" s="78"/>
      <c r="AT1495" s="78"/>
      <c r="AU1495" s="78"/>
    </row>
    <row r="1496" spans="3:64" ht="12.95" customHeight="1">
      <c r="C1496" s="139"/>
      <c r="D1496" s="139"/>
      <c r="AA1496" s="78"/>
      <c r="AB1496" s="78"/>
      <c r="AC1496" s="78"/>
      <c r="AD1496" s="78"/>
      <c r="AE1496" s="78"/>
      <c r="AG1496" s="131"/>
      <c r="AN1496" s="78"/>
      <c r="AO1496" s="78"/>
      <c r="AP1496" s="78"/>
      <c r="AQ1496" s="78"/>
      <c r="AR1496" s="78"/>
      <c r="AS1496" s="78"/>
      <c r="AT1496" s="78"/>
      <c r="AU1496" s="78"/>
      <c r="AV1496" s="78"/>
      <c r="AW1496" s="78"/>
      <c r="AX1496" s="78"/>
      <c r="AY1496" s="78"/>
      <c r="AZ1496" s="78"/>
      <c r="BA1496" s="78"/>
      <c r="BB1496" s="78"/>
      <c r="BC1496" s="78"/>
      <c r="BD1496" s="78"/>
      <c r="BE1496" s="78"/>
      <c r="BF1496" s="78"/>
      <c r="BG1496" s="78"/>
      <c r="BH1496" s="78"/>
      <c r="BI1496" s="78"/>
      <c r="BJ1496" s="78"/>
      <c r="BK1496" s="78"/>
      <c r="BL1496" s="78"/>
    </row>
    <row r="1497" spans="3:64" ht="12.95" customHeight="1">
      <c r="C1497" s="139"/>
      <c r="D1497" s="139"/>
      <c r="AA1497" s="78"/>
      <c r="AB1497" s="78"/>
      <c r="AC1497" s="78"/>
      <c r="AD1497" s="78"/>
      <c r="AE1497" s="78"/>
      <c r="AG1497" s="131"/>
      <c r="AN1497" s="78"/>
      <c r="AO1497" s="78"/>
      <c r="AP1497" s="78"/>
      <c r="AQ1497" s="78"/>
      <c r="AR1497" s="78"/>
      <c r="AS1497" s="78"/>
      <c r="AT1497" s="78"/>
      <c r="AU1497" s="78"/>
      <c r="AV1497" s="78"/>
      <c r="AX1497" s="78"/>
    </row>
    <row r="1498" spans="3:64" ht="12.95" customHeight="1">
      <c r="C1498" s="139"/>
      <c r="D1498" s="139"/>
      <c r="AA1498" s="78"/>
      <c r="AB1498" s="78"/>
      <c r="AC1498" s="78"/>
      <c r="AD1498" s="78"/>
      <c r="AE1498" s="78"/>
      <c r="AG1498" s="131"/>
      <c r="AN1498" s="78"/>
      <c r="AO1498" s="78"/>
      <c r="AP1498" s="78"/>
      <c r="AQ1498" s="78"/>
      <c r="AR1498" s="78"/>
      <c r="AS1498" s="78"/>
      <c r="AT1498" s="78"/>
      <c r="AU1498" s="78"/>
      <c r="AV1498" s="78"/>
    </row>
    <row r="1499" spans="3:64" ht="12.95" customHeight="1">
      <c r="C1499" s="139"/>
      <c r="D1499" s="139"/>
      <c r="AA1499" s="78"/>
      <c r="AB1499" s="78"/>
      <c r="AC1499" s="78"/>
      <c r="AD1499" s="78"/>
      <c r="AE1499" s="78"/>
      <c r="AG1499" s="131"/>
      <c r="AN1499" s="78"/>
      <c r="AO1499" s="78"/>
      <c r="AP1499" s="78"/>
      <c r="AQ1499" s="78"/>
      <c r="AR1499" s="78"/>
      <c r="AS1499" s="78"/>
      <c r="AT1499" s="78"/>
      <c r="AU1499" s="78"/>
      <c r="AV1499" s="78"/>
    </row>
    <row r="1500" spans="3:64" ht="12.95" customHeight="1">
      <c r="C1500" s="139"/>
      <c r="D1500" s="139"/>
      <c r="AA1500" s="78"/>
      <c r="AB1500" s="78"/>
      <c r="AC1500" s="78"/>
      <c r="AD1500" s="78"/>
      <c r="AE1500" s="78"/>
      <c r="AG1500" s="131"/>
      <c r="AN1500" s="78"/>
      <c r="AO1500" s="78"/>
      <c r="AP1500" s="78"/>
      <c r="AQ1500" s="78"/>
      <c r="AR1500" s="78"/>
      <c r="AS1500" s="78"/>
      <c r="AT1500" s="78"/>
      <c r="AU1500" s="78"/>
      <c r="AV1500" s="78"/>
      <c r="AX1500" s="78"/>
    </row>
    <row r="1501" spans="3:64" ht="12.95" customHeight="1">
      <c r="C1501" s="139"/>
      <c r="D1501" s="139"/>
      <c r="AA1501" s="78"/>
      <c r="AB1501" s="78"/>
      <c r="AC1501" s="78"/>
      <c r="AD1501" s="78"/>
      <c r="AE1501" s="78"/>
      <c r="AG1501" s="131"/>
      <c r="AN1501" s="78"/>
      <c r="AO1501" s="78"/>
      <c r="AP1501" s="78"/>
      <c r="AQ1501" s="78"/>
      <c r="AR1501" s="78"/>
      <c r="AS1501" s="78"/>
      <c r="AT1501" s="78"/>
      <c r="AU1501" s="78"/>
      <c r="AV1501" s="78"/>
      <c r="AW1501" s="78"/>
      <c r="AX1501" s="78"/>
      <c r="AY1501" s="78"/>
      <c r="AZ1501" s="78"/>
      <c r="BA1501" s="78"/>
      <c r="BB1501" s="78"/>
      <c r="BC1501" s="78"/>
      <c r="BD1501" s="78"/>
      <c r="BE1501" s="78"/>
      <c r="BF1501" s="78"/>
      <c r="BG1501" s="78"/>
      <c r="BH1501" s="78"/>
      <c r="BI1501" s="78"/>
      <c r="BJ1501" s="78"/>
      <c r="BK1501" s="78"/>
      <c r="BL1501" s="78"/>
    </row>
    <row r="1502" spans="3:64" ht="12.95" customHeight="1">
      <c r="C1502" s="139"/>
      <c r="D1502" s="139"/>
      <c r="AA1502" s="78"/>
      <c r="AB1502" s="78"/>
      <c r="AC1502" s="78"/>
      <c r="AD1502" s="78"/>
      <c r="AE1502" s="78"/>
      <c r="AG1502" s="131"/>
      <c r="AN1502" s="78"/>
      <c r="AO1502" s="78"/>
      <c r="AP1502" s="78"/>
      <c r="AQ1502" s="78"/>
      <c r="AR1502" s="78"/>
      <c r="AS1502" s="78"/>
      <c r="AT1502" s="78"/>
      <c r="AU1502" s="78"/>
      <c r="AV1502" s="78"/>
    </row>
    <row r="1503" spans="3:64" ht="12.95" customHeight="1">
      <c r="C1503" s="139"/>
      <c r="D1503" s="139"/>
      <c r="AA1503" s="78"/>
      <c r="AB1503" s="78"/>
      <c r="AC1503" s="78"/>
      <c r="AD1503" s="78"/>
      <c r="AE1503" s="78"/>
      <c r="AG1503" s="131"/>
      <c r="AN1503" s="78"/>
      <c r="AO1503" s="78"/>
      <c r="AP1503" s="78"/>
      <c r="AQ1503" s="78"/>
      <c r="AR1503" s="78"/>
      <c r="AS1503" s="78"/>
      <c r="AT1503" s="78"/>
      <c r="AU1503" s="78"/>
      <c r="AV1503" s="78"/>
      <c r="AX1503" s="78"/>
    </row>
    <row r="1504" spans="3:64" ht="12.95" customHeight="1">
      <c r="C1504" s="139"/>
      <c r="D1504" s="139"/>
      <c r="AA1504" s="78"/>
      <c r="AB1504" s="78"/>
      <c r="AC1504" s="78"/>
      <c r="AD1504" s="78"/>
      <c r="AE1504" s="78"/>
      <c r="AG1504" s="131"/>
      <c r="AN1504" s="78"/>
      <c r="AO1504" s="78"/>
      <c r="AP1504" s="78"/>
      <c r="AQ1504" s="78"/>
      <c r="AR1504" s="78"/>
      <c r="AS1504" s="78"/>
      <c r="AT1504" s="78"/>
      <c r="AU1504" s="78"/>
      <c r="AV1504" s="78"/>
      <c r="AW1504" s="78"/>
      <c r="AX1504" s="78"/>
      <c r="AY1504" s="78"/>
      <c r="AZ1504" s="78"/>
      <c r="BA1504" s="78"/>
      <c r="BB1504" s="78"/>
      <c r="BC1504" s="78"/>
      <c r="BD1504" s="78"/>
      <c r="BE1504" s="78"/>
      <c r="BF1504" s="78"/>
      <c r="BG1504" s="78"/>
      <c r="BH1504" s="78"/>
      <c r="BI1504" s="78"/>
      <c r="BJ1504" s="78"/>
      <c r="BK1504" s="78"/>
      <c r="BL1504" s="78"/>
    </row>
    <row r="1505" spans="3:64" ht="12.95" customHeight="1">
      <c r="C1505" s="139"/>
      <c r="D1505" s="139"/>
      <c r="AA1505" s="78"/>
      <c r="AB1505" s="78"/>
      <c r="AC1505" s="78"/>
      <c r="AD1505" s="78"/>
      <c r="AE1505" s="78"/>
      <c r="AG1505" s="131"/>
      <c r="AN1505" s="78"/>
      <c r="AO1505" s="78"/>
      <c r="AP1505" s="78"/>
      <c r="AQ1505" s="78"/>
      <c r="AR1505" s="78"/>
      <c r="AS1505" s="78"/>
      <c r="AT1505" s="78"/>
      <c r="AU1505" s="78"/>
      <c r="AV1505" s="78"/>
    </row>
    <row r="1506" spans="3:64" ht="12.95" customHeight="1">
      <c r="C1506" s="139"/>
      <c r="D1506" s="139"/>
      <c r="AA1506" s="78"/>
      <c r="AB1506" s="78"/>
      <c r="AC1506" s="78"/>
      <c r="AD1506" s="78"/>
      <c r="AE1506" s="78"/>
      <c r="AG1506" s="131"/>
      <c r="AN1506" s="78"/>
      <c r="AO1506" s="78"/>
      <c r="AP1506" s="78"/>
      <c r="AQ1506" s="78"/>
      <c r="AR1506" s="78"/>
      <c r="AS1506" s="78"/>
      <c r="AT1506" s="78"/>
      <c r="AU1506" s="78"/>
      <c r="AV1506" s="78"/>
    </row>
    <row r="1507" spans="3:64" ht="12.95" customHeight="1">
      <c r="C1507" s="139"/>
      <c r="D1507" s="139"/>
      <c r="AA1507" s="78"/>
      <c r="AB1507" s="78"/>
      <c r="AC1507" s="78"/>
      <c r="AD1507" s="78"/>
      <c r="AE1507" s="78"/>
      <c r="AG1507" s="131"/>
      <c r="AN1507" s="78"/>
      <c r="AO1507" s="78"/>
      <c r="AP1507" s="78"/>
      <c r="AQ1507" s="78"/>
      <c r="AR1507" s="78"/>
      <c r="AS1507" s="78"/>
      <c r="AT1507" s="78"/>
      <c r="AU1507" s="78"/>
      <c r="AV1507" s="78"/>
      <c r="AX1507" s="78"/>
      <c r="AY1507" s="78"/>
      <c r="AZ1507" s="78"/>
      <c r="BA1507" s="78"/>
      <c r="BB1507" s="78"/>
      <c r="BC1507" s="78"/>
      <c r="BD1507" s="78"/>
      <c r="BE1507" s="78"/>
      <c r="BF1507" s="78"/>
      <c r="BG1507" s="78"/>
      <c r="BH1507" s="78"/>
      <c r="BI1507" s="78"/>
      <c r="BJ1507" s="78"/>
      <c r="BK1507" s="78"/>
      <c r="BL1507" s="78"/>
    </row>
    <row r="1508" spans="3:64" ht="12.95" customHeight="1">
      <c r="C1508" s="139"/>
      <c r="D1508" s="139"/>
      <c r="AA1508" s="78"/>
      <c r="AB1508" s="78"/>
      <c r="AC1508" s="78"/>
      <c r="AD1508" s="78"/>
      <c r="AE1508" s="78"/>
      <c r="AG1508" s="131"/>
      <c r="AN1508" s="78"/>
      <c r="AO1508" s="78"/>
      <c r="AP1508" s="78"/>
      <c r="AQ1508" s="78"/>
      <c r="AR1508" s="78"/>
      <c r="AS1508" s="78"/>
      <c r="AT1508" s="78"/>
      <c r="AU1508" s="78"/>
      <c r="AV1508" s="78"/>
    </row>
    <row r="1509" spans="3:64" ht="12.95" customHeight="1">
      <c r="C1509" s="139"/>
      <c r="D1509" s="139"/>
      <c r="AA1509" s="78"/>
      <c r="AB1509" s="78"/>
      <c r="AC1509" s="78"/>
      <c r="AD1509" s="78"/>
      <c r="AE1509" s="78"/>
      <c r="AG1509" s="131"/>
      <c r="AN1509" s="78"/>
      <c r="AO1509" s="78"/>
      <c r="AP1509" s="78"/>
      <c r="AQ1509" s="78"/>
      <c r="AR1509" s="78"/>
      <c r="AS1509" s="78"/>
      <c r="AT1509" s="78"/>
      <c r="AU1509" s="78"/>
      <c r="AV1509" s="78"/>
      <c r="AX1509" s="78"/>
      <c r="AY1509" s="78"/>
      <c r="AZ1509" s="78"/>
      <c r="BA1509" s="78"/>
      <c r="BB1509" s="78"/>
      <c r="BC1509" s="78"/>
      <c r="BD1509" s="78"/>
      <c r="BE1509" s="78"/>
      <c r="BF1509" s="78"/>
      <c r="BG1509" s="78"/>
      <c r="BH1509" s="78"/>
      <c r="BI1509" s="78"/>
      <c r="BJ1509" s="78"/>
      <c r="BK1509" s="78"/>
      <c r="BL1509" s="78"/>
    </row>
    <row r="1510" spans="3:64" ht="12.95" customHeight="1">
      <c r="C1510" s="139"/>
      <c r="D1510" s="139"/>
      <c r="AA1510" s="78"/>
      <c r="AB1510" s="78"/>
      <c r="AC1510" s="78"/>
      <c r="AD1510" s="78"/>
      <c r="AE1510" s="78"/>
      <c r="AG1510" s="131"/>
      <c r="AN1510" s="78"/>
      <c r="AO1510" s="78"/>
      <c r="AP1510" s="78"/>
      <c r="AQ1510" s="78"/>
      <c r="AR1510" s="78"/>
      <c r="AS1510" s="78"/>
      <c r="AT1510" s="78"/>
      <c r="AU1510" s="78"/>
    </row>
    <row r="1511" spans="3:64" ht="12.95" customHeight="1">
      <c r="C1511" s="139"/>
      <c r="D1511" s="139"/>
      <c r="AA1511" s="78"/>
      <c r="AB1511" s="78"/>
      <c r="AC1511" s="78"/>
      <c r="AD1511" s="78"/>
      <c r="AE1511" s="78"/>
      <c r="AG1511" s="131"/>
      <c r="AN1511" s="78"/>
      <c r="AO1511" s="78"/>
      <c r="AP1511" s="78"/>
      <c r="AQ1511" s="78"/>
      <c r="AR1511" s="78"/>
      <c r="AS1511" s="78"/>
      <c r="AT1511" s="78"/>
      <c r="AU1511" s="78"/>
      <c r="AV1511" s="78"/>
      <c r="AX1511" s="78"/>
    </row>
    <row r="1512" spans="3:64" ht="12.95" customHeight="1">
      <c r="C1512" s="139"/>
      <c r="D1512" s="139"/>
      <c r="AA1512" s="78"/>
      <c r="AB1512" s="78"/>
      <c r="AC1512" s="78"/>
      <c r="AD1512" s="78"/>
      <c r="AE1512" s="78"/>
      <c r="AG1512" s="131"/>
      <c r="AN1512" s="78"/>
      <c r="AO1512" s="78"/>
      <c r="AP1512" s="78"/>
      <c r="AQ1512" s="78"/>
      <c r="AR1512" s="78"/>
      <c r="AS1512" s="78"/>
      <c r="AT1512" s="78"/>
      <c r="AU1512" s="78"/>
    </row>
    <row r="1513" spans="3:64" ht="12.95" customHeight="1">
      <c r="C1513" s="139"/>
      <c r="D1513" s="139"/>
      <c r="AA1513" s="78"/>
      <c r="AB1513" s="78"/>
      <c r="AC1513" s="78"/>
      <c r="AD1513" s="78"/>
      <c r="AE1513" s="78"/>
      <c r="AG1513" s="131"/>
      <c r="AN1513" s="78"/>
      <c r="AO1513" s="78"/>
      <c r="AP1513" s="78"/>
      <c r="AQ1513" s="78"/>
      <c r="AR1513" s="78"/>
      <c r="AS1513" s="78"/>
      <c r="AT1513" s="78"/>
      <c r="AU1513" s="78"/>
      <c r="AV1513" s="78"/>
    </row>
    <row r="1514" spans="3:64" ht="12.95" customHeight="1">
      <c r="C1514" s="139"/>
      <c r="D1514" s="139"/>
      <c r="AA1514" s="78"/>
      <c r="AB1514" s="78"/>
      <c r="AC1514" s="78"/>
      <c r="AD1514" s="78"/>
      <c r="AE1514" s="78"/>
      <c r="AG1514" s="131"/>
      <c r="AN1514" s="78"/>
      <c r="AO1514" s="78"/>
      <c r="AP1514" s="78"/>
      <c r="AQ1514" s="78"/>
      <c r="AR1514" s="78"/>
      <c r="AS1514" s="78"/>
      <c r="AT1514" s="78"/>
      <c r="AU1514" s="78"/>
      <c r="AV1514" s="78"/>
      <c r="AW1514" s="78"/>
      <c r="AX1514" s="78"/>
      <c r="AY1514" s="78"/>
      <c r="AZ1514" s="78"/>
      <c r="BA1514" s="78"/>
      <c r="BB1514" s="78"/>
      <c r="BC1514" s="78"/>
      <c r="BD1514" s="78"/>
      <c r="BE1514" s="78"/>
      <c r="BF1514" s="78"/>
      <c r="BG1514" s="78"/>
      <c r="BH1514" s="78"/>
      <c r="BI1514" s="78"/>
      <c r="BJ1514" s="78"/>
      <c r="BK1514" s="78"/>
      <c r="BL1514" s="78"/>
    </row>
    <row r="1515" spans="3:64" ht="12.95" customHeight="1">
      <c r="C1515" s="139"/>
      <c r="D1515" s="139"/>
      <c r="AA1515" s="78"/>
      <c r="AB1515" s="78"/>
      <c r="AC1515" s="78"/>
      <c r="AD1515" s="78"/>
      <c r="AE1515" s="78"/>
      <c r="AG1515" s="131"/>
      <c r="AN1515" s="78"/>
      <c r="AO1515" s="78"/>
      <c r="AP1515" s="78"/>
      <c r="AQ1515" s="78"/>
      <c r="AR1515" s="78"/>
      <c r="AS1515" s="78"/>
      <c r="AT1515" s="78"/>
      <c r="AU1515" s="78"/>
    </row>
    <row r="1516" spans="3:64" ht="12.95" customHeight="1">
      <c r="C1516" s="139"/>
      <c r="D1516" s="139"/>
      <c r="AA1516" s="78"/>
      <c r="AB1516" s="78"/>
      <c r="AC1516" s="78"/>
      <c r="AD1516" s="78"/>
      <c r="AE1516" s="78"/>
      <c r="AG1516" s="131"/>
      <c r="AN1516" s="78"/>
      <c r="AO1516" s="78"/>
      <c r="AP1516" s="78"/>
      <c r="AQ1516" s="78"/>
      <c r="AR1516" s="78"/>
      <c r="AS1516" s="78"/>
      <c r="AT1516" s="78"/>
      <c r="AU1516" s="78"/>
      <c r="AV1516" s="78"/>
      <c r="AX1516" s="78"/>
    </row>
    <row r="1517" spans="3:64" ht="12.95" customHeight="1">
      <c r="C1517" s="139"/>
      <c r="D1517" s="139"/>
      <c r="AA1517" s="78"/>
      <c r="AB1517" s="78"/>
      <c r="AC1517" s="78"/>
      <c r="AD1517" s="78"/>
      <c r="AE1517" s="78"/>
      <c r="AG1517" s="131"/>
      <c r="AN1517" s="78"/>
      <c r="AO1517" s="78"/>
      <c r="AP1517" s="78"/>
      <c r="AQ1517" s="78"/>
      <c r="AR1517" s="78"/>
      <c r="AS1517" s="78"/>
      <c r="AT1517" s="78"/>
      <c r="AU1517" s="78"/>
      <c r="AV1517" s="78"/>
      <c r="AW1517" s="78"/>
      <c r="AX1517" s="78"/>
      <c r="AY1517" s="78"/>
      <c r="AZ1517" s="78"/>
      <c r="BA1517" s="78"/>
      <c r="BB1517" s="78"/>
      <c r="BC1517" s="78"/>
      <c r="BD1517" s="78"/>
      <c r="BE1517" s="78"/>
      <c r="BF1517" s="78"/>
      <c r="BG1517" s="78"/>
      <c r="BH1517" s="78"/>
      <c r="BI1517" s="78"/>
      <c r="BJ1517" s="78"/>
      <c r="BK1517" s="78"/>
      <c r="BL1517" s="78"/>
    </row>
    <row r="1518" spans="3:64" ht="12.95" customHeight="1">
      <c r="C1518" s="139"/>
      <c r="D1518" s="139"/>
      <c r="AA1518" s="78"/>
      <c r="AB1518" s="78"/>
      <c r="AC1518" s="78"/>
      <c r="AD1518" s="78"/>
      <c r="AE1518" s="78"/>
      <c r="AG1518" s="131"/>
      <c r="AN1518" s="78"/>
      <c r="AO1518" s="78"/>
      <c r="AP1518" s="78"/>
      <c r="AQ1518" s="78"/>
      <c r="AR1518" s="78"/>
      <c r="AS1518" s="78"/>
      <c r="AT1518" s="78"/>
      <c r="AU1518" s="78"/>
      <c r="AV1518" s="78"/>
      <c r="AW1518" s="78"/>
      <c r="AX1518" s="78"/>
      <c r="AY1518" s="78"/>
      <c r="AZ1518" s="78"/>
      <c r="BA1518" s="78"/>
      <c r="BB1518" s="78"/>
      <c r="BC1518" s="78"/>
      <c r="BD1518" s="78"/>
      <c r="BE1518" s="78"/>
      <c r="BF1518" s="78"/>
      <c r="BG1518" s="78"/>
      <c r="BH1518" s="78"/>
      <c r="BI1518" s="78"/>
      <c r="BJ1518" s="78"/>
      <c r="BK1518" s="78"/>
      <c r="BL1518" s="78"/>
    </row>
    <row r="1519" spans="3:64" ht="12.95" customHeight="1">
      <c r="C1519" s="139"/>
      <c r="D1519" s="139"/>
      <c r="AA1519" s="78"/>
      <c r="AB1519" s="78"/>
      <c r="AC1519" s="78"/>
      <c r="AD1519" s="78"/>
      <c r="AE1519" s="78"/>
      <c r="AG1519" s="131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  <c r="AY1519" s="78"/>
      <c r="AZ1519" s="78"/>
      <c r="BA1519" s="78"/>
      <c r="BB1519" s="78"/>
      <c r="BC1519" s="78"/>
      <c r="BD1519" s="78"/>
      <c r="BE1519" s="78"/>
      <c r="BF1519" s="78"/>
      <c r="BG1519" s="78"/>
      <c r="BH1519" s="78"/>
      <c r="BI1519" s="78"/>
      <c r="BJ1519" s="78"/>
      <c r="BK1519" s="78"/>
      <c r="BL1519" s="78"/>
    </row>
    <row r="1520" spans="3:64" ht="12.95" customHeight="1">
      <c r="C1520" s="139"/>
      <c r="D1520" s="139"/>
      <c r="AA1520" s="78"/>
      <c r="AB1520" s="78"/>
      <c r="AC1520" s="78"/>
      <c r="AD1520" s="78"/>
      <c r="AE1520" s="78"/>
      <c r="AG1520" s="131"/>
      <c r="AN1520" s="78"/>
      <c r="AO1520" s="78"/>
      <c r="AP1520" s="78"/>
      <c r="AQ1520" s="78"/>
      <c r="AR1520" s="78"/>
      <c r="AS1520" s="78"/>
      <c r="AT1520" s="78"/>
      <c r="AU1520" s="78"/>
      <c r="AV1520" s="78"/>
    </row>
    <row r="1521" spans="3:64" ht="12.95" customHeight="1">
      <c r="C1521" s="139"/>
      <c r="D1521" s="139"/>
      <c r="AA1521" s="78"/>
      <c r="AB1521" s="78"/>
      <c r="AC1521" s="78"/>
      <c r="AD1521" s="78"/>
      <c r="AE1521" s="78"/>
      <c r="AG1521" s="131"/>
      <c r="AN1521" s="78"/>
      <c r="AO1521" s="78"/>
      <c r="AP1521" s="78"/>
      <c r="AQ1521" s="78"/>
      <c r="AR1521" s="78"/>
      <c r="AS1521" s="78"/>
      <c r="AT1521" s="78"/>
      <c r="AU1521" s="78"/>
      <c r="AV1521" s="78"/>
    </row>
    <row r="1522" spans="3:64" ht="12.95" customHeight="1">
      <c r="C1522" s="139"/>
      <c r="D1522" s="139"/>
      <c r="AA1522" s="78"/>
      <c r="AB1522" s="78"/>
      <c r="AC1522" s="78"/>
      <c r="AD1522" s="78"/>
      <c r="AE1522" s="78"/>
      <c r="AG1522" s="131"/>
      <c r="AN1522" s="78"/>
      <c r="AO1522" s="78"/>
      <c r="AP1522" s="78"/>
      <c r="AQ1522" s="78"/>
      <c r="AR1522" s="78"/>
      <c r="AS1522" s="78"/>
      <c r="AT1522" s="78"/>
      <c r="AU1522" s="78"/>
      <c r="AV1522" s="78"/>
      <c r="AX1522" s="78"/>
      <c r="AY1522" s="78"/>
      <c r="AZ1522" s="78"/>
      <c r="BA1522" s="78"/>
      <c r="BB1522" s="78"/>
      <c r="BC1522" s="78"/>
      <c r="BD1522" s="78"/>
      <c r="BE1522" s="78"/>
      <c r="BF1522" s="78"/>
      <c r="BG1522" s="78"/>
      <c r="BH1522" s="78"/>
      <c r="BI1522" s="78"/>
      <c r="BJ1522" s="78"/>
      <c r="BK1522" s="78"/>
      <c r="BL1522" s="78"/>
    </row>
    <row r="1523" spans="3:64" ht="12.95" customHeight="1">
      <c r="C1523" s="139"/>
      <c r="D1523" s="139"/>
      <c r="AA1523" s="78"/>
      <c r="AB1523" s="78"/>
      <c r="AC1523" s="78"/>
      <c r="AD1523" s="78"/>
      <c r="AE1523" s="78"/>
      <c r="AG1523" s="131"/>
      <c r="AN1523" s="78"/>
      <c r="AO1523" s="78"/>
      <c r="AP1523" s="78"/>
      <c r="AQ1523" s="78"/>
      <c r="AR1523" s="78"/>
      <c r="AS1523" s="78"/>
      <c r="AT1523" s="78"/>
      <c r="AU1523" s="78"/>
      <c r="AV1523" s="78"/>
    </row>
    <row r="1524" spans="3:64" ht="12.95" customHeight="1">
      <c r="C1524" s="139"/>
      <c r="D1524" s="139"/>
      <c r="AA1524" s="78"/>
      <c r="AB1524" s="78"/>
      <c r="AC1524" s="78"/>
      <c r="AD1524" s="78"/>
      <c r="AE1524" s="78"/>
      <c r="AG1524" s="131"/>
      <c r="AN1524" s="78"/>
      <c r="AO1524" s="78"/>
      <c r="AP1524" s="78"/>
      <c r="AQ1524" s="78"/>
      <c r="AR1524" s="78"/>
      <c r="AS1524" s="78"/>
      <c r="AT1524" s="78"/>
      <c r="AU1524" s="78"/>
      <c r="AV1524" s="78"/>
      <c r="AX1524" s="78"/>
      <c r="AY1524" s="78"/>
      <c r="AZ1524" s="78"/>
      <c r="BA1524" s="78"/>
      <c r="BB1524" s="78"/>
      <c r="BC1524" s="78"/>
      <c r="BD1524" s="78"/>
      <c r="BE1524" s="78"/>
      <c r="BF1524" s="78"/>
      <c r="BG1524" s="78"/>
      <c r="BH1524" s="78"/>
      <c r="BI1524" s="78"/>
      <c r="BJ1524" s="78"/>
      <c r="BK1524" s="78"/>
      <c r="BL1524" s="78"/>
    </row>
    <row r="1525" spans="3:64" ht="12.95" customHeight="1">
      <c r="C1525" s="139"/>
      <c r="D1525" s="139"/>
      <c r="AA1525" s="78"/>
      <c r="AB1525" s="78"/>
      <c r="AC1525" s="78"/>
      <c r="AD1525" s="78"/>
      <c r="AE1525" s="78"/>
      <c r="AG1525" s="131"/>
      <c r="AN1525" s="78"/>
      <c r="AO1525" s="78"/>
      <c r="AP1525" s="78"/>
      <c r="AQ1525" s="78"/>
      <c r="AR1525" s="78"/>
      <c r="AS1525" s="78"/>
      <c r="AT1525" s="78"/>
      <c r="AU1525" s="78"/>
      <c r="AV1525" s="78"/>
    </row>
    <row r="1526" spans="3:64" ht="12.95" customHeight="1">
      <c r="C1526" s="139"/>
      <c r="D1526" s="139"/>
      <c r="AA1526" s="78"/>
      <c r="AB1526" s="78"/>
      <c r="AC1526" s="78"/>
      <c r="AD1526" s="78"/>
      <c r="AE1526" s="78"/>
      <c r="AG1526" s="131"/>
      <c r="AN1526" s="78"/>
      <c r="AO1526" s="78"/>
      <c r="AP1526" s="78"/>
      <c r="AQ1526" s="78"/>
      <c r="AR1526" s="78"/>
      <c r="AS1526" s="78"/>
      <c r="AT1526" s="78"/>
      <c r="AU1526" s="78"/>
      <c r="AV1526" s="78"/>
    </row>
    <row r="1527" spans="3:64" ht="12.95" customHeight="1">
      <c r="C1527" s="139"/>
      <c r="D1527" s="139"/>
      <c r="AA1527" s="78"/>
      <c r="AB1527" s="78"/>
      <c r="AC1527" s="78"/>
      <c r="AD1527" s="78"/>
      <c r="AE1527" s="78"/>
      <c r="AG1527" s="131"/>
      <c r="AN1527" s="78"/>
      <c r="AO1527" s="78"/>
      <c r="AP1527" s="78"/>
      <c r="AQ1527" s="78"/>
      <c r="AR1527" s="78"/>
      <c r="AS1527" s="78"/>
      <c r="AT1527" s="78"/>
      <c r="AU1527" s="78"/>
      <c r="AV1527" s="78"/>
      <c r="AX1527" s="78"/>
    </row>
    <row r="1528" spans="3:64" ht="12.95" customHeight="1">
      <c r="C1528" s="139"/>
      <c r="D1528" s="139"/>
      <c r="AA1528" s="78"/>
      <c r="AB1528" s="78"/>
      <c r="AC1528" s="78"/>
      <c r="AD1528" s="78"/>
      <c r="AE1528" s="78"/>
      <c r="AG1528" s="131"/>
      <c r="AN1528" s="78"/>
      <c r="AO1528" s="78"/>
      <c r="AP1528" s="78"/>
      <c r="AQ1528" s="78"/>
      <c r="AR1528" s="78"/>
      <c r="AS1528" s="78"/>
      <c r="AT1528" s="78"/>
      <c r="AU1528" s="78"/>
      <c r="AV1528" s="78"/>
    </row>
    <row r="1529" spans="3:64" ht="12.95" customHeight="1">
      <c r="C1529" s="139"/>
      <c r="D1529" s="139"/>
      <c r="AA1529" s="78"/>
      <c r="AB1529" s="78"/>
      <c r="AC1529" s="78"/>
      <c r="AD1529" s="78"/>
      <c r="AE1529" s="78"/>
      <c r="AG1529" s="131"/>
      <c r="AN1529" s="78"/>
      <c r="AO1529" s="78"/>
      <c r="AP1529" s="78"/>
      <c r="AQ1529" s="78"/>
      <c r="AR1529" s="78"/>
      <c r="AS1529" s="78"/>
      <c r="AT1529" s="78"/>
      <c r="AU1529" s="78"/>
      <c r="AV1529" s="78"/>
      <c r="AX1529" s="78"/>
    </row>
    <row r="1530" spans="3:64" ht="12.95" customHeight="1">
      <c r="C1530" s="139"/>
      <c r="D1530" s="139"/>
      <c r="AA1530" s="78"/>
      <c r="AB1530" s="78"/>
      <c r="AC1530" s="78"/>
      <c r="AD1530" s="78"/>
      <c r="AE1530" s="78"/>
      <c r="AG1530" s="131"/>
      <c r="AN1530" s="78"/>
      <c r="AO1530" s="78"/>
      <c r="AP1530" s="78"/>
      <c r="AQ1530" s="78"/>
      <c r="AR1530" s="78"/>
      <c r="AS1530" s="78"/>
      <c r="AT1530" s="78"/>
      <c r="AU1530" s="78"/>
      <c r="AV1530" s="78"/>
    </row>
    <row r="1531" spans="3:64" ht="12.95" customHeight="1">
      <c r="C1531" s="139"/>
      <c r="D1531" s="139"/>
      <c r="AA1531" s="78"/>
      <c r="AB1531" s="78"/>
      <c r="AC1531" s="78"/>
      <c r="AD1531" s="78"/>
      <c r="AE1531" s="78"/>
      <c r="AG1531" s="131"/>
      <c r="AN1531" s="78"/>
      <c r="AO1531" s="78"/>
      <c r="AP1531" s="78"/>
      <c r="AQ1531" s="78"/>
      <c r="AR1531" s="78"/>
      <c r="AS1531" s="78"/>
      <c r="AT1531" s="78"/>
      <c r="AU1531" s="78"/>
      <c r="AV1531" s="78"/>
    </row>
    <row r="1532" spans="3:64" ht="12.95" customHeight="1">
      <c r="C1532" s="139"/>
      <c r="D1532" s="139"/>
      <c r="AA1532" s="78"/>
      <c r="AB1532" s="78"/>
      <c r="AC1532" s="78"/>
      <c r="AD1532" s="78"/>
      <c r="AE1532" s="78"/>
      <c r="AG1532" s="131"/>
      <c r="AN1532" s="78"/>
      <c r="AO1532" s="78"/>
      <c r="AP1532" s="78"/>
      <c r="AQ1532" s="78"/>
      <c r="AR1532" s="78"/>
      <c r="AS1532" s="78"/>
      <c r="AT1532" s="78"/>
      <c r="AU1532" s="78"/>
      <c r="AV1532" s="78"/>
    </row>
    <row r="1533" spans="3:64" ht="12.95" customHeight="1">
      <c r="C1533" s="139"/>
      <c r="D1533" s="139"/>
      <c r="AA1533" s="78"/>
      <c r="AB1533" s="78"/>
      <c r="AC1533" s="78"/>
      <c r="AD1533" s="78"/>
      <c r="AE1533" s="78"/>
      <c r="AG1533" s="131"/>
      <c r="AN1533" s="78"/>
      <c r="AO1533" s="78"/>
      <c r="AP1533" s="78"/>
      <c r="AQ1533" s="78"/>
      <c r="AR1533" s="78"/>
      <c r="AS1533" s="78"/>
      <c r="AT1533" s="78"/>
      <c r="AU1533" s="78"/>
    </row>
    <row r="1534" spans="3:64" ht="12.95" customHeight="1">
      <c r="C1534" s="139"/>
      <c r="D1534" s="139"/>
      <c r="AA1534" s="78"/>
      <c r="AB1534" s="78"/>
      <c r="AC1534" s="78"/>
      <c r="AD1534" s="78"/>
      <c r="AE1534" s="78"/>
      <c r="AG1534" s="131"/>
      <c r="AN1534" s="78"/>
      <c r="AO1534" s="78"/>
      <c r="AP1534" s="78"/>
      <c r="AQ1534" s="78"/>
      <c r="AR1534" s="78"/>
      <c r="AS1534" s="78"/>
      <c r="AT1534" s="78"/>
      <c r="AU1534" s="78"/>
      <c r="AV1534" s="78"/>
    </row>
    <row r="1535" spans="3:64" ht="12.95" customHeight="1">
      <c r="C1535" s="139"/>
      <c r="D1535" s="139"/>
      <c r="AA1535" s="78"/>
      <c r="AB1535" s="78"/>
      <c r="AC1535" s="78"/>
      <c r="AD1535" s="78"/>
      <c r="AE1535" s="78"/>
      <c r="AG1535" s="131"/>
      <c r="AN1535" s="78"/>
      <c r="AO1535" s="78"/>
      <c r="AP1535" s="78"/>
      <c r="AQ1535" s="78"/>
      <c r="AR1535" s="78"/>
      <c r="AS1535" s="78"/>
      <c r="AT1535" s="78"/>
      <c r="AU1535" s="78"/>
      <c r="AV1535" s="78"/>
      <c r="AW1535" s="78"/>
      <c r="AX1535" s="78"/>
      <c r="AY1535" s="78"/>
      <c r="AZ1535" s="78"/>
      <c r="BA1535" s="78"/>
      <c r="BB1535" s="78"/>
      <c r="BC1535" s="78"/>
      <c r="BD1535" s="78"/>
      <c r="BE1535" s="78"/>
      <c r="BF1535" s="78"/>
      <c r="BG1535" s="78"/>
      <c r="BH1535" s="78"/>
      <c r="BI1535" s="78"/>
      <c r="BJ1535" s="78"/>
      <c r="BK1535" s="78"/>
      <c r="BL1535" s="78"/>
    </row>
    <row r="1536" spans="3:64" ht="12.95" customHeight="1">
      <c r="C1536" s="139"/>
      <c r="D1536" s="139"/>
      <c r="AA1536" s="78"/>
      <c r="AB1536" s="78"/>
      <c r="AC1536" s="78"/>
      <c r="AD1536" s="78"/>
      <c r="AE1536" s="78"/>
      <c r="AG1536" s="131"/>
      <c r="AN1536" s="78"/>
      <c r="AO1536" s="78"/>
      <c r="AP1536" s="78"/>
      <c r="AQ1536" s="78"/>
      <c r="AR1536" s="78"/>
      <c r="AS1536" s="78"/>
      <c r="AT1536" s="78"/>
      <c r="AU1536" s="78"/>
    </row>
    <row r="1537" spans="3:64" ht="12.95" customHeight="1">
      <c r="C1537" s="139"/>
      <c r="D1537" s="139"/>
      <c r="AA1537" s="78"/>
      <c r="AB1537" s="78"/>
      <c r="AC1537" s="78"/>
      <c r="AD1537" s="78"/>
      <c r="AE1537" s="78"/>
      <c r="AG1537" s="131"/>
      <c r="AN1537" s="78"/>
      <c r="AO1537" s="78"/>
      <c r="AP1537" s="78"/>
      <c r="AQ1537" s="78"/>
      <c r="AR1537" s="78"/>
      <c r="AS1537" s="78"/>
      <c r="AT1537" s="78"/>
      <c r="AU1537" s="78"/>
    </row>
    <row r="1538" spans="3:64" ht="12.95" customHeight="1">
      <c r="C1538" s="139"/>
      <c r="D1538" s="139"/>
      <c r="AA1538" s="78"/>
      <c r="AB1538" s="78"/>
      <c r="AC1538" s="78"/>
      <c r="AD1538" s="78"/>
      <c r="AE1538" s="78"/>
      <c r="AG1538" s="131"/>
      <c r="AN1538" s="78"/>
      <c r="AO1538" s="78"/>
      <c r="AP1538" s="78"/>
      <c r="AQ1538" s="78"/>
      <c r="AR1538" s="78"/>
      <c r="AS1538" s="78"/>
      <c r="AT1538" s="78"/>
      <c r="AU1538" s="78"/>
    </row>
    <row r="1539" spans="3:64" ht="12.95" customHeight="1">
      <c r="C1539" s="139"/>
      <c r="D1539" s="139"/>
      <c r="AA1539" s="78"/>
      <c r="AB1539" s="78"/>
      <c r="AC1539" s="78"/>
      <c r="AD1539" s="78"/>
      <c r="AE1539" s="78"/>
      <c r="AG1539" s="131"/>
      <c r="AN1539" s="78"/>
      <c r="AO1539" s="78"/>
      <c r="AP1539" s="78"/>
      <c r="AQ1539" s="78"/>
      <c r="AR1539" s="78"/>
      <c r="AS1539" s="78"/>
      <c r="AT1539" s="78"/>
      <c r="AU1539" s="78"/>
      <c r="AV1539" s="78"/>
    </row>
    <row r="1540" spans="3:64" ht="12.95" customHeight="1">
      <c r="C1540" s="139"/>
      <c r="D1540" s="139"/>
      <c r="AA1540" s="78"/>
      <c r="AB1540" s="78"/>
      <c r="AC1540" s="78"/>
      <c r="AD1540" s="78"/>
      <c r="AE1540" s="78"/>
      <c r="AG1540" s="131"/>
      <c r="AN1540" s="78"/>
      <c r="AO1540" s="78"/>
      <c r="AP1540" s="78"/>
      <c r="AQ1540" s="78"/>
      <c r="AR1540" s="78"/>
      <c r="AS1540" s="78"/>
      <c r="AT1540" s="78"/>
      <c r="AU1540" s="78"/>
      <c r="AV1540" s="78"/>
    </row>
    <row r="1541" spans="3:64" ht="12.95" customHeight="1">
      <c r="C1541" s="139"/>
      <c r="D1541" s="139"/>
      <c r="AA1541" s="78"/>
      <c r="AB1541" s="78"/>
      <c r="AC1541" s="78"/>
      <c r="AD1541" s="78"/>
      <c r="AE1541" s="78"/>
      <c r="AG1541" s="131"/>
      <c r="AN1541" s="78"/>
      <c r="AO1541" s="78"/>
      <c r="AP1541" s="78"/>
      <c r="AQ1541" s="78"/>
      <c r="AR1541" s="78"/>
      <c r="AS1541" s="78"/>
      <c r="AT1541" s="78"/>
      <c r="AU1541" s="78"/>
      <c r="AV1541" s="78"/>
    </row>
    <row r="1542" spans="3:64" ht="12.95" customHeight="1">
      <c r="C1542" s="139"/>
      <c r="D1542" s="139"/>
      <c r="AA1542" s="78"/>
      <c r="AB1542" s="78"/>
      <c r="AC1542" s="78"/>
      <c r="AD1542" s="78"/>
      <c r="AE1542" s="78"/>
      <c r="AG1542" s="131"/>
      <c r="AN1542" s="78"/>
      <c r="AO1542" s="78"/>
      <c r="AP1542" s="78"/>
      <c r="AQ1542" s="78"/>
      <c r="AR1542" s="78"/>
      <c r="AS1542" s="78"/>
      <c r="AT1542" s="78"/>
      <c r="AU1542" s="78"/>
    </row>
    <row r="1543" spans="3:64" ht="12.95" customHeight="1">
      <c r="C1543" s="139"/>
      <c r="D1543" s="139"/>
      <c r="AA1543" s="78"/>
      <c r="AB1543" s="78"/>
      <c r="AC1543" s="78"/>
      <c r="AD1543" s="78"/>
      <c r="AE1543" s="78"/>
      <c r="AG1543" s="131"/>
      <c r="AN1543" s="78"/>
      <c r="AO1543" s="78"/>
      <c r="AP1543" s="78"/>
      <c r="AQ1543" s="78"/>
      <c r="AR1543" s="78"/>
      <c r="AS1543" s="78"/>
      <c r="AT1543" s="78"/>
      <c r="AU1543" s="78"/>
      <c r="AV1543" s="78"/>
      <c r="AW1543" s="78"/>
      <c r="AX1543" s="78"/>
      <c r="AY1543" s="78"/>
      <c r="AZ1543" s="78"/>
      <c r="BA1543" s="78"/>
      <c r="BB1543" s="78"/>
      <c r="BC1543" s="78"/>
      <c r="BD1543" s="78"/>
      <c r="BE1543" s="78"/>
      <c r="BF1543" s="78"/>
      <c r="BG1543" s="78"/>
      <c r="BH1543" s="78"/>
      <c r="BI1543" s="78"/>
      <c r="BJ1543" s="78"/>
      <c r="BK1543" s="78"/>
      <c r="BL1543" s="78"/>
    </row>
    <row r="1544" spans="3:64" ht="12.95" customHeight="1">
      <c r="C1544" s="139"/>
      <c r="D1544" s="139"/>
      <c r="AA1544" s="78"/>
      <c r="AB1544" s="78"/>
      <c r="AC1544" s="78"/>
      <c r="AD1544" s="78"/>
      <c r="AE1544" s="78"/>
      <c r="AG1544" s="131"/>
      <c r="AN1544" s="78"/>
      <c r="AO1544" s="78"/>
      <c r="AP1544" s="78"/>
      <c r="AQ1544" s="78"/>
      <c r="AR1544" s="78"/>
      <c r="AS1544" s="78"/>
      <c r="AT1544" s="78"/>
      <c r="AU1544" s="78"/>
      <c r="AV1544" s="78"/>
      <c r="AX1544" s="78"/>
      <c r="AY1544" s="78"/>
      <c r="AZ1544" s="78"/>
      <c r="BA1544" s="78"/>
      <c r="BB1544" s="78"/>
      <c r="BC1544" s="78"/>
      <c r="BD1544" s="78"/>
      <c r="BE1544" s="78"/>
      <c r="BF1544" s="78"/>
      <c r="BG1544" s="78"/>
      <c r="BH1544" s="78"/>
      <c r="BI1544" s="78"/>
      <c r="BJ1544" s="78"/>
      <c r="BK1544" s="78"/>
      <c r="BL1544" s="78"/>
    </row>
    <row r="1545" spans="3:64" ht="12.95" customHeight="1">
      <c r="C1545" s="139"/>
      <c r="D1545" s="139"/>
      <c r="AA1545" s="78"/>
      <c r="AB1545" s="78"/>
      <c r="AC1545" s="78"/>
      <c r="AD1545" s="78"/>
      <c r="AE1545" s="78"/>
      <c r="AG1545" s="131"/>
      <c r="AN1545" s="78"/>
      <c r="AO1545" s="78"/>
      <c r="AP1545" s="78"/>
      <c r="AQ1545" s="78"/>
      <c r="AR1545" s="78"/>
      <c r="AS1545" s="78"/>
      <c r="AT1545" s="78"/>
      <c r="AU1545" s="78"/>
    </row>
    <row r="1546" spans="3:64" ht="12.95" customHeight="1">
      <c r="C1546" s="139"/>
      <c r="D1546" s="139"/>
      <c r="AA1546" s="78"/>
      <c r="AB1546" s="78"/>
      <c r="AC1546" s="78"/>
      <c r="AD1546" s="78"/>
      <c r="AE1546" s="78"/>
      <c r="AG1546" s="131"/>
      <c r="AN1546" s="78"/>
      <c r="AO1546" s="78"/>
      <c r="AP1546" s="78"/>
      <c r="AQ1546" s="78"/>
      <c r="AR1546" s="78"/>
      <c r="AS1546" s="78"/>
      <c r="AT1546" s="78"/>
      <c r="AU1546" s="78"/>
      <c r="AV1546" s="78"/>
    </row>
    <row r="1547" spans="3:64" ht="12.95" customHeight="1">
      <c r="C1547" s="139"/>
      <c r="D1547" s="139"/>
      <c r="AA1547" s="78"/>
      <c r="AB1547" s="78"/>
      <c r="AC1547" s="78"/>
      <c r="AD1547" s="78"/>
      <c r="AE1547" s="78"/>
      <c r="AG1547" s="131"/>
      <c r="AN1547" s="78"/>
      <c r="AO1547" s="78"/>
      <c r="AP1547" s="78"/>
      <c r="AQ1547" s="78"/>
      <c r="AR1547" s="78"/>
      <c r="AS1547" s="78"/>
      <c r="AT1547" s="78"/>
      <c r="AU1547" s="78"/>
    </row>
    <row r="1548" spans="3:64" ht="12.95" customHeight="1">
      <c r="C1548" s="139"/>
      <c r="D1548" s="139"/>
      <c r="AA1548" s="78"/>
      <c r="AB1548" s="78"/>
      <c r="AC1548" s="78"/>
      <c r="AD1548" s="78"/>
      <c r="AE1548" s="78"/>
      <c r="AG1548" s="131"/>
      <c r="AN1548" s="78"/>
      <c r="AO1548" s="78"/>
      <c r="AP1548" s="78"/>
      <c r="AQ1548" s="78"/>
      <c r="AR1548" s="78"/>
      <c r="AS1548" s="78"/>
      <c r="AT1548" s="78"/>
      <c r="AU1548" s="78"/>
      <c r="AV1548" s="78"/>
      <c r="AW1548" s="78"/>
      <c r="AX1548" s="78"/>
      <c r="AY1548" s="78"/>
      <c r="AZ1548" s="78"/>
      <c r="BA1548" s="78"/>
      <c r="BB1548" s="78"/>
      <c r="BC1548" s="78"/>
      <c r="BD1548" s="78"/>
      <c r="BE1548" s="78"/>
      <c r="BF1548" s="78"/>
      <c r="BG1548" s="78"/>
      <c r="BH1548" s="78"/>
      <c r="BI1548" s="78"/>
      <c r="BJ1548" s="78"/>
      <c r="BK1548" s="78"/>
      <c r="BL1548" s="78"/>
    </row>
    <row r="1549" spans="3:64" ht="12.95" customHeight="1">
      <c r="C1549" s="139"/>
      <c r="D1549" s="139"/>
      <c r="AA1549" s="78"/>
      <c r="AB1549" s="78"/>
      <c r="AC1549" s="78"/>
      <c r="AD1549" s="78"/>
      <c r="AE1549" s="78"/>
      <c r="AG1549" s="131"/>
      <c r="AN1549" s="78"/>
      <c r="AO1549" s="78"/>
      <c r="AP1549" s="78"/>
      <c r="AQ1549" s="78"/>
      <c r="AR1549" s="78"/>
      <c r="AS1549" s="78"/>
      <c r="AT1549" s="78"/>
      <c r="AU1549" s="78"/>
    </row>
    <row r="1550" spans="3:64" ht="12.95" customHeight="1">
      <c r="C1550" s="139"/>
      <c r="D1550" s="139"/>
      <c r="AA1550" s="78"/>
      <c r="AB1550" s="78"/>
      <c r="AC1550" s="78"/>
      <c r="AD1550" s="78"/>
      <c r="AE1550" s="78"/>
      <c r="AG1550" s="131"/>
      <c r="AN1550" s="78"/>
      <c r="AO1550" s="78"/>
      <c r="AP1550" s="78"/>
      <c r="AQ1550" s="78"/>
      <c r="AR1550" s="78"/>
      <c r="AS1550" s="78"/>
      <c r="AT1550" s="78"/>
      <c r="AU1550" s="78"/>
      <c r="AV1550" s="78"/>
      <c r="AX1550" s="78"/>
    </row>
    <row r="1551" spans="3:64" ht="12.95" customHeight="1">
      <c r="C1551" s="139"/>
      <c r="D1551" s="139"/>
      <c r="AA1551" s="78"/>
      <c r="AB1551" s="78"/>
      <c r="AC1551" s="78"/>
      <c r="AD1551" s="78"/>
      <c r="AE1551" s="78"/>
      <c r="AG1551" s="131"/>
      <c r="AN1551" s="78"/>
      <c r="AO1551" s="78"/>
      <c r="AP1551" s="78"/>
      <c r="AQ1551" s="78"/>
      <c r="AR1551" s="78"/>
      <c r="AS1551" s="78"/>
      <c r="AT1551" s="78"/>
      <c r="AU1551" s="78"/>
      <c r="AV1551" s="78"/>
      <c r="AX1551" s="78"/>
    </row>
    <row r="1552" spans="3:64" ht="12.95" customHeight="1">
      <c r="C1552" s="139"/>
      <c r="D1552" s="139"/>
      <c r="AA1552" s="78"/>
      <c r="AB1552" s="78"/>
      <c r="AC1552" s="78"/>
      <c r="AD1552" s="78"/>
      <c r="AE1552" s="78"/>
      <c r="AG1552" s="131"/>
      <c r="AN1552" s="78"/>
      <c r="AO1552" s="78"/>
      <c r="AP1552" s="78"/>
      <c r="AQ1552" s="78"/>
      <c r="AR1552" s="78"/>
      <c r="AS1552" s="78"/>
      <c r="AT1552" s="78"/>
      <c r="AU1552" s="78"/>
      <c r="AV1552" s="78"/>
      <c r="AX1552" s="78"/>
    </row>
    <row r="1553" spans="3:64" ht="12.95" customHeight="1">
      <c r="C1553" s="139"/>
      <c r="D1553" s="139"/>
      <c r="AA1553" s="78"/>
      <c r="AB1553" s="78"/>
      <c r="AC1553" s="78"/>
      <c r="AD1553" s="78"/>
      <c r="AE1553" s="78"/>
      <c r="AG1553" s="131"/>
      <c r="AN1553" s="78"/>
      <c r="AO1553" s="78"/>
      <c r="AP1553" s="78"/>
      <c r="AQ1553" s="78"/>
      <c r="AR1553" s="78"/>
      <c r="AS1553" s="78"/>
      <c r="AT1553" s="78"/>
      <c r="AU1553" s="78"/>
      <c r="AV1553" s="78"/>
    </row>
    <row r="1554" spans="3:64" ht="12.95" customHeight="1">
      <c r="C1554" s="139"/>
      <c r="D1554" s="139"/>
      <c r="AA1554" s="78"/>
      <c r="AB1554" s="78"/>
      <c r="AC1554" s="78"/>
      <c r="AD1554" s="78"/>
      <c r="AE1554" s="78"/>
      <c r="AG1554" s="131"/>
      <c r="AN1554" s="78"/>
      <c r="AO1554" s="78"/>
      <c r="AP1554" s="78"/>
      <c r="AQ1554" s="78"/>
      <c r="AR1554" s="78"/>
      <c r="AS1554" s="78"/>
      <c r="AT1554" s="78"/>
      <c r="AU1554" s="78"/>
    </row>
    <row r="1555" spans="3:64" ht="12.95" customHeight="1">
      <c r="C1555" s="139"/>
      <c r="D1555" s="139"/>
      <c r="AA1555" s="78"/>
      <c r="AB1555" s="78"/>
      <c r="AC1555" s="78"/>
      <c r="AD1555" s="78"/>
      <c r="AE1555" s="78"/>
      <c r="AG1555" s="131"/>
      <c r="AN1555" s="78"/>
      <c r="AO1555" s="78"/>
      <c r="AP1555" s="78"/>
      <c r="AQ1555" s="78"/>
      <c r="AR1555" s="78"/>
      <c r="AS1555" s="78"/>
      <c r="AT1555" s="78"/>
      <c r="AU1555" s="78"/>
      <c r="AV1555" s="78"/>
    </row>
    <row r="1556" spans="3:64" ht="12.95" customHeight="1">
      <c r="C1556" s="139"/>
      <c r="D1556" s="139"/>
      <c r="AA1556" s="78"/>
      <c r="AB1556" s="78"/>
      <c r="AC1556" s="78"/>
      <c r="AD1556" s="78"/>
      <c r="AE1556" s="78"/>
      <c r="AG1556" s="131"/>
      <c r="AN1556" s="78"/>
      <c r="AO1556" s="78"/>
      <c r="AP1556" s="78"/>
      <c r="AQ1556" s="78"/>
      <c r="AR1556" s="78"/>
      <c r="AS1556" s="78"/>
      <c r="AT1556" s="78"/>
      <c r="AU1556" s="78"/>
      <c r="AV1556" s="78"/>
    </row>
    <row r="1557" spans="3:64" ht="12.95" customHeight="1">
      <c r="C1557" s="139"/>
      <c r="D1557" s="139"/>
      <c r="AA1557" s="78"/>
      <c r="AB1557" s="78"/>
      <c r="AC1557" s="78"/>
      <c r="AD1557" s="78"/>
      <c r="AE1557" s="78"/>
      <c r="AG1557" s="131"/>
      <c r="AN1557" s="78"/>
      <c r="AO1557" s="78"/>
      <c r="AP1557" s="78"/>
      <c r="AQ1557" s="78"/>
      <c r="AR1557" s="78"/>
      <c r="AS1557" s="78"/>
      <c r="AT1557" s="78"/>
      <c r="AU1557" s="78"/>
      <c r="AV1557" s="78"/>
      <c r="AW1557" s="78"/>
      <c r="AX1557" s="78"/>
      <c r="AY1557" s="78"/>
      <c r="AZ1557" s="78"/>
      <c r="BA1557" s="78"/>
      <c r="BB1557" s="78"/>
      <c r="BC1557" s="78"/>
      <c r="BD1557" s="78"/>
      <c r="BE1557" s="78"/>
      <c r="BF1557" s="78"/>
      <c r="BG1557" s="78"/>
      <c r="BH1557" s="78"/>
      <c r="BI1557" s="78"/>
      <c r="BJ1557" s="78"/>
      <c r="BK1557" s="78"/>
      <c r="BL1557" s="78"/>
    </row>
    <row r="1558" spans="3:64" ht="12.95" customHeight="1">
      <c r="C1558" s="139"/>
      <c r="D1558" s="139"/>
      <c r="AA1558" s="78"/>
      <c r="AB1558" s="78"/>
      <c r="AC1558" s="78"/>
      <c r="AD1558" s="78"/>
      <c r="AE1558" s="78"/>
      <c r="AG1558" s="131"/>
      <c r="AN1558" s="78"/>
      <c r="AO1558" s="78"/>
      <c r="AP1558" s="78"/>
      <c r="AQ1558" s="78"/>
      <c r="AR1558" s="78"/>
      <c r="AS1558" s="78"/>
      <c r="AT1558" s="78"/>
      <c r="AU1558" s="78"/>
    </row>
    <row r="1559" spans="3:64" ht="12.95" customHeight="1">
      <c r="C1559" s="139"/>
      <c r="D1559" s="139"/>
      <c r="AA1559" s="78"/>
      <c r="AB1559" s="78"/>
      <c r="AC1559" s="78"/>
      <c r="AD1559" s="78"/>
      <c r="AE1559" s="78"/>
      <c r="AG1559" s="131"/>
      <c r="AN1559" s="78"/>
      <c r="AO1559" s="78"/>
      <c r="AP1559" s="78"/>
      <c r="AQ1559" s="78"/>
      <c r="AR1559" s="78"/>
      <c r="AS1559" s="78"/>
      <c r="AT1559" s="78"/>
      <c r="AU1559" s="78"/>
    </row>
    <row r="1560" spans="3:64" ht="12.95" customHeight="1">
      <c r="C1560" s="139"/>
      <c r="D1560" s="139"/>
      <c r="AA1560" s="78"/>
      <c r="AB1560" s="78"/>
      <c r="AC1560" s="78"/>
      <c r="AD1560" s="78"/>
      <c r="AE1560" s="78"/>
      <c r="AG1560" s="131"/>
      <c r="AN1560" s="78"/>
      <c r="AO1560" s="78"/>
      <c r="AP1560" s="78"/>
      <c r="AQ1560" s="78"/>
      <c r="AR1560" s="78"/>
      <c r="AS1560" s="78"/>
      <c r="AT1560" s="78"/>
      <c r="AU1560" s="78"/>
      <c r="AV1560" s="78"/>
      <c r="AW1560" s="78"/>
      <c r="AX1560" s="78"/>
      <c r="AY1560" s="78"/>
      <c r="AZ1560" s="78"/>
      <c r="BA1560" s="78"/>
      <c r="BB1560" s="78"/>
      <c r="BC1560" s="78"/>
      <c r="BD1560" s="78"/>
      <c r="BE1560" s="78"/>
      <c r="BF1560" s="78"/>
      <c r="BG1560" s="78"/>
      <c r="BH1560" s="78"/>
      <c r="BI1560" s="78"/>
      <c r="BJ1560" s="78"/>
      <c r="BK1560" s="78"/>
      <c r="BL1560" s="78"/>
    </row>
    <row r="1561" spans="3:64" ht="12.95" customHeight="1">
      <c r="C1561" s="139"/>
      <c r="D1561" s="139"/>
      <c r="AA1561" s="78"/>
      <c r="AB1561" s="78"/>
      <c r="AC1561" s="78"/>
      <c r="AD1561" s="78"/>
      <c r="AE1561" s="78"/>
      <c r="AG1561" s="131"/>
      <c r="AN1561" s="78"/>
      <c r="AO1561" s="78"/>
      <c r="AP1561" s="78"/>
      <c r="AQ1561" s="78"/>
      <c r="AR1561" s="78"/>
      <c r="AS1561" s="78"/>
      <c r="AT1561" s="78"/>
      <c r="AU1561" s="78"/>
      <c r="AV1561" s="78"/>
      <c r="AX1561" s="78"/>
      <c r="AY1561" s="78"/>
      <c r="AZ1561" s="78"/>
      <c r="BA1561" s="78"/>
      <c r="BB1561" s="78"/>
      <c r="BC1561" s="78"/>
      <c r="BD1561" s="78"/>
      <c r="BE1561" s="78"/>
      <c r="BF1561" s="78"/>
      <c r="BG1561" s="78"/>
      <c r="BH1561" s="78"/>
      <c r="BI1561" s="78"/>
      <c r="BJ1561" s="78"/>
      <c r="BK1561" s="78"/>
      <c r="BL1561" s="78"/>
    </row>
    <row r="1562" spans="3:64" ht="12.95" customHeight="1">
      <c r="C1562" s="139"/>
      <c r="D1562" s="139"/>
      <c r="AA1562" s="78"/>
      <c r="AB1562" s="78"/>
      <c r="AC1562" s="78"/>
      <c r="AD1562" s="78"/>
      <c r="AE1562" s="78"/>
      <c r="AG1562" s="131"/>
      <c r="AN1562" s="78"/>
      <c r="AO1562" s="78"/>
      <c r="AP1562" s="78"/>
      <c r="AQ1562" s="78"/>
      <c r="AR1562" s="78"/>
      <c r="AS1562" s="78"/>
      <c r="AT1562" s="78"/>
      <c r="AU1562" s="78"/>
      <c r="AV1562" s="78"/>
      <c r="AX1562" s="78"/>
    </row>
    <row r="1563" spans="3:64" ht="12.95" customHeight="1">
      <c r="C1563" s="139"/>
      <c r="D1563" s="139"/>
      <c r="AA1563" s="78"/>
      <c r="AB1563" s="78"/>
      <c r="AC1563" s="78"/>
      <c r="AD1563" s="78"/>
      <c r="AE1563" s="78"/>
      <c r="AG1563" s="131"/>
      <c r="AN1563" s="78"/>
      <c r="AO1563" s="78"/>
      <c r="AP1563" s="78"/>
      <c r="AQ1563" s="78"/>
      <c r="AR1563" s="78"/>
      <c r="AS1563" s="78"/>
      <c r="AT1563" s="78"/>
      <c r="AU1563" s="78"/>
    </row>
    <row r="1564" spans="3:64" ht="12.95" customHeight="1">
      <c r="C1564" s="139"/>
      <c r="D1564" s="139"/>
      <c r="AA1564" s="78"/>
      <c r="AB1564" s="78"/>
      <c r="AC1564" s="78"/>
      <c r="AD1564" s="78"/>
      <c r="AE1564" s="78"/>
      <c r="AG1564" s="131"/>
      <c r="AN1564" s="78"/>
      <c r="AO1564" s="78"/>
      <c r="AP1564" s="78"/>
      <c r="AQ1564" s="78"/>
      <c r="AR1564" s="78"/>
      <c r="AS1564" s="78"/>
      <c r="AT1564" s="78"/>
      <c r="AU1564" s="78"/>
      <c r="AV1564" s="78"/>
    </row>
    <row r="1565" spans="3:64" ht="12.95" customHeight="1">
      <c r="C1565" s="139"/>
      <c r="D1565" s="139"/>
      <c r="AA1565" s="78"/>
      <c r="AB1565" s="78"/>
      <c r="AC1565" s="78"/>
      <c r="AD1565" s="78"/>
      <c r="AE1565" s="78"/>
      <c r="AG1565" s="131"/>
      <c r="AN1565" s="78"/>
      <c r="AO1565" s="78"/>
      <c r="AP1565" s="78"/>
      <c r="AQ1565" s="78"/>
      <c r="AR1565" s="78"/>
      <c r="AS1565" s="78"/>
      <c r="AT1565" s="78"/>
      <c r="AU1565" s="78"/>
      <c r="AV1565" s="78"/>
    </row>
    <row r="1566" spans="3:64" ht="12.95" customHeight="1">
      <c r="C1566" s="139"/>
      <c r="D1566" s="139"/>
      <c r="AA1566" s="78"/>
      <c r="AB1566" s="78"/>
      <c r="AC1566" s="78"/>
      <c r="AD1566" s="78"/>
      <c r="AE1566" s="78"/>
      <c r="AG1566" s="131"/>
      <c r="AN1566" s="78"/>
      <c r="AO1566" s="78"/>
      <c r="AP1566" s="78"/>
      <c r="AQ1566" s="78"/>
      <c r="AR1566" s="78"/>
      <c r="AS1566" s="78"/>
      <c r="AT1566" s="78"/>
      <c r="AU1566" s="78"/>
      <c r="AV1566" s="78"/>
      <c r="AX1566" s="78"/>
    </row>
    <row r="1567" spans="3:64" ht="12.95" customHeight="1">
      <c r="C1567" s="139"/>
      <c r="D1567" s="139"/>
      <c r="AA1567" s="78"/>
      <c r="AB1567" s="78"/>
      <c r="AC1567" s="78"/>
      <c r="AD1567" s="78"/>
      <c r="AE1567" s="78"/>
      <c r="AG1567" s="131"/>
      <c r="AN1567" s="78"/>
      <c r="AO1567" s="78"/>
      <c r="AP1567" s="78"/>
      <c r="AQ1567" s="78"/>
      <c r="AR1567" s="78"/>
      <c r="AS1567" s="78"/>
      <c r="AT1567" s="78"/>
      <c r="AU1567" s="78"/>
      <c r="AV1567" s="78"/>
      <c r="AX1567" s="78"/>
      <c r="AY1567" s="78"/>
      <c r="AZ1567" s="78"/>
      <c r="BA1567" s="78"/>
      <c r="BB1567" s="78"/>
      <c r="BC1567" s="78"/>
      <c r="BD1567" s="78"/>
      <c r="BE1567" s="78"/>
      <c r="BF1567" s="78"/>
      <c r="BG1567" s="78"/>
      <c r="BH1567" s="78"/>
      <c r="BI1567" s="78"/>
      <c r="BJ1567" s="78"/>
      <c r="BK1567" s="78"/>
      <c r="BL1567" s="78"/>
    </row>
    <row r="1568" spans="3:64" ht="12.95" customHeight="1">
      <c r="C1568" s="139"/>
      <c r="D1568" s="139"/>
      <c r="AA1568" s="78"/>
      <c r="AB1568" s="78"/>
      <c r="AC1568" s="78"/>
      <c r="AD1568" s="78"/>
      <c r="AE1568" s="78"/>
      <c r="AG1568" s="131"/>
      <c r="AN1568" s="78"/>
      <c r="AO1568" s="78"/>
      <c r="AP1568" s="78"/>
      <c r="AQ1568" s="78"/>
      <c r="AR1568" s="78"/>
      <c r="AS1568" s="78"/>
      <c r="AT1568" s="78"/>
      <c r="AU1568" s="78"/>
      <c r="AV1568" s="78"/>
    </row>
    <row r="1569" spans="3:64" ht="12.95" customHeight="1">
      <c r="C1569" s="139"/>
      <c r="D1569" s="139"/>
      <c r="AA1569" s="78"/>
      <c r="AB1569" s="78"/>
      <c r="AC1569" s="78"/>
      <c r="AD1569" s="78"/>
      <c r="AE1569" s="78"/>
      <c r="AG1569" s="131"/>
      <c r="AN1569" s="78"/>
      <c r="AO1569" s="78"/>
      <c r="AP1569" s="78"/>
      <c r="AQ1569" s="78"/>
      <c r="AR1569" s="78"/>
      <c r="AS1569" s="78"/>
      <c r="AT1569" s="78"/>
      <c r="AU1569" s="78"/>
      <c r="AV1569" s="78"/>
    </row>
    <row r="1570" spans="3:64" ht="12.95" customHeight="1">
      <c r="C1570" s="139"/>
      <c r="D1570" s="139"/>
      <c r="AA1570" s="78"/>
      <c r="AB1570" s="78"/>
      <c r="AC1570" s="78"/>
      <c r="AD1570" s="78"/>
      <c r="AE1570" s="78"/>
      <c r="AG1570" s="131"/>
      <c r="AN1570" s="78"/>
      <c r="AO1570" s="78"/>
      <c r="AP1570" s="78"/>
      <c r="AQ1570" s="78"/>
      <c r="AR1570" s="78"/>
      <c r="AS1570" s="78"/>
      <c r="AT1570" s="78"/>
      <c r="AU1570" s="78"/>
      <c r="AV1570" s="78"/>
    </row>
    <row r="1571" spans="3:64" ht="12.95" customHeight="1">
      <c r="C1571" s="139"/>
      <c r="D1571" s="139"/>
      <c r="AA1571" s="78"/>
      <c r="AB1571" s="78"/>
      <c r="AC1571" s="78"/>
      <c r="AD1571" s="78"/>
      <c r="AE1571" s="78"/>
      <c r="AG1571" s="131"/>
      <c r="AN1571" s="78"/>
      <c r="AO1571" s="78"/>
      <c r="AP1571" s="78"/>
      <c r="AQ1571" s="78"/>
      <c r="AR1571" s="78"/>
      <c r="AS1571" s="78"/>
      <c r="AT1571" s="78"/>
      <c r="AU1571" s="78"/>
      <c r="AV1571" s="78"/>
      <c r="AX1571" s="78"/>
    </row>
    <row r="1572" spans="3:64" ht="12.95" customHeight="1">
      <c r="C1572" s="139"/>
      <c r="D1572" s="139"/>
      <c r="AA1572" s="78"/>
      <c r="AB1572" s="78"/>
      <c r="AC1572" s="78"/>
      <c r="AD1572" s="78"/>
      <c r="AE1572" s="78"/>
      <c r="AG1572" s="131"/>
      <c r="AN1572" s="78"/>
      <c r="AO1572" s="78"/>
      <c r="AP1572" s="78"/>
      <c r="AQ1572" s="78"/>
      <c r="AR1572" s="78"/>
      <c r="AS1572" s="78"/>
      <c r="AT1572" s="78"/>
      <c r="AU1572" s="78"/>
      <c r="AV1572" s="78"/>
      <c r="AX1572" s="78"/>
      <c r="AY1572" s="78"/>
      <c r="AZ1572" s="78"/>
      <c r="BA1572" s="78"/>
      <c r="BB1572" s="78"/>
      <c r="BC1572" s="78"/>
      <c r="BD1572" s="78"/>
      <c r="BE1572" s="78"/>
      <c r="BF1572" s="78"/>
      <c r="BG1572" s="78"/>
      <c r="BH1572" s="78"/>
      <c r="BI1572" s="78"/>
      <c r="BJ1572" s="78"/>
      <c r="BK1572" s="78"/>
      <c r="BL1572" s="78"/>
    </row>
    <row r="1573" spans="3:64" ht="12.95" customHeight="1">
      <c r="C1573" s="139"/>
      <c r="D1573" s="139"/>
      <c r="AA1573" s="78"/>
      <c r="AB1573" s="78"/>
      <c r="AC1573" s="78"/>
      <c r="AD1573" s="78"/>
      <c r="AE1573" s="78"/>
      <c r="AG1573" s="131"/>
      <c r="AN1573" s="78"/>
      <c r="AO1573" s="78"/>
      <c r="AP1573" s="78"/>
      <c r="AQ1573" s="78"/>
      <c r="AR1573" s="78"/>
      <c r="AS1573" s="78"/>
      <c r="AT1573" s="78"/>
      <c r="AU1573" s="78"/>
    </row>
    <row r="1574" spans="3:64" ht="12.95" customHeight="1">
      <c r="C1574" s="139"/>
      <c r="D1574" s="139"/>
      <c r="AA1574" s="78"/>
      <c r="AB1574" s="78"/>
      <c r="AC1574" s="78"/>
      <c r="AD1574" s="78"/>
      <c r="AE1574" s="78"/>
      <c r="AG1574" s="131"/>
      <c r="AN1574" s="78"/>
      <c r="AO1574" s="78"/>
      <c r="AP1574" s="78"/>
      <c r="AQ1574" s="78"/>
      <c r="AR1574" s="78"/>
      <c r="AS1574" s="78"/>
      <c r="AT1574" s="78"/>
      <c r="AU1574" s="78"/>
      <c r="AV1574" s="78"/>
    </row>
    <row r="1575" spans="3:64" ht="12.95" customHeight="1">
      <c r="C1575" s="139"/>
      <c r="D1575" s="139"/>
      <c r="AA1575" s="78"/>
      <c r="AB1575" s="78"/>
      <c r="AC1575" s="78"/>
      <c r="AD1575" s="78"/>
      <c r="AE1575" s="78"/>
      <c r="AG1575" s="131"/>
      <c r="AN1575" s="78"/>
      <c r="AO1575" s="78"/>
      <c r="AP1575" s="78"/>
      <c r="AQ1575" s="78"/>
      <c r="AR1575" s="78"/>
      <c r="AS1575" s="78"/>
      <c r="AT1575" s="78"/>
      <c r="AU1575" s="78"/>
      <c r="AV1575" s="78"/>
    </row>
    <row r="1576" spans="3:64" ht="12.95" customHeight="1">
      <c r="C1576" s="139"/>
      <c r="D1576" s="139"/>
      <c r="AA1576" s="78"/>
      <c r="AB1576" s="78"/>
      <c r="AC1576" s="78"/>
      <c r="AD1576" s="78"/>
      <c r="AE1576" s="78"/>
      <c r="AG1576" s="131"/>
      <c r="AN1576" s="78"/>
      <c r="AO1576" s="78"/>
      <c r="AP1576" s="78"/>
      <c r="AQ1576" s="78"/>
      <c r="AR1576" s="78"/>
      <c r="AS1576" s="78"/>
      <c r="AT1576" s="78"/>
      <c r="AU1576" s="78"/>
      <c r="AV1576" s="78"/>
      <c r="AX1576" s="78"/>
    </row>
    <row r="1577" spans="3:64" ht="12.95" customHeight="1">
      <c r="C1577" s="139"/>
      <c r="D1577" s="139"/>
      <c r="AA1577" s="78"/>
      <c r="AB1577" s="78"/>
      <c r="AC1577" s="78"/>
      <c r="AD1577" s="78"/>
      <c r="AE1577" s="78"/>
      <c r="AG1577" s="131"/>
      <c r="AN1577" s="78"/>
      <c r="AO1577" s="78"/>
      <c r="AP1577" s="78"/>
      <c r="AQ1577" s="78"/>
      <c r="AR1577" s="78"/>
      <c r="AS1577" s="78"/>
      <c r="AT1577" s="78"/>
      <c r="AU1577" s="78"/>
      <c r="AV1577" s="78"/>
    </row>
    <row r="1578" spans="3:64" ht="12.95" customHeight="1">
      <c r="C1578" s="139"/>
      <c r="D1578" s="139"/>
      <c r="AA1578" s="78"/>
      <c r="AB1578" s="78"/>
      <c r="AC1578" s="78"/>
      <c r="AD1578" s="78"/>
      <c r="AE1578" s="78"/>
      <c r="AG1578" s="131"/>
      <c r="AN1578" s="78"/>
      <c r="AO1578" s="78"/>
      <c r="AP1578" s="78"/>
      <c r="AQ1578" s="78"/>
      <c r="AR1578" s="78"/>
      <c r="AS1578" s="78"/>
      <c r="AT1578" s="78"/>
      <c r="AU1578" s="78"/>
    </row>
    <row r="1579" spans="3:64" ht="12.95" customHeight="1">
      <c r="C1579" s="139"/>
      <c r="D1579" s="139"/>
      <c r="AA1579" s="78"/>
      <c r="AB1579" s="78"/>
      <c r="AC1579" s="78"/>
      <c r="AD1579" s="78"/>
      <c r="AE1579" s="78"/>
      <c r="AG1579" s="131"/>
      <c r="AN1579" s="78"/>
      <c r="AO1579" s="78"/>
      <c r="AP1579" s="78"/>
      <c r="AQ1579" s="78"/>
      <c r="AR1579" s="78"/>
      <c r="AS1579" s="78"/>
      <c r="AT1579" s="78"/>
      <c r="AU1579" s="78"/>
    </row>
    <row r="1580" spans="3:64" ht="12.95" customHeight="1">
      <c r="C1580" s="139"/>
      <c r="D1580" s="139"/>
      <c r="AA1580" s="78"/>
      <c r="AB1580" s="78"/>
      <c r="AC1580" s="78"/>
      <c r="AD1580" s="78"/>
      <c r="AE1580" s="78"/>
      <c r="AG1580" s="131"/>
      <c r="AN1580" s="78"/>
      <c r="AO1580" s="78"/>
      <c r="AP1580" s="78"/>
      <c r="AQ1580" s="78"/>
      <c r="AR1580" s="78"/>
      <c r="AS1580" s="78"/>
      <c r="AT1580" s="78"/>
      <c r="AU1580" s="78"/>
      <c r="AV1580" s="78"/>
      <c r="AW1580" s="78"/>
      <c r="AX1580" s="78"/>
      <c r="AY1580" s="78"/>
      <c r="AZ1580" s="78"/>
      <c r="BA1580" s="78"/>
      <c r="BB1580" s="78"/>
      <c r="BC1580" s="78"/>
      <c r="BD1580" s="78"/>
      <c r="BE1580" s="78"/>
      <c r="BF1580" s="78"/>
      <c r="BG1580" s="78"/>
      <c r="BH1580" s="78"/>
      <c r="BI1580" s="78"/>
      <c r="BJ1580" s="78"/>
      <c r="BK1580" s="78"/>
      <c r="BL1580" s="78"/>
    </row>
    <row r="1581" spans="3:64" ht="12.95" customHeight="1">
      <c r="C1581" s="139"/>
      <c r="D1581" s="139"/>
      <c r="AA1581" s="78"/>
      <c r="AB1581" s="78"/>
      <c r="AC1581" s="78"/>
      <c r="AD1581" s="78"/>
      <c r="AE1581" s="78"/>
      <c r="AG1581" s="131"/>
      <c r="AN1581" s="78"/>
      <c r="AO1581" s="78"/>
      <c r="AP1581" s="78"/>
      <c r="AQ1581" s="78"/>
      <c r="AR1581" s="78"/>
      <c r="AS1581" s="78"/>
      <c r="AT1581" s="78"/>
      <c r="AU1581" s="78"/>
    </row>
    <row r="1582" spans="3:64" ht="12.95" customHeight="1">
      <c r="C1582" s="139"/>
      <c r="D1582" s="139"/>
      <c r="AA1582" s="78"/>
      <c r="AB1582" s="78"/>
      <c r="AC1582" s="78"/>
      <c r="AD1582" s="78"/>
      <c r="AE1582" s="78"/>
      <c r="AG1582" s="131"/>
      <c r="AN1582" s="78"/>
      <c r="AO1582" s="78"/>
      <c r="AP1582" s="78"/>
      <c r="AQ1582" s="78"/>
      <c r="AR1582" s="78"/>
      <c r="AS1582" s="78"/>
      <c r="AT1582" s="78"/>
      <c r="AU1582" s="78"/>
      <c r="AV1582" s="78"/>
      <c r="AW1582" s="78"/>
      <c r="AX1582" s="78"/>
      <c r="AY1582" s="78"/>
      <c r="AZ1582" s="78"/>
      <c r="BA1582" s="78"/>
      <c r="BB1582" s="78"/>
      <c r="BC1582" s="78"/>
      <c r="BD1582" s="78"/>
      <c r="BE1582" s="78"/>
      <c r="BF1582" s="78"/>
      <c r="BG1582" s="78"/>
      <c r="BH1582" s="78"/>
      <c r="BI1582" s="78"/>
      <c r="BJ1582" s="78"/>
      <c r="BK1582" s="78"/>
      <c r="BL1582" s="78"/>
    </row>
    <row r="1583" spans="3:64" ht="12.95" customHeight="1">
      <c r="C1583" s="139"/>
      <c r="D1583" s="139"/>
      <c r="AA1583" s="78"/>
      <c r="AB1583" s="78"/>
      <c r="AC1583" s="78"/>
      <c r="AD1583" s="78"/>
      <c r="AE1583" s="78"/>
      <c r="AG1583" s="131"/>
      <c r="AN1583" s="78"/>
      <c r="AO1583" s="78"/>
      <c r="AP1583" s="78"/>
      <c r="AQ1583" s="78"/>
      <c r="AR1583" s="78"/>
      <c r="AS1583" s="78"/>
      <c r="AT1583" s="78"/>
      <c r="AU1583" s="78"/>
      <c r="AV1583" s="78"/>
      <c r="AX1583" s="78"/>
      <c r="AY1583" s="78"/>
      <c r="AZ1583" s="78"/>
      <c r="BA1583" s="78"/>
      <c r="BB1583" s="78"/>
      <c r="BC1583" s="78"/>
      <c r="BD1583" s="78"/>
      <c r="BE1583" s="78"/>
      <c r="BF1583" s="78"/>
      <c r="BG1583" s="78"/>
      <c r="BH1583" s="78"/>
      <c r="BI1583" s="78"/>
      <c r="BJ1583" s="78"/>
      <c r="BK1583" s="78"/>
      <c r="BL1583" s="78"/>
    </row>
    <row r="1584" spans="3:64" ht="12.95" customHeight="1">
      <c r="C1584" s="139"/>
      <c r="D1584" s="139"/>
      <c r="AA1584" s="78"/>
      <c r="AB1584" s="78"/>
      <c r="AC1584" s="78"/>
      <c r="AD1584" s="78"/>
      <c r="AE1584" s="78"/>
      <c r="AG1584" s="131"/>
      <c r="AN1584" s="78"/>
      <c r="AO1584" s="78"/>
      <c r="AP1584" s="78"/>
      <c r="AQ1584" s="78"/>
      <c r="AR1584" s="78"/>
      <c r="AS1584" s="78"/>
      <c r="AT1584" s="78"/>
      <c r="AU1584" s="78"/>
      <c r="AV1584" s="78"/>
      <c r="AW1584" s="78"/>
      <c r="AX1584" s="78"/>
      <c r="AY1584" s="78"/>
      <c r="AZ1584" s="78"/>
      <c r="BA1584" s="78"/>
      <c r="BB1584" s="78"/>
      <c r="BC1584" s="78"/>
      <c r="BD1584" s="78"/>
      <c r="BE1584" s="78"/>
      <c r="BF1584" s="78"/>
      <c r="BG1584" s="78"/>
      <c r="BH1584" s="78"/>
      <c r="BI1584" s="78"/>
      <c r="BJ1584" s="78"/>
      <c r="BK1584" s="78"/>
      <c r="BL1584" s="78"/>
    </row>
    <row r="1585" spans="3:64" ht="12.95" customHeight="1">
      <c r="C1585" s="139"/>
      <c r="D1585" s="139"/>
      <c r="AA1585" s="78"/>
      <c r="AB1585" s="78"/>
      <c r="AC1585" s="78"/>
      <c r="AD1585" s="78"/>
      <c r="AE1585" s="78"/>
      <c r="AG1585" s="131"/>
      <c r="AN1585" s="78"/>
      <c r="AO1585" s="78"/>
      <c r="AP1585" s="78"/>
      <c r="AQ1585" s="78"/>
      <c r="AR1585" s="78"/>
      <c r="AS1585" s="78"/>
      <c r="AT1585" s="78"/>
      <c r="AU1585" s="78"/>
      <c r="AV1585" s="78"/>
      <c r="AX1585" s="78"/>
      <c r="AY1585" s="78"/>
      <c r="AZ1585" s="78"/>
      <c r="BA1585" s="78"/>
      <c r="BB1585" s="78"/>
      <c r="BC1585" s="78"/>
      <c r="BD1585" s="78"/>
      <c r="BE1585" s="78"/>
      <c r="BF1585" s="78"/>
      <c r="BG1585" s="78"/>
      <c r="BH1585" s="78"/>
      <c r="BI1585" s="78"/>
      <c r="BJ1585" s="78"/>
      <c r="BK1585" s="78"/>
      <c r="BL1585" s="78"/>
    </row>
    <row r="1586" spans="3:64" ht="12.95" customHeight="1">
      <c r="C1586" s="139"/>
      <c r="D1586" s="139"/>
      <c r="AA1586" s="78"/>
      <c r="AB1586" s="78"/>
      <c r="AC1586" s="78"/>
      <c r="AD1586" s="78"/>
      <c r="AE1586" s="78"/>
      <c r="AG1586" s="131"/>
      <c r="AN1586" s="78"/>
      <c r="AO1586" s="78"/>
      <c r="AP1586" s="78"/>
      <c r="AQ1586" s="78"/>
      <c r="AR1586" s="78"/>
      <c r="AS1586" s="78"/>
      <c r="AT1586" s="78"/>
      <c r="AU1586" s="78"/>
      <c r="AV1586" s="78"/>
      <c r="AW1586" s="78"/>
      <c r="AX1586" s="78"/>
      <c r="AY1586" s="78"/>
      <c r="AZ1586" s="78"/>
      <c r="BA1586" s="78"/>
      <c r="BB1586" s="78"/>
      <c r="BC1586" s="78"/>
      <c r="BD1586" s="78"/>
      <c r="BE1586" s="78"/>
      <c r="BF1586" s="78"/>
      <c r="BG1586" s="78"/>
      <c r="BH1586" s="78"/>
      <c r="BI1586" s="78"/>
      <c r="BJ1586" s="78"/>
      <c r="BK1586" s="78"/>
      <c r="BL1586" s="78"/>
    </row>
    <row r="1587" spans="3:64" ht="12.95" customHeight="1">
      <c r="C1587" s="139"/>
      <c r="D1587" s="139"/>
      <c r="AA1587" s="78"/>
      <c r="AB1587" s="78"/>
      <c r="AC1587" s="78"/>
      <c r="AD1587" s="78"/>
      <c r="AE1587" s="78"/>
      <c r="AG1587" s="131"/>
      <c r="AN1587" s="78"/>
      <c r="AO1587" s="78"/>
      <c r="AP1587" s="78"/>
      <c r="AQ1587" s="78"/>
      <c r="AR1587" s="78"/>
      <c r="AS1587" s="78"/>
      <c r="AT1587" s="78"/>
      <c r="AU1587" s="78"/>
      <c r="AV1587" s="78"/>
      <c r="AX1587" s="78"/>
    </row>
    <row r="1588" spans="3:64" ht="12.95" customHeight="1">
      <c r="C1588" s="139"/>
      <c r="D1588" s="139"/>
      <c r="AA1588" s="78"/>
      <c r="AB1588" s="78"/>
      <c r="AC1588" s="78"/>
      <c r="AD1588" s="78"/>
      <c r="AE1588" s="78"/>
      <c r="AG1588" s="131"/>
      <c r="AN1588" s="78"/>
      <c r="AO1588" s="78"/>
      <c r="AP1588" s="78"/>
      <c r="AQ1588" s="78"/>
      <c r="AR1588" s="78"/>
      <c r="AS1588" s="78"/>
      <c r="AT1588" s="78"/>
      <c r="AU1588" s="78"/>
      <c r="AV1588" s="78"/>
      <c r="AW1588" s="78"/>
      <c r="AX1588" s="78"/>
      <c r="AY1588" s="78"/>
      <c r="AZ1588" s="78"/>
      <c r="BA1588" s="78"/>
      <c r="BB1588" s="78"/>
      <c r="BC1588" s="78"/>
      <c r="BD1588" s="78"/>
      <c r="BE1588" s="78"/>
      <c r="BF1588" s="78"/>
      <c r="BG1588" s="78"/>
      <c r="BH1588" s="78"/>
      <c r="BI1588" s="78"/>
      <c r="BJ1588" s="78"/>
      <c r="BK1588" s="78"/>
      <c r="BL1588" s="78"/>
    </row>
    <row r="1589" spans="3:64" ht="12.95" customHeight="1">
      <c r="C1589" s="139"/>
      <c r="D1589" s="139"/>
      <c r="AA1589" s="78"/>
      <c r="AB1589" s="78"/>
      <c r="AC1589" s="78"/>
      <c r="AD1589" s="78"/>
      <c r="AE1589" s="78"/>
      <c r="AG1589" s="131"/>
      <c r="AN1589" s="78"/>
      <c r="AO1589" s="78"/>
      <c r="AP1589" s="78"/>
      <c r="AQ1589" s="78"/>
      <c r="AR1589" s="78"/>
      <c r="AS1589" s="78"/>
      <c r="AT1589" s="78"/>
      <c r="AU1589" s="78"/>
      <c r="AV1589" s="78"/>
      <c r="AX1589" s="78"/>
    </row>
    <row r="1590" spans="3:64" ht="12.95" customHeight="1">
      <c r="C1590" s="139"/>
      <c r="D1590" s="139"/>
      <c r="AA1590" s="78"/>
      <c r="AB1590" s="78"/>
      <c r="AC1590" s="78"/>
      <c r="AD1590" s="78"/>
      <c r="AE1590" s="78"/>
      <c r="AG1590" s="131"/>
      <c r="AN1590" s="78"/>
      <c r="AO1590" s="78"/>
      <c r="AP1590" s="78"/>
      <c r="AQ1590" s="78"/>
      <c r="AR1590" s="78"/>
      <c r="AS1590" s="78"/>
      <c r="AT1590" s="78"/>
      <c r="AU1590" s="78"/>
      <c r="AV1590" s="78"/>
      <c r="AW1590" s="78"/>
      <c r="AX1590" s="78"/>
      <c r="AY1590" s="78"/>
      <c r="AZ1590" s="78"/>
      <c r="BA1590" s="78"/>
      <c r="BB1590" s="78"/>
      <c r="BC1590" s="78"/>
      <c r="BD1590" s="78"/>
      <c r="BE1590" s="78"/>
      <c r="BF1590" s="78"/>
      <c r="BG1590" s="78"/>
      <c r="BH1590" s="78"/>
      <c r="BI1590" s="78"/>
      <c r="BJ1590" s="78"/>
      <c r="BK1590" s="78"/>
      <c r="BL1590" s="78"/>
    </row>
    <row r="1591" spans="3:64" ht="12.95" customHeight="1">
      <c r="C1591" s="139"/>
      <c r="D1591" s="139"/>
      <c r="AA1591" s="78"/>
      <c r="AB1591" s="78"/>
      <c r="AC1591" s="78"/>
      <c r="AD1591" s="78"/>
      <c r="AE1591" s="78"/>
      <c r="AG1591" s="131"/>
      <c r="AN1591" s="78"/>
      <c r="AO1591" s="78"/>
      <c r="AP1591" s="78"/>
      <c r="AQ1591" s="78"/>
      <c r="AR1591" s="78"/>
      <c r="AS1591" s="78"/>
      <c r="AT1591" s="78"/>
      <c r="AU1591" s="78"/>
      <c r="AV1591" s="78"/>
      <c r="AW1591" s="78"/>
      <c r="AX1591" s="78"/>
      <c r="AY1591" s="78"/>
      <c r="AZ1591" s="78"/>
      <c r="BA1591" s="78"/>
      <c r="BB1591" s="78"/>
      <c r="BC1591" s="78"/>
      <c r="BD1591" s="78"/>
      <c r="BE1591" s="78"/>
      <c r="BF1591" s="78"/>
      <c r="BG1591" s="78"/>
      <c r="BH1591" s="78"/>
      <c r="BI1591" s="78"/>
      <c r="BJ1591" s="78"/>
      <c r="BK1591" s="78"/>
      <c r="BL1591" s="78"/>
    </row>
    <row r="1592" spans="3:64" ht="12.95" customHeight="1">
      <c r="C1592" s="139"/>
      <c r="D1592" s="139"/>
      <c r="AA1592" s="78"/>
      <c r="AB1592" s="78"/>
      <c r="AC1592" s="78"/>
      <c r="AD1592" s="78"/>
      <c r="AE1592" s="78"/>
      <c r="AG1592" s="131"/>
      <c r="AN1592" s="78"/>
      <c r="AO1592" s="78"/>
      <c r="AP1592" s="78"/>
      <c r="AQ1592" s="78"/>
      <c r="AR1592" s="78"/>
      <c r="AS1592" s="78"/>
      <c r="AT1592" s="78"/>
      <c r="AU1592" s="78"/>
      <c r="AV1592" s="78"/>
      <c r="AW1592" s="78"/>
      <c r="AX1592" s="78"/>
      <c r="AY1592" s="78"/>
      <c r="AZ1592" s="78"/>
      <c r="BA1592" s="78"/>
      <c r="BB1592" s="78"/>
      <c r="BC1592" s="78"/>
      <c r="BD1592" s="78"/>
      <c r="BE1592" s="78"/>
      <c r="BF1592" s="78"/>
      <c r="BG1592" s="78"/>
      <c r="BH1592" s="78"/>
      <c r="BI1592" s="78"/>
      <c r="BJ1592" s="78"/>
      <c r="BK1592" s="78"/>
      <c r="BL1592" s="78"/>
    </row>
    <row r="1593" spans="3:64" ht="12.95" customHeight="1">
      <c r="C1593" s="139"/>
      <c r="D1593" s="139"/>
      <c r="AA1593" s="78"/>
      <c r="AB1593" s="78"/>
      <c r="AC1593" s="78"/>
      <c r="AD1593" s="78"/>
      <c r="AE1593" s="78"/>
      <c r="AG1593" s="131"/>
      <c r="AN1593" s="78"/>
      <c r="AO1593" s="78"/>
      <c r="AP1593" s="78"/>
      <c r="AQ1593" s="78"/>
      <c r="AR1593" s="78"/>
      <c r="AS1593" s="78"/>
      <c r="AT1593" s="78"/>
      <c r="AU1593" s="78"/>
      <c r="AV1593" s="78"/>
      <c r="AW1593" s="78"/>
      <c r="AX1593" s="78"/>
      <c r="AY1593" s="78"/>
      <c r="AZ1593" s="78"/>
      <c r="BA1593" s="78"/>
      <c r="BB1593" s="78"/>
      <c r="BC1593" s="78"/>
      <c r="BD1593" s="78"/>
      <c r="BE1593" s="78"/>
      <c r="BF1593" s="78"/>
      <c r="BG1593" s="78"/>
      <c r="BH1593" s="78"/>
      <c r="BI1593" s="78"/>
      <c r="BJ1593" s="78"/>
      <c r="BK1593" s="78"/>
      <c r="BL1593" s="78"/>
    </row>
    <row r="1594" spans="3:64" ht="12.95" customHeight="1">
      <c r="C1594" s="139"/>
      <c r="D1594" s="139"/>
      <c r="AA1594" s="78"/>
      <c r="AB1594" s="78"/>
      <c r="AC1594" s="78"/>
      <c r="AD1594" s="78"/>
      <c r="AE1594" s="78"/>
      <c r="AG1594" s="131"/>
      <c r="AN1594" s="78"/>
      <c r="AO1594" s="78"/>
      <c r="AP1594" s="78"/>
      <c r="AQ1594" s="78"/>
      <c r="AR1594" s="78"/>
      <c r="AS1594" s="78"/>
      <c r="AT1594" s="78"/>
      <c r="AU1594" s="78"/>
      <c r="AV1594" s="78"/>
      <c r="AX1594" s="78"/>
    </row>
    <row r="1595" spans="3:64" ht="12.95" customHeight="1">
      <c r="C1595" s="139"/>
      <c r="D1595" s="139"/>
      <c r="AA1595" s="78"/>
      <c r="AB1595" s="78"/>
      <c r="AC1595" s="78"/>
      <c r="AD1595" s="78"/>
      <c r="AE1595" s="78"/>
      <c r="AG1595" s="131"/>
      <c r="AN1595" s="78"/>
      <c r="AO1595" s="78"/>
      <c r="AP1595" s="78"/>
      <c r="AQ1595" s="78"/>
      <c r="AR1595" s="78"/>
      <c r="AS1595" s="78"/>
      <c r="AT1595" s="78"/>
      <c r="AU1595" s="78"/>
    </row>
    <row r="1596" spans="3:64" ht="12.95" customHeight="1">
      <c r="C1596" s="139"/>
      <c r="D1596" s="139"/>
      <c r="AA1596" s="78"/>
      <c r="AB1596" s="78"/>
      <c r="AC1596" s="78"/>
      <c r="AD1596" s="78"/>
      <c r="AE1596" s="78"/>
      <c r="AG1596" s="131"/>
      <c r="AN1596" s="78"/>
      <c r="AO1596" s="78"/>
      <c r="AP1596" s="78"/>
      <c r="AQ1596" s="78"/>
      <c r="AR1596" s="78"/>
      <c r="AS1596" s="78"/>
      <c r="AT1596" s="78"/>
      <c r="AU1596" s="78"/>
    </row>
    <row r="1597" spans="3:64" ht="12.95" customHeight="1">
      <c r="C1597" s="139"/>
      <c r="D1597" s="139"/>
      <c r="AA1597" s="78"/>
      <c r="AB1597" s="78"/>
      <c r="AC1597" s="78"/>
      <c r="AD1597" s="78"/>
      <c r="AE1597" s="78"/>
      <c r="AG1597" s="131"/>
      <c r="AN1597" s="78"/>
      <c r="AO1597" s="78"/>
      <c r="AP1597" s="78"/>
      <c r="AQ1597" s="78"/>
      <c r="AR1597" s="78"/>
      <c r="AS1597" s="78"/>
      <c r="AT1597" s="78"/>
      <c r="AU1597" s="78"/>
    </row>
    <row r="1598" spans="3:64" ht="12.95" customHeight="1">
      <c r="C1598" s="139"/>
      <c r="D1598" s="139"/>
      <c r="AA1598" s="78"/>
      <c r="AB1598" s="78"/>
      <c r="AC1598" s="78"/>
      <c r="AD1598" s="78"/>
      <c r="AE1598" s="78"/>
      <c r="AG1598" s="131"/>
      <c r="AN1598" s="78"/>
      <c r="AO1598" s="78"/>
      <c r="AP1598" s="78"/>
      <c r="AQ1598" s="78"/>
      <c r="AR1598" s="78"/>
      <c r="AS1598" s="78"/>
      <c r="AT1598" s="78"/>
      <c r="AU1598" s="78"/>
      <c r="AV1598" s="78"/>
    </row>
    <row r="1599" spans="3:64" ht="12.95" customHeight="1">
      <c r="C1599" s="139"/>
      <c r="D1599" s="139"/>
      <c r="AA1599" s="78"/>
      <c r="AB1599" s="78"/>
      <c r="AC1599" s="78"/>
      <c r="AD1599" s="78"/>
      <c r="AE1599" s="78"/>
      <c r="AG1599" s="131"/>
      <c r="AN1599" s="78"/>
      <c r="AO1599" s="78"/>
      <c r="AP1599" s="78"/>
      <c r="AQ1599" s="78"/>
      <c r="AR1599" s="78"/>
      <c r="AS1599" s="78"/>
      <c r="AT1599" s="78"/>
      <c r="AU1599" s="78"/>
      <c r="AV1599" s="78"/>
      <c r="AX1599" s="78"/>
    </row>
    <row r="1600" spans="3:64" ht="12.95" customHeight="1">
      <c r="C1600" s="139"/>
      <c r="D1600" s="139"/>
      <c r="AA1600" s="78"/>
      <c r="AB1600" s="78"/>
      <c r="AC1600" s="78"/>
      <c r="AD1600" s="78"/>
      <c r="AE1600" s="78"/>
      <c r="AG1600" s="131"/>
      <c r="AN1600" s="78"/>
      <c r="AO1600" s="78"/>
      <c r="AP1600" s="78"/>
      <c r="AQ1600" s="78"/>
      <c r="AR1600" s="78"/>
      <c r="AS1600" s="78"/>
      <c r="AT1600" s="78"/>
      <c r="AU1600" s="78"/>
      <c r="AV1600" s="78"/>
      <c r="AW1600" s="78"/>
      <c r="AX1600" s="78"/>
      <c r="AY1600" s="78"/>
      <c r="AZ1600" s="78"/>
      <c r="BA1600" s="78"/>
      <c r="BB1600" s="78"/>
      <c r="BC1600" s="78"/>
      <c r="BD1600" s="78"/>
      <c r="BE1600" s="78"/>
      <c r="BF1600" s="78"/>
      <c r="BG1600" s="78"/>
      <c r="BH1600" s="78"/>
      <c r="BI1600" s="78"/>
      <c r="BJ1600" s="78"/>
      <c r="BK1600" s="78"/>
      <c r="BL1600" s="78"/>
    </row>
    <row r="1601" spans="3:64" ht="12.95" customHeight="1">
      <c r="C1601" s="139"/>
      <c r="D1601" s="139"/>
      <c r="AA1601" s="78"/>
      <c r="AB1601" s="78"/>
      <c r="AC1601" s="78"/>
      <c r="AD1601" s="78"/>
      <c r="AE1601" s="78"/>
      <c r="AG1601" s="131"/>
      <c r="AN1601" s="78"/>
      <c r="AO1601" s="78"/>
      <c r="AP1601" s="78"/>
      <c r="AQ1601" s="78"/>
      <c r="AR1601" s="78"/>
      <c r="AS1601" s="78"/>
      <c r="AT1601" s="78"/>
      <c r="AU1601" s="78"/>
      <c r="AV1601" s="78"/>
    </row>
    <row r="1602" spans="3:64" ht="12.95" customHeight="1">
      <c r="C1602" s="139"/>
      <c r="D1602" s="139"/>
      <c r="AA1602" s="78"/>
      <c r="AB1602" s="78"/>
      <c r="AC1602" s="78"/>
      <c r="AD1602" s="78"/>
      <c r="AE1602" s="78"/>
      <c r="AG1602" s="131"/>
      <c r="AN1602" s="78"/>
      <c r="AO1602" s="78"/>
      <c r="AP1602" s="78"/>
      <c r="AQ1602" s="78"/>
      <c r="AR1602" s="78"/>
      <c r="AS1602" s="78"/>
      <c r="AT1602" s="78"/>
      <c r="AU1602" s="78"/>
      <c r="AV1602" s="78"/>
      <c r="AX1602" s="78"/>
    </row>
    <row r="1603" spans="3:64" ht="12.95" customHeight="1">
      <c r="C1603" s="139"/>
      <c r="D1603" s="139"/>
      <c r="AA1603" s="78"/>
      <c r="AB1603" s="78"/>
      <c r="AC1603" s="78"/>
      <c r="AD1603" s="78"/>
      <c r="AE1603" s="78"/>
      <c r="AG1603" s="131"/>
      <c r="AN1603" s="78"/>
      <c r="AO1603" s="78"/>
      <c r="AP1603" s="78"/>
      <c r="AQ1603" s="78"/>
      <c r="AR1603" s="78"/>
      <c r="AS1603" s="78"/>
      <c r="AT1603" s="78"/>
      <c r="AU1603" s="78"/>
    </row>
    <row r="1604" spans="3:64" ht="12.95" customHeight="1">
      <c r="C1604" s="139"/>
      <c r="D1604" s="139"/>
      <c r="AA1604" s="78"/>
      <c r="AB1604" s="78"/>
      <c r="AC1604" s="78"/>
      <c r="AD1604" s="78"/>
      <c r="AE1604" s="78"/>
      <c r="AG1604" s="131"/>
      <c r="AN1604" s="78"/>
      <c r="AO1604" s="78"/>
      <c r="AP1604" s="78"/>
      <c r="AQ1604" s="78"/>
      <c r="AR1604" s="78"/>
      <c r="AS1604" s="78"/>
      <c r="AT1604" s="78"/>
      <c r="AU1604" s="78"/>
      <c r="AV1604" s="78"/>
      <c r="AX1604" s="78"/>
    </row>
    <row r="1605" spans="3:64" ht="12.95" customHeight="1">
      <c r="C1605" s="139"/>
      <c r="D1605" s="139"/>
      <c r="AA1605" s="78"/>
      <c r="AB1605" s="78"/>
      <c r="AC1605" s="78"/>
      <c r="AD1605" s="78"/>
      <c r="AE1605" s="78"/>
      <c r="AG1605" s="131"/>
      <c r="AN1605" s="78"/>
      <c r="AO1605" s="78"/>
      <c r="AP1605" s="78"/>
      <c r="AQ1605" s="78"/>
      <c r="AR1605" s="78"/>
      <c r="AS1605" s="78"/>
      <c r="AT1605" s="78"/>
      <c r="AU1605" s="78"/>
    </row>
    <row r="1606" spans="3:64" ht="12.95" customHeight="1">
      <c r="C1606" s="139"/>
      <c r="D1606" s="139"/>
      <c r="AA1606" s="78"/>
      <c r="AB1606" s="78"/>
      <c r="AC1606" s="78"/>
      <c r="AD1606" s="78"/>
      <c r="AE1606" s="78"/>
      <c r="AG1606" s="131"/>
      <c r="AN1606" s="78"/>
      <c r="AO1606" s="78"/>
      <c r="AP1606" s="78"/>
      <c r="AQ1606" s="78"/>
      <c r="AR1606" s="78"/>
      <c r="AS1606" s="78"/>
      <c r="AT1606" s="78"/>
      <c r="AU1606" s="78"/>
      <c r="AV1606" s="78"/>
    </row>
    <row r="1607" spans="3:64" ht="12.95" customHeight="1">
      <c r="C1607" s="139"/>
      <c r="D1607" s="139"/>
      <c r="AA1607" s="78"/>
      <c r="AB1607" s="78"/>
      <c r="AC1607" s="78"/>
      <c r="AD1607" s="78"/>
      <c r="AE1607" s="78"/>
      <c r="AG1607" s="131"/>
      <c r="AN1607" s="78"/>
      <c r="AO1607" s="78"/>
      <c r="AP1607" s="78"/>
      <c r="AQ1607" s="78"/>
      <c r="AR1607" s="78"/>
      <c r="AS1607" s="78"/>
      <c r="AT1607" s="78"/>
      <c r="AU1607" s="78"/>
      <c r="AV1607" s="78"/>
      <c r="AW1607" s="78"/>
      <c r="AX1607" s="78"/>
      <c r="AY1607" s="78"/>
      <c r="AZ1607" s="78"/>
      <c r="BA1607" s="78"/>
      <c r="BB1607" s="78"/>
      <c r="BC1607" s="78"/>
      <c r="BD1607" s="78"/>
      <c r="BE1607" s="78"/>
      <c r="BF1607" s="78"/>
      <c r="BG1607" s="78"/>
      <c r="BH1607" s="78"/>
      <c r="BI1607" s="78"/>
      <c r="BJ1607" s="78"/>
      <c r="BK1607" s="78"/>
      <c r="BL1607" s="78"/>
    </row>
    <row r="1608" spans="3:64" ht="12.95" customHeight="1">
      <c r="C1608" s="139"/>
      <c r="D1608" s="139"/>
      <c r="AA1608" s="78"/>
      <c r="AB1608" s="78"/>
      <c r="AC1608" s="78"/>
      <c r="AD1608" s="78"/>
      <c r="AE1608" s="78"/>
      <c r="AG1608" s="131"/>
      <c r="AN1608" s="78"/>
      <c r="AO1608" s="78"/>
      <c r="AP1608" s="78"/>
      <c r="AQ1608" s="78"/>
      <c r="AR1608" s="78"/>
      <c r="AS1608" s="78"/>
      <c r="AT1608" s="78"/>
      <c r="AU1608" s="78"/>
    </row>
    <row r="1609" spans="3:64" ht="12.95" customHeight="1">
      <c r="C1609" s="139"/>
      <c r="D1609" s="139"/>
      <c r="AA1609" s="78"/>
      <c r="AB1609" s="78"/>
      <c r="AC1609" s="78"/>
      <c r="AD1609" s="78"/>
      <c r="AE1609" s="78"/>
      <c r="AG1609" s="131"/>
      <c r="AN1609" s="78"/>
      <c r="AO1609" s="78"/>
      <c r="AP1609" s="78"/>
      <c r="AQ1609" s="78"/>
      <c r="AR1609" s="78"/>
      <c r="AS1609" s="78"/>
      <c r="AT1609" s="78"/>
      <c r="AU1609" s="78"/>
      <c r="AV1609" s="78"/>
    </row>
    <row r="1610" spans="3:64" ht="12.95" customHeight="1">
      <c r="C1610" s="139"/>
      <c r="D1610" s="139"/>
      <c r="AA1610" s="78"/>
      <c r="AB1610" s="78"/>
      <c r="AC1610" s="78"/>
      <c r="AD1610" s="78"/>
      <c r="AE1610" s="78"/>
      <c r="AG1610" s="131"/>
      <c r="AN1610" s="78"/>
      <c r="AO1610" s="78"/>
      <c r="AP1610" s="78"/>
      <c r="AQ1610" s="78"/>
      <c r="AR1610" s="78"/>
      <c r="AS1610" s="78"/>
      <c r="AT1610" s="78"/>
      <c r="AU1610" s="78"/>
    </row>
    <row r="1611" spans="3:64" ht="12.95" customHeight="1">
      <c r="C1611" s="139"/>
      <c r="D1611" s="139"/>
      <c r="AA1611" s="78"/>
      <c r="AB1611" s="78"/>
      <c r="AC1611" s="78"/>
      <c r="AD1611" s="78"/>
      <c r="AE1611" s="78"/>
      <c r="AG1611" s="131"/>
      <c r="AN1611" s="78"/>
      <c r="AO1611" s="78"/>
      <c r="AP1611" s="78"/>
      <c r="AQ1611" s="78"/>
      <c r="AR1611" s="78"/>
      <c r="AS1611" s="78"/>
      <c r="AT1611" s="78"/>
      <c r="AU1611" s="78"/>
      <c r="AV1611" s="78"/>
      <c r="AX1611" s="78"/>
    </row>
    <row r="1612" spans="3:64" ht="12.95" customHeight="1">
      <c r="C1612" s="139"/>
      <c r="D1612" s="139"/>
      <c r="AA1612" s="78"/>
      <c r="AB1612" s="78"/>
      <c r="AC1612" s="78"/>
      <c r="AD1612" s="78"/>
      <c r="AE1612" s="78"/>
      <c r="AG1612" s="131"/>
      <c r="AN1612" s="78"/>
      <c r="AO1612" s="78"/>
      <c r="AP1612" s="78"/>
      <c r="AQ1612" s="78"/>
      <c r="AR1612" s="78"/>
      <c r="AS1612" s="78"/>
      <c r="AT1612" s="78"/>
      <c r="AU1612" s="78"/>
      <c r="AV1612" s="78"/>
    </row>
    <row r="1613" spans="3:64" ht="12.95" customHeight="1">
      <c r="C1613" s="139"/>
      <c r="D1613" s="139"/>
      <c r="AA1613" s="78"/>
      <c r="AB1613" s="78"/>
      <c r="AC1613" s="78"/>
      <c r="AD1613" s="78"/>
      <c r="AE1613" s="78"/>
      <c r="AG1613" s="131"/>
      <c r="AN1613" s="78"/>
      <c r="AO1613" s="78"/>
      <c r="AP1613" s="78"/>
      <c r="AQ1613" s="78"/>
      <c r="AR1613" s="78"/>
      <c r="AS1613" s="78"/>
      <c r="AT1613" s="78"/>
      <c r="AU1613" s="78"/>
    </row>
    <row r="1614" spans="3:64" ht="12.95" customHeight="1">
      <c r="C1614" s="139"/>
      <c r="D1614" s="139"/>
      <c r="AA1614" s="78"/>
      <c r="AB1614" s="78"/>
      <c r="AC1614" s="78"/>
      <c r="AD1614" s="78"/>
      <c r="AE1614" s="78"/>
      <c r="AG1614" s="131"/>
      <c r="AN1614" s="78"/>
      <c r="AO1614" s="78"/>
      <c r="AP1614" s="78"/>
      <c r="AQ1614" s="78"/>
      <c r="AR1614" s="78"/>
      <c r="AS1614" s="78"/>
      <c r="AT1614" s="78"/>
      <c r="AU1614" s="78"/>
    </row>
    <row r="1615" spans="3:64" ht="12.95" customHeight="1">
      <c r="C1615" s="139"/>
      <c r="D1615" s="139"/>
      <c r="AA1615" s="78"/>
      <c r="AB1615" s="78"/>
      <c r="AC1615" s="78"/>
      <c r="AD1615" s="78"/>
      <c r="AE1615" s="78"/>
      <c r="AG1615" s="131"/>
      <c r="AN1615" s="78"/>
      <c r="AO1615" s="78"/>
      <c r="AP1615" s="78"/>
      <c r="AQ1615" s="78"/>
      <c r="AR1615" s="78"/>
      <c r="AS1615" s="78"/>
      <c r="AT1615" s="78"/>
      <c r="AU1615" s="78"/>
      <c r="AV1615" s="78"/>
      <c r="AX1615" s="78"/>
      <c r="AY1615" s="78"/>
      <c r="AZ1615" s="78"/>
      <c r="BA1615" s="78"/>
      <c r="BB1615" s="78"/>
      <c r="BC1615" s="78"/>
      <c r="BD1615" s="78"/>
      <c r="BE1615" s="78"/>
      <c r="BF1615" s="78"/>
      <c r="BG1615" s="78"/>
      <c r="BH1615" s="78"/>
      <c r="BI1615" s="78"/>
      <c r="BJ1615" s="78"/>
      <c r="BK1615" s="78"/>
      <c r="BL1615" s="78"/>
    </row>
    <row r="1616" spans="3:64" ht="12.95" customHeight="1">
      <c r="C1616" s="139"/>
      <c r="D1616" s="139"/>
      <c r="AA1616" s="78"/>
      <c r="AB1616" s="78"/>
      <c r="AC1616" s="78"/>
      <c r="AD1616" s="78"/>
      <c r="AE1616" s="78"/>
      <c r="AG1616" s="131"/>
      <c r="AN1616" s="78"/>
      <c r="AO1616" s="78"/>
      <c r="AP1616" s="78"/>
      <c r="AQ1616" s="78"/>
      <c r="AR1616" s="78"/>
      <c r="AS1616" s="78"/>
      <c r="AT1616" s="78"/>
      <c r="AU1616" s="78"/>
      <c r="AV1616" s="78"/>
    </row>
    <row r="1617" spans="3:64" ht="12.95" customHeight="1">
      <c r="C1617" s="139"/>
      <c r="D1617" s="139"/>
      <c r="AA1617" s="78"/>
      <c r="AB1617" s="78"/>
      <c r="AC1617" s="78"/>
      <c r="AD1617" s="78"/>
      <c r="AE1617" s="78"/>
      <c r="AG1617" s="131"/>
      <c r="AN1617" s="78"/>
      <c r="AO1617" s="78"/>
      <c r="AP1617" s="78"/>
      <c r="AQ1617" s="78"/>
      <c r="AR1617" s="78"/>
      <c r="AS1617" s="78"/>
      <c r="AT1617" s="78"/>
      <c r="AU1617" s="78"/>
      <c r="AV1617" s="78"/>
    </row>
    <row r="1618" spans="3:64" ht="12.95" customHeight="1">
      <c r="C1618" s="139"/>
      <c r="D1618" s="139"/>
      <c r="AA1618" s="78"/>
      <c r="AB1618" s="78"/>
      <c r="AC1618" s="78"/>
      <c r="AD1618" s="78"/>
      <c r="AE1618" s="78"/>
      <c r="AG1618" s="131"/>
      <c r="AN1618" s="78"/>
      <c r="AO1618" s="78"/>
      <c r="AP1618" s="78"/>
      <c r="AQ1618" s="78"/>
      <c r="AR1618" s="78"/>
      <c r="AS1618" s="78"/>
      <c r="AT1618" s="78"/>
      <c r="AU1618" s="78"/>
      <c r="AV1618" s="78"/>
    </row>
    <row r="1619" spans="3:64" ht="12.95" customHeight="1">
      <c r="C1619" s="139"/>
      <c r="D1619" s="139"/>
      <c r="AA1619" s="78"/>
      <c r="AB1619" s="78"/>
      <c r="AC1619" s="78"/>
      <c r="AD1619" s="78"/>
      <c r="AE1619" s="78"/>
      <c r="AG1619" s="131"/>
      <c r="AN1619" s="78"/>
      <c r="AO1619" s="78"/>
      <c r="AP1619" s="78"/>
      <c r="AQ1619" s="78"/>
      <c r="AR1619" s="78"/>
      <c r="AS1619" s="78"/>
      <c r="AT1619" s="78"/>
      <c r="AU1619" s="78"/>
      <c r="AV1619" s="78"/>
      <c r="AX1619" s="78"/>
    </row>
    <row r="1620" spans="3:64" ht="12.95" customHeight="1">
      <c r="C1620" s="139"/>
      <c r="D1620" s="139"/>
      <c r="AA1620" s="78"/>
      <c r="AB1620" s="78"/>
      <c r="AC1620" s="78"/>
      <c r="AD1620" s="78"/>
      <c r="AE1620" s="78"/>
      <c r="AG1620" s="131"/>
      <c r="AN1620" s="78"/>
      <c r="AO1620" s="78"/>
      <c r="AP1620" s="78"/>
      <c r="AQ1620" s="78"/>
      <c r="AR1620" s="78"/>
      <c r="AS1620" s="78"/>
      <c r="AT1620" s="78"/>
      <c r="AU1620" s="78"/>
      <c r="AV1620" s="78"/>
    </row>
    <row r="1621" spans="3:64" ht="12.95" customHeight="1">
      <c r="C1621" s="139"/>
      <c r="D1621" s="139"/>
      <c r="AA1621" s="78"/>
      <c r="AB1621" s="78"/>
      <c r="AC1621" s="78"/>
      <c r="AD1621" s="78"/>
      <c r="AE1621" s="78"/>
      <c r="AG1621" s="131"/>
      <c r="AN1621" s="78"/>
      <c r="AO1621" s="78"/>
      <c r="AP1621" s="78"/>
      <c r="AQ1621" s="78"/>
      <c r="AR1621" s="78"/>
      <c r="AS1621" s="78"/>
      <c r="AT1621" s="78"/>
      <c r="AU1621" s="78"/>
      <c r="AV1621" s="78"/>
    </row>
    <row r="1622" spans="3:64" ht="12.95" customHeight="1">
      <c r="C1622" s="139"/>
      <c r="D1622" s="139"/>
      <c r="AA1622" s="78"/>
      <c r="AB1622" s="78"/>
      <c r="AC1622" s="78"/>
      <c r="AD1622" s="78"/>
      <c r="AE1622" s="78"/>
      <c r="AG1622" s="131"/>
      <c r="AN1622" s="78"/>
      <c r="AO1622" s="78"/>
      <c r="AP1622" s="78"/>
      <c r="AQ1622" s="78"/>
      <c r="AR1622" s="78"/>
      <c r="AS1622" s="78"/>
      <c r="AT1622" s="78"/>
      <c r="AU1622" s="78"/>
      <c r="AV1622" s="78"/>
      <c r="AW1622" s="78"/>
      <c r="AX1622" s="78"/>
      <c r="AY1622" s="78"/>
      <c r="AZ1622" s="78"/>
      <c r="BA1622" s="78"/>
      <c r="BB1622" s="78"/>
      <c r="BC1622" s="78"/>
      <c r="BD1622" s="78"/>
      <c r="BE1622" s="78"/>
      <c r="BF1622" s="78"/>
      <c r="BG1622" s="78"/>
      <c r="BH1622" s="78"/>
      <c r="BI1622" s="78"/>
      <c r="BJ1622" s="78"/>
      <c r="BK1622" s="78"/>
      <c r="BL1622" s="78"/>
    </row>
    <row r="1623" spans="3:64" ht="12.95" customHeight="1">
      <c r="C1623" s="139"/>
      <c r="D1623" s="139"/>
      <c r="AA1623" s="78"/>
      <c r="AB1623" s="78"/>
      <c r="AC1623" s="78"/>
      <c r="AD1623" s="78"/>
      <c r="AE1623" s="78"/>
      <c r="AG1623" s="131"/>
      <c r="AN1623" s="78"/>
      <c r="AO1623" s="78"/>
      <c r="AP1623" s="78"/>
      <c r="AQ1623" s="78"/>
      <c r="AR1623" s="78"/>
      <c r="AS1623" s="78"/>
      <c r="AT1623" s="78"/>
      <c r="AU1623" s="78"/>
      <c r="AV1623" s="78"/>
      <c r="AX1623" s="78"/>
      <c r="AY1623" s="78"/>
      <c r="AZ1623" s="78"/>
      <c r="BA1623" s="78"/>
      <c r="BB1623" s="78"/>
      <c r="BC1623" s="78"/>
      <c r="BD1623" s="78"/>
      <c r="BE1623" s="78"/>
      <c r="BF1623" s="78"/>
      <c r="BG1623" s="78"/>
      <c r="BH1623" s="78"/>
      <c r="BI1623" s="78"/>
      <c r="BJ1623" s="78"/>
      <c r="BK1623" s="78"/>
      <c r="BL1623" s="78"/>
    </row>
    <row r="1624" spans="3:64" ht="12.95" customHeight="1">
      <c r="C1624" s="139"/>
      <c r="D1624" s="139"/>
      <c r="AA1624" s="78"/>
      <c r="AB1624" s="78"/>
      <c r="AC1624" s="78"/>
      <c r="AD1624" s="78"/>
      <c r="AE1624" s="78"/>
      <c r="AG1624" s="131"/>
      <c r="AN1624" s="78"/>
      <c r="AO1624" s="78"/>
      <c r="AP1624" s="78"/>
      <c r="AQ1624" s="78"/>
      <c r="AR1624" s="78"/>
      <c r="AS1624" s="78"/>
      <c r="AT1624" s="78"/>
      <c r="AU1624" s="78"/>
      <c r="AV1624" s="78"/>
      <c r="AX1624" s="78"/>
    </row>
    <row r="1625" spans="3:64" ht="12.95" customHeight="1">
      <c r="C1625" s="139"/>
      <c r="D1625" s="139"/>
      <c r="AA1625" s="78"/>
      <c r="AB1625" s="78"/>
      <c r="AC1625" s="78"/>
      <c r="AD1625" s="78"/>
      <c r="AE1625" s="78"/>
      <c r="AG1625" s="131"/>
      <c r="AN1625" s="78"/>
      <c r="AO1625" s="78"/>
      <c r="AP1625" s="78"/>
      <c r="AQ1625" s="78"/>
      <c r="AR1625" s="78"/>
      <c r="AS1625" s="78"/>
      <c r="AT1625" s="78"/>
      <c r="AU1625" s="78"/>
      <c r="AV1625" s="78"/>
      <c r="AW1625" s="78"/>
      <c r="AX1625" s="78"/>
      <c r="AY1625" s="78"/>
      <c r="AZ1625" s="78"/>
      <c r="BA1625" s="78"/>
      <c r="BB1625" s="78"/>
      <c r="BC1625" s="78"/>
      <c r="BD1625" s="78"/>
      <c r="BE1625" s="78"/>
      <c r="BF1625" s="78"/>
      <c r="BG1625" s="78"/>
      <c r="BH1625" s="78"/>
      <c r="BI1625" s="78"/>
      <c r="BJ1625" s="78"/>
      <c r="BK1625" s="78"/>
      <c r="BL1625" s="78"/>
    </row>
    <row r="1626" spans="3:64" ht="12.95" customHeight="1">
      <c r="C1626" s="139"/>
      <c r="D1626" s="139"/>
      <c r="AA1626" s="78"/>
      <c r="AB1626" s="78"/>
      <c r="AC1626" s="78"/>
      <c r="AD1626" s="78"/>
      <c r="AE1626" s="78"/>
      <c r="AG1626" s="131"/>
      <c r="AN1626" s="78"/>
      <c r="AO1626" s="78"/>
      <c r="AP1626" s="78"/>
      <c r="AQ1626" s="78"/>
      <c r="AR1626" s="78"/>
      <c r="AS1626" s="78"/>
      <c r="AT1626" s="78"/>
      <c r="AU1626" s="78"/>
    </row>
    <row r="1627" spans="3:64" ht="12.95" customHeight="1">
      <c r="C1627" s="139"/>
      <c r="D1627" s="139"/>
      <c r="AA1627" s="78"/>
      <c r="AB1627" s="78"/>
      <c r="AC1627" s="78"/>
      <c r="AD1627" s="78"/>
      <c r="AE1627" s="78"/>
      <c r="AG1627" s="131"/>
      <c r="AN1627" s="78"/>
      <c r="AO1627" s="78"/>
      <c r="AP1627" s="78"/>
      <c r="AQ1627" s="78"/>
      <c r="AR1627" s="78"/>
      <c r="AS1627" s="78"/>
      <c r="AT1627" s="78"/>
      <c r="AU1627" s="78"/>
    </row>
    <row r="1628" spans="3:64" ht="12.95" customHeight="1">
      <c r="C1628" s="139"/>
      <c r="D1628" s="139"/>
      <c r="AA1628" s="78"/>
      <c r="AB1628" s="78"/>
      <c r="AC1628" s="78"/>
      <c r="AD1628" s="78"/>
      <c r="AE1628" s="78"/>
      <c r="AG1628" s="131"/>
      <c r="AN1628" s="78"/>
      <c r="AO1628" s="78"/>
      <c r="AP1628" s="78"/>
      <c r="AQ1628" s="78"/>
      <c r="AR1628" s="78"/>
      <c r="AS1628" s="78"/>
      <c r="AT1628" s="78"/>
      <c r="AU1628" s="78"/>
      <c r="AV1628" s="78"/>
      <c r="AX1628" s="78"/>
      <c r="AY1628" s="78"/>
      <c r="AZ1628" s="78"/>
      <c r="BA1628" s="78"/>
      <c r="BB1628" s="78"/>
      <c r="BC1628" s="78"/>
      <c r="BD1628" s="78"/>
      <c r="BE1628" s="78"/>
      <c r="BF1628" s="78"/>
      <c r="BG1628" s="78"/>
      <c r="BH1628" s="78"/>
      <c r="BI1628" s="78"/>
      <c r="BJ1628" s="78"/>
      <c r="BK1628" s="78"/>
      <c r="BL1628" s="78"/>
    </row>
    <row r="1629" spans="3:64" ht="12.95" customHeight="1">
      <c r="C1629" s="139"/>
      <c r="D1629" s="139"/>
      <c r="AA1629" s="78"/>
      <c r="AB1629" s="78"/>
      <c r="AC1629" s="78"/>
      <c r="AD1629" s="78"/>
      <c r="AE1629" s="78"/>
      <c r="AG1629" s="131"/>
      <c r="AN1629" s="78"/>
      <c r="AO1629" s="78"/>
      <c r="AP1629" s="78"/>
      <c r="AQ1629" s="78"/>
      <c r="AR1629" s="78"/>
      <c r="AS1629" s="78"/>
      <c r="AT1629" s="78"/>
      <c r="AU1629" s="78"/>
      <c r="AV1629" s="78"/>
    </row>
    <row r="1630" spans="3:64" ht="12.95" customHeight="1">
      <c r="C1630" s="139"/>
      <c r="D1630" s="139"/>
      <c r="AA1630" s="78"/>
      <c r="AB1630" s="78"/>
      <c r="AC1630" s="78"/>
      <c r="AD1630" s="78"/>
      <c r="AE1630" s="78"/>
      <c r="AG1630" s="131"/>
      <c r="AN1630" s="78"/>
      <c r="AO1630" s="78"/>
      <c r="AP1630" s="78"/>
      <c r="AQ1630" s="78"/>
      <c r="AR1630" s="78"/>
      <c r="AS1630" s="78"/>
      <c r="AT1630" s="78"/>
      <c r="AU1630" s="78"/>
      <c r="AV1630" s="78"/>
      <c r="AW1630" s="78"/>
      <c r="AX1630" s="78"/>
      <c r="AY1630" s="78"/>
      <c r="AZ1630" s="78"/>
      <c r="BA1630" s="78"/>
      <c r="BB1630" s="78"/>
      <c r="BC1630" s="78"/>
      <c r="BD1630" s="78"/>
      <c r="BE1630" s="78"/>
      <c r="BF1630" s="78"/>
      <c r="BG1630" s="78"/>
      <c r="BH1630" s="78"/>
      <c r="BI1630" s="78"/>
      <c r="BJ1630" s="78"/>
      <c r="BK1630" s="78"/>
      <c r="BL1630" s="78"/>
    </row>
    <row r="1631" spans="3:64" ht="12.95" customHeight="1">
      <c r="C1631" s="139"/>
      <c r="D1631" s="139"/>
      <c r="AA1631" s="78"/>
      <c r="AB1631" s="78"/>
      <c r="AC1631" s="78"/>
      <c r="AD1631" s="78"/>
      <c r="AE1631" s="78"/>
      <c r="AG1631" s="131"/>
      <c r="AN1631" s="78"/>
      <c r="AO1631" s="78"/>
      <c r="AP1631" s="78"/>
      <c r="AQ1631" s="78"/>
      <c r="AR1631" s="78"/>
      <c r="AS1631" s="78"/>
      <c r="AT1631" s="78"/>
      <c r="AU1631" s="78"/>
    </row>
    <row r="1632" spans="3:64" ht="12.95" customHeight="1">
      <c r="C1632" s="139"/>
      <c r="D1632" s="139"/>
      <c r="AA1632" s="78"/>
      <c r="AB1632" s="78"/>
      <c r="AC1632" s="78"/>
      <c r="AD1632" s="78"/>
      <c r="AE1632" s="78"/>
      <c r="AG1632" s="131"/>
      <c r="AN1632" s="78"/>
      <c r="AO1632" s="78"/>
      <c r="AP1632" s="78"/>
      <c r="AQ1632" s="78"/>
      <c r="AR1632" s="78"/>
      <c r="AS1632" s="78"/>
      <c r="AT1632" s="78"/>
      <c r="AU1632" s="78"/>
      <c r="AV1632" s="78"/>
      <c r="AW1632" s="78"/>
      <c r="AX1632" s="78"/>
      <c r="AY1632" s="78"/>
      <c r="AZ1632" s="78"/>
      <c r="BA1632" s="78"/>
      <c r="BB1632" s="78"/>
      <c r="BC1632" s="78"/>
      <c r="BD1632" s="78"/>
      <c r="BE1632" s="78"/>
      <c r="BF1632" s="78"/>
      <c r="BG1632" s="78"/>
      <c r="BH1632" s="78"/>
      <c r="BI1632" s="78"/>
      <c r="BJ1632" s="78"/>
      <c r="BK1632" s="78"/>
      <c r="BL1632" s="78"/>
    </row>
    <row r="1633" spans="3:64" ht="12.95" customHeight="1">
      <c r="C1633" s="139"/>
      <c r="D1633" s="139"/>
      <c r="AA1633" s="78"/>
      <c r="AB1633" s="78"/>
      <c r="AC1633" s="78"/>
      <c r="AD1633" s="78"/>
      <c r="AE1633" s="78"/>
      <c r="AG1633" s="131"/>
      <c r="AN1633" s="78"/>
      <c r="AO1633" s="78"/>
      <c r="AP1633" s="78"/>
      <c r="AQ1633" s="78"/>
      <c r="AR1633" s="78"/>
      <c r="AS1633" s="78"/>
      <c r="AT1633" s="78"/>
      <c r="AU1633" s="78"/>
    </row>
    <row r="1634" spans="3:64" ht="12.95" customHeight="1">
      <c r="C1634" s="139"/>
      <c r="D1634" s="139"/>
      <c r="AA1634" s="78"/>
      <c r="AB1634" s="78"/>
      <c r="AC1634" s="78"/>
      <c r="AD1634" s="78"/>
      <c r="AE1634" s="78"/>
      <c r="AG1634" s="131"/>
      <c r="AN1634" s="78"/>
      <c r="AO1634" s="78"/>
      <c r="AP1634" s="78"/>
      <c r="AQ1634" s="78"/>
      <c r="AR1634" s="78"/>
      <c r="AS1634" s="78"/>
      <c r="AT1634" s="78"/>
      <c r="AU1634" s="78"/>
    </row>
    <row r="1635" spans="3:64" ht="12.95" customHeight="1">
      <c r="C1635" s="139"/>
      <c r="D1635" s="139"/>
      <c r="AA1635" s="78"/>
      <c r="AB1635" s="78"/>
      <c r="AC1635" s="78"/>
      <c r="AD1635" s="78"/>
      <c r="AE1635" s="78"/>
      <c r="AG1635" s="131"/>
      <c r="AN1635" s="78"/>
      <c r="AO1635" s="78"/>
      <c r="AP1635" s="78"/>
      <c r="AQ1635" s="78"/>
      <c r="AR1635" s="78"/>
      <c r="AS1635" s="78"/>
      <c r="AT1635" s="78"/>
      <c r="AU1635" s="78"/>
    </row>
    <row r="1636" spans="3:64" ht="12.95" customHeight="1">
      <c r="C1636" s="139"/>
      <c r="D1636" s="139"/>
      <c r="AA1636" s="78"/>
      <c r="AB1636" s="78"/>
      <c r="AC1636" s="78"/>
      <c r="AD1636" s="78"/>
      <c r="AE1636" s="78"/>
      <c r="AG1636" s="131"/>
      <c r="AN1636" s="78"/>
      <c r="AO1636" s="78"/>
      <c r="AP1636" s="78"/>
      <c r="AQ1636" s="78"/>
      <c r="AR1636" s="78"/>
      <c r="AS1636" s="78"/>
      <c r="AT1636" s="78"/>
      <c r="AU1636" s="78"/>
    </row>
    <row r="1637" spans="3:64" ht="12.95" customHeight="1">
      <c r="C1637" s="139"/>
      <c r="D1637" s="139"/>
      <c r="AA1637" s="78"/>
      <c r="AB1637" s="78"/>
      <c r="AC1637" s="78"/>
      <c r="AD1637" s="78"/>
      <c r="AE1637" s="78"/>
      <c r="AG1637" s="131"/>
      <c r="AN1637" s="78"/>
      <c r="AO1637" s="78"/>
      <c r="AP1637" s="78"/>
      <c r="AQ1637" s="78"/>
      <c r="AR1637" s="78"/>
      <c r="AS1637" s="78"/>
      <c r="AT1637" s="78"/>
      <c r="AU1637" s="78"/>
    </row>
    <row r="1638" spans="3:64" ht="12.95" customHeight="1">
      <c r="C1638" s="139"/>
      <c r="D1638" s="139"/>
      <c r="AA1638" s="78"/>
      <c r="AB1638" s="78"/>
      <c r="AC1638" s="78"/>
      <c r="AD1638" s="78"/>
      <c r="AE1638" s="78"/>
      <c r="AG1638" s="131"/>
      <c r="AN1638" s="78"/>
      <c r="AO1638" s="78"/>
      <c r="AP1638" s="78"/>
      <c r="AQ1638" s="78"/>
      <c r="AR1638" s="78"/>
      <c r="AS1638" s="78"/>
      <c r="AT1638" s="78"/>
      <c r="AU1638" s="78"/>
      <c r="AV1638" s="78"/>
      <c r="AX1638" s="78"/>
    </row>
    <row r="1639" spans="3:64" ht="12.95" customHeight="1">
      <c r="C1639" s="139"/>
      <c r="D1639" s="139"/>
      <c r="AA1639" s="78"/>
      <c r="AB1639" s="78"/>
      <c r="AC1639" s="78"/>
      <c r="AD1639" s="78"/>
      <c r="AE1639" s="78"/>
      <c r="AG1639" s="131"/>
      <c r="AN1639" s="78"/>
      <c r="AO1639" s="78"/>
      <c r="AP1639" s="78"/>
      <c r="AQ1639" s="78"/>
      <c r="AR1639" s="78"/>
      <c r="AS1639" s="78"/>
      <c r="AT1639" s="78"/>
      <c r="AU1639" s="78"/>
      <c r="AV1639" s="78"/>
      <c r="AX1639" s="78"/>
    </row>
    <row r="1640" spans="3:64" ht="12.95" customHeight="1">
      <c r="C1640" s="139"/>
      <c r="D1640" s="139"/>
      <c r="AA1640" s="78"/>
      <c r="AB1640" s="78"/>
      <c r="AC1640" s="78"/>
      <c r="AD1640" s="78"/>
      <c r="AE1640" s="78"/>
      <c r="AG1640" s="131"/>
      <c r="AN1640" s="78"/>
      <c r="AO1640" s="78"/>
      <c r="AP1640" s="78"/>
      <c r="AQ1640" s="78"/>
      <c r="AR1640" s="78"/>
      <c r="AS1640" s="78"/>
      <c r="AT1640" s="78"/>
      <c r="AU1640" s="78"/>
      <c r="AV1640" s="78"/>
      <c r="AW1640" s="78"/>
      <c r="AX1640" s="78"/>
      <c r="AY1640" s="78"/>
      <c r="AZ1640" s="78"/>
      <c r="BA1640" s="78"/>
      <c r="BB1640" s="78"/>
      <c r="BC1640" s="78"/>
      <c r="BD1640" s="78"/>
      <c r="BE1640" s="78"/>
      <c r="BF1640" s="78"/>
      <c r="BG1640" s="78"/>
      <c r="BH1640" s="78"/>
      <c r="BI1640" s="78"/>
      <c r="BJ1640" s="78"/>
      <c r="BK1640" s="78"/>
      <c r="BL1640" s="78"/>
    </row>
    <row r="1641" spans="3:64" ht="12.95" customHeight="1">
      <c r="C1641" s="139"/>
      <c r="D1641" s="139"/>
      <c r="AA1641" s="78"/>
      <c r="AB1641" s="78"/>
      <c r="AC1641" s="78"/>
      <c r="AD1641" s="78"/>
      <c r="AE1641" s="78"/>
      <c r="AG1641" s="131"/>
      <c r="AN1641" s="78"/>
      <c r="AO1641" s="78"/>
      <c r="AP1641" s="78"/>
      <c r="AQ1641" s="78"/>
      <c r="AR1641" s="78"/>
      <c r="AS1641" s="78"/>
      <c r="AT1641" s="78"/>
      <c r="AU1641" s="78"/>
    </row>
    <row r="1642" spans="3:64" ht="12.95" customHeight="1">
      <c r="C1642" s="139"/>
      <c r="D1642" s="139"/>
      <c r="AA1642" s="78"/>
      <c r="AB1642" s="78"/>
      <c r="AC1642" s="78"/>
      <c r="AD1642" s="78"/>
      <c r="AE1642" s="78"/>
      <c r="AG1642" s="131"/>
      <c r="AN1642" s="78"/>
      <c r="AO1642" s="78"/>
      <c r="AP1642" s="78"/>
      <c r="AQ1642" s="78"/>
      <c r="AR1642" s="78"/>
      <c r="AS1642" s="78"/>
      <c r="AT1642" s="78"/>
      <c r="AU1642" s="78"/>
      <c r="AV1642" s="78"/>
      <c r="AX1642" s="78"/>
      <c r="AY1642" s="78"/>
      <c r="AZ1642" s="78"/>
      <c r="BA1642" s="78"/>
      <c r="BB1642" s="78"/>
      <c r="BC1642" s="78"/>
      <c r="BD1642" s="78"/>
      <c r="BE1642" s="78"/>
      <c r="BF1642" s="78"/>
      <c r="BG1642" s="78"/>
      <c r="BH1642" s="78"/>
      <c r="BI1642" s="78"/>
      <c r="BJ1642" s="78"/>
      <c r="BK1642" s="78"/>
      <c r="BL1642" s="78"/>
    </row>
    <row r="1643" spans="3:64" ht="12.95" customHeight="1">
      <c r="C1643" s="139"/>
      <c r="D1643" s="139"/>
      <c r="AA1643" s="78"/>
      <c r="AB1643" s="78"/>
      <c r="AC1643" s="78"/>
      <c r="AD1643" s="78"/>
      <c r="AE1643" s="78"/>
      <c r="AG1643" s="131"/>
      <c r="AN1643" s="78"/>
      <c r="AO1643" s="78"/>
      <c r="AP1643" s="78"/>
      <c r="AQ1643" s="78"/>
      <c r="AR1643" s="78"/>
      <c r="AS1643" s="78"/>
      <c r="AT1643" s="78"/>
      <c r="AU1643" s="78"/>
      <c r="AV1643" s="84"/>
    </row>
    <row r="1644" spans="3:64" ht="12.95" customHeight="1">
      <c r="C1644" s="139"/>
      <c r="D1644" s="139"/>
      <c r="AA1644" s="78"/>
      <c r="AB1644" s="78"/>
      <c r="AC1644" s="78"/>
      <c r="AD1644" s="78"/>
      <c r="AE1644" s="78"/>
      <c r="AG1644" s="131"/>
      <c r="AN1644" s="78"/>
      <c r="AO1644" s="78"/>
      <c r="AP1644" s="78"/>
      <c r="AQ1644" s="78"/>
      <c r="AR1644" s="78"/>
      <c r="AS1644" s="78"/>
      <c r="AT1644" s="78"/>
      <c r="AU1644" s="78"/>
      <c r="AV1644" s="78"/>
    </row>
    <row r="1645" spans="3:64" ht="12.95" customHeight="1">
      <c r="C1645" s="139"/>
      <c r="D1645" s="139"/>
      <c r="AA1645" s="78"/>
      <c r="AB1645" s="78"/>
      <c r="AC1645" s="78"/>
      <c r="AD1645" s="78"/>
      <c r="AE1645" s="78"/>
      <c r="AG1645" s="131"/>
      <c r="AN1645" s="78"/>
      <c r="AO1645" s="78"/>
      <c r="AP1645" s="78"/>
      <c r="AQ1645" s="78"/>
      <c r="AR1645" s="78"/>
      <c r="AS1645" s="78"/>
      <c r="AT1645" s="78"/>
      <c r="AU1645" s="78"/>
      <c r="AV1645" s="78"/>
      <c r="AX1645" s="78"/>
      <c r="AY1645" s="78"/>
      <c r="AZ1645" s="78"/>
      <c r="BA1645" s="78"/>
      <c r="BB1645" s="78"/>
      <c r="BC1645" s="78"/>
      <c r="BD1645" s="78"/>
      <c r="BE1645" s="78"/>
      <c r="BF1645" s="78"/>
      <c r="BG1645" s="78"/>
      <c r="BH1645" s="78"/>
      <c r="BI1645" s="78"/>
      <c r="BJ1645" s="78"/>
      <c r="BK1645" s="78"/>
      <c r="BL1645" s="78"/>
    </row>
    <row r="1646" spans="3:64" ht="12.95" customHeight="1">
      <c r="C1646" s="139"/>
      <c r="D1646" s="139"/>
      <c r="AA1646" s="78"/>
      <c r="AB1646" s="78"/>
      <c r="AC1646" s="78"/>
      <c r="AD1646" s="78"/>
      <c r="AE1646" s="78"/>
      <c r="AG1646" s="131"/>
      <c r="AN1646" s="78"/>
      <c r="AO1646" s="78"/>
      <c r="AP1646" s="78"/>
      <c r="AQ1646" s="78"/>
      <c r="AR1646" s="78"/>
      <c r="AS1646" s="78"/>
      <c r="AT1646" s="78"/>
      <c r="AU1646" s="78"/>
      <c r="AV1646" s="78"/>
    </row>
    <row r="1647" spans="3:64" ht="12.95" customHeight="1">
      <c r="C1647" s="139"/>
      <c r="D1647" s="139"/>
      <c r="AA1647" s="78"/>
      <c r="AB1647" s="78"/>
      <c r="AC1647" s="78"/>
      <c r="AD1647" s="78"/>
      <c r="AE1647" s="78"/>
      <c r="AG1647" s="131"/>
      <c r="AN1647" s="78"/>
      <c r="AO1647" s="78"/>
      <c r="AP1647" s="78"/>
      <c r="AQ1647" s="78"/>
      <c r="AR1647" s="78"/>
      <c r="AS1647" s="78"/>
      <c r="AT1647" s="78"/>
      <c r="AU1647" s="78"/>
      <c r="AV1647" s="78"/>
    </row>
    <row r="1648" spans="3:64" ht="12.95" customHeight="1">
      <c r="C1648" s="139"/>
      <c r="D1648" s="139"/>
      <c r="AA1648" s="78"/>
      <c r="AB1648" s="78"/>
      <c r="AC1648" s="78"/>
      <c r="AD1648" s="78"/>
      <c r="AE1648" s="78"/>
      <c r="AG1648" s="131"/>
      <c r="AN1648" s="78"/>
      <c r="AO1648" s="78"/>
      <c r="AP1648" s="78"/>
      <c r="AQ1648" s="78"/>
      <c r="AR1648" s="78"/>
      <c r="AS1648" s="78"/>
      <c r="AT1648" s="78"/>
      <c r="AU1648" s="78"/>
    </row>
    <row r="1649" spans="3:64" ht="12.95" customHeight="1">
      <c r="C1649" s="139"/>
      <c r="D1649" s="139"/>
      <c r="AA1649" s="78"/>
      <c r="AB1649" s="78"/>
      <c r="AC1649" s="78"/>
      <c r="AD1649" s="78"/>
      <c r="AE1649" s="78"/>
      <c r="AG1649" s="131"/>
      <c r="AN1649" s="78"/>
      <c r="AO1649" s="78"/>
      <c r="AP1649" s="78"/>
      <c r="AQ1649" s="78"/>
      <c r="AR1649" s="78"/>
      <c r="AS1649" s="78"/>
      <c r="AT1649" s="78"/>
      <c r="AU1649" s="78"/>
    </row>
    <row r="1650" spans="3:64" ht="12.95" customHeight="1">
      <c r="C1650" s="139"/>
      <c r="D1650" s="139"/>
      <c r="AA1650" s="78"/>
      <c r="AB1650" s="78"/>
      <c r="AC1650" s="78"/>
      <c r="AD1650" s="78"/>
      <c r="AE1650" s="78"/>
      <c r="AG1650" s="131"/>
      <c r="AN1650" s="78"/>
      <c r="AO1650" s="78"/>
      <c r="AP1650" s="78"/>
      <c r="AQ1650" s="78"/>
      <c r="AR1650" s="78"/>
      <c r="AS1650" s="78"/>
      <c r="AT1650" s="78"/>
      <c r="AU1650" s="78"/>
    </row>
    <row r="1651" spans="3:64" ht="12.95" customHeight="1">
      <c r="C1651" s="139"/>
      <c r="D1651" s="139"/>
      <c r="AA1651" s="78"/>
      <c r="AB1651" s="78"/>
      <c r="AC1651" s="78"/>
      <c r="AD1651" s="78"/>
      <c r="AE1651" s="78"/>
      <c r="AG1651" s="131"/>
      <c r="AN1651" s="78"/>
      <c r="AO1651" s="78"/>
      <c r="AP1651" s="78"/>
      <c r="AQ1651" s="78"/>
      <c r="AR1651" s="78"/>
      <c r="AS1651" s="78"/>
      <c r="AT1651" s="78"/>
      <c r="AU1651" s="78"/>
    </row>
    <row r="1652" spans="3:64" ht="12.95" customHeight="1">
      <c r="C1652" s="139"/>
      <c r="D1652" s="139"/>
      <c r="AA1652" s="78"/>
      <c r="AB1652" s="78"/>
      <c r="AC1652" s="78"/>
      <c r="AD1652" s="78"/>
      <c r="AE1652" s="78"/>
      <c r="AG1652" s="131"/>
      <c r="AN1652" s="78"/>
      <c r="AO1652" s="78"/>
      <c r="AP1652" s="78"/>
      <c r="AQ1652" s="78"/>
      <c r="AR1652" s="78"/>
      <c r="AS1652" s="78"/>
      <c r="AT1652" s="78"/>
      <c r="AU1652" s="78"/>
    </row>
    <row r="1653" spans="3:64" ht="12.95" customHeight="1">
      <c r="C1653" s="139"/>
      <c r="D1653" s="139"/>
      <c r="AA1653" s="78"/>
      <c r="AB1653" s="78"/>
      <c r="AC1653" s="78"/>
      <c r="AD1653" s="78"/>
      <c r="AE1653" s="78"/>
      <c r="AG1653" s="131"/>
      <c r="AN1653" s="78"/>
      <c r="AO1653" s="78"/>
      <c r="AP1653" s="78"/>
      <c r="AQ1653" s="78"/>
      <c r="AR1653" s="78"/>
      <c r="AS1653" s="78"/>
      <c r="AT1653" s="78"/>
      <c r="AU1653" s="78"/>
    </row>
    <row r="1654" spans="3:64" ht="12.95" customHeight="1">
      <c r="C1654" s="139"/>
      <c r="D1654" s="139"/>
      <c r="AA1654" s="78"/>
      <c r="AB1654" s="78"/>
      <c r="AC1654" s="78"/>
      <c r="AD1654" s="78"/>
      <c r="AE1654" s="78"/>
      <c r="AG1654" s="131"/>
      <c r="AN1654" s="78"/>
      <c r="AO1654" s="78"/>
      <c r="AP1654" s="78"/>
      <c r="AQ1654" s="78"/>
      <c r="AR1654" s="78"/>
      <c r="AS1654" s="78"/>
      <c r="AT1654" s="78"/>
      <c r="AU1654" s="78"/>
    </row>
    <row r="1655" spans="3:64" ht="12.95" customHeight="1">
      <c r="C1655" s="139"/>
      <c r="D1655" s="139"/>
      <c r="AA1655" s="78"/>
      <c r="AB1655" s="78"/>
      <c r="AC1655" s="78"/>
      <c r="AD1655" s="78"/>
      <c r="AE1655" s="78"/>
      <c r="AG1655" s="131"/>
      <c r="AN1655" s="78"/>
      <c r="AO1655" s="78"/>
      <c r="AP1655" s="78"/>
      <c r="AQ1655" s="78"/>
      <c r="AR1655" s="78"/>
      <c r="AS1655" s="78"/>
      <c r="AT1655" s="78"/>
      <c r="AU1655" s="78"/>
      <c r="AV1655" s="78"/>
    </row>
    <row r="1656" spans="3:64" ht="12.95" customHeight="1">
      <c r="C1656" s="139"/>
      <c r="D1656" s="139"/>
      <c r="AA1656" s="78"/>
      <c r="AB1656" s="78"/>
      <c r="AC1656" s="78"/>
      <c r="AD1656" s="78"/>
      <c r="AE1656" s="78"/>
      <c r="AG1656" s="131"/>
      <c r="AN1656" s="78"/>
      <c r="AO1656" s="78"/>
      <c r="AP1656" s="78"/>
      <c r="AQ1656" s="78"/>
      <c r="AR1656" s="78"/>
      <c r="AS1656" s="78"/>
      <c r="AT1656" s="78"/>
      <c r="AU1656" s="78"/>
      <c r="AV1656" s="78"/>
      <c r="AW1656" s="78"/>
      <c r="AX1656" s="78"/>
      <c r="AY1656" s="78"/>
      <c r="AZ1656" s="78"/>
      <c r="BA1656" s="78"/>
      <c r="BB1656" s="78"/>
      <c r="BC1656" s="78"/>
      <c r="BD1656" s="78"/>
      <c r="BE1656" s="78"/>
      <c r="BF1656" s="78"/>
      <c r="BG1656" s="78"/>
      <c r="BH1656" s="78"/>
      <c r="BI1656" s="78"/>
      <c r="BJ1656" s="78"/>
      <c r="BK1656" s="78"/>
      <c r="BL1656" s="78"/>
    </row>
    <row r="1657" spans="3:64" ht="12.95" customHeight="1">
      <c r="C1657" s="139"/>
      <c r="D1657" s="139"/>
      <c r="AA1657" s="78"/>
      <c r="AB1657" s="78"/>
      <c r="AC1657" s="78"/>
      <c r="AD1657" s="78"/>
      <c r="AE1657" s="78"/>
      <c r="AG1657" s="131"/>
      <c r="AN1657" s="78"/>
      <c r="AO1657" s="78"/>
      <c r="AP1657" s="78"/>
      <c r="AQ1657" s="78"/>
      <c r="AR1657" s="78"/>
      <c r="AS1657" s="78"/>
      <c r="AT1657" s="78"/>
      <c r="AU1657" s="78"/>
    </row>
    <row r="1658" spans="3:64" ht="12.95" customHeight="1">
      <c r="C1658" s="139"/>
      <c r="D1658" s="139"/>
      <c r="AA1658" s="78"/>
      <c r="AB1658" s="78"/>
      <c r="AC1658" s="78"/>
      <c r="AD1658" s="78"/>
      <c r="AE1658" s="78"/>
      <c r="AG1658" s="131"/>
      <c r="AN1658" s="78"/>
      <c r="AO1658" s="78"/>
      <c r="AP1658" s="78"/>
      <c r="AQ1658" s="78"/>
      <c r="AR1658" s="78"/>
      <c r="AS1658" s="78"/>
      <c r="AT1658" s="78"/>
      <c r="AU1658" s="78"/>
    </row>
    <row r="1659" spans="3:64" ht="12.95" customHeight="1">
      <c r="C1659" s="139"/>
      <c r="D1659" s="139"/>
      <c r="AA1659" s="78"/>
      <c r="AB1659" s="78"/>
      <c r="AC1659" s="78"/>
      <c r="AD1659" s="78"/>
      <c r="AE1659" s="78"/>
      <c r="AG1659" s="131"/>
      <c r="AN1659" s="78"/>
      <c r="AO1659" s="78"/>
      <c r="AP1659" s="78"/>
      <c r="AQ1659" s="78"/>
      <c r="AR1659" s="78"/>
      <c r="AS1659" s="78"/>
      <c r="AT1659" s="78"/>
      <c r="AU1659" s="78"/>
    </row>
    <row r="1660" spans="3:64" ht="12.95" customHeight="1">
      <c r="C1660" s="139"/>
      <c r="D1660" s="139"/>
      <c r="AA1660" s="78"/>
      <c r="AB1660" s="78"/>
      <c r="AC1660" s="78"/>
      <c r="AD1660" s="78"/>
      <c r="AE1660" s="78"/>
      <c r="AG1660" s="131"/>
      <c r="AN1660" s="78"/>
      <c r="AO1660" s="78"/>
      <c r="AP1660" s="78"/>
      <c r="AQ1660" s="78"/>
      <c r="AR1660" s="78"/>
      <c r="AS1660" s="78"/>
      <c r="AT1660" s="78"/>
      <c r="AU1660" s="78"/>
    </row>
    <row r="1661" spans="3:64" ht="12.95" customHeight="1">
      <c r="C1661" s="139"/>
      <c r="D1661" s="139"/>
      <c r="AA1661" s="78"/>
      <c r="AB1661" s="78"/>
      <c r="AC1661" s="78"/>
      <c r="AD1661" s="78"/>
      <c r="AE1661" s="78"/>
      <c r="AG1661" s="131"/>
      <c r="AN1661" s="78"/>
      <c r="AO1661" s="78"/>
      <c r="AP1661" s="78"/>
      <c r="AQ1661" s="78"/>
      <c r="AR1661" s="78"/>
      <c r="AS1661" s="78"/>
      <c r="AT1661" s="78"/>
      <c r="AU1661" s="78"/>
      <c r="AV1661" s="78"/>
      <c r="AW1661" s="78"/>
      <c r="AX1661" s="78"/>
      <c r="AY1661" s="78"/>
      <c r="AZ1661" s="78"/>
      <c r="BA1661" s="78"/>
      <c r="BB1661" s="78"/>
      <c r="BC1661" s="78"/>
      <c r="BD1661" s="78"/>
      <c r="BE1661" s="78"/>
      <c r="BF1661" s="78"/>
      <c r="BG1661" s="78"/>
      <c r="BH1661" s="78"/>
      <c r="BI1661" s="78"/>
      <c r="BJ1661" s="78"/>
      <c r="BK1661" s="78"/>
      <c r="BL1661" s="78"/>
    </row>
    <row r="1662" spans="3:64" ht="12.95" customHeight="1">
      <c r="C1662" s="139"/>
      <c r="D1662" s="139"/>
      <c r="AA1662" s="78"/>
      <c r="AB1662" s="78"/>
      <c r="AC1662" s="78"/>
      <c r="AD1662" s="78"/>
      <c r="AE1662" s="78"/>
      <c r="AG1662" s="131"/>
      <c r="AN1662" s="78"/>
      <c r="AO1662" s="78"/>
      <c r="AP1662" s="78"/>
      <c r="AQ1662" s="78"/>
      <c r="AR1662" s="78"/>
      <c r="AS1662" s="78"/>
      <c r="AT1662" s="78"/>
      <c r="AU1662" s="78"/>
    </row>
    <row r="1663" spans="3:64" ht="12.95" customHeight="1">
      <c r="C1663" s="139"/>
      <c r="D1663" s="139"/>
      <c r="AA1663" s="78"/>
      <c r="AB1663" s="78"/>
      <c r="AC1663" s="78"/>
      <c r="AD1663" s="78"/>
      <c r="AE1663" s="78"/>
      <c r="AG1663" s="131"/>
      <c r="AN1663" s="78"/>
      <c r="AO1663" s="78"/>
      <c r="AP1663" s="78"/>
      <c r="AQ1663" s="78"/>
      <c r="AR1663" s="78"/>
      <c r="AS1663" s="78"/>
      <c r="AT1663" s="78"/>
      <c r="AU1663" s="78"/>
    </row>
    <row r="1664" spans="3:64" ht="12.95" customHeight="1">
      <c r="C1664" s="139"/>
      <c r="D1664" s="139"/>
      <c r="AA1664" s="78"/>
      <c r="AB1664" s="78"/>
      <c r="AC1664" s="78"/>
      <c r="AD1664" s="78"/>
      <c r="AE1664" s="78"/>
      <c r="AG1664" s="131"/>
      <c r="AN1664" s="78"/>
      <c r="AO1664" s="78"/>
      <c r="AP1664" s="78"/>
      <c r="AQ1664" s="78"/>
      <c r="AR1664" s="78"/>
      <c r="AS1664" s="78"/>
      <c r="AT1664" s="78"/>
      <c r="AU1664" s="78"/>
      <c r="AV1664" s="78"/>
      <c r="AX1664" s="78"/>
    </row>
    <row r="1665" spans="3:64" ht="12.95" customHeight="1">
      <c r="C1665" s="139"/>
      <c r="D1665" s="139"/>
      <c r="AA1665" s="78"/>
      <c r="AB1665" s="78"/>
      <c r="AC1665" s="78"/>
      <c r="AD1665" s="78"/>
      <c r="AE1665" s="78"/>
      <c r="AG1665" s="131"/>
      <c r="AN1665" s="78"/>
      <c r="AO1665" s="78"/>
      <c r="AP1665" s="78"/>
      <c r="AQ1665" s="78"/>
      <c r="AR1665" s="78"/>
      <c r="AS1665" s="78"/>
      <c r="AT1665" s="78"/>
      <c r="AU1665" s="78"/>
      <c r="AV1665" s="78"/>
      <c r="AX1665" s="78"/>
      <c r="AY1665" s="78"/>
      <c r="AZ1665" s="78"/>
      <c r="BA1665" s="78"/>
      <c r="BB1665" s="78"/>
      <c r="BC1665" s="78"/>
      <c r="BD1665" s="78"/>
      <c r="BE1665" s="78"/>
      <c r="BF1665" s="78"/>
      <c r="BG1665" s="78"/>
      <c r="BH1665" s="78"/>
      <c r="BI1665" s="78"/>
      <c r="BJ1665" s="78"/>
      <c r="BK1665" s="78"/>
      <c r="BL1665" s="78"/>
    </row>
    <row r="1666" spans="3:64" ht="12.95" customHeight="1">
      <c r="C1666" s="139"/>
      <c r="D1666" s="139"/>
      <c r="AA1666" s="78"/>
      <c r="AB1666" s="78"/>
      <c r="AC1666" s="78"/>
      <c r="AD1666" s="78"/>
      <c r="AE1666" s="78"/>
      <c r="AG1666" s="131"/>
      <c r="AN1666" s="78"/>
      <c r="AO1666" s="78"/>
      <c r="AP1666" s="78"/>
      <c r="AQ1666" s="78"/>
      <c r="AR1666" s="78"/>
      <c r="AS1666" s="78"/>
      <c r="AT1666" s="78"/>
      <c r="AU1666" s="78"/>
      <c r="AV1666" s="78"/>
      <c r="AW1666" s="78"/>
      <c r="AX1666" s="78"/>
      <c r="AY1666" s="78"/>
      <c r="AZ1666" s="78"/>
      <c r="BA1666" s="78"/>
      <c r="BB1666" s="78"/>
      <c r="BC1666" s="78"/>
      <c r="BD1666" s="78"/>
      <c r="BE1666" s="78"/>
      <c r="BF1666" s="78"/>
      <c r="BG1666" s="78"/>
      <c r="BH1666" s="78"/>
      <c r="BI1666" s="78"/>
      <c r="BJ1666" s="78"/>
      <c r="BK1666" s="78"/>
      <c r="BL1666" s="78"/>
    </row>
    <row r="1667" spans="3:64" ht="12.95" customHeight="1">
      <c r="C1667" s="139"/>
      <c r="D1667" s="139"/>
      <c r="AA1667" s="78"/>
      <c r="AB1667" s="78"/>
      <c r="AC1667" s="78"/>
      <c r="AD1667" s="78"/>
      <c r="AE1667" s="78"/>
      <c r="AG1667" s="131"/>
      <c r="AN1667" s="78"/>
      <c r="AO1667" s="78"/>
      <c r="AP1667" s="78"/>
      <c r="AQ1667" s="78"/>
      <c r="AR1667" s="78"/>
      <c r="AS1667" s="78"/>
      <c r="AT1667" s="78"/>
      <c r="AU1667" s="78"/>
      <c r="AV1667" s="78"/>
    </row>
    <row r="1668" spans="3:64" ht="12.95" customHeight="1">
      <c r="C1668" s="139"/>
      <c r="D1668" s="139"/>
      <c r="AA1668" s="78"/>
      <c r="AB1668" s="78"/>
      <c r="AC1668" s="78"/>
      <c r="AD1668" s="78"/>
      <c r="AE1668" s="78"/>
      <c r="AG1668" s="131"/>
      <c r="AN1668" s="78"/>
      <c r="AO1668" s="78"/>
      <c r="AP1668" s="78"/>
      <c r="AQ1668" s="78"/>
      <c r="AR1668" s="78"/>
      <c r="AS1668" s="78"/>
      <c r="AT1668" s="78"/>
      <c r="AU1668" s="78"/>
    </row>
    <row r="1669" spans="3:64" ht="12.95" customHeight="1">
      <c r="C1669" s="139"/>
      <c r="D1669" s="139"/>
      <c r="AA1669" s="78"/>
      <c r="AB1669" s="78"/>
      <c r="AC1669" s="78"/>
      <c r="AD1669" s="78"/>
      <c r="AE1669" s="78"/>
      <c r="AG1669" s="131"/>
      <c r="AN1669" s="78"/>
      <c r="AO1669" s="78"/>
      <c r="AP1669" s="78"/>
      <c r="AQ1669" s="78"/>
      <c r="AR1669" s="78"/>
      <c r="AS1669" s="78"/>
      <c r="AT1669" s="78"/>
      <c r="AU1669" s="78"/>
      <c r="AV1669" s="78"/>
    </row>
    <row r="1670" spans="3:64" ht="12.95" customHeight="1">
      <c r="C1670" s="139"/>
      <c r="D1670" s="139"/>
      <c r="AA1670" s="78"/>
      <c r="AB1670" s="78"/>
      <c r="AC1670" s="78"/>
      <c r="AD1670" s="78"/>
      <c r="AE1670" s="78"/>
      <c r="AG1670" s="131"/>
      <c r="AN1670" s="78"/>
      <c r="AO1670" s="78"/>
      <c r="AP1670" s="78"/>
      <c r="AQ1670" s="78"/>
      <c r="AR1670" s="78"/>
      <c r="AS1670" s="78"/>
      <c r="AT1670" s="78"/>
      <c r="AU1670" s="78"/>
      <c r="AV1670" s="78"/>
    </row>
    <row r="1671" spans="3:64" ht="12.95" customHeight="1">
      <c r="C1671" s="139"/>
      <c r="D1671" s="139"/>
      <c r="AA1671" s="78"/>
      <c r="AB1671" s="78"/>
      <c r="AC1671" s="78"/>
      <c r="AD1671" s="78"/>
      <c r="AE1671" s="78"/>
      <c r="AG1671" s="131"/>
      <c r="AN1671" s="78"/>
      <c r="AO1671" s="78"/>
      <c r="AP1671" s="78"/>
      <c r="AQ1671" s="78"/>
      <c r="AR1671" s="78"/>
      <c r="AS1671" s="78"/>
      <c r="AT1671" s="78"/>
      <c r="AU1671" s="78"/>
    </row>
    <row r="1672" spans="3:64" ht="12.95" customHeight="1">
      <c r="C1672" s="139"/>
      <c r="D1672" s="139"/>
      <c r="AA1672" s="78"/>
      <c r="AB1672" s="78"/>
      <c r="AC1672" s="78"/>
      <c r="AD1672" s="78"/>
      <c r="AE1672" s="78"/>
      <c r="AG1672" s="131"/>
      <c r="AN1672" s="78"/>
      <c r="AO1672" s="78"/>
      <c r="AP1672" s="78"/>
      <c r="AQ1672" s="78"/>
      <c r="AR1672" s="78"/>
      <c r="AS1672" s="78"/>
      <c r="AT1672" s="78"/>
      <c r="AU1672" s="78"/>
      <c r="AV1672" s="78"/>
      <c r="AX1672" s="78"/>
    </row>
    <row r="1673" spans="3:64" ht="12.95" customHeight="1">
      <c r="C1673" s="139"/>
      <c r="D1673" s="139"/>
      <c r="AA1673" s="78"/>
      <c r="AB1673" s="78"/>
      <c r="AC1673" s="78"/>
      <c r="AD1673" s="78"/>
      <c r="AE1673" s="78"/>
      <c r="AG1673" s="131"/>
      <c r="AN1673" s="78"/>
      <c r="AO1673" s="78"/>
      <c r="AP1673" s="78"/>
      <c r="AQ1673" s="78"/>
      <c r="AR1673" s="78"/>
      <c r="AS1673" s="78"/>
      <c r="AT1673" s="78"/>
      <c r="AU1673" s="78"/>
    </row>
    <row r="1674" spans="3:64" ht="12.95" customHeight="1">
      <c r="C1674" s="139"/>
      <c r="D1674" s="139"/>
      <c r="AA1674" s="78"/>
      <c r="AB1674" s="78"/>
      <c r="AC1674" s="78"/>
      <c r="AD1674" s="78"/>
      <c r="AE1674" s="78"/>
      <c r="AG1674" s="131"/>
      <c r="AN1674" s="78"/>
      <c r="AO1674" s="78"/>
      <c r="AP1674" s="78"/>
      <c r="AQ1674" s="78"/>
      <c r="AR1674" s="78"/>
      <c r="AS1674" s="78"/>
      <c r="AT1674" s="78"/>
      <c r="AU1674" s="78"/>
    </row>
    <row r="1675" spans="3:64" ht="12.95" customHeight="1">
      <c r="C1675" s="139"/>
      <c r="D1675" s="139"/>
      <c r="AA1675" s="78"/>
      <c r="AB1675" s="78"/>
      <c r="AC1675" s="78"/>
      <c r="AD1675" s="78"/>
      <c r="AE1675" s="78"/>
      <c r="AG1675" s="131"/>
      <c r="AN1675" s="78"/>
      <c r="AO1675" s="78"/>
      <c r="AP1675" s="78"/>
      <c r="AQ1675" s="78"/>
      <c r="AR1675" s="78"/>
      <c r="AS1675" s="78"/>
      <c r="AT1675" s="78"/>
      <c r="AU1675" s="78"/>
    </row>
    <row r="1676" spans="3:64" ht="12.95" customHeight="1">
      <c r="C1676" s="139"/>
      <c r="D1676" s="139"/>
      <c r="AA1676" s="78"/>
      <c r="AB1676" s="78"/>
      <c r="AC1676" s="78"/>
      <c r="AD1676" s="78"/>
      <c r="AE1676" s="78"/>
      <c r="AG1676" s="131"/>
      <c r="AN1676" s="78"/>
      <c r="AO1676" s="78"/>
      <c r="AP1676" s="78"/>
      <c r="AQ1676" s="78"/>
      <c r="AR1676" s="78"/>
      <c r="AS1676" s="78"/>
      <c r="AT1676" s="78"/>
      <c r="AU1676" s="78"/>
      <c r="AV1676" s="78"/>
      <c r="AX1676" s="78"/>
    </row>
    <row r="1677" spans="3:64" ht="12.95" customHeight="1">
      <c r="C1677" s="139"/>
      <c r="D1677" s="139"/>
      <c r="AA1677" s="78"/>
      <c r="AB1677" s="78"/>
      <c r="AC1677" s="78"/>
      <c r="AD1677" s="78"/>
      <c r="AE1677" s="78"/>
      <c r="AG1677" s="131"/>
      <c r="AN1677" s="78"/>
      <c r="AO1677" s="78"/>
      <c r="AP1677" s="78"/>
      <c r="AQ1677" s="78"/>
      <c r="AR1677" s="78"/>
      <c r="AS1677" s="78"/>
      <c r="AT1677" s="78"/>
      <c r="AU1677" s="78"/>
      <c r="AV1677" s="78"/>
    </row>
    <row r="1678" spans="3:64" ht="12.95" customHeight="1">
      <c r="C1678" s="139"/>
      <c r="D1678" s="139"/>
      <c r="AA1678" s="78"/>
      <c r="AB1678" s="78"/>
      <c r="AC1678" s="78"/>
      <c r="AD1678" s="78"/>
      <c r="AE1678" s="78"/>
      <c r="AG1678" s="131"/>
      <c r="AN1678" s="78"/>
      <c r="AO1678" s="78"/>
      <c r="AP1678" s="78"/>
      <c r="AQ1678" s="78"/>
      <c r="AR1678" s="78"/>
      <c r="AS1678" s="78"/>
      <c r="AT1678" s="78"/>
      <c r="AU1678" s="78"/>
      <c r="AV1678" s="78"/>
      <c r="AW1678" s="78"/>
      <c r="AX1678" s="78"/>
      <c r="AY1678" s="78"/>
      <c r="AZ1678" s="78"/>
      <c r="BA1678" s="78"/>
      <c r="BB1678" s="78"/>
      <c r="BC1678" s="78"/>
      <c r="BD1678" s="78"/>
      <c r="BE1678" s="78"/>
      <c r="BF1678" s="78"/>
      <c r="BG1678" s="78"/>
      <c r="BH1678" s="78"/>
      <c r="BI1678" s="78"/>
      <c r="BJ1678" s="78"/>
      <c r="BK1678" s="78"/>
      <c r="BL1678" s="78"/>
    </row>
    <row r="1679" spans="3:64" ht="12.95" customHeight="1">
      <c r="C1679" s="139"/>
      <c r="D1679" s="139"/>
      <c r="AA1679" s="78"/>
      <c r="AB1679" s="78"/>
      <c r="AC1679" s="78"/>
      <c r="AD1679" s="78"/>
      <c r="AE1679" s="78"/>
      <c r="AG1679" s="131"/>
      <c r="AN1679" s="78"/>
      <c r="AO1679" s="78"/>
      <c r="AP1679" s="78"/>
      <c r="AQ1679" s="78"/>
      <c r="AR1679" s="78"/>
      <c r="AS1679" s="78"/>
      <c r="AT1679" s="78"/>
      <c r="AU1679" s="78"/>
      <c r="AV1679" s="78"/>
      <c r="AW1679" s="78"/>
      <c r="AX1679" s="78"/>
      <c r="AY1679" s="78"/>
      <c r="AZ1679" s="78"/>
      <c r="BA1679" s="78"/>
      <c r="BB1679" s="78"/>
      <c r="BC1679" s="78"/>
      <c r="BD1679" s="78"/>
      <c r="BE1679" s="78"/>
      <c r="BF1679" s="78"/>
      <c r="BG1679" s="78"/>
      <c r="BH1679" s="78"/>
      <c r="BI1679" s="78"/>
      <c r="BJ1679" s="78"/>
      <c r="BK1679" s="78"/>
      <c r="BL1679" s="78"/>
    </row>
    <row r="1680" spans="3:64" ht="12.95" customHeight="1">
      <c r="C1680" s="139"/>
      <c r="D1680" s="139"/>
      <c r="AA1680" s="78"/>
      <c r="AB1680" s="78"/>
      <c r="AC1680" s="78"/>
      <c r="AD1680" s="78"/>
      <c r="AE1680" s="78"/>
      <c r="AG1680" s="131"/>
      <c r="AN1680" s="78"/>
      <c r="AO1680" s="78"/>
      <c r="AP1680" s="78"/>
      <c r="AQ1680" s="78"/>
      <c r="AR1680" s="78"/>
      <c r="AS1680" s="78"/>
      <c r="AT1680" s="78"/>
      <c r="AU1680" s="78"/>
      <c r="AV1680" s="78"/>
      <c r="AW1680" s="78"/>
      <c r="AX1680" s="78"/>
      <c r="AY1680" s="78"/>
      <c r="AZ1680" s="78"/>
      <c r="BA1680" s="78"/>
      <c r="BB1680" s="78"/>
      <c r="BC1680" s="78"/>
      <c r="BD1680" s="78"/>
      <c r="BE1680" s="78"/>
      <c r="BF1680" s="78"/>
      <c r="BG1680" s="78"/>
      <c r="BH1680" s="78"/>
      <c r="BI1680" s="78"/>
      <c r="BJ1680" s="78"/>
      <c r="BK1680" s="78"/>
      <c r="BL1680" s="78"/>
    </row>
    <row r="1681" spans="3:64" ht="12.95" customHeight="1">
      <c r="C1681" s="139"/>
      <c r="D1681" s="139"/>
      <c r="AA1681" s="78"/>
      <c r="AB1681" s="78"/>
      <c r="AC1681" s="78"/>
      <c r="AD1681" s="78"/>
      <c r="AE1681" s="78"/>
      <c r="AG1681" s="131"/>
      <c r="AN1681" s="78"/>
      <c r="AO1681" s="78"/>
      <c r="AP1681" s="78"/>
      <c r="AQ1681" s="78"/>
      <c r="AR1681" s="78"/>
      <c r="AS1681" s="78"/>
      <c r="AT1681" s="78"/>
      <c r="AU1681" s="78"/>
      <c r="AV1681" s="78"/>
      <c r="AW1681" s="78"/>
      <c r="AX1681" s="78"/>
      <c r="AY1681" s="78"/>
      <c r="AZ1681" s="78"/>
      <c r="BA1681" s="78"/>
      <c r="BB1681" s="78"/>
      <c r="BC1681" s="78"/>
      <c r="BD1681" s="78"/>
      <c r="BE1681" s="78"/>
      <c r="BF1681" s="78"/>
      <c r="BG1681" s="78"/>
      <c r="BH1681" s="78"/>
      <c r="BI1681" s="78"/>
      <c r="BJ1681" s="78"/>
      <c r="BK1681" s="78"/>
      <c r="BL1681" s="78"/>
    </row>
    <row r="1682" spans="3:64" ht="12.95" customHeight="1">
      <c r="C1682" s="139"/>
      <c r="D1682" s="139"/>
      <c r="AA1682" s="78"/>
      <c r="AB1682" s="78"/>
      <c r="AC1682" s="78"/>
      <c r="AD1682" s="78"/>
      <c r="AE1682" s="78"/>
      <c r="AG1682" s="131"/>
      <c r="AN1682" s="78"/>
      <c r="AO1682" s="78"/>
      <c r="AP1682" s="78"/>
      <c r="AQ1682" s="78"/>
      <c r="AR1682" s="78"/>
      <c r="AS1682" s="78"/>
      <c r="AT1682" s="78"/>
      <c r="AU1682" s="78"/>
      <c r="AV1682" s="78"/>
      <c r="AX1682" s="78"/>
    </row>
    <row r="1683" spans="3:64" ht="12.95" customHeight="1">
      <c r="C1683" s="139"/>
      <c r="D1683" s="139"/>
      <c r="AA1683" s="78"/>
      <c r="AB1683" s="78"/>
      <c r="AC1683" s="78"/>
      <c r="AD1683" s="78"/>
      <c r="AE1683" s="78"/>
      <c r="AG1683" s="131"/>
      <c r="AN1683" s="78"/>
      <c r="AO1683" s="78"/>
      <c r="AP1683" s="78"/>
      <c r="AQ1683" s="78"/>
      <c r="AR1683" s="78"/>
      <c r="AS1683" s="78"/>
      <c r="AT1683" s="78"/>
      <c r="AU1683" s="78"/>
      <c r="AV1683" s="78"/>
      <c r="AW1683" s="78"/>
      <c r="AX1683" s="78"/>
      <c r="AY1683" s="78"/>
      <c r="AZ1683" s="78"/>
      <c r="BA1683" s="78"/>
      <c r="BB1683" s="78"/>
      <c r="BC1683" s="78"/>
      <c r="BD1683" s="78"/>
      <c r="BE1683" s="78"/>
      <c r="BF1683" s="78"/>
      <c r="BG1683" s="78"/>
      <c r="BH1683" s="78"/>
      <c r="BI1683" s="78"/>
      <c r="BJ1683" s="78"/>
      <c r="BK1683" s="78"/>
      <c r="BL1683" s="78"/>
    </row>
    <row r="1684" spans="3:64" ht="12.95" customHeight="1">
      <c r="C1684" s="139"/>
      <c r="D1684" s="139"/>
      <c r="AA1684" s="78"/>
      <c r="AB1684" s="78"/>
      <c r="AC1684" s="78"/>
      <c r="AD1684" s="78"/>
      <c r="AE1684" s="78"/>
      <c r="AG1684" s="131"/>
      <c r="AN1684" s="78"/>
      <c r="AO1684" s="78"/>
      <c r="AP1684" s="78"/>
      <c r="AQ1684" s="78"/>
      <c r="AR1684" s="78"/>
      <c r="AS1684" s="78"/>
      <c r="AT1684" s="78"/>
      <c r="AU1684" s="78"/>
      <c r="AV1684" s="78"/>
      <c r="AW1684" s="78"/>
      <c r="AX1684" s="78"/>
      <c r="AY1684" s="78"/>
      <c r="AZ1684" s="78"/>
      <c r="BA1684" s="78"/>
      <c r="BB1684" s="78"/>
      <c r="BC1684" s="78"/>
      <c r="BD1684" s="78"/>
      <c r="BE1684" s="78"/>
      <c r="BF1684" s="78"/>
      <c r="BG1684" s="78"/>
      <c r="BH1684" s="78"/>
      <c r="BI1684" s="78"/>
      <c r="BJ1684" s="78"/>
      <c r="BK1684" s="78"/>
      <c r="BL1684" s="78"/>
    </row>
    <row r="1685" spans="3:64" ht="12.95" customHeight="1">
      <c r="C1685" s="139"/>
      <c r="D1685" s="139"/>
      <c r="AA1685" s="78"/>
      <c r="AB1685" s="78"/>
      <c r="AC1685" s="78"/>
      <c r="AD1685" s="78"/>
      <c r="AE1685" s="78"/>
      <c r="AG1685" s="131"/>
      <c r="AN1685" s="78"/>
      <c r="AO1685" s="78"/>
      <c r="AP1685" s="78"/>
      <c r="AQ1685" s="78"/>
      <c r="AR1685" s="78"/>
      <c r="AS1685" s="78"/>
      <c r="AT1685" s="78"/>
      <c r="AU1685" s="78"/>
      <c r="AV1685" s="78"/>
      <c r="AX1685" s="78"/>
    </row>
    <row r="1686" spans="3:64" ht="12.95" customHeight="1">
      <c r="C1686" s="139"/>
      <c r="D1686" s="139"/>
      <c r="AA1686" s="78"/>
      <c r="AB1686" s="78"/>
      <c r="AC1686" s="78"/>
      <c r="AD1686" s="78"/>
      <c r="AE1686" s="78"/>
      <c r="AG1686" s="131"/>
      <c r="AN1686" s="78"/>
      <c r="AO1686" s="78"/>
      <c r="AP1686" s="78"/>
      <c r="AQ1686" s="78"/>
      <c r="AR1686" s="78"/>
      <c r="AS1686" s="78"/>
      <c r="AT1686" s="78"/>
      <c r="AU1686" s="78"/>
      <c r="AV1686" s="78"/>
      <c r="AX1686" s="78"/>
    </row>
    <row r="1687" spans="3:64" ht="12.95" customHeight="1">
      <c r="C1687" s="139"/>
      <c r="D1687" s="139"/>
      <c r="AA1687" s="78"/>
      <c r="AB1687" s="78"/>
      <c r="AC1687" s="78"/>
      <c r="AD1687" s="78"/>
      <c r="AE1687" s="78"/>
      <c r="AG1687" s="131"/>
      <c r="AN1687" s="78"/>
      <c r="AO1687" s="78"/>
      <c r="AP1687" s="78"/>
      <c r="AQ1687" s="78"/>
      <c r="AR1687" s="78"/>
      <c r="AS1687" s="78"/>
      <c r="AT1687" s="78"/>
      <c r="AU1687" s="78"/>
      <c r="AV1687" s="78"/>
      <c r="AX1687" s="78"/>
      <c r="AY1687" s="78"/>
      <c r="AZ1687" s="78"/>
      <c r="BA1687" s="78"/>
      <c r="BB1687" s="78"/>
      <c r="BC1687" s="78"/>
      <c r="BD1687" s="78"/>
      <c r="BE1687" s="78"/>
      <c r="BF1687" s="78"/>
      <c r="BG1687" s="78"/>
      <c r="BH1687" s="78"/>
      <c r="BI1687" s="78"/>
      <c r="BJ1687" s="78"/>
      <c r="BK1687" s="78"/>
      <c r="BL1687" s="78"/>
    </row>
    <row r="1688" spans="3:64" ht="12.95" customHeight="1">
      <c r="C1688" s="139"/>
      <c r="D1688" s="139"/>
      <c r="AA1688" s="78"/>
      <c r="AB1688" s="78"/>
      <c r="AC1688" s="78"/>
      <c r="AD1688" s="78"/>
      <c r="AE1688" s="78"/>
      <c r="AG1688" s="131"/>
      <c r="AN1688" s="78"/>
      <c r="AO1688" s="78"/>
      <c r="AP1688" s="78"/>
      <c r="AQ1688" s="78"/>
      <c r="AR1688" s="78"/>
      <c r="AS1688" s="78"/>
      <c r="AT1688" s="78"/>
      <c r="AU1688" s="78"/>
      <c r="AV1688" s="78"/>
      <c r="AW1688" s="78"/>
      <c r="AX1688" s="78"/>
      <c r="AY1688" s="78"/>
      <c r="AZ1688" s="78"/>
      <c r="BA1688" s="78"/>
      <c r="BB1688" s="78"/>
      <c r="BC1688" s="78"/>
      <c r="BD1688" s="78"/>
      <c r="BE1688" s="78"/>
      <c r="BF1688" s="78"/>
      <c r="BG1688" s="78"/>
      <c r="BH1688" s="78"/>
      <c r="BI1688" s="78"/>
      <c r="BJ1688" s="78"/>
      <c r="BK1688" s="78"/>
      <c r="BL1688" s="78"/>
    </row>
    <row r="1689" spans="3:64" ht="12.95" customHeight="1">
      <c r="C1689" s="139"/>
      <c r="D1689" s="139"/>
      <c r="AA1689" s="78"/>
      <c r="AB1689" s="78"/>
      <c r="AC1689" s="78"/>
      <c r="AD1689" s="78"/>
      <c r="AE1689" s="78"/>
      <c r="AG1689" s="131"/>
      <c r="AN1689" s="78"/>
      <c r="AO1689" s="78"/>
      <c r="AP1689" s="78"/>
      <c r="AQ1689" s="78"/>
      <c r="AR1689" s="78"/>
      <c r="AS1689" s="78"/>
      <c r="AT1689" s="78"/>
      <c r="AU1689" s="78"/>
      <c r="AV1689" s="78"/>
      <c r="AW1689" s="78"/>
      <c r="AX1689" s="78"/>
      <c r="AY1689" s="78"/>
      <c r="AZ1689" s="78"/>
      <c r="BA1689" s="78"/>
      <c r="BB1689" s="78"/>
      <c r="BC1689" s="78"/>
      <c r="BD1689" s="78"/>
      <c r="BE1689" s="78"/>
      <c r="BF1689" s="78"/>
      <c r="BG1689" s="78"/>
      <c r="BH1689" s="78"/>
      <c r="BI1689" s="78"/>
      <c r="BJ1689" s="78"/>
      <c r="BK1689" s="78"/>
      <c r="BL1689" s="78"/>
    </row>
    <row r="1690" spans="3:64" ht="12.95" customHeight="1">
      <c r="C1690" s="139"/>
      <c r="D1690" s="139"/>
      <c r="AA1690" s="78"/>
      <c r="AB1690" s="78"/>
      <c r="AC1690" s="78"/>
      <c r="AD1690" s="78"/>
      <c r="AE1690" s="78"/>
      <c r="AG1690" s="131"/>
      <c r="AN1690" s="78"/>
      <c r="AO1690" s="78"/>
      <c r="AP1690" s="78"/>
      <c r="AQ1690" s="78"/>
      <c r="AR1690" s="78"/>
      <c r="AS1690" s="78"/>
      <c r="AT1690" s="78"/>
      <c r="AU1690" s="78"/>
      <c r="AV1690" s="78"/>
    </row>
    <row r="1691" spans="3:64" ht="12.95" customHeight="1">
      <c r="C1691" s="139"/>
      <c r="D1691" s="139"/>
      <c r="AA1691" s="78"/>
      <c r="AB1691" s="78"/>
      <c r="AC1691" s="78"/>
      <c r="AD1691" s="78"/>
      <c r="AE1691" s="78"/>
      <c r="AG1691" s="131"/>
      <c r="AN1691" s="78"/>
      <c r="AO1691" s="78"/>
      <c r="AP1691" s="78"/>
      <c r="AQ1691" s="78"/>
      <c r="AR1691" s="78"/>
      <c r="AS1691" s="78"/>
      <c r="AT1691" s="78"/>
      <c r="AU1691" s="78"/>
      <c r="AV1691" s="78"/>
    </row>
    <row r="1692" spans="3:64" ht="12.95" customHeight="1">
      <c r="C1692" s="139"/>
      <c r="D1692" s="139"/>
      <c r="AA1692" s="78"/>
      <c r="AB1692" s="78"/>
      <c r="AC1692" s="78"/>
      <c r="AD1692" s="78"/>
      <c r="AE1692" s="78"/>
      <c r="AG1692" s="131"/>
      <c r="AN1692" s="78"/>
      <c r="AO1692" s="78"/>
      <c r="AP1692" s="78"/>
      <c r="AQ1692" s="78"/>
      <c r="AR1692" s="78"/>
      <c r="AS1692" s="78"/>
      <c r="AT1692" s="78"/>
      <c r="AU1692" s="78"/>
      <c r="AV1692" s="78"/>
    </row>
    <row r="1693" spans="3:64" ht="12.95" customHeight="1">
      <c r="C1693" s="139"/>
      <c r="D1693" s="139"/>
      <c r="AA1693" s="78"/>
      <c r="AB1693" s="78"/>
      <c r="AC1693" s="78"/>
      <c r="AD1693" s="78"/>
      <c r="AE1693" s="78"/>
      <c r="AG1693" s="131"/>
      <c r="AN1693" s="78"/>
      <c r="AO1693" s="78"/>
      <c r="AP1693" s="78"/>
      <c r="AQ1693" s="78"/>
      <c r="AR1693" s="78"/>
      <c r="AS1693" s="78"/>
      <c r="AT1693" s="78"/>
      <c r="AU1693" s="78"/>
      <c r="AV1693" s="78"/>
      <c r="AX1693" s="78"/>
    </row>
    <row r="1694" spans="3:64" ht="12.95" customHeight="1">
      <c r="C1694" s="139"/>
      <c r="D1694" s="139"/>
      <c r="AA1694" s="78"/>
      <c r="AB1694" s="78"/>
      <c r="AC1694" s="78"/>
      <c r="AD1694" s="78"/>
      <c r="AE1694" s="78"/>
      <c r="AG1694" s="131"/>
      <c r="AN1694" s="78"/>
      <c r="AO1694" s="78"/>
      <c r="AP1694" s="78"/>
      <c r="AQ1694" s="78"/>
      <c r="AR1694" s="78"/>
      <c r="AS1694" s="78"/>
      <c r="AT1694" s="78"/>
      <c r="AU1694" s="78"/>
      <c r="AV1694" s="78"/>
      <c r="AW1694" s="78"/>
      <c r="AX1694" s="78"/>
      <c r="AY1694" s="78"/>
      <c r="AZ1694" s="78"/>
      <c r="BA1694" s="78"/>
      <c r="BB1694" s="78"/>
      <c r="BC1694" s="78"/>
      <c r="BD1694" s="78"/>
      <c r="BE1694" s="78"/>
      <c r="BF1694" s="78"/>
      <c r="BG1694" s="78"/>
      <c r="BH1694" s="78"/>
      <c r="BI1694" s="78"/>
      <c r="BJ1694" s="78"/>
      <c r="BK1694" s="78"/>
      <c r="BL1694" s="78"/>
    </row>
    <row r="1695" spans="3:64" ht="12.95" customHeight="1">
      <c r="C1695" s="139"/>
      <c r="D1695" s="139"/>
      <c r="AA1695" s="78"/>
      <c r="AB1695" s="78"/>
      <c r="AC1695" s="78"/>
      <c r="AD1695" s="78"/>
      <c r="AE1695" s="78"/>
      <c r="AG1695" s="131"/>
      <c r="AN1695" s="78"/>
      <c r="AO1695" s="78"/>
      <c r="AP1695" s="78"/>
      <c r="AQ1695" s="78"/>
      <c r="AR1695" s="78"/>
      <c r="AS1695" s="78"/>
      <c r="AT1695" s="78"/>
      <c r="AU1695" s="78"/>
      <c r="AV1695" s="78"/>
      <c r="AW1695" s="78"/>
      <c r="AX1695" s="78"/>
      <c r="AY1695" s="78"/>
      <c r="AZ1695" s="78"/>
      <c r="BA1695" s="78"/>
      <c r="BB1695" s="78"/>
      <c r="BC1695" s="78"/>
      <c r="BD1695" s="78"/>
      <c r="BE1695" s="78"/>
      <c r="BF1695" s="78"/>
      <c r="BG1695" s="78"/>
      <c r="BH1695" s="78"/>
      <c r="BI1695" s="78"/>
      <c r="BJ1695" s="78"/>
      <c r="BK1695" s="78"/>
      <c r="BL1695" s="78"/>
    </row>
    <row r="1696" spans="3:64" ht="12.95" customHeight="1">
      <c r="C1696" s="139"/>
      <c r="D1696" s="139"/>
      <c r="AA1696" s="78"/>
      <c r="AB1696" s="78"/>
      <c r="AC1696" s="78"/>
      <c r="AD1696" s="78"/>
      <c r="AE1696" s="78"/>
      <c r="AG1696" s="131"/>
      <c r="AN1696" s="78"/>
      <c r="AO1696" s="78"/>
      <c r="AP1696" s="78"/>
      <c r="AQ1696" s="78"/>
      <c r="AR1696" s="78"/>
      <c r="AS1696" s="78"/>
      <c r="AT1696" s="78"/>
      <c r="AU1696" s="78"/>
    </row>
    <row r="1697" spans="3:64" ht="12.95" customHeight="1">
      <c r="C1697" s="139"/>
      <c r="D1697" s="139"/>
      <c r="AA1697" s="78"/>
      <c r="AB1697" s="78"/>
      <c r="AC1697" s="78"/>
      <c r="AD1697" s="78"/>
      <c r="AE1697" s="78"/>
      <c r="AG1697" s="131"/>
      <c r="AN1697" s="78"/>
      <c r="AO1697" s="78"/>
      <c r="AP1697" s="78"/>
      <c r="AQ1697" s="78"/>
      <c r="AR1697" s="78"/>
      <c r="AS1697" s="78"/>
      <c r="AT1697" s="78"/>
      <c r="AU1697" s="78"/>
      <c r="AV1697" s="78"/>
      <c r="AX1697" s="78"/>
    </row>
    <row r="1698" spans="3:64" ht="12.95" customHeight="1">
      <c r="C1698" s="139"/>
      <c r="D1698" s="139"/>
      <c r="AA1698" s="78"/>
      <c r="AB1698" s="78"/>
      <c r="AC1698" s="78"/>
      <c r="AD1698" s="78"/>
      <c r="AE1698" s="78"/>
      <c r="AG1698" s="131"/>
      <c r="AN1698" s="78"/>
      <c r="AO1698" s="78"/>
      <c r="AP1698" s="78"/>
      <c r="AQ1698" s="78"/>
      <c r="AR1698" s="78"/>
      <c r="AS1698" s="78"/>
      <c r="AT1698" s="78"/>
      <c r="AU1698" s="78"/>
      <c r="AV1698" s="78"/>
    </row>
    <row r="1699" spans="3:64" ht="12.95" customHeight="1">
      <c r="C1699" s="139"/>
      <c r="D1699" s="139"/>
      <c r="AA1699" s="78"/>
      <c r="AB1699" s="78"/>
      <c r="AC1699" s="78"/>
      <c r="AD1699" s="78"/>
      <c r="AE1699" s="78"/>
      <c r="AG1699" s="131"/>
      <c r="AN1699" s="78"/>
      <c r="AO1699" s="78"/>
      <c r="AP1699" s="78"/>
      <c r="AQ1699" s="78"/>
      <c r="AR1699" s="78"/>
      <c r="AS1699" s="78"/>
      <c r="AT1699" s="78"/>
      <c r="AU1699" s="78"/>
      <c r="AV1699" s="78"/>
    </row>
    <row r="1700" spans="3:64" ht="12.95" customHeight="1">
      <c r="C1700" s="139"/>
      <c r="D1700" s="139"/>
      <c r="AA1700" s="78"/>
      <c r="AB1700" s="78"/>
      <c r="AC1700" s="78"/>
      <c r="AD1700" s="78"/>
      <c r="AE1700" s="78"/>
      <c r="AG1700" s="131"/>
      <c r="AN1700" s="78"/>
      <c r="AO1700" s="78"/>
      <c r="AP1700" s="78"/>
      <c r="AQ1700" s="78"/>
      <c r="AR1700" s="78"/>
      <c r="AS1700" s="78"/>
      <c r="AT1700" s="78"/>
      <c r="AU1700" s="78"/>
    </row>
    <row r="1701" spans="3:64" ht="12.95" customHeight="1">
      <c r="C1701" s="139"/>
      <c r="D1701" s="139"/>
      <c r="AA1701" s="78"/>
      <c r="AB1701" s="78"/>
      <c r="AC1701" s="78"/>
      <c r="AD1701" s="78"/>
      <c r="AE1701" s="78"/>
      <c r="AG1701" s="131"/>
      <c r="AN1701" s="78"/>
      <c r="AO1701" s="78"/>
      <c r="AP1701" s="78"/>
      <c r="AQ1701" s="78"/>
      <c r="AR1701" s="78"/>
      <c r="AS1701" s="78"/>
      <c r="AT1701" s="78"/>
      <c r="AU1701" s="78"/>
    </row>
    <row r="1702" spans="3:64" ht="12.95" customHeight="1">
      <c r="C1702" s="139"/>
      <c r="D1702" s="139"/>
      <c r="AA1702" s="78"/>
      <c r="AB1702" s="78"/>
      <c r="AC1702" s="78"/>
      <c r="AD1702" s="78"/>
      <c r="AE1702" s="78"/>
      <c r="AG1702" s="131"/>
      <c r="AN1702" s="78"/>
      <c r="AO1702" s="78"/>
      <c r="AP1702" s="78"/>
      <c r="AQ1702" s="78"/>
      <c r="AR1702" s="78"/>
      <c r="AS1702" s="78"/>
      <c r="AT1702" s="78"/>
      <c r="AU1702" s="78"/>
    </row>
    <row r="1703" spans="3:64" ht="12.95" customHeight="1">
      <c r="C1703" s="139"/>
      <c r="D1703" s="139"/>
      <c r="AA1703" s="78"/>
      <c r="AB1703" s="78"/>
      <c r="AC1703" s="78"/>
      <c r="AD1703" s="78"/>
      <c r="AE1703" s="78"/>
      <c r="AG1703" s="131"/>
      <c r="AN1703" s="78"/>
      <c r="AO1703" s="78"/>
      <c r="AP1703" s="78"/>
      <c r="AQ1703" s="78"/>
      <c r="AR1703" s="78"/>
      <c r="AS1703" s="78"/>
      <c r="AT1703" s="78"/>
      <c r="AU1703" s="78"/>
    </row>
    <row r="1704" spans="3:64" ht="12.95" customHeight="1">
      <c r="C1704" s="139"/>
      <c r="D1704" s="139"/>
      <c r="AA1704" s="78"/>
      <c r="AB1704" s="78"/>
      <c r="AC1704" s="78"/>
      <c r="AD1704" s="78"/>
      <c r="AE1704" s="78"/>
      <c r="AG1704" s="131"/>
      <c r="AN1704" s="78"/>
      <c r="AO1704" s="78"/>
      <c r="AP1704" s="78"/>
      <c r="AQ1704" s="78"/>
      <c r="AR1704" s="78"/>
      <c r="AS1704" s="78"/>
      <c r="AT1704" s="78"/>
      <c r="AU1704" s="78"/>
    </row>
    <row r="1705" spans="3:64" ht="12.95" customHeight="1">
      <c r="C1705" s="139"/>
      <c r="D1705" s="139"/>
      <c r="AA1705" s="78"/>
      <c r="AB1705" s="78"/>
      <c r="AC1705" s="78"/>
      <c r="AD1705" s="78"/>
      <c r="AE1705" s="78"/>
      <c r="AG1705" s="131"/>
      <c r="AN1705" s="78"/>
      <c r="AO1705" s="78"/>
      <c r="AP1705" s="78"/>
      <c r="AQ1705" s="78"/>
      <c r="AR1705" s="78"/>
      <c r="AS1705" s="78"/>
      <c r="AT1705" s="78"/>
      <c r="AU1705" s="78"/>
    </row>
    <row r="1706" spans="3:64" ht="12.95" customHeight="1">
      <c r="C1706" s="139"/>
      <c r="D1706" s="139"/>
      <c r="AA1706" s="78"/>
      <c r="AB1706" s="78"/>
      <c r="AC1706" s="78"/>
      <c r="AD1706" s="78"/>
      <c r="AE1706" s="78"/>
      <c r="AG1706" s="131"/>
      <c r="AN1706" s="78"/>
      <c r="AO1706" s="78"/>
      <c r="AP1706" s="78"/>
      <c r="AQ1706" s="78"/>
      <c r="AR1706" s="78"/>
      <c r="AS1706" s="78"/>
      <c r="AT1706" s="78"/>
      <c r="AU1706" s="78"/>
    </row>
    <row r="1707" spans="3:64" ht="12.95" customHeight="1">
      <c r="C1707" s="139"/>
      <c r="D1707" s="139"/>
      <c r="AA1707" s="78"/>
      <c r="AB1707" s="78"/>
      <c r="AC1707" s="78"/>
      <c r="AD1707" s="78"/>
      <c r="AE1707" s="78"/>
      <c r="AG1707" s="131"/>
      <c r="AN1707" s="78"/>
      <c r="AO1707" s="78"/>
      <c r="AP1707" s="78"/>
      <c r="AQ1707" s="78"/>
      <c r="AR1707" s="78"/>
      <c r="AS1707" s="78"/>
      <c r="AT1707" s="78"/>
      <c r="AU1707" s="78"/>
    </row>
    <row r="1708" spans="3:64" ht="12.95" customHeight="1">
      <c r="C1708" s="139"/>
      <c r="D1708" s="139"/>
      <c r="AA1708" s="78"/>
      <c r="AB1708" s="78"/>
      <c r="AC1708" s="78"/>
      <c r="AD1708" s="78"/>
      <c r="AE1708" s="78"/>
      <c r="AG1708" s="131"/>
      <c r="AN1708" s="78"/>
      <c r="AO1708" s="78"/>
      <c r="AP1708" s="78"/>
      <c r="AQ1708" s="78"/>
      <c r="AR1708" s="78"/>
      <c r="AS1708" s="78"/>
      <c r="AT1708" s="78"/>
      <c r="AU1708" s="78"/>
      <c r="AV1708" s="78"/>
    </row>
    <row r="1709" spans="3:64" ht="12.95" customHeight="1">
      <c r="C1709" s="139"/>
      <c r="D1709" s="139"/>
      <c r="AA1709" s="78"/>
      <c r="AB1709" s="78"/>
      <c r="AC1709" s="78"/>
      <c r="AD1709" s="78"/>
      <c r="AE1709" s="78"/>
      <c r="AG1709" s="131"/>
      <c r="AN1709" s="78"/>
      <c r="AO1709" s="78"/>
      <c r="AP1709" s="78"/>
      <c r="AQ1709" s="78"/>
      <c r="AR1709" s="78"/>
      <c r="AS1709" s="78"/>
      <c r="AT1709" s="78"/>
      <c r="AU1709" s="78"/>
      <c r="AV1709" s="78"/>
      <c r="AW1709" s="78"/>
      <c r="AX1709" s="78"/>
      <c r="AY1709" s="78"/>
      <c r="AZ1709" s="78"/>
      <c r="BA1709" s="78"/>
      <c r="BB1709" s="78"/>
      <c r="BC1709" s="78"/>
      <c r="BD1709" s="78"/>
      <c r="BE1709" s="78"/>
      <c r="BF1709" s="78"/>
      <c r="BG1709" s="78"/>
      <c r="BH1709" s="78"/>
      <c r="BI1709" s="78"/>
      <c r="BJ1709" s="78"/>
      <c r="BK1709" s="78"/>
      <c r="BL1709" s="78"/>
    </row>
    <row r="1710" spans="3:64" ht="12.95" customHeight="1">
      <c r="C1710" s="139"/>
      <c r="D1710" s="139"/>
      <c r="AA1710" s="78"/>
      <c r="AB1710" s="78"/>
      <c r="AC1710" s="78"/>
      <c r="AD1710" s="78"/>
      <c r="AE1710" s="78"/>
      <c r="AG1710" s="131"/>
      <c r="AN1710" s="78"/>
      <c r="AO1710" s="78"/>
      <c r="AP1710" s="78"/>
      <c r="AQ1710" s="78"/>
      <c r="AR1710" s="78"/>
      <c r="AS1710" s="78"/>
      <c r="AT1710" s="78"/>
      <c r="AU1710" s="78"/>
      <c r="AV1710" s="78"/>
    </row>
    <row r="1711" spans="3:64" ht="12.95" customHeight="1">
      <c r="C1711" s="139"/>
      <c r="D1711" s="139"/>
      <c r="AA1711" s="78"/>
      <c r="AB1711" s="78"/>
      <c r="AC1711" s="78"/>
      <c r="AD1711" s="78"/>
      <c r="AE1711" s="78"/>
      <c r="AG1711" s="131"/>
      <c r="AN1711" s="78"/>
      <c r="AO1711" s="78"/>
      <c r="AP1711" s="78"/>
      <c r="AQ1711" s="78"/>
      <c r="AR1711" s="78"/>
      <c r="AS1711" s="78"/>
      <c r="AT1711" s="78"/>
      <c r="AU1711" s="78"/>
      <c r="AV1711" s="78"/>
    </row>
    <row r="1712" spans="3:64" ht="12.95" customHeight="1">
      <c r="C1712" s="139"/>
      <c r="D1712" s="139"/>
      <c r="AA1712" s="78"/>
      <c r="AB1712" s="78"/>
      <c r="AC1712" s="78"/>
      <c r="AD1712" s="78"/>
      <c r="AE1712" s="78"/>
      <c r="AG1712" s="131"/>
      <c r="AN1712" s="78"/>
      <c r="AO1712" s="78"/>
      <c r="AP1712" s="78"/>
      <c r="AQ1712" s="78"/>
      <c r="AR1712" s="78"/>
      <c r="AS1712" s="78"/>
      <c r="AT1712" s="78"/>
      <c r="AU1712" s="78"/>
      <c r="AV1712" s="78"/>
      <c r="AX1712" s="78"/>
    </row>
    <row r="1713" spans="3:64" ht="12.95" customHeight="1">
      <c r="C1713" s="139"/>
      <c r="D1713" s="139"/>
      <c r="AA1713" s="78"/>
      <c r="AB1713" s="78"/>
      <c r="AC1713" s="78"/>
      <c r="AD1713" s="78"/>
      <c r="AE1713" s="78"/>
      <c r="AG1713" s="131"/>
      <c r="AN1713" s="78"/>
      <c r="AO1713" s="78"/>
      <c r="AP1713" s="78"/>
      <c r="AQ1713" s="78"/>
      <c r="AR1713" s="78"/>
      <c r="AS1713" s="78"/>
      <c r="AT1713" s="78"/>
      <c r="AU1713" s="78"/>
      <c r="AV1713" s="78"/>
    </row>
    <row r="1714" spans="3:64" ht="12.95" customHeight="1">
      <c r="C1714" s="139"/>
      <c r="D1714" s="139"/>
      <c r="AA1714" s="78"/>
      <c r="AB1714" s="78"/>
      <c r="AC1714" s="78"/>
      <c r="AD1714" s="78"/>
      <c r="AE1714" s="78"/>
      <c r="AG1714" s="131"/>
      <c r="AN1714" s="78"/>
      <c r="AO1714" s="78"/>
      <c r="AP1714" s="78"/>
      <c r="AQ1714" s="78"/>
      <c r="AR1714" s="78"/>
      <c r="AS1714" s="78"/>
      <c r="AT1714" s="78"/>
      <c r="AU1714" s="78"/>
    </row>
    <row r="1715" spans="3:64" ht="12.95" customHeight="1">
      <c r="C1715" s="139"/>
      <c r="D1715" s="139"/>
      <c r="AA1715" s="78"/>
      <c r="AB1715" s="78"/>
      <c r="AC1715" s="78"/>
      <c r="AD1715" s="78"/>
      <c r="AE1715" s="78"/>
      <c r="AG1715" s="131"/>
      <c r="AN1715" s="78"/>
      <c r="AO1715" s="78"/>
      <c r="AP1715" s="78"/>
      <c r="AQ1715" s="78"/>
      <c r="AR1715" s="78"/>
      <c r="AS1715" s="78"/>
      <c r="AT1715" s="78"/>
      <c r="AU1715" s="78"/>
      <c r="AV1715" s="78"/>
      <c r="AX1715" s="78"/>
    </row>
    <row r="1716" spans="3:64" ht="12.95" customHeight="1">
      <c r="C1716" s="139"/>
      <c r="D1716" s="139"/>
      <c r="AA1716" s="78"/>
      <c r="AB1716" s="78"/>
      <c r="AC1716" s="78"/>
      <c r="AD1716" s="78"/>
      <c r="AE1716" s="78"/>
      <c r="AG1716" s="131"/>
      <c r="AN1716" s="78"/>
      <c r="AO1716" s="78"/>
      <c r="AP1716" s="78"/>
      <c r="AQ1716" s="78"/>
      <c r="AR1716" s="78"/>
      <c r="AS1716" s="78"/>
      <c r="AT1716" s="78"/>
      <c r="AU1716" s="78"/>
      <c r="AV1716" s="78"/>
      <c r="AX1716" s="78"/>
      <c r="AY1716" s="78"/>
      <c r="AZ1716" s="78"/>
      <c r="BA1716" s="78"/>
      <c r="BB1716" s="78"/>
      <c r="BC1716" s="78"/>
      <c r="BD1716" s="78"/>
      <c r="BE1716" s="78"/>
      <c r="BF1716" s="78"/>
      <c r="BG1716" s="78"/>
      <c r="BH1716" s="78"/>
      <c r="BI1716" s="78"/>
      <c r="BJ1716" s="78"/>
      <c r="BK1716" s="78"/>
      <c r="BL1716" s="78"/>
    </row>
    <row r="1717" spans="3:64" ht="12.95" customHeight="1">
      <c r="C1717" s="139"/>
      <c r="D1717" s="139"/>
      <c r="AA1717" s="78"/>
      <c r="AB1717" s="78"/>
      <c r="AC1717" s="78"/>
      <c r="AD1717" s="78"/>
      <c r="AE1717" s="78"/>
      <c r="AG1717" s="131"/>
      <c r="AN1717" s="78"/>
      <c r="AO1717" s="78"/>
      <c r="AP1717" s="78"/>
      <c r="AQ1717" s="78"/>
      <c r="AR1717" s="78"/>
      <c r="AS1717" s="78"/>
      <c r="AT1717" s="78"/>
      <c r="AU1717" s="78"/>
      <c r="AV1717" s="78"/>
      <c r="AW1717" s="78"/>
      <c r="AX1717" s="78"/>
      <c r="AY1717" s="78"/>
      <c r="AZ1717" s="78"/>
      <c r="BA1717" s="78"/>
      <c r="BB1717" s="78"/>
      <c r="BC1717" s="78"/>
      <c r="BD1717" s="78"/>
      <c r="BE1717" s="78"/>
      <c r="BF1717" s="78"/>
      <c r="BG1717" s="78"/>
      <c r="BH1717" s="78"/>
      <c r="BI1717" s="78"/>
      <c r="BJ1717" s="78"/>
      <c r="BK1717" s="78"/>
      <c r="BL1717" s="78"/>
    </row>
    <row r="1718" spans="3:64" ht="12.95" customHeight="1">
      <c r="C1718" s="139"/>
      <c r="D1718" s="139"/>
      <c r="AA1718" s="78"/>
      <c r="AB1718" s="78"/>
      <c r="AC1718" s="78"/>
      <c r="AD1718" s="78"/>
      <c r="AE1718" s="78"/>
      <c r="AG1718" s="131"/>
      <c r="AN1718" s="78"/>
      <c r="AO1718" s="78"/>
      <c r="AP1718" s="78"/>
      <c r="AQ1718" s="78"/>
      <c r="AR1718" s="78"/>
      <c r="AS1718" s="78"/>
      <c r="AT1718" s="78"/>
      <c r="AU1718" s="78"/>
      <c r="AV1718" s="78"/>
    </row>
    <row r="1719" spans="3:64" ht="12.95" customHeight="1">
      <c r="C1719" s="139"/>
      <c r="D1719" s="139"/>
      <c r="AA1719" s="78"/>
      <c r="AB1719" s="78"/>
      <c r="AC1719" s="78"/>
      <c r="AD1719" s="78"/>
      <c r="AE1719" s="78"/>
      <c r="AG1719" s="131"/>
      <c r="AN1719" s="78"/>
      <c r="AO1719" s="78"/>
      <c r="AP1719" s="78"/>
      <c r="AQ1719" s="78"/>
      <c r="AR1719" s="78"/>
      <c r="AS1719" s="78"/>
      <c r="AT1719" s="78"/>
      <c r="AU1719" s="78"/>
    </row>
    <row r="1720" spans="3:64" ht="12.95" customHeight="1">
      <c r="C1720" s="139"/>
      <c r="D1720" s="139"/>
      <c r="AA1720" s="78"/>
      <c r="AB1720" s="78"/>
      <c r="AC1720" s="78"/>
      <c r="AD1720" s="78"/>
      <c r="AE1720" s="78"/>
      <c r="AG1720" s="131"/>
      <c r="AN1720" s="78"/>
      <c r="AO1720" s="78"/>
      <c r="AP1720" s="78"/>
      <c r="AQ1720" s="78"/>
      <c r="AR1720" s="78"/>
      <c r="AS1720" s="78"/>
      <c r="AT1720" s="78"/>
      <c r="AU1720" s="78"/>
      <c r="AV1720" s="78"/>
    </row>
    <row r="1721" spans="3:64" ht="12.95" customHeight="1">
      <c r="C1721" s="139"/>
      <c r="D1721" s="139"/>
      <c r="AA1721" s="78"/>
      <c r="AB1721" s="78"/>
      <c r="AC1721" s="78"/>
      <c r="AD1721" s="78"/>
      <c r="AE1721" s="78"/>
      <c r="AG1721" s="131"/>
      <c r="AN1721" s="78"/>
      <c r="AO1721" s="78"/>
      <c r="AP1721" s="78"/>
      <c r="AQ1721" s="78"/>
      <c r="AR1721" s="78"/>
      <c r="AS1721" s="78"/>
      <c r="AT1721" s="78"/>
      <c r="AU1721" s="78"/>
      <c r="AV1721" s="78"/>
    </row>
    <row r="1722" spans="3:64" ht="12.95" customHeight="1">
      <c r="C1722" s="139"/>
      <c r="D1722" s="139"/>
      <c r="AA1722" s="78"/>
      <c r="AB1722" s="78"/>
      <c r="AC1722" s="78"/>
      <c r="AD1722" s="78"/>
      <c r="AE1722" s="78"/>
      <c r="AG1722" s="131"/>
      <c r="AN1722" s="78"/>
      <c r="AO1722" s="78"/>
      <c r="AP1722" s="78"/>
      <c r="AQ1722" s="78"/>
      <c r="AR1722" s="78"/>
      <c r="AS1722" s="78"/>
      <c r="AT1722" s="78"/>
      <c r="AU1722" s="78"/>
      <c r="AV1722" s="78"/>
    </row>
    <row r="1723" spans="3:64" ht="12.95" customHeight="1">
      <c r="C1723" s="139"/>
      <c r="D1723" s="139"/>
      <c r="AA1723" s="78"/>
      <c r="AB1723" s="78"/>
      <c r="AC1723" s="78"/>
      <c r="AD1723" s="78"/>
      <c r="AE1723" s="78"/>
      <c r="AG1723" s="131"/>
      <c r="AN1723" s="78"/>
      <c r="AO1723" s="78"/>
      <c r="AP1723" s="78"/>
      <c r="AQ1723" s="78"/>
      <c r="AR1723" s="78"/>
      <c r="AS1723" s="78"/>
      <c r="AT1723" s="78"/>
      <c r="AU1723" s="78"/>
      <c r="AV1723" s="78"/>
    </row>
    <row r="1724" spans="3:64" ht="12.95" customHeight="1">
      <c r="C1724" s="139"/>
      <c r="D1724" s="139"/>
      <c r="AA1724" s="78"/>
      <c r="AB1724" s="78"/>
      <c r="AC1724" s="78"/>
      <c r="AD1724" s="78"/>
      <c r="AE1724" s="78"/>
      <c r="AG1724" s="131"/>
      <c r="AN1724" s="78"/>
      <c r="AO1724" s="78"/>
      <c r="AP1724" s="78"/>
      <c r="AQ1724" s="78"/>
      <c r="AR1724" s="78"/>
      <c r="AS1724" s="78"/>
      <c r="AT1724" s="78"/>
      <c r="AU1724" s="78"/>
      <c r="AV1724" s="78"/>
    </row>
    <row r="1725" spans="3:64" ht="12.95" customHeight="1">
      <c r="C1725" s="139"/>
      <c r="D1725" s="139"/>
      <c r="AA1725" s="78"/>
      <c r="AB1725" s="78"/>
      <c r="AC1725" s="78"/>
      <c r="AD1725" s="78"/>
      <c r="AE1725" s="78"/>
      <c r="AG1725" s="131"/>
      <c r="AN1725" s="78"/>
      <c r="AO1725" s="78"/>
      <c r="AP1725" s="78"/>
      <c r="AQ1725" s="78"/>
      <c r="AR1725" s="78"/>
      <c r="AS1725" s="78"/>
      <c r="AT1725" s="78"/>
      <c r="AU1725" s="78"/>
      <c r="AV1725" s="78"/>
      <c r="AX1725" s="78"/>
      <c r="AY1725" s="78"/>
      <c r="AZ1725" s="78"/>
      <c r="BA1725" s="78"/>
      <c r="BB1725" s="78"/>
      <c r="BC1725" s="78"/>
      <c r="BD1725" s="78"/>
      <c r="BE1725" s="78"/>
      <c r="BF1725" s="78"/>
      <c r="BG1725" s="78"/>
      <c r="BH1725" s="78"/>
      <c r="BI1725" s="78"/>
      <c r="BJ1725" s="78"/>
      <c r="BK1725" s="78"/>
      <c r="BL1725" s="78"/>
    </row>
    <row r="1726" spans="3:64" ht="12.95" customHeight="1">
      <c r="C1726" s="139"/>
      <c r="D1726" s="139"/>
      <c r="AA1726" s="78"/>
      <c r="AB1726" s="78"/>
      <c r="AC1726" s="78"/>
      <c r="AD1726" s="78"/>
      <c r="AE1726" s="78"/>
      <c r="AG1726" s="131"/>
      <c r="AN1726" s="78"/>
      <c r="AO1726" s="78"/>
      <c r="AP1726" s="78"/>
      <c r="AQ1726" s="78"/>
      <c r="AR1726" s="78"/>
      <c r="AS1726" s="78"/>
      <c r="AT1726" s="78"/>
      <c r="AU1726" s="78"/>
    </row>
    <row r="1727" spans="3:64" ht="12.95" customHeight="1">
      <c r="C1727" s="139"/>
      <c r="D1727" s="139"/>
      <c r="AA1727" s="78"/>
      <c r="AB1727" s="78"/>
      <c r="AC1727" s="78"/>
      <c r="AD1727" s="78"/>
      <c r="AE1727" s="78"/>
      <c r="AG1727" s="131"/>
      <c r="AN1727" s="78"/>
      <c r="AO1727" s="78"/>
      <c r="AP1727" s="78"/>
      <c r="AQ1727" s="78"/>
      <c r="AR1727" s="78"/>
      <c r="AS1727" s="78"/>
      <c r="AT1727" s="78"/>
      <c r="AU1727" s="78"/>
      <c r="AV1727" s="78"/>
    </row>
    <row r="1728" spans="3:64" ht="12.95" customHeight="1">
      <c r="C1728" s="139"/>
      <c r="D1728" s="139"/>
      <c r="AA1728" s="78"/>
      <c r="AB1728" s="78"/>
      <c r="AC1728" s="78"/>
      <c r="AD1728" s="78"/>
      <c r="AE1728" s="78"/>
      <c r="AG1728" s="131"/>
      <c r="AN1728" s="78"/>
      <c r="AO1728" s="78"/>
      <c r="AP1728" s="78"/>
      <c r="AQ1728" s="78"/>
      <c r="AR1728" s="78"/>
      <c r="AS1728" s="78"/>
      <c r="AT1728" s="78"/>
      <c r="AU1728" s="78"/>
      <c r="AV1728" s="78"/>
    </row>
    <row r="1729" spans="3:64" ht="12.95" customHeight="1">
      <c r="C1729" s="139"/>
      <c r="D1729" s="139"/>
      <c r="AA1729" s="78"/>
      <c r="AB1729" s="78"/>
      <c r="AC1729" s="78"/>
      <c r="AD1729" s="78"/>
      <c r="AE1729" s="78"/>
      <c r="AG1729" s="131"/>
      <c r="AN1729" s="78"/>
      <c r="AO1729" s="78"/>
      <c r="AP1729" s="78"/>
      <c r="AQ1729" s="78"/>
      <c r="AR1729" s="78"/>
      <c r="AS1729" s="78"/>
      <c r="AT1729" s="78"/>
      <c r="AU1729" s="78"/>
    </row>
    <row r="1730" spans="3:64" ht="12.95" customHeight="1">
      <c r="C1730" s="139"/>
      <c r="D1730" s="139"/>
      <c r="AA1730" s="78"/>
      <c r="AB1730" s="78"/>
      <c r="AC1730" s="78"/>
      <c r="AD1730" s="78"/>
      <c r="AE1730" s="78"/>
      <c r="AG1730" s="131"/>
      <c r="AN1730" s="78"/>
      <c r="AO1730" s="78"/>
      <c r="AP1730" s="78"/>
      <c r="AQ1730" s="78"/>
      <c r="AR1730" s="78"/>
      <c r="AS1730" s="78"/>
      <c r="AT1730" s="78"/>
      <c r="AU1730" s="78"/>
      <c r="AV1730" s="78"/>
      <c r="AX1730" s="78"/>
      <c r="AY1730" s="78"/>
      <c r="AZ1730" s="78"/>
      <c r="BA1730" s="78"/>
      <c r="BB1730" s="78"/>
      <c r="BC1730" s="78"/>
      <c r="BD1730" s="78"/>
      <c r="BE1730" s="78"/>
      <c r="BF1730" s="78"/>
      <c r="BG1730" s="78"/>
      <c r="BH1730" s="78"/>
      <c r="BI1730" s="78"/>
      <c r="BJ1730" s="78"/>
      <c r="BK1730" s="78"/>
      <c r="BL1730" s="78"/>
    </row>
    <row r="1731" spans="3:64" ht="12.95" customHeight="1">
      <c r="C1731" s="139"/>
      <c r="D1731" s="139"/>
      <c r="AA1731" s="78"/>
      <c r="AB1731" s="78"/>
      <c r="AC1731" s="78"/>
      <c r="AD1731" s="78"/>
      <c r="AE1731" s="78"/>
      <c r="AG1731" s="131"/>
      <c r="AN1731" s="78"/>
      <c r="AO1731" s="78"/>
      <c r="AP1731" s="78"/>
      <c r="AQ1731" s="78"/>
      <c r="AR1731" s="78"/>
      <c r="AS1731" s="78"/>
      <c r="AT1731" s="78"/>
      <c r="AU1731" s="78"/>
      <c r="AV1731" s="78"/>
    </row>
    <row r="1732" spans="3:64" ht="12.95" customHeight="1">
      <c r="C1732" s="139"/>
      <c r="D1732" s="139"/>
      <c r="AA1732" s="78"/>
      <c r="AB1732" s="78"/>
      <c r="AC1732" s="78"/>
      <c r="AD1732" s="78"/>
      <c r="AE1732" s="78"/>
      <c r="AG1732" s="131"/>
      <c r="AN1732" s="78"/>
      <c r="AO1732" s="78"/>
      <c r="AP1732" s="78"/>
      <c r="AQ1732" s="78"/>
      <c r="AR1732" s="78"/>
      <c r="AS1732" s="78"/>
      <c r="AT1732" s="78"/>
      <c r="AU1732" s="78"/>
    </row>
    <row r="1733" spans="3:64" ht="12.95" customHeight="1">
      <c r="C1733" s="139"/>
      <c r="D1733" s="139"/>
      <c r="AA1733" s="78"/>
      <c r="AB1733" s="78"/>
      <c r="AC1733" s="78"/>
      <c r="AD1733" s="78"/>
      <c r="AE1733" s="78"/>
      <c r="AG1733" s="131"/>
      <c r="AN1733" s="78"/>
      <c r="AO1733" s="78"/>
      <c r="AP1733" s="78"/>
      <c r="AQ1733" s="78"/>
      <c r="AR1733" s="78"/>
      <c r="AS1733" s="78"/>
      <c r="AT1733" s="78"/>
      <c r="AU1733" s="78"/>
    </row>
    <row r="1734" spans="3:64" ht="12.95" customHeight="1">
      <c r="C1734" s="139"/>
      <c r="D1734" s="139"/>
      <c r="AA1734" s="78"/>
      <c r="AB1734" s="78"/>
      <c r="AC1734" s="78"/>
      <c r="AD1734" s="78"/>
      <c r="AE1734" s="78"/>
      <c r="AG1734" s="131"/>
      <c r="AN1734" s="78"/>
      <c r="AO1734" s="78"/>
      <c r="AP1734" s="78"/>
      <c r="AQ1734" s="78"/>
      <c r="AR1734" s="78"/>
      <c r="AS1734" s="78"/>
      <c r="AT1734" s="78"/>
      <c r="AU1734" s="78"/>
    </row>
    <row r="1735" spans="3:64" ht="12.95" customHeight="1">
      <c r="C1735" s="139"/>
      <c r="D1735" s="139"/>
      <c r="AA1735" s="78"/>
      <c r="AB1735" s="78"/>
      <c r="AC1735" s="78"/>
      <c r="AD1735" s="78"/>
      <c r="AE1735" s="78"/>
      <c r="AG1735" s="131"/>
      <c r="AN1735" s="78"/>
      <c r="AO1735" s="78"/>
      <c r="AP1735" s="78"/>
      <c r="AQ1735" s="78"/>
      <c r="AR1735" s="78"/>
      <c r="AS1735" s="78"/>
      <c r="AT1735" s="78"/>
      <c r="AU1735" s="78"/>
      <c r="AV1735" s="78"/>
      <c r="AX1735" s="78"/>
      <c r="AY1735" s="78"/>
      <c r="AZ1735" s="78"/>
      <c r="BA1735" s="78"/>
      <c r="BB1735" s="78"/>
      <c r="BC1735" s="78"/>
      <c r="BD1735" s="78"/>
      <c r="BE1735" s="78"/>
      <c r="BF1735" s="78"/>
      <c r="BG1735" s="78"/>
      <c r="BH1735" s="78"/>
      <c r="BI1735" s="78"/>
      <c r="BJ1735" s="78"/>
      <c r="BK1735" s="78"/>
      <c r="BL1735" s="78"/>
    </row>
    <row r="1736" spans="3:64" ht="12.95" customHeight="1">
      <c r="C1736" s="139"/>
      <c r="D1736" s="139"/>
      <c r="AA1736" s="78"/>
      <c r="AB1736" s="78"/>
      <c r="AC1736" s="78"/>
      <c r="AD1736" s="78"/>
      <c r="AE1736" s="78"/>
      <c r="AG1736" s="131"/>
      <c r="AN1736" s="78"/>
      <c r="AO1736" s="78"/>
      <c r="AP1736" s="78"/>
      <c r="AQ1736" s="78"/>
      <c r="AR1736" s="78"/>
      <c r="AS1736" s="78"/>
      <c r="AT1736" s="78"/>
      <c r="AU1736" s="78"/>
    </row>
    <row r="1737" spans="3:64" ht="12.95" customHeight="1">
      <c r="C1737" s="139"/>
      <c r="D1737" s="139"/>
      <c r="AA1737" s="78"/>
      <c r="AB1737" s="78"/>
      <c r="AC1737" s="78"/>
      <c r="AD1737" s="78"/>
      <c r="AE1737" s="78"/>
      <c r="AG1737" s="131"/>
      <c r="AN1737" s="78"/>
      <c r="AO1737" s="78"/>
      <c r="AP1737" s="78"/>
      <c r="AQ1737" s="78"/>
      <c r="AR1737" s="78"/>
      <c r="AS1737" s="78"/>
      <c r="AT1737" s="78"/>
      <c r="AU1737" s="78"/>
      <c r="AV1737" s="78"/>
      <c r="AX1737" s="78"/>
    </row>
    <row r="1738" spans="3:64" ht="12.95" customHeight="1">
      <c r="C1738" s="139"/>
      <c r="D1738" s="139"/>
      <c r="AA1738" s="78"/>
      <c r="AB1738" s="78"/>
      <c r="AC1738" s="78"/>
      <c r="AD1738" s="78"/>
      <c r="AE1738" s="78"/>
      <c r="AG1738" s="131"/>
      <c r="AN1738" s="78"/>
      <c r="AO1738" s="78"/>
      <c r="AP1738" s="78"/>
      <c r="AQ1738" s="78"/>
      <c r="AR1738" s="78"/>
      <c r="AS1738" s="78"/>
      <c r="AT1738" s="78"/>
      <c r="AU1738" s="78"/>
    </row>
    <row r="1739" spans="3:64" ht="12.95" customHeight="1">
      <c r="C1739" s="139"/>
      <c r="D1739" s="139"/>
      <c r="AA1739" s="78"/>
      <c r="AB1739" s="78"/>
      <c r="AC1739" s="78"/>
      <c r="AD1739" s="78"/>
      <c r="AE1739" s="78"/>
      <c r="AG1739" s="131"/>
      <c r="AN1739" s="78"/>
      <c r="AO1739" s="78"/>
      <c r="AP1739" s="78"/>
      <c r="AQ1739" s="78"/>
      <c r="AR1739" s="78"/>
      <c r="AS1739" s="78"/>
      <c r="AT1739" s="78"/>
      <c r="AU1739" s="78"/>
    </row>
    <row r="1740" spans="3:64" ht="12.95" customHeight="1">
      <c r="C1740" s="139"/>
      <c r="D1740" s="139"/>
      <c r="AA1740" s="78"/>
      <c r="AB1740" s="78"/>
      <c r="AC1740" s="78"/>
      <c r="AD1740" s="78"/>
      <c r="AE1740" s="78"/>
      <c r="AG1740" s="131"/>
      <c r="AN1740" s="78"/>
      <c r="AO1740" s="78"/>
      <c r="AP1740" s="78"/>
      <c r="AQ1740" s="78"/>
      <c r="AR1740" s="78"/>
      <c r="AS1740" s="78"/>
      <c r="AT1740" s="78"/>
      <c r="AU1740" s="78"/>
      <c r="AV1740" s="78"/>
      <c r="AW1740" s="78"/>
      <c r="AX1740" s="78"/>
      <c r="AY1740" s="78"/>
      <c r="AZ1740" s="78"/>
      <c r="BA1740" s="78"/>
      <c r="BB1740" s="78"/>
      <c r="BC1740" s="78"/>
      <c r="BD1740" s="78"/>
      <c r="BE1740" s="78"/>
      <c r="BF1740" s="78"/>
      <c r="BG1740" s="78"/>
      <c r="BH1740" s="78"/>
      <c r="BI1740" s="78"/>
      <c r="BJ1740" s="78"/>
      <c r="BK1740" s="78"/>
      <c r="BL1740" s="78"/>
    </row>
    <row r="1741" spans="3:64" ht="12.95" customHeight="1">
      <c r="C1741" s="139"/>
      <c r="D1741" s="139"/>
      <c r="AA1741" s="78"/>
      <c r="AB1741" s="78"/>
      <c r="AC1741" s="78"/>
      <c r="AD1741" s="78"/>
      <c r="AE1741" s="78"/>
      <c r="AG1741" s="131"/>
      <c r="AN1741" s="78"/>
      <c r="AO1741" s="78"/>
      <c r="AP1741" s="78"/>
      <c r="AQ1741" s="78"/>
      <c r="AR1741" s="78"/>
      <c r="AS1741" s="78"/>
      <c r="AT1741" s="78"/>
      <c r="AU1741" s="78"/>
      <c r="AV1741" s="78"/>
      <c r="AW1741" s="78"/>
      <c r="AX1741" s="78"/>
      <c r="AY1741" s="78"/>
      <c r="AZ1741" s="78"/>
      <c r="BA1741" s="78"/>
      <c r="BB1741" s="78"/>
      <c r="BC1741" s="78"/>
      <c r="BD1741" s="78"/>
      <c r="BE1741" s="78"/>
      <c r="BF1741" s="78"/>
      <c r="BG1741" s="78"/>
      <c r="BH1741" s="78"/>
      <c r="BI1741" s="78"/>
      <c r="BJ1741" s="78"/>
      <c r="BK1741" s="78"/>
      <c r="BL1741" s="78"/>
    </row>
    <row r="1742" spans="3:64" ht="12.95" customHeight="1">
      <c r="C1742" s="139"/>
      <c r="D1742" s="139"/>
      <c r="AA1742" s="78"/>
      <c r="AB1742" s="78"/>
      <c r="AC1742" s="78"/>
      <c r="AD1742" s="78"/>
      <c r="AE1742" s="78"/>
      <c r="AG1742" s="131"/>
      <c r="AN1742" s="78"/>
      <c r="AO1742" s="78"/>
      <c r="AP1742" s="78"/>
      <c r="AQ1742" s="78"/>
      <c r="AR1742" s="78"/>
      <c r="AS1742" s="78"/>
      <c r="AT1742" s="78"/>
      <c r="AU1742" s="78"/>
    </row>
    <row r="1743" spans="3:64" ht="12.95" customHeight="1">
      <c r="C1743" s="139"/>
      <c r="D1743" s="139"/>
      <c r="AA1743" s="78"/>
      <c r="AB1743" s="78"/>
      <c r="AC1743" s="78"/>
      <c r="AD1743" s="78"/>
      <c r="AE1743" s="78"/>
      <c r="AG1743" s="131"/>
      <c r="AN1743" s="78"/>
      <c r="AO1743" s="78"/>
      <c r="AP1743" s="78"/>
      <c r="AQ1743" s="78"/>
      <c r="AR1743" s="78"/>
      <c r="AS1743" s="78"/>
      <c r="AT1743" s="78"/>
      <c r="AU1743" s="78"/>
    </row>
    <row r="1744" spans="3:64" ht="12.95" customHeight="1">
      <c r="C1744" s="139"/>
      <c r="D1744" s="139"/>
      <c r="AA1744" s="78"/>
      <c r="AB1744" s="78"/>
      <c r="AC1744" s="78"/>
      <c r="AD1744" s="78"/>
      <c r="AE1744" s="78"/>
      <c r="AG1744" s="131"/>
      <c r="AN1744" s="78"/>
      <c r="AO1744" s="78"/>
      <c r="AP1744" s="78"/>
      <c r="AQ1744" s="78"/>
      <c r="AR1744" s="78"/>
      <c r="AS1744" s="78"/>
      <c r="AT1744" s="78"/>
      <c r="AU1744" s="78"/>
      <c r="AV1744" s="78"/>
    </row>
    <row r="1745" spans="3:64" ht="12.95" customHeight="1">
      <c r="C1745" s="139"/>
      <c r="D1745" s="139"/>
      <c r="AA1745" s="78"/>
      <c r="AB1745" s="78"/>
      <c r="AC1745" s="78"/>
      <c r="AD1745" s="78"/>
      <c r="AE1745" s="78"/>
      <c r="AG1745" s="131"/>
      <c r="AN1745" s="78"/>
      <c r="AO1745" s="78"/>
      <c r="AP1745" s="78"/>
      <c r="AQ1745" s="78"/>
      <c r="AR1745" s="78"/>
      <c r="AS1745" s="78"/>
      <c r="AT1745" s="78"/>
      <c r="AU1745" s="78"/>
    </row>
    <row r="1746" spans="3:64" ht="12.95" customHeight="1">
      <c r="C1746" s="139"/>
      <c r="D1746" s="139"/>
      <c r="AA1746" s="78"/>
      <c r="AB1746" s="78"/>
      <c r="AC1746" s="78"/>
      <c r="AD1746" s="78"/>
      <c r="AE1746" s="78"/>
      <c r="AG1746" s="131"/>
      <c r="AN1746" s="78"/>
      <c r="AO1746" s="78"/>
      <c r="AP1746" s="78"/>
      <c r="AQ1746" s="78"/>
      <c r="AR1746" s="78"/>
      <c r="AS1746" s="78"/>
      <c r="AT1746" s="78"/>
      <c r="AU1746" s="78"/>
    </row>
    <row r="1747" spans="3:64" ht="12.95" customHeight="1">
      <c r="C1747" s="139"/>
      <c r="D1747" s="139"/>
      <c r="AA1747" s="78"/>
      <c r="AB1747" s="78"/>
      <c r="AC1747" s="78"/>
      <c r="AD1747" s="78"/>
      <c r="AE1747" s="78"/>
      <c r="AG1747" s="131"/>
      <c r="AN1747" s="78"/>
      <c r="AO1747" s="78"/>
      <c r="AP1747" s="78"/>
      <c r="AQ1747" s="78"/>
      <c r="AR1747" s="78"/>
      <c r="AS1747" s="78"/>
      <c r="AT1747" s="78"/>
      <c r="AU1747" s="78"/>
    </row>
    <row r="1748" spans="3:64" ht="12.95" customHeight="1">
      <c r="C1748" s="139"/>
      <c r="D1748" s="139"/>
      <c r="AA1748" s="78"/>
      <c r="AB1748" s="78"/>
      <c r="AC1748" s="78"/>
      <c r="AD1748" s="78"/>
      <c r="AE1748" s="78"/>
      <c r="AG1748" s="131"/>
      <c r="AN1748" s="78"/>
      <c r="AO1748" s="78"/>
      <c r="AP1748" s="78"/>
      <c r="AQ1748" s="78"/>
      <c r="AR1748" s="78"/>
      <c r="AS1748" s="78"/>
      <c r="AT1748" s="78"/>
      <c r="AU1748" s="78"/>
    </row>
    <row r="1749" spans="3:64" ht="12.95" customHeight="1">
      <c r="C1749" s="139"/>
      <c r="D1749" s="139"/>
      <c r="AA1749" s="78"/>
      <c r="AB1749" s="78"/>
      <c r="AC1749" s="78"/>
      <c r="AD1749" s="78"/>
      <c r="AE1749" s="78"/>
      <c r="AG1749" s="131"/>
      <c r="AN1749" s="78"/>
      <c r="AO1749" s="78"/>
      <c r="AP1749" s="78"/>
      <c r="AQ1749" s="78"/>
      <c r="AR1749" s="78"/>
      <c r="AS1749" s="78"/>
      <c r="AT1749" s="78"/>
      <c r="AU1749" s="78"/>
    </row>
    <row r="1750" spans="3:64" ht="12.95" customHeight="1">
      <c r="C1750" s="139"/>
      <c r="D1750" s="139"/>
      <c r="AA1750" s="78"/>
      <c r="AB1750" s="78"/>
      <c r="AC1750" s="78"/>
      <c r="AD1750" s="78"/>
      <c r="AE1750" s="78"/>
      <c r="AG1750" s="131"/>
      <c r="AN1750" s="78"/>
      <c r="AO1750" s="78"/>
      <c r="AP1750" s="78"/>
      <c r="AQ1750" s="78"/>
      <c r="AR1750" s="78"/>
      <c r="AS1750" s="78"/>
      <c r="AT1750" s="78"/>
      <c r="AU1750" s="78"/>
      <c r="AV1750" s="78"/>
    </row>
    <row r="1751" spans="3:64" ht="12.95" customHeight="1">
      <c r="C1751" s="139"/>
      <c r="D1751" s="139"/>
      <c r="AA1751" s="78"/>
      <c r="AB1751" s="78"/>
      <c r="AC1751" s="78"/>
      <c r="AD1751" s="78"/>
      <c r="AE1751" s="78"/>
      <c r="AG1751" s="131"/>
      <c r="AN1751" s="78"/>
      <c r="AO1751" s="78"/>
      <c r="AP1751" s="78"/>
      <c r="AQ1751" s="78"/>
      <c r="AR1751" s="78"/>
      <c r="AS1751" s="78"/>
      <c r="AT1751" s="78"/>
      <c r="AU1751" s="78"/>
    </row>
    <row r="1752" spans="3:64" ht="12.95" customHeight="1">
      <c r="C1752" s="139"/>
      <c r="D1752" s="139"/>
      <c r="AA1752" s="78"/>
      <c r="AB1752" s="78"/>
      <c r="AC1752" s="78"/>
      <c r="AD1752" s="78"/>
      <c r="AE1752" s="78"/>
      <c r="AG1752" s="131"/>
      <c r="AN1752" s="78"/>
      <c r="AO1752" s="78"/>
      <c r="AP1752" s="78"/>
      <c r="AQ1752" s="78"/>
      <c r="AR1752" s="78"/>
      <c r="AS1752" s="78"/>
      <c r="AT1752" s="78"/>
      <c r="AU1752" s="78"/>
    </row>
    <row r="1753" spans="3:64" ht="12.95" customHeight="1">
      <c r="C1753" s="139"/>
      <c r="D1753" s="139"/>
      <c r="AA1753" s="78"/>
      <c r="AB1753" s="78"/>
      <c r="AC1753" s="78"/>
      <c r="AD1753" s="78"/>
      <c r="AE1753" s="78"/>
      <c r="AG1753" s="131"/>
      <c r="AN1753" s="78"/>
      <c r="AO1753" s="78"/>
      <c r="AP1753" s="78"/>
      <c r="AQ1753" s="78"/>
      <c r="AR1753" s="78"/>
      <c r="AS1753" s="78"/>
      <c r="AT1753" s="78"/>
      <c r="AU1753" s="78"/>
      <c r="AV1753" s="78"/>
      <c r="AW1753" s="78"/>
      <c r="AX1753" s="78"/>
      <c r="AY1753" s="78"/>
      <c r="AZ1753" s="78"/>
      <c r="BA1753" s="78"/>
      <c r="BB1753" s="78"/>
      <c r="BC1753" s="78"/>
      <c r="BD1753" s="78"/>
      <c r="BE1753" s="78"/>
      <c r="BF1753" s="78"/>
      <c r="BG1753" s="78"/>
      <c r="BH1753" s="78"/>
      <c r="BI1753" s="78"/>
      <c r="BJ1753" s="78"/>
      <c r="BK1753" s="78"/>
      <c r="BL1753" s="78"/>
    </row>
    <row r="1754" spans="3:64" ht="12.95" customHeight="1">
      <c r="C1754" s="139"/>
      <c r="D1754" s="139"/>
      <c r="AA1754" s="78"/>
      <c r="AB1754" s="78"/>
      <c r="AC1754" s="78"/>
      <c r="AD1754" s="78"/>
      <c r="AE1754" s="78"/>
      <c r="AG1754" s="131"/>
      <c r="AN1754" s="78"/>
      <c r="AO1754" s="78"/>
      <c r="AP1754" s="78"/>
      <c r="AQ1754" s="78"/>
      <c r="AR1754" s="78"/>
      <c r="AS1754" s="78"/>
      <c r="AT1754" s="78"/>
      <c r="AU1754" s="78"/>
    </row>
    <row r="1755" spans="3:64" ht="12.95" customHeight="1">
      <c r="C1755" s="139"/>
      <c r="D1755" s="139"/>
      <c r="AA1755" s="78"/>
      <c r="AB1755" s="78"/>
      <c r="AC1755" s="78"/>
      <c r="AD1755" s="78"/>
      <c r="AE1755" s="78"/>
      <c r="AG1755" s="131"/>
      <c r="AN1755" s="78"/>
      <c r="AO1755" s="78"/>
      <c r="AP1755" s="78"/>
      <c r="AQ1755" s="78"/>
      <c r="AR1755" s="78"/>
      <c r="AS1755" s="78"/>
      <c r="AT1755" s="78"/>
      <c r="AU1755" s="78"/>
    </row>
    <row r="1756" spans="3:64" ht="12.95" customHeight="1">
      <c r="C1756" s="139"/>
      <c r="D1756" s="139"/>
      <c r="AA1756" s="78"/>
      <c r="AB1756" s="78"/>
      <c r="AC1756" s="78"/>
      <c r="AD1756" s="78"/>
      <c r="AE1756" s="78"/>
      <c r="AG1756" s="131"/>
      <c r="AN1756" s="78"/>
      <c r="AO1756" s="78"/>
      <c r="AP1756" s="78"/>
      <c r="AQ1756" s="78"/>
      <c r="AR1756" s="78"/>
      <c r="AS1756" s="78"/>
      <c r="AT1756" s="78"/>
      <c r="AU1756" s="78"/>
    </row>
    <row r="1757" spans="3:64" ht="12.95" customHeight="1">
      <c r="C1757" s="139"/>
      <c r="D1757" s="139"/>
      <c r="AA1757" s="78"/>
      <c r="AB1757" s="78"/>
      <c r="AC1757" s="78"/>
      <c r="AD1757" s="78"/>
      <c r="AE1757" s="78"/>
      <c r="AG1757" s="131"/>
      <c r="AN1757" s="78"/>
      <c r="AO1757" s="78"/>
      <c r="AP1757" s="78"/>
      <c r="AQ1757" s="78"/>
      <c r="AR1757" s="78"/>
      <c r="AS1757" s="78"/>
      <c r="AT1757" s="78"/>
      <c r="AU1757" s="78"/>
    </row>
    <row r="1758" spans="3:64" ht="12.95" customHeight="1">
      <c r="C1758" s="139"/>
      <c r="D1758" s="139"/>
      <c r="AA1758" s="78"/>
      <c r="AB1758" s="78"/>
      <c r="AC1758" s="78"/>
      <c r="AD1758" s="78"/>
      <c r="AE1758" s="78"/>
      <c r="AG1758" s="131"/>
      <c r="AN1758" s="78"/>
      <c r="AO1758" s="78"/>
      <c r="AP1758" s="78"/>
      <c r="AQ1758" s="78"/>
      <c r="AR1758" s="78"/>
      <c r="AS1758" s="78"/>
      <c r="AT1758" s="78"/>
      <c r="AU1758" s="78"/>
    </row>
    <row r="1759" spans="3:64" ht="12.95" customHeight="1">
      <c r="C1759" s="139"/>
      <c r="D1759" s="139"/>
      <c r="AA1759" s="78"/>
      <c r="AB1759" s="78"/>
      <c r="AC1759" s="78"/>
      <c r="AD1759" s="78"/>
      <c r="AE1759" s="78"/>
      <c r="AG1759" s="131"/>
      <c r="AN1759" s="78"/>
      <c r="AO1759" s="78"/>
      <c r="AP1759" s="78"/>
      <c r="AQ1759" s="78"/>
      <c r="AR1759" s="78"/>
      <c r="AS1759" s="78"/>
      <c r="AT1759" s="78"/>
      <c r="AU1759" s="78"/>
      <c r="AV1759" s="78"/>
      <c r="AW1759" s="78"/>
      <c r="AX1759" s="78"/>
      <c r="AY1759" s="78"/>
      <c r="AZ1759" s="78"/>
      <c r="BA1759" s="78"/>
      <c r="BB1759" s="78"/>
      <c r="BC1759" s="78"/>
      <c r="BD1759" s="78"/>
      <c r="BE1759" s="78"/>
      <c r="BF1759" s="78"/>
      <c r="BG1759" s="78"/>
      <c r="BH1759" s="78"/>
      <c r="BI1759" s="78"/>
      <c r="BJ1759" s="78"/>
      <c r="BK1759" s="78"/>
      <c r="BL1759" s="78"/>
    </row>
    <row r="1760" spans="3:64" ht="12.95" customHeight="1">
      <c r="C1760" s="139"/>
      <c r="D1760" s="139"/>
      <c r="AA1760" s="78"/>
      <c r="AB1760" s="78"/>
      <c r="AC1760" s="78"/>
      <c r="AD1760" s="78"/>
      <c r="AE1760" s="78"/>
      <c r="AG1760" s="131"/>
      <c r="AN1760" s="78"/>
      <c r="AO1760" s="78"/>
      <c r="AP1760" s="78"/>
      <c r="AQ1760" s="78"/>
      <c r="AR1760" s="78"/>
      <c r="AS1760" s="78"/>
      <c r="AT1760" s="78"/>
      <c r="AU1760" s="78"/>
      <c r="AV1760" s="78"/>
      <c r="AW1760" s="78"/>
      <c r="AX1760" s="78"/>
      <c r="AY1760" s="78"/>
      <c r="AZ1760" s="78"/>
      <c r="BA1760" s="78"/>
      <c r="BB1760" s="78"/>
      <c r="BC1760" s="78"/>
      <c r="BD1760" s="78"/>
      <c r="BE1760" s="78"/>
      <c r="BF1760" s="78"/>
      <c r="BG1760" s="78"/>
      <c r="BH1760" s="78"/>
      <c r="BI1760" s="78"/>
      <c r="BJ1760" s="78"/>
      <c r="BK1760" s="78"/>
      <c r="BL1760" s="78"/>
    </row>
    <row r="1761" spans="3:64" ht="12.95" customHeight="1">
      <c r="C1761" s="139"/>
      <c r="D1761" s="139"/>
      <c r="AA1761" s="78"/>
      <c r="AB1761" s="78"/>
      <c r="AC1761" s="78"/>
      <c r="AD1761" s="78"/>
      <c r="AE1761" s="78"/>
      <c r="AG1761" s="131"/>
      <c r="AN1761" s="78"/>
      <c r="AO1761" s="78"/>
      <c r="AP1761" s="78"/>
      <c r="AQ1761" s="78"/>
      <c r="AR1761" s="78"/>
      <c r="AS1761" s="78"/>
      <c r="AT1761" s="78"/>
      <c r="AU1761" s="78"/>
      <c r="AV1761" s="78"/>
    </row>
    <row r="1762" spans="3:64" ht="12.95" customHeight="1">
      <c r="C1762" s="139"/>
      <c r="D1762" s="139"/>
      <c r="AA1762" s="78"/>
      <c r="AB1762" s="78"/>
      <c r="AC1762" s="78"/>
      <c r="AD1762" s="78"/>
      <c r="AE1762" s="78"/>
      <c r="AG1762" s="131"/>
      <c r="AN1762" s="78"/>
      <c r="AO1762" s="78"/>
      <c r="AP1762" s="78"/>
      <c r="AQ1762" s="78"/>
      <c r="AR1762" s="78"/>
      <c r="AS1762" s="78"/>
      <c r="AT1762" s="78"/>
      <c r="AU1762" s="78"/>
      <c r="AV1762" s="78"/>
    </row>
    <row r="1763" spans="3:64" ht="12.95" customHeight="1">
      <c r="C1763" s="139"/>
      <c r="D1763" s="139"/>
      <c r="AA1763" s="78"/>
      <c r="AB1763" s="78"/>
      <c r="AC1763" s="78"/>
      <c r="AD1763" s="78"/>
      <c r="AE1763" s="78"/>
      <c r="AG1763" s="131"/>
      <c r="AN1763" s="78"/>
      <c r="AO1763" s="78"/>
      <c r="AP1763" s="78"/>
      <c r="AQ1763" s="78"/>
      <c r="AR1763" s="78"/>
      <c r="AS1763" s="78"/>
      <c r="AT1763" s="78"/>
      <c r="AU1763" s="78"/>
    </row>
    <row r="1764" spans="3:64" ht="12.95" customHeight="1">
      <c r="C1764" s="139"/>
      <c r="D1764" s="139"/>
      <c r="AA1764" s="78"/>
      <c r="AB1764" s="78"/>
      <c r="AC1764" s="78"/>
      <c r="AD1764" s="78"/>
      <c r="AE1764" s="78"/>
      <c r="AG1764" s="131"/>
      <c r="AN1764" s="78"/>
      <c r="AO1764" s="78"/>
      <c r="AP1764" s="78"/>
      <c r="AQ1764" s="78"/>
      <c r="AR1764" s="78"/>
      <c r="AS1764" s="78"/>
      <c r="AT1764" s="78"/>
      <c r="AU1764" s="78"/>
    </row>
    <row r="1765" spans="3:64" ht="12.95" customHeight="1">
      <c r="C1765" s="139"/>
      <c r="D1765" s="139"/>
      <c r="AA1765" s="78"/>
      <c r="AB1765" s="78"/>
      <c r="AC1765" s="78"/>
      <c r="AD1765" s="78"/>
      <c r="AE1765" s="78"/>
      <c r="AG1765" s="131"/>
      <c r="AN1765" s="78"/>
      <c r="AO1765" s="78"/>
      <c r="AP1765" s="78"/>
      <c r="AQ1765" s="78"/>
      <c r="AR1765" s="78"/>
      <c r="AS1765" s="78"/>
      <c r="AT1765" s="78"/>
      <c r="AU1765" s="78"/>
      <c r="AV1765" s="78"/>
      <c r="AW1765" s="78"/>
      <c r="AX1765" s="78"/>
      <c r="AY1765" s="78"/>
      <c r="AZ1765" s="78"/>
      <c r="BA1765" s="78"/>
      <c r="BB1765" s="78"/>
      <c r="BC1765" s="78"/>
      <c r="BD1765" s="78"/>
      <c r="BE1765" s="78"/>
      <c r="BF1765" s="78"/>
      <c r="BG1765" s="78"/>
      <c r="BH1765" s="78"/>
      <c r="BI1765" s="78"/>
      <c r="BJ1765" s="78"/>
      <c r="BK1765" s="78"/>
      <c r="BL1765" s="78"/>
    </row>
    <row r="1766" spans="3:64" ht="12.95" customHeight="1">
      <c r="C1766" s="139"/>
      <c r="D1766" s="139"/>
      <c r="AA1766" s="78"/>
      <c r="AB1766" s="78"/>
      <c r="AC1766" s="78"/>
      <c r="AD1766" s="78"/>
      <c r="AE1766" s="78"/>
      <c r="AG1766" s="131"/>
      <c r="AN1766" s="78"/>
      <c r="AO1766" s="78"/>
      <c r="AP1766" s="78"/>
      <c r="AQ1766" s="78"/>
      <c r="AR1766" s="78"/>
      <c r="AS1766" s="78"/>
      <c r="AT1766" s="78"/>
      <c r="AU1766" s="78"/>
      <c r="AV1766" s="78"/>
      <c r="AX1766" s="78"/>
      <c r="AY1766" s="78"/>
      <c r="AZ1766" s="78"/>
      <c r="BA1766" s="78"/>
      <c r="BB1766" s="78"/>
      <c r="BC1766" s="78"/>
      <c r="BD1766" s="78"/>
      <c r="BE1766" s="78"/>
      <c r="BF1766" s="78"/>
      <c r="BG1766" s="78"/>
      <c r="BH1766" s="78"/>
      <c r="BI1766" s="78"/>
      <c r="BJ1766" s="78"/>
      <c r="BK1766" s="78"/>
      <c r="BL1766" s="78"/>
    </row>
    <row r="1767" spans="3:64" ht="12.95" customHeight="1">
      <c r="C1767" s="139"/>
      <c r="D1767" s="139"/>
      <c r="AA1767" s="78"/>
      <c r="AB1767" s="78"/>
      <c r="AC1767" s="78"/>
      <c r="AD1767" s="78"/>
      <c r="AE1767" s="78"/>
      <c r="AG1767" s="131"/>
      <c r="AN1767" s="78"/>
      <c r="AO1767" s="78"/>
      <c r="AP1767" s="78"/>
      <c r="AQ1767" s="78"/>
      <c r="AR1767" s="78"/>
      <c r="AS1767" s="78"/>
      <c r="AT1767" s="78"/>
      <c r="AU1767" s="78"/>
    </row>
    <row r="1768" spans="3:64" ht="12.95" customHeight="1">
      <c r="C1768" s="139"/>
      <c r="D1768" s="139"/>
      <c r="AA1768" s="78"/>
      <c r="AB1768" s="78"/>
      <c r="AC1768" s="78"/>
      <c r="AD1768" s="78"/>
      <c r="AE1768" s="78"/>
      <c r="AG1768" s="131"/>
      <c r="AN1768" s="78"/>
      <c r="AO1768" s="78"/>
      <c r="AP1768" s="78"/>
      <c r="AQ1768" s="78"/>
      <c r="AR1768" s="78"/>
      <c r="AS1768" s="78"/>
      <c r="AT1768" s="78"/>
      <c r="AU1768" s="78"/>
      <c r="AV1768" s="78"/>
    </row>
    <row r="1769" spans="3:64" ht="12.95" customHeight="1">
      <c r="C1769" s="139"/>
      <c r="D1769" s="139"/>
      <c r="AA1769" s="78"/>
      <c r="AB1769" s="78"/>
      <c r="AC1769" s="78"/>
      <c r="AD1769" s="78"/>
      <c r="AE1769" s="78"/>
      <c r="AG1769" s="131"/>
      <c r="AN1769" s="78"/>
      <c r="AO1769" s="78"/>
      <c r="AP1769" s="78"/>
      <c r="AQ1769" s="78"/>
      <c r="AR1769" s="78"/>
      <c r="AS1769" s="78"/>
      <c r="AT1769" s="78"/>
      <c r="AU1769" s="78"/>
    </row>
    <row r="1770" spans="3:64" ht="12.95" customHeight="1">
      <c r="C1770" s="139"/>
      <c r="D1770" s="139"/>
      <c r="AA1770" s="78"/>
      <c r="AB1770" s="78"/>
      <c r="AC1770" s="78"/>
      <c r="AD1770" s="78"/>
      <c r="AE1770" s="78"/>
      <c r="AG1770" s="131"/>
      <c r="AN1770" s="78"/>
      <c r="AO1770" s="78"/>
      <c r="AP1770" s="78"/>
      <c r="AQ1770" s="78"/>
      <c r="AR1770" s="78"/>
      <c r="AS1770" s="78"/>
      <c r="AT1770" s="78"/>
      <c r="AU1770" s="78"/>
      <c r="AV1770" s="78"/>
    </row>
    <row r="1771" spans="3:64" ht="12.95" customHeight="1">
      <c r="C1771" s="139"/>
      <c r="D1771" s="139"/>
      <c r="AA1771" s="78"/>
      <c r="AB1771" s="78"/>
      <c r="AC1771" s="78"/>
      <c r="AD1771" s="78"/>
      <c r="AE1771" s="78"/>
      <c r="AG1771" s="131"/>
      <c r="AN1771" s="78"/>
      <c r="AO1771" s="78"/>
      <c r="AP1771" s="78"/>
      <c r="AQ1771" s="78"/>
      <c r="AR1771" s="78"/>
      <c r="AS1771" s="78"/>
      <c r="AT1771" s="78"/>
      <c r="AU1771" s="78"/>
    </row>
    <row r="1772" spans="3:64" ht="12.95" customHeight="1">
      <c r="C1772" s="139"/>
      <c r="D1772" s="139"/>
      <c r="AA1772" s="78"/>
      <c r="AB1772" s="78"/>
      <c r="AC1772" s="78"/>
      <c r="AD1772" s="78"/>
      <c r="AE1772" s="78"/>
      <c r="AG1772" s="131"/>
      <c r="AN1772" s="78"/>
      <c r="AO1772" s="78"/>
      <c r="AP1772" s="78"/>
      <c r="AQ1772" s="78"/>
      <c r="AR1772" s="78"/>
      <c r="AS1772" s="78"/>
      <c r="AT1772" s="78"/>
      <c r="AU1772" s="78"/>
      <c r="AV1772" s="78"/>
    </row>
    <row r="1773" spans="3:64" ht="12.95" customHeight="1">
      <c r="C1773" s="139"/>
      <c r="D1773" s="139"/>
      <c r="AA1773" s="78"/>
      <c r="AB1773" s="78"/>
      <c r="AC1773" s="78"/>
      <c r="AD1773" s="78"/>
      <c r="AE1773" s="78"/>
      <c r="AG1773" s="131"/>
      <c r="AN1773" s="78"/>
      <c r="AO1773" s="78"/>
      <c r="AP1773" s="78"/>
      <c r="AQ1773" s="78"/>
      <c r="AR1773" s="78"/>
      <c r="AS1773" s="78"/>
      <c r="AT1773" s="78"/>
      <c r="AU1773" s="78"/>
      <c r="AV1773" s="78"/>
      <c r="AW1773" s="78"/>
      <c r="AX1773" s="78"/>
      <c r="AY1773" s="78"/>
      <c r="AZ1773" s="78"/>
      <c r="BA1773" s="78"/>
      <c r="BB1773" s="78"/>
      <c r="BC1773" s="78"/>
      <c r="BD1773" s="78"/>
      <c r="BE1773" s="78"/>
      <c r="BF1773" s="78"/>
      <c r="BG1773" s="78"/>
      <c r="BH1773" s="78"/>
      <c r="BI1773" s="78"/>
      <c r="BJ1773" s="78"/>
      <c r="BK1773" s="78"/>
      <c r="BL1773" s="78"/>
    </row>
    <row r="1774" spans="3:64" ht="12.95" customHeight="1">
      <c r="C1774" s="139"/>
      <c r="D1774" s="139"/>
      <c r="AA1774" s="78"/>
      <c r="AB1774" s="78"/>
      <c r="AC1774" s="78"/>
      <c r="AD1774" s="78"/>
      <c r="AE1774" s="78"/>
      <c r="AG1774" s="131"/>
      <c r="AN1774" s="78"/>
      <c r="AO1774" s="78"/>
      <c r="AP1774" s="78"/>
      <c r="AQ1774" s="78"/>
      <c r="AR1774" s="78"/>
      <c r="AS1774" s="78"/>
      <c r="AT1774" s="78"/>
      <c r="AU1774" s="78"/>
    </row>
    <row r="1775" spans="3:64" ht="12.95" customHeight="1">
      <c r="C1775" s="139"/>
      <c r="D1775" s="139"/>
      <c r="AA1775" s="78"/>
      <c r="AB1775" s="78"/>
      <c r="AC1775" s="78"/>
      <c r="AD1775" s="78"/>
      <c r="AE1775" s="78"/>
      <c r="AG1775" s="131"/>
      <c r="AN1775" s="78"/>
      <c r="AO1775" s="78"/>
      <c r="AP1775" s="78"/>
      <c r="AQ1775" s="78"/>
      <c r="AR1775" s="78"/>
      <c r="AS1775" s="78"/>
      <c r="AT1775" s="78"/>
      <c r="AU1775" s="78"/>
    </row>
    <row r="1776" spans="3:64" ht="12.95" customHeight="1">
      <c r="C1776" s="139"/>
      <c r="D1776" s="139"/>
      <c r="AA1776" s="78"/>
      <c r="AB1776" s="78"/>
      <c r="AC1776" s="78"/>
      <c r="AD1776" s="78"/>
      <c r="AE1776" s="78"/>
      <c r="AG1776" s="131"/>
      <c r="AN1776" s="78"/>
      <c r="AO1776" s="78"/>
      <c r="AP1776" s="78"/>
      <c r="AQ1776" s="78"/>
      <c r="AR1776" s="78"/>
      <c r="AS1776" s="78"/>
      <c r="AT1776" s="78"/>
      <c r="AU1776" s="78"/>
    </row>
    <row r="1777" spans="3:48" ht="12.95" customHeight="1">
      <c r="C1777" s="139"/>
      <c r="D1777" s="139"/>
      <c r="AA1777" s="78"/>
      <c r="AB1777" s="78"/>
      <c r="AC1777" s="78"/>
      <c r="AD1777" s="78"/>
      <c r="AE1777" s="78"/>
      <c r="AG1777" s="131"/>
      <c r="AN1777" s="78"/>
      <c r="AO1777" s="78"/>
      <c r="AP1777" s="78"/>
      <c r="AQ1777" s="78"/>
      <c r="AR1777" s="78"/>
      <c r="AS1777" s="78"/>
      <c r="AT1777" s="78"/>
      <c r="AU1777" s="78"/>
    </row>
    <row r="1778" spans="3:48" ht="12.95" customHeight="1">
      <c r="C1778" s="139"/>
      <c r="D1778" s="139"/>
      <c r="AA1778" s="78"/>
      <c r="AB1778" s="78"/>
      <c r="AC1778" s="78"/>
      <c r="AD1778" s="78"/>
      <c r="AE1778" s="78"/>
      <c r="AG1778" s="131"/>
      <c r="AN1778" s="78"/>
      <c r="AO1778" s="78"/>
      <c r="AP1778" s="78"/>
      <c r="AQ1778" s="78"/>
      <c r="AR1778" s="78"/>
      <c r="AS1778" s="78"/>
      <c r="AT1778" s="78"/>
      <c r="AU1778" s="78"/>
    </row>
    <row r="1779" spans="3:48" ht="12.95" customHeight="1">
      <c r="C1779" s="139"/>
      <c r="D1779" s="139"/>
      <c r="AA1779" s="78"/>
      <c r="AB1779" s="78"/>
      <c r="AC1779" s="78"/>
      <c r="AD1779" s="78"/>
      <c r="AE1779" s="78"/>
      <c r="AG1779" s="131"/>
      <c r="AN1779" s="78"/>
      <c r="AO1779" s="78"/>
      <c r="AP1779" s="78"/>
      <c r="AQ1779" s="78"/>
      <c r="AR1779" s="78"/>
      <c r="AS1779" s="78"/>
      <c r="AT1779" s="78"/>
      <c r="AU1779" s="78"/>
    </row>
    <row r="1780" spans="3:48" ht="12.95" customHeight="1">
      <c r="C1780" s="139"/>
      <c r="D1780" s="139"/>
      <c r="AA1780" s="78"/>
      <c r="AB1780" s="78"/>
      <c r="AC1780" s="78"/>
      <c r="AD1780" s="78"/>
      <c r="AE1780" s="78"/>
      <c r="AG1780" s="131"/>
      <c r="AN1780" s="78"/>
      <c r="AO1780" s="78"/>
      <c r="AP1780" s="78"/>
      <c r="AQ1780" s="78"/>
      <c r="AR1780" s="78"/>
      <c r="AS1780" s="78"/>
      <c r="AT1780" s="78"/>
      <c r="AU1780" s="78"/>
    </row>
    <row r="1781" spans="3:48" ht="12.95" customHeight="1">
      <c r="C1781" s="139"/>
      <c r="D1781" s="139"/>
      <c r="AA1781" s="78"/>
      <c r="AB1781" s="78"/>
      <c r="AC1781" s="78"/>
      <c r="AD1781" s="78"/>
      <c r="AE1781" s="78"/>
      <c r="AG1781" s="131"/>
      <c r="AN1781" s="78"/>
      <c r="AO1781" s="78"/>
      <c r="AP1781" s="78"/>
      <c r="AQ1781" s="78"/>
      <c r="AR1781" s="78"/>
      <c r="AS1781" s="78"/>
      <c r="AT1781" s="78"/>
      <c r="AU1781" s="78"/>
    </row>
    <row r="1782" spans="3:48" ht="12.95" customHeight="1">
      <c r="C1782" s="139"/>
      <c r="D1782" s="139"/>
      <c r="AA1782" s="78"/>
      <c r="AB1782" s="78"/>
      <c r="AC1782" s="78"/>
      <c r="AD1782" s="78"/>
      <c r="AE1782" s="78"/>
      <c r="AG1782" s="131"/>
      <c r="AN1782" s="78"/>
      <c r="AO1782" s="78"/>
      <c r="AP1782" s="78"/>
      <c r="AQ1782" s="78"/>
      <c r="AR1782" s="78"/>
      <c r="AS1782" s="78"/>
      <c r="AT1782" s="78"/>
      <c r="AU1782" s="78"/>
    </row>
    <row r="1783" spans="3:48" ht="12.95" customHeight="1">
      <c r="C1783" s="139"/>
      <c r="D1783" s="139"/>
      <c r="AA1783" s="78"/>
      <c r="AB1783" s="78"/>
      <c r="AC1783" s="78"/>
      <c r="AD1783" s="78"/>
      <c r="AE1783" s="78"/>
      <c r="AG1783" s="131"/>
      <c r="AN1783" s="78"/>
      <c r="AO1783" s="78"/>
      <c r="AP1783" s="78"/>
      <c r="AQ1783" s="78"/>
      <c r="AR1783" s="78"/>
      <c r="AS1783" s="78"/>
      <c r="AT1783" s="78"/>
      <c r="AU1783" s="78"/>
    </row>
    <row r="1784" spans="3:48" ht="12.95" customHeight="1">
      <c r="C1784" s="139"/>
      <c r="D1784" s="139"/>
      <c r="AA1784" s="78"/>
      <c r="AB1784" s="78"/>
      <c r="AC1784" s="78"/>
      <c r="AD1784" s="78"/>
      <c r="AE1784" s="78"/>
      <c r="AG1784" s="131"/>
      <c r="AN1784" s="78"/>
      <c r="AO1784" s="78"/>
      <c r="AP1784" s="78"/>
      <c r="AQ1784" s="78"/>
      <c r="AR1784" s="78"/>
      <c r="AS1784" s="78"/>
      <c r="AT1784" s="78"/>
      <c r="AU1784" s="78"/>
      <c r="AV1784" s="78"/>
    </row>
    <row r="1785" spans="3:48" ht="12.95" customHeight="1">
      <c r="C1785" s="139"/>
      <c r="D1785" s="139"/>
      <c r="AA1785" s="78"/>
      <c r="AB1785" s="78"/>
      <c r="AC1785" s="78"/>
      <c r="AD1785" s="78"/>
      <c r="AE1785" s="78"/>
      <c r="AG1785" s="131"/>
      <c r="AN1785" s="78"/>
      <c r="AO1785" s="78"/>
      <c r="AP1785" s="78"/>
      <c r="AQ1785" s="78"/>
      <c r="AR1785" s="78"/>
      <c r="AS1785" s="78"/>
      <c r="AT1785" s="78"/>
      <c r="AU1785" s="78"/>
    </row>
    <row r="1786" spans="3:48" ht="12.95" customHeight="1">
      <c r="C1786" s="139"/>
      <c r="D1786" s="139"/>
      <c r="AA1786" s="78"/>
      <c r="AB1786" s="78"/>
      <c r="AC1786" s="78"/>
      <c r="AD1786" s="78"/>
      <c r="AE1786" s="78"/>
      <c r="AG1786" s="131"/>
      <c r="AN1786" s="78"/>
      <c r="AO1786" s="78"/>
      <c r="AP1786" s="78"/>
      <c r="AQ1786" s="78"/>
      <c r="AR1786" s="78"/>
      <c r="AS1786" s="78"/>
      <c r="AT1786" s="78"/>
      <c r="AU1786" s="78"/>
    </row>
    <row r="1787" spans="3:48" ht="12.95" customHeight="1">
      <c r="C1787" s="139"/>
      <c r="D1787" s="139"/>
      <c r="AA1787" s="78"/>
      <c r="AB1787" s="78"/>
      <c r="AC1787" s="78"/>
      <c r="AD1787" s="78"/>
      <c r="AE1787" s="78"/>
      <c r="AG1787" s="131"/>
      <c r="AN1787" s="78"/>
      <c r="AO1787" s="78"/>
      <c r="AP1787" s="78"/>
      <c r="AQ1787" s="78"/>
      <c r="AR1787" s="78"/>
      <c r="AS1787" s="78"/>
      <c r="AT1787" s="78"/>
      <c r="AU1787" s="78"/>
    </row>
    <row r="1788" spans="3:48" ht="12.95" customHeight="1">
      <c r="C1788" s="139"/>
      <c r="D1788" s="139"/>
      <c r="AA1788" s="78"/>
      <c r="AB1788" s="78"/>
      <c r="AC1788" s="78"/>
      <c r="AD1788" s="78"/>
      <c r="AE1788" s="78"/>
      <c r="AG1788" s="131"/>
      <c r="AN1788" s="78"/>
      <c r="AO1788" s="78"/>
      <c r="AP1788" s="78"/>
      <c r="AQ1788" s="78"/>
      <c r="AR1788" s="78"/>
      <c r="AS1788" s="78"/>
      <c r="AT1788" s="78"/>
      <c r="AU1788" s="78"/>
    </row>
    <row r="1789" spans="3:48" ht="12.95" customHeight="1">
      <c r="C1789" s="139"/>
      <c r="D1789" s="139"/>
      <c r="AA1789" s="78"/>
      <c r="AB1789" s="78"/>
      <c r="AC1789" s="78"/>
      <c r="AD1789" s="78"/>
      <c r="AE1789" s="78"/>
      <c r="AG1789" s="131"/>
      <c r="AN1789" s="78"/>
      <c r="AO1789" s="78"/>
      <c r="AP1789" s="78"/>
      <c r="AQ1789" s="78"/>
      <c r="AR1789" s="78"/>
      <c r="AS1789" s="78"/>
      <c r="AT1789" s="78"/>
      <c r="AU1789" s="78"/>
      <c r="AV1789" s="78"/>
    </row>
    <row r="1790" spans="3:48" ht="12.95" customHeight="1">
      <c r="C1790" s="139"/>
      <c r="D1790" s="139"/>
      <c r="AA1790" s="78"/>
      <c r="AB1790" s="78"/>
      <c r="AC1790" s="78"/>
      <c r="AD1790" s="78"/>
      <c r="AE1790" s="78"/>
      <c r="AG1790" s="131"/>
      <c r="AN1790" s="78"/>
      <c r="AO1790" s="78"/>
      <c r="AP1790" s="78"/>
      <c r="AQ1790" s="78"/>
      <c r="AR1790" s="78"/>
      <c r="AS1790" s="78"/>
      <c r="AT1790" s="78"/>
      <c r="AU1790" s="78"/>
    </row>
    <row r="1791" spans="3:48" ht="12.95" customHeight="1">
      <c r="C1791" s="139"/>
      <c r="D1791" s="139"/>
      <c r="AA1791" s="78"/>
      <c r="AB1791" s="78"/>
      <c r="AC1791" s="78"/>
      <c r="AD1791" s="78"/>
      <c r="AE1791" s="78"/>
      <c r="AG1791" s="131"/>
      <c r="AN1791" s="78"/>
      <c r="AO1791" s="78"/>
      <c r="AP1791" s="78"/>
      <c r="AQ1791" s="78"/>
      <c r="AR1791" s="78"/>
      <c r="AS1791" s="78"/>
      <c r="AT1791" s="78"/>
      <c r="AU1791" s="78"/>
    </row>
    <row r="1792" spans="3:48" ht="12.95" customHeight="1">
      <c r="C1792" s="139"/>
      <c r="D1792" s="139"/>
      <c r="AA1792" s="78"/>
      <c r="AB1792" s="78"/>
      <c r="AC1792" s="78"/>
      <c r="AD1792" s="78"/>
      <c r="AE1792" s="78"/>
      <c r="AG1792" s="131"/>
      <c r="AN1792" s="78"/>
      <c r="AO1792" s="78"/>
      <c r="AP1792" s="78"/>
      <c r="AQ1792" s="78"/>
      <c r="AR1792" s="78"/>
      <c r="AS1792" s="78"/>
      <c r="AT1792" s="78"/>
      <c r="AU1792" s="78"/>
    </row>
    <row r="1793" spans="3:64" ht="12.95" customHeight="1">
      <c r="C1793" s="139"/>
      <c r="D1793" s="139"/>
      <c r="AA1793" s="78"/>
      <c r="AB1793" s="78"/>
      <c r="AC1793" s="78"/>
      <c r="AD1793" s="78"/>
      <c r="AE1793" s="78"/>
      <c r="AG1793" s="131"/>
      <c r="AN1793" s="78"/>
      <c r="AO1793" s="78"/>
      <c r="AP1793" s="78"/>
      <c r="AQ1793" s="78"/>
      <c r="AR1793" s="78"/>
      <c r="AS1793" s="78"/>
      <c r="AT1793" s="78"/>
      <c r="AU1793" s="78"/>
    </row>
    <row r="1794" spans="3:64" ht="12.95" customHeight="1">
      <c r="C1794" s="139"/>
      <c r="D1794" s="139"/>
      <c r="AA1794" s="78"/>
      <c r="AB1794" s="78"/>
      <c r="AC1794" s="78"/>
      <c r="AD1794" s="78"/>
      <c r="AE1794" s="78"/>
      <c r="AG1794" s="131"/>
      <c r="AN1794" s="78"/>
      <c r="AO1794" s="78"/>
      <c r="AP1794" s="78"/>
      <c r="AQ1794" s="78"/>
      <c r="AR1794" s="78"/>
      <c r="AS1794" s="78"/>
      <c r="AT1794" s="78"/>
      <c r="AU1794" s="78"/>
    </row>
    <row r="1795" spans="3:64" ht="12.95" customHeight="1">
      <c r="C1795" s="139"/>
      <c r="D1795" s="139"/>
      <c r="AA1795" s="78"/>
      <c r="AB1795" s="78"/>
      <c r="AC1795" s="78"/>
      <c r="AD1795" s="78"/>
      <c r="AE1795" s="78"/>
      <c r="AG1795" s="131"/>
      <c r="AN1795" s="78"/>
      <c r="AO1795" s="78"/>
      <c r="AP1795" s="78"/>
      <c r="AQ1795" s="78"/>
      <c r="AR1795" s="78"/>
      <c r="AS1795" s="78"/>
      <c r="AT1795" s="78"/>
      <c r="AU1795" s="78"/>
    </row>
    <row r="1796" spans="3:64" ht="12.95" customHeight="1">
      <c r="C1796" s="139"/>
      <c r="D1796" s="139"/>
      <c r="AA1796" s="78"/>
      <c r="AB1796" s="78"/>
      <c r="AC1796" s="78"/>
      <c r="AD1796" s="78"/>
      <c r="AE1796" s="78"/>
      <c r="AG1796" s="131"/>
      <c r="AN1796" s="78"/>
      <c r="AO1796" s="78"/>
      <c r="AP1796" s="78"/>
      <c r="AQ1796" s="78"/>
      <c r="AR1796" s="78"/>
      <c r="AS1796" s="78"/>
      <c r="AT1796" s="78"/>
      <c r="AU1796" s="78"/>
    </row>
    <row r="1797" spans="3:64" ht="12.95" customHeight="1">
      <c r="C1797" s="139"/>
      <c r="D1797" s="139"/>
      <c r="AA1797" s="78"/>
      <c r="AB1797" s="78"/>
      <c r="AC1797" s="78"/>
      <c r="AD1797" s="78"/>
      <c r="AE1797" s="78"/>
      <c r="AG1797" s="131"/>
      <c r="AN1797" s="78"/>
      <c r="AO1797" s="78"/>
      <c r="AP1797" s="78"/>
      <c r="AQ1797" s="78"/>
      <c r="AR1797" s="78"/>
      <c r="AS1797" s="78"/>
      <c r="AT1797" s="78"/>
      <c r="AU1797" s="78"/>
    </row>
    <row r="1798" spans="3:64" ht="12.95" customHeight="1">
      <c r="C1798" s="139"/>
      <c r="D1798" s="139"/>
      <c r="AA1798" s="78"/>
      <c r="AB1798" s="78"/>
      <c r="AC1798" s="78"/>
      <c r="AD1798" s="78"/>
      <c r="AE1798" s="78"/>
      <c r="AG1798" s="131"/>
      <c r="AN1798" s="78"/>
      <c r="AO1798" s="78"/>
      <c r="AP1798" s="78"/>
      <c r="AQ1798" s="78"/>
      <c r="AR1798" s="78"/>
      <c r="AS1798" s="78"/>
      <c r="AT1798" s="78"/>
      <c r="AU1798" s="78"/>
      <c r="AV1798" s="78"/>
    </row>
    <row r="1799" spans="3:64" ht="12.95" customHeight="1">
      <c r="C1799" s="139"/>
      <c r="D1799" s="139"/>
      <c r="AA1799" s="78"/>
      <c r="AB1799" s="78"/>
      <c r="AC1799" s="78"/>
      <c r="AD1799" s="78"/>
      <c r="AE1799" s="78"/>
      <c r="AG1799" s="131"/>
      <c r="AN1799" s="78"/>
      <c r="AO1799" s="78"/>
      <c r="AP1799" s="78"/>
      <c r="AQ1799" s="78"/>
      <c r="AR1799" s="78"/>
      <c r="AS1799" s="78"/>
      <c r="AT1799" s="78"/>
      <c r="AU1799" s="78"/>
    </row>
    <row r="1800" spans="3:64" ht="12.95" customHeight="1">
      <c r="C1800" s="139"/>
      <c r="D1800" s="139"/>
      <c r="AA1800" s="78"/>
      <c r="AB1800" s="78"/>
      <c r="AC1800" s="78"/>
      <c r="AD1800" s="78"/>
      <c r="AE1800" s="78"/>
      <c r="AG1800" s="131"/>
      <c r="AN1800" s="78"/>
      <c r="AO1800" s="78"/>
      <c r="AP1800" s="78"/>
      <c r="AQ1800" s="78"/>
      <c r="AR1800" s="78"/>
      <c r="AS1800" s="78"/>
      <c r="AT1800" s="78"/>
      <c r="AU1800" s="78"/>
      <c r="AV1800" s="78"/>
      <c r="AX1800" s="78"/>
    </row>
    <row r="1801" spans="3:64" ht="12.95" customHeight="1">
      <c r="C1801" s="139"/>
      <c r="D1801" s="139"/>
      <c r="AA1801" s="78"/>
      <c r="AB1801" s="78"/>
      <c r="AC1801" s="78"/>
      <c r="AD1801" s="78"/>
      <c r="AE1801" s="78"/>
      <c r="AG1801" s="131"/>
      <c r="AN1801" s="78"/>
      <c r="AO1801" s="78"/>
      <c r="AP1801" s="78"/>
      <c r="AQ1801" s="78"/>
      <c r="AR1801" s="78"/>
      <c r="AS1801" s="78"/>
      <c r="AT1801" s="78"/>
      <c r="AU1801" s="78"/>
      <c r="AV1801" s="78"/>
      <c r="AW1801" s="78"/>
      <c r="AX1801" s="78"/>
      <c r="AY1801" s="78"/>
      <c r="AZ1801" s="78"/>
      <c r="BA1801" s="78"/>
      <c r="BB1801" s="78"/>
      <c r="BC1801" s="78"/>
      <c r="BD1801" s="78"/>
      <c r="BE1801" s="78"/>
      <c r="BF1801" s="78"/>
      <c r="BG1801" s="78"/>
      <c r="BH1801" s="78"/>
      <c r="BI1801" s="78"/>
      <c r="BJ1801" s="78"/>
      <c r="BK1801" s="78"/>
      <c r="BL1801" s="78"/>
    </row>
    <row r="1802" spans="3:64" ht="12.95" customHeight="1">
      <c r="C1802" s="139"/>
      <c r="D1802" s="139"/>
      <c r="AA1802" s="78"/>
      <c r="AB1802" s="78"/>
      <c r="AC1802" s="78"/>
      <c r="AD1802" s="78"/>
      <c r="AE1802" s="78"/>
      <c r="AG1802" s="131"/>
      <c r="AN1802" s="78"/>
      <c r="AO1802" s="78"/>
      <c r="AP1802" s="78"/>
      <c r="AQ1802" s="78"/>
      <c r="AR1802" s="78"/>
      <c r="AS1802" s="78"/>
      <c r="AT1802" s="78"/>
      <c r="AU1802" s="78"/>
    </row>
    <row r="1803" spans="3:64" ht="12.95" customHeight="1">
      <c r="C1803" s="139"/>
      <c r="D1803" s="139"/>
      <c r="AA1803" s="78"/>
      <c r="AB1803" s="78"/>
      <c r="AC1803" s="78"/>
      <c r="AD1803" s="78"/>
      <c r="AE1803" s="78"/>
      <c r="AG1803" s="131"/>
      <c r="AN1803" s="78"/>
      <c r="AO1803" s="78"/>
      <c r="AP1803" s="78"/>
      <c r="AQ1803" s="78"/>
      <c r="AR1803" s="78"/>
      <c r="AS1803" s="78"/>
      <c r="AT1803" s="78"/>
      <c r="AU1803" s="78"/>
    </row>
    <row r="1804" spans="3:64" ht="12.95" customHeight="1">
      <c r="C1804" s="139"/>
      <c r="D1804" s="139"/>
      <c r="AA1804" s="78"/>
      <c r="AB1804" s="78"/>
      <c r="AC1804" s="78"/>
      <c r="AD1804" s="78"/>
      <c r="AE1804" s="78"/>
      <c r="AG1804" s="131"/>
      <c r="AN1804" s="78"/>
      <c r="AO1804" s="78"/>
      <c r="AP1804" s="78"/>
      <c r="AQ1804" s="78"/>
      <c r="AR1804" s="78"/>
      <c r="AS1804" s="78"/>
      <c r="AT1804" s="78"/>
      <c r="AU1804" s="78"/>
    </row>
    <row r="1805" spans="3:64" ht="12.95" customHeight="1">
      <c r="C1805" s="139"/>
      <c r="D1805" s="139"/>
      <c r="AA1805" s="78"/>
      <c r="AB1805" s="78"/>
      <c r="AC1805" s="78"/>
      <c r="AD1805" s="78"/>
      <c r="AE1805" s="78"/>
      <c r="AG1805" s="131"/>
      <c r="AN1805" s="78"/>
      <c r="AO1805" s="78"/>
      <c r="AP1805" s="78"/>
      <c r="AQ1805" s="78"/>
      <c r="AR1805" s="78"/>
      <c r="AS1805" s="78"/>
      <c r="AT1805" s="78"/>
      <c r="AU1805" s="78"/>
      <c r="AV1805" s="78"/>
      <c r="AX1805" s="78"/>
    </row>
    <row r="1806" spans="3:64" ht="12.95" customHeight="1">
      <c r="C1806" s="139"/>
      <c r="D1806" s="139"/>
      <c r="AA1806" s="78"/>
      <c r="AB1806" s="78"/>
      <c r="AC1806" s="78"/>
      <c r="AD1806" s="78"/>
      <c r="AE1806" s="78"/>
      <c r="AG1806" s="131"/>
      <c r="AN1806" s="78"/>
      <c r="AO1806" s="78"/>
      <c r="AP1806" s="78"/>
      <c r="AQ1806" s="78"/>
      <c r="AR1806" s="78"/>
      <c r="AS1806" s="78"/>
      <c r="AT1806" s="78"/>
      <c r="AU1806" s="78"/>
      <c r="AV1806" s="78"/>
      <c r="AW1806" s="78"/>
      <c r="AX1806" s="78"/>
      <c r="AY1806" s="78"/>
      <c r="AZ1806" s="78"/>
      <c r="BA1806" s="78"/>
      <c r="BB1806" s="78"/>
      <c r="BC1806" s="78"/>
      <c r="BD1806" s="78"/>
      <c r="BE1806" s="78"/>
      <c r="BF1806" s="78"/>
      <c r="BG1806" s="78"/>
      <c r="BH1806" s="78"/>
      <c r="BI1806" s="78"/>
      <c r="BJ1806" s="78"/>
      <c r="BK1806" s="78"/>
      <c r="BL1806" s="78"/>
    </row>
    <row r="1807" spans="3:64" ht="12.95" customHeight="1">
      <c r="C1807" s="139"/>
      <c r="D1807" s="139"/>
      <c r="AA1807" s="78"/>
      <c r="AB1807" s="78"/>
      <c r="AC1807" s="78"/>
      <c r="AD1807" s="78"/>
      <c r="AE1807" s="78"/>
      <c r="AG1807" s="131"/>
      <c r="AN1807" s="78"/>
      <c r="AO1807" s="78"/>
      <c r="AP1807" s="78"/>
      <c r="AQ1807" s="78"/>
      <c r="AR1807" s="78"/>
      <c r="AS1807" s="78"/>
      <c r="AT1807" s="78"/>
      <c r="AU1807" s="78"/>
    </row>
    <row r="1808" spans="3:64" ht="12.95" customHeight="1">
      <c r="C1808" s="139"/>
      <c r="D1808" s="139"/>
      <c r="AA1808" s="78"/>
      <c r="AB1808" s="78"/>
      <c r="AC1808" s="78"/>
      <c r="AD1808" s="78"/>
      <c r="AE1808" s="78"/>
      <c r="AG1808" s="131"/>
      <c r="AN1808" s="78"/>
      <c r="AO1808" s="78"/>
      <c r="AP1808" s="78"/>
      <c r="AQ1808" s="78"/>
      <c r="AR1808" s="78"/>
      <c r="AS1808" s="78"/>
      <c r="AT1808" s="78"/>
      <c r="AU1808" s="78"/>
    </row>
    <row r="1809" spans="3:64" ht="12.95" customHeight="1">
      <c r="C1809" s="139"/>
      <c r="D1809" s="139"/>
      <c r="AA1809" s="78"/>
      <c r="AB1809" s="78"/>
      <c r="AC1809" s="78"/>
      <c r="AD1809" s="78"/>
      <c r="AE1809" s="78"/>
      <c r="AG1809" s="131"/>
      <c r="AN1809" s="78"/>
      <c r="AO1809" s="78"/>
      <c r="AP1809" s="78"/>
      <c r="AQ1809" s="78"/>
      <c r="AR1809" s="78"/>
      <c r="AS1809" s="78"/>
      <c r="AT1809" s="78"/>
      <c r="AU1809" s="78"/>
    </row>
    <row r="1810" spans="3:64" ht="12.95" customHeight="1">
      <c r="C1810" s="139"/>
      <c r="D1810" s="139"/>
      <c r="AA1810" s="78"/>
      <c r="AB1810" s="78"/>
      <c r="AC1810" s="78"/>
      <c r="AD1810" s="78"/>
      <c r="AE1810" s="78"/>
      <c r="AG1810" s="131"/>
      <c r="AN1810" s="78"/>
      <c r="AO1810" s="78"/>
      <c r="AP1810" s="78"/>
      <c r="AQ1810" s="78"/>
      <c r="AR1810" s="78"/>
      <c r="AS1810" s="78"/>
      <c r="AT1810" s="78"/>
      <c r="AU1810" s="78"/>
    </row>
    <row r="1811" spans="3:64" ht="12.95" customHeight="1">
      <c r="C1811" s="139"/>
      <c r="D1811" s="139"/>
      <c r="AA1811" s="78"/>
      <c r="AB1811" s="78"/>
      <c r="AC1811" s="78"/>
      <c r="AD1811" s="78"/>
      <c r="AE1811" s="78"/>
      <c r="AG1811" s="131"/>
      <c r="AN1811" s="78"/>
      <c r="AO1811" s="78"/>
      <c r="AP1811" s="78"/>
      <c r="AQ1811" s="78"/>
      <c r="AR1811" s="78"/>
      <c r="AS1811" s="78"/>
      <c r="AT1811" s="78"/>
      <c r="AU1811" s="78"/>
      <c r="AV1811" s="78"/>
      <c r="AX1811" s="78"/>
    </row>
    <row r="1812" spans="3:64" ht="12.95" customHeight="1">
      <c r="C1812" s="139"/>
      <c r="D1812" s="139"/>
      <c r="AA1812" s="78"/>
      <c r="AB1812" s="78"/>
      <c r="AC1812" s="78"/>
      <c r="AD1812" s="78"/>
      <c r="AE1812" s="78"/>
      <c r="AG1812" s="131"/>
      <c r="AN1812" s="78"/>
      <c r="AO1812" s="78"/>
      <c r="AP1812" s="78"/>
      <c r="AQ1812" s="78"/>
      <c r="AR1812" s="78"/>
      <c r="AS1812" s="78"/>
      <c r="AT1812" s="78"/>
      <c r="AU1812" s="78"/>
    </row>
    <row r="1813" spans="3:64" ht="12.95" customHeight="1">
      <c r="C1813" s="139"/>
      <c r="D1813" s="139"/>
      <c r="AA1813" s="78"/>
      <c r="AB1813" s="78"/>
      <c r="AC1813" s="78"/>
      <c r="AD1813" s="78"/>
      <c r="AE1813" s="78"/>
      <c r="AG1813" s="131"/>
      <c r="AN1813" s="78"/>
      <c r="AO1813" s="78"/>
      <c r="AP1813" s="78"/>
      <c r="AQ1813" s="78"/>
      <c r="AR1813" s="78"/>
      <c r="AS1813" s="78"/>
      <c r="AT1813" s="78"/>
      <c r="AU1813" s="78"/>
    </row>
    <row r="1814" spans="3:64" ht="12.95" customHeight="1">
      <c r="C1814" s="139"/>
      <c r="D1814" s="139"/>
      <c r="AA1814" s="78"/>
      <c r="AB1814" s="78"/>
      <c r="AC1814" s="78"/>
      <c r="AD1814" s="78"/>
      <c r="AE1814" s="78"/>
      <c r="AG1814" s="131"/>
      <c r="AN1814" s="78"/>
      <c r="AO1814" s="78"/>
      <c r="AP1814" s="78"/>
      <c r="AQ1814" s="78"/>
      <c r="AR1814" s="78"/>
      <c r="AS1814" s="78"/>
      <c r="AT1814" s="78"/>
      <c r="AU1814" s="78"/>
    </row>
    <row r="1815" spans="3:64" ht="12.95" customHeight="1">
      <c r="C1815" s="139"/>
      <c r="D1815" s="139"/>
      <c r="AA1815" s="78"/>
      <c r="AB1815" s="78"/>
      <c r="AC1815" s="78"/>
      <c r="AD1815" s="78"/>
      <c r="AE1815" s="78"/>
      <c r="AG1815" s="131"/>
      <c r="AN1815" s="78"/>
      <c r="AO1815" s="78"/>
      <c r="AP1815" s="78"/>
      <c r="AQ1815" s="78"/>
      <c r="AR1815" s="78"/>
      <c r="AS1815" s="78"/>
      <c r="AT1815" s="78"/>
      <c r="AU1815" s="78"/>
    </row>
    <row r="1816" spans="3:64" ht="12.95" customHeight="1">
      <c r="C1816" s="139"/>
      <c r="D1816" s="139"/>
      <c r="AA1816" s="78"/>
      <c r="AB1816" s="78"/>
      <c r="AC1816" s="78"/>
      <c r="AD1816" s="78"/>
      <c r="AE1816" s="78"/>
      <c r="AG1816" s="131"/>
      <c r="AN1816" s="78"/>
      <c r="AO1816" s="78"/>
      <c r="AP1816" s="78"/>
      <c r="AQ1816" s="78"/>
      <c r="AR1816" s="78"/>
      <c r="AS1816" s="78"/>
      <c r="AT1816" s="78"/>
      <c r="AU1816" s="78"/>
    </row>
    <row r="1817" spans="3:64" ht="12.95" customHeight="1">
      <c r="C1817" s="139"/>
      <c r="D1817" s="139"/>
      <c r="AA1817" s="78"/>
      <c r="AB1817" s="78"/>
      <c r="AC1817" s="78"/>
      <c r="AD1817" s="78"/>
      <c r="AE1817" s="78"/>
      <c r="AG1817" s="131"/>
      <c r="AN1817" s="78"/>
      <c r="AO1817" s="78"/>
      <c r="AP1817" s="78"/>
      <c r="AQ1817" s="78"/>
      <c r="AR1817" s="78"/>
      <c r="AS1817" s="78"/>
      <c r="AT1817" s="78"/>
      <c r="AU1817" s="78"/>
    </row>
    <row r="1818" spans="3:64" ht="12.95" customHeight="1">
      <c r="C1818" s="139"/>
      <c r="D1818" s="139"/>
      <c r="AA1818" s="78"/>
      <c r="AB1818" s="78"/>
      <c r="AC1818" s="78"/>
      <c r="AD1818" s="78"/>
      <c r="AE1818" s="78"/>
      <c r="AG1818" s="131"/>
      <c r="AN1818" s="78"/>
      <c r="AO1818" s="78"/>
      <c r="AP1818" s="78"/>
      <c r="AQ1818" s="78"/>
      <c r="AR1818" s="78"/>
      <c r="AS1818" s="78"/>
      <c r="AT1818" s="78"/>
      <c r="AU1818" s="78"/>
      <c r="AV1818" s="78"/>
      <c r="AX1818" s="78"/>
      <c r="AY1818" s="78"/>
      <c r="AZ1818" s="78"/>
      <c r="BA1818" s="78"/>
      <c r="BB1818" s="78"/>
      <c r="BC1818" s="78"/>
      <c r="BD1818" s="78"/>
      <c r="BE1818" s="78"/>
      <c r="BF1818" s="78"/>
      <c r="BG1818" s="78"/>
      <c r="BH1818" s="78"/>
      <c r="BI1818" s="78"/>
      <c r="BJ1818" s="78"/>
      <c r="BK1818" s="78"/>
      <c r="BL1818" s="78"/>
    </row>
    <row r="1819" spans="3:64" ht="12.95" customHeight="1">
      <c r="C1819" s="139"/>
      <c r="D1819" s="139"/>
      <c r="AA1819" s="78"/>
      <c r="AB1819" s="78"/>
      <c r="AC1819" s="78"/>
      <c r="AD1819" s="78"/>
      <c r="AE1819" s="78"/>
      <c r="AG1819" s="131"/>
      <c r="AN1819" s="78"/>
      <c r="AO1819" s="78"/>
      <c r="AP1819" s="78"/>
      <c r="AQ1819" s="78"/>
      <c r="AR1819" s="78"/>
      <c r="AS1819" s="78"/>
      <c r="AT1819" s="78"/>
      <c r="AU1819" s="78"/>
      <c r="AV1819" s="78"/>
    </row>
    <row r="1820" spans="3:64" ht="12.95" customHeight="1">
      <c r="C1820" s="139"/>
      <c r="D1820" s="139"/>
      <c r="AA1820" s="78"/>
      <c r="AB1820" s="78"/>
      <c r="AC1820" s="78"/>
      <c r="AD1820" s="78"/>
      <c r="AE1820" s="78"/>
      <c r="AG1820" s="131"/>
      <c r="AN1820" s="78"/>
      <c r="AO1820" s="78"/>
      <c r="AP1820" s="78"/>
      <c r="AQ1820" s="78"/>
      <c r="AR1820" s="78"/>
      <c r="AS1820" s="78"/>
      <c r="AT1820" s="78"/>
      <c r="AU1820" s="78"/>
    </row>
    <row r="1821" spans="3:64" ht="12.95" customHeight="1">
      <c r="C1821" s="139"/>
      <c r="D1821" s="139"/>
      <c r="AA1821" s="78"/>
      <c r="AB1821" s="78"/>
      <c r="AC1821" s="78"/>
      <c r="AD1821" s="78"/>
      <c r="AE1821" s="78"/>
      <c r="AG1821" s="131"/>
      <c r="AN1821" s="78"/>
      <c r="AO1821" s="78"/>
      <c r="AP1821" s="78"/>
      <c r="AQ1821" s="78"/>
      <c r="AR1821" s="78"/>
      <c r="AS1821" s="78"/>
      <c r="AT1821" s="78"/>
      <c r="AU1821" s="78"/>
      <c r="AV1821" s="78"/>
    </row>
    <row r="1822" spans="3:64" ht="12.95" customHeight="1">
      <c r="C1822" s="139"/>
      <c r="D1822" s="139"/>
      <c r="AA1822" s="78"/>
      <c r="AB1822" s="78"/>
      <c r="AC1822" s="78"/>
      <c r="AD1822" s="78"/>
      <c r="AE1822" s="78"/>
      <c r="AG1822" s="131"/>
      <c r="AN1822" s="78"/>
      <c r="AO1822" s="78"/>
      <c r="AP1822" s="78"/>
      <c r="AQ1822" s="78"/>
      <c r="AR1822" s="78"/>
      <c r="AS1822" s="78"/>
      <c r="AT1822" s="78"/>
      <c r="AU1822" s="78"/>
    </row>
    <row r="1823" spans="3:64" ht="12.95" customHeight="1">
      <c r="C1823" s="139"/>
      <c r="D1823" s="139"/>
      <c r="AA1823" s="78"/>
      <c r="AB1823" s="78"/>
      <c r="AC1823" s="78"/>
      <c r="AD1823" s="78"/>
      <c r="AE1823" s="78"/>
      <c r="AG1823" s="131"/>
      <c r="AN1823" s="78"/>
      <c r="AO1823" s="78"/>
      <c r="AP1823" s="78"/>
      <c r="AQ1823" s="78"/>
      <c r="AR1823" s="78"/>
      <c r="AS1823" s="78"/>
      <c r="AT1823" s="78"/>
      <c r="AU1823" s="78"/>
    </row>
    <row r="1824" spans="3:64" ht="12.95" customHeight="1">
      <c r="C1824" s="139"/>
      <c r="D1824" s="139"/>
      <c r="AA1824" s="78"/>
      <c r="AB1824" s="78"/>
      <c r="AC1824" s="78"/>
      <c r="AD1824" s="78"/>
      <c r="AE1824" s="78"/>
      <c r="AG1824" s="131"/>
      <c r="AN1824" s="78"/>
      <c r="AO1824" s="78"/>
      <c r="AP1824" s="78"/>
      <c r="AQ1824" s="78"/>
      <c r="AR1824" s="78"/>
      <c r="AS1824" s="78"/>
      <c r="AT1824" s="78"/>
      <c r="AU1824" s="78"/>
    </row>
    <row r="1825" spans="3:64" ht="12.95" customHeight="1">
      <c r="C1825" s="139"/>
      <c r="D1825" s="139"/>
      <c r="AA1825" s="78"/>
      <c r="AB1825" s="78"/>
      <c r="AC1825" s="78"/>
      <c r="AD1825" s="78"/>
      <c r="AE1825" s="78"/>
      <c r="AG1825" s="131"/>
      <c r="AN1825" s="78"/>
      <c r="AO1825" s="78"/>
      <c r="AP1825" s="78"/>
      <c r="AQ1825" s="78"/>
      <c r="AR1825" s="78"/>
      <c r="AS1825" s="78"/>
      <c r="AT1825" s="78"/>
      <c r="AU1825" s="78"/>
    </row>
    <row r="1826" spans="3:64" ht="12.95" customHeight="1">
      <c r="C1826" s="139"/>
      <c r="D1826" s="139"/>
      <c r="AA1826" s="78"/>
      <c r="AB1826" s="78"/>
      <c r="AC1826" s="78"/>
      <c r="AD1826" s="78"/>
      <c r="AE1826" s="78"/>
      <c r="AG1826" s="131"/>
      <c r="AN1826" s="78"/>
      <c r="AO1826" s="78"/>
      <c r="AP1826" s="78"/>
      <c r="AQ1826" s="78"/>
      <c r="AR1826" s="78"/>
      <c r="AS1826" s="78"/>
      <c r="AT1826" s="78"/>
      <c r="AU1826" s="78"/>
    </row>
    <row r="1827" spans="3:64" ht="12.95" customHeight="1">
      <c r="C1827" s="139"/>
      <c r="D1827" s="139"/>
      <c r="AA1827" s="78"/>
      <c r="AB1827" s="78"/>
      <c r="AC1827" s="78"/>
      <c r="AD1827" s="78"/>
      <c r="AE1827" s="78"/>
      <c r="AG1827" s="131"/>
      <c r="AN1827" s="78"/>
      <c r="AO1827" s="78"/>
      <c r="AP1827" s="78"/>
      <c r="AQ1827" s="78"/>
      <c r="AR1827" s="78"/>
      <c r="AS1827" s="78"/>
      <c r="AT1827" s="78"/>
      <c r="AU1827" s="78"/>
    </row>
    <row r="1828" spans="3:64" ht="12.95" customHeight="1">
      <c r="C1828" s="139"/>
      <c r="D1828" s="139"/>
      <c r="AA1828" s="78"/>
      <c r="AB1828" s="78"/>
      <c r="AC1828" s="78"/>
      <c r="AD1828" s="78"/>
      <c r="AE1828" s="78"/>
      <c r="AG1828" s="131"/>
      <c r="AN1828" s="78"/>
      <c r="AO1828" s="78"/>
      <c r="AP1828" s="78"/>
      <c r="AQ1828" s="78"/>
      <c r="AR1828" s="78"/>
      <c r="AS1828" s="78"/>
      <c r="AT1828" s="78"/>
      <c r="AU1828" s="78"/>
    </row>
    <row r="1829" spans="3:64" ht="12.95" customHeight="1">
      <c r="C1829" s="139"/>
      <c r="D1829" s="139"/>
      <c r="AA1829" s="78"/>
      <c r="AB1829" s="78"/>
      <c r="AC1829" s="78"/>
      <c r="AD1829" s="78"/>
      <c r="AE1829" s="78"/>
      <c r="AG1829" s="131"/>
      <c r="AN1829" s="78"/>
      <c r="AO1829" s="78"/>
      <c r="AP1829" s="78"/>
      <c r="AQ1829" s="78"/>
      <c r="AR1829" s="78"/>
      <c r="AS1829" s="78"/>
      <c r="AT1829" s="78"/>
      <c r="AU1829" s="78"/>
    </row>
    <row r="1830" spans="3:64" ht="12.95" customHeight="1">
      <c r="C1830" s="139"/>
      <c r="D1830" s="139"/>
      <c r="AA1830" s="78"/>
      <c r="AB1830" s="78"/>
      <c r="AC1830" s="78"/>
      <c r="AD1830" s="78"/>
      <c r="AE1830" s="78"/>
      <c r="AG1830" s="131"/>
      <c r="AN1830" s="78"/>
      <c r="AO1830" s="78"/>
      <c r="AP1830" s="78"/>
      <c r="AQ1830" s="78"/>
      <c r="AR1830" s="78"/>
      <c r="AS1830" s="78"/>
      <c r="AT1830" s="78"/>
      <c r="AU1830" s="78"/>
    </row>
    <row r="1831" spans="3:64" ht="12.95" customHeight="1">
      <c r="C1831" s="139"/>
      <c r="D1831" s="139"/>
      <c r="AA1831" s="78"/>
      <c r="AB1831" s="78"/>
      <c r="AC1831" s="78"/>
      <c r="AD1831" s="78"/>
      <c r="AE1831" s="78"/>
      <c r="AG1831" s="131"/>
      <c r="AN1831" s="78"/>
      <c r="AO1831" s="78"/>
      <c r="AP1831" s="78"/>
      <c r="AQ1831" s="78"/>
      <c r="AR1831" s="78"/>
      <c r="AS1831" s="78"/>
      <c r="AT1831" s="78"/>
      <c r="AU1831" s="78"/>
      <c r="AV1831" s="78"/>
      <c r="AW1831" s="78"/>
      <c r="AX1831" s="78"/>
      <c r="AY1831" s="78"/>
      <c r="AZ1831" s="78"/>
      <c r="BA1831" s="78"/>
      <c r="BB1831" s="78"/>
      <c r="BC1831" s="78"/>
      <c r="BD1831" s="78"/>
      <c r="BE1831" s="78"/>
      <c r="BF1831" s="78"/>
      <c r="BG1831" s="78"/>
      <c r="BH1831" s="78"/>
      <c r="BI1831" s="78"/>
      <c r="BJ1831" s="78"/>
      <c r="BK1831" s="78"/>
      <c r="BL1831" s="78"/>
    </row>
    <row r="1832" spans="3:64" ht="12.95" customHeight="1">
      <c r="C1832" s="139"/>
      <c r="D1832" s="139"/>
      <c r="AA1832" s="78"/>
      <c r="AB1832" s="78"/>
      <c r="AC1832" s="78"/>
      <c r="AD1832" s="78"/>
      <c r="AE1832" s="78"/>
      <c r="AG1832" s="131"/>
      <c r="AN1832" s="78"/>
      <c r="AO1832" s="78"/>
      <c r="AP1832" s="78"/>
      <c r="AQ1832" s="78"/>
      <c r="AR1832" s="78"/>
      <c r="AS1832" s="78"/>
      <c r="AT1832" s="78"/>
      <c r="AU1832" s="78"/>
    </row>
    <row r="1833" spans="3:64" ht="12.95" customHeight="1">
      <c r="C1833" s="139"/>
      <c r="D1833" s="139"/>
      <c r="AA1833" s="78"/>
      <c r="AB1833" s="78"/>
      <c r="AC1833" s="78"/>
      <c r="AD1833" s="78"/>
      <c r="AE1833" s="78"/>
      <c r="AG1833" s="131"/>
      <c r="AN1833" s="78"/>
      <c r="AO1833" s="78"/>
      <c r="AP1833" s="78"/>
      <c r="AQ1833" s="78"/>
      <c r="AR1833" s="78"/>
      <c r="AS1833" s="78"/>
      <c r="AT1833" s="78"/>
      <c r="AU1833" s="78"/>
    </row>
    <row r="1834" spans="3:64" ht="12.95" customHeight="1">
      <c r="C1834" s="139"/>
      <c r="D1834" s="139"/>
      <c r="AA1834" s="78"/>
      <c r="AB1834" s="78"/>
      <c r="AC1834" s="78"/>
      <c r="AD1834" s="78"/>
      <c r="AE1834" s="78"/>
      <c r="AG1834" s="131"/>
      <c r="AN1834" s="78"/>
      <c r="AO1834" s="78"/>
      <c r="AP1834" s="78"/>
      <c r="AQ1834" s="78"/>
      <c r="AR1834" s="78"/>
      <c r="AS1834" s="78"/>
      <c r="AT1834" s="78"/>
      <c r="AU1834" s="78"/>
    </row>
    <row r="1835" spans="3:64" ht="12.95" customHeight="1">
      <c r="C1835" s="139"/>
      <c r="D1835" s="139"/>
      <c r="AA1835" s="78"/>
      <c r="AB1835" s="78"/>
      <c r="AC1835" s="78"/>
      <c r="AD1835" s="78"/>
      <c r="AE1835" s="78"/>
      <c r="AG1835" s="131"/>
      <c r="AN1835" s="78"/>
      <c r="AO1835" s="78"/>
      <c r="AP1835" s="78"/>
      <c r="AQ1835" s="78"/>
      <c r="AR1835" s="78"/>
      <c r="AS1835" s="78"/>
      <c r="AT1835" s="78"/>
      <c r="AU1835" s="78"/>
    </row>
    <row r="1836" spans="3:64" ht="12.95" customHeight="1">
      <c r="C1836" s="139"/>
      <c r="D1836" s="139"/>
      <c r="AA1836" s="78"/>
      <c r="AB1836" s="78"/>
      <c r="AC1836" s="78"/>
      <c r="AD1836" s="78"/>
      <c r="AE1836" s="78"/>
      <c r="AG1836" s="131"/>
      <c r="AN1836" s="78"/>
      <c r="AO1836" s="78"/>
      <c r="AP1836" s="78"/>
      <c r="AQ1836" s="78"/>
      <c r="AR1836" s="78"/>
      <c r="AS1836" s="78"/>
      <c r="AT1836" s="78"/>
      <c r="AU1836" s="78"/>
    </row>
    <row r="1837" spans="3:64" ht="12.95" customHeight="1">
      <c r="C1837" s="139"/>
      <c r="D1837" s="139"/>
      <c r="AA1837" s="78"/>
      <c r="AB1837" s="78"/>
      <c r="AC1837" s="78"/>
      <c r="AD1837" s="78"/>
      <c r="AE1837" s="78"/>
      <c r="AG1837" s="131"/>
      <c r="AN1837" s="78"/>
      <c r="AO1837" s="78"/>
      <c r="AP1837" s="78"/>
      <c r="AQ1837" s="78"/>
      <c r="AR1837" s="78"/>
      <c r="AS1837" s="78"/>
      <c r="AT1837" s="78"/>
      <c r="AU1837" s="78"/>
    </row>
    <row r="1838" spans="3:64" ht="12.95" customHeight="1">
      <c r="C1838" s="139"/>
      <c r="D1838" s="139"/>
      <c r="AA1838" s="78"/>
      <c r="AB1838" s="78"/>
      <c r="AC1838" s="78"/>
      <c r="AD1838" s="78"/>
      <c r="AE1838" s="78"/>
      <c r="AG1838" s="131"/>
      <c r="AN1838" s="78"/>
      <c r="AO1838" s="78"/>
      <c r="AP1838" s="78"/>
      <c r="AQ1838" s="78"/>
      <c r="AR1838" s="78"/>
      <c r="AS1838" s="78"/>
      <c r="AT1838" s="78"/>
      <c r="AU1838" s="78"/>
    </row>
    <row r="1839" spans="3:64" ht="12.95" customHeight="1">
      <c r="C1839" s="139"/>
      <c r="D1839" s="139"/>
      <c r="AA1839" s="78"/>
      <c r="AB1839" s="78"/>
      <c r="AC1839" s="78"/>
      <c r="AD1839" s="78"/>
      <c r="AE1839" s="78"/>
      <c r="AG1839" s="131"/>
      <c r="AN1839" s="78"/>
      <c r="AO1839" s="78"/>
      <c r="AP1839" s="78"/>
      <c r="AQ1839" s="78"/>
      <c r="AR1839" s="78"/>
      <c r="AS1839" s="78"/>
      <c r="AT1839" s="78"/>
      <c r="AU1839" s="78"/>
    </row>
    <row r="1840" spans="3:64" ht="12.95" customHeight="1">
      <c r="C1840" s="139"/>
      <c r="D1840" s="139"/>
      <c r="AA1840" s="78"/>
      <c r="AB1840" s="78"/>
      <c r="AC1840" s="78"/>
      <c r="AD1840" s="78"/>
      <c r="AE1840" s="78"/>
      <c r="AG1840" s="131"/>
      <c r="AN1840" s="78"/>
      <c r="AO1840" s="78"/>
      <c r="AP1840" s="78"/>
      <c r="AQ1840" s="78"/>
      <c r="AR1840" s="78"/>
      <c r="AS1840" s="78"/>
      <c r="AT1840" s="78"/>
      <c r="AU1840" s="78"/>
    </row>
    <row r="1841" spans="3:64" ht="12.95" customHeight="1">
      <c r="C1841" s="139"/>
      <c r="D1841" s="139"/>
      <c r="AA1841" s="78"/>
      <c r="AB1841" s="78"/>
      <c r="AC1841" s="78"/>
      <c r="AD1841" s="78"/>
      <c r="AE1841" s="78"/>
      <c r="AG1841" s="131"/>
      <c r="AN1841" s="78"/>
      <c r="AO1841" s="78"/>
      <c r="AP1841" s="78"/>
      <c r="AQ1841" s="78"/>
      <c r="AR1841" s="78"/>
      <c r="AS1841" s="78"/>
      <c r="AT1841" s="78"/>
      <c r="AU1841" s="78"/>
    </row>
    <row r="1842" spans="3:64" ht="12.95" customHeight="1">
      <c r="C1842" s="139"/>
      <c r="D1842" s="139"/>
      <c r="AA1842" s="78"/>
      <c r="AB1842" s="78"/>
      <c r="AC1842" s="78"/>
      <c r="AD1842" s="78"/>
      <c r="AE1842" s="78"/>
      <c r="AG1842" s="131"/>
      <c r="AN1842" s="78"/>
      <c r="AO1842" s="78"/>
      <c r="AP1842" s="78"/>
      <c r="AQ1842" s="78"/>
      <c r="AR1842" s="78"/>
      <c r="AS1842" s="78"/>
      <c r="AT1842" s="78"/>
      <c r="AU1842" s="78"/>
    </row>
    <row r="1843" spans="3:64" ht="12.95" customHeight="1">
      <c r="C1843" s="139"/>
      <c r="D1843" s="139"/>
      <c r="AA1843" s="78"/>
      <c r="AB1843" s="78"/>
      <c r="AC1843" s="78"/>
      <c r="AD1843" s="78"/>
      <c r="AE1843" s="78"/>
      <c r="AG1843" s="131"/>
      <c r="AN1843" s="78"/>
      <c r="AO1843" s="78"/>
      <c r="AP1843" s="78"/>
      <c r="AQ1843" s="78"/>
      <c r="AR1843" s="78"/>
      <c r="AS1843" s="78"/>
      <c r="AT1843" s="78"/>
      <c r="AU1843" s="78"/>
    </row>
    <row r="1844" spans="3:64" ht="12.95" customHeight="1">
      <c r="C1844" s="139"/>
      <c r="D1844" s="139"/>
      <c r="AA1844" s="78"/>
      <c r="AB1844" s="78"/>
      <c r="AC1844" s="78"/>
      <c r="AD1844" s="78"/>
      <c r="AE1844" s="78"/>
      <c r="AG1844" s="131"/>
      <c r="AN1844" s="78"/>
      <c r="AO1844" s="78"/>
      <c r="AP1844" s="78"/>
      <c r="AQ1844" s="78"/>
      <c r="AR1844" s="78"/>
      <c r="AS1844" s="78"/>
      <c r="AT1844" s="78"/>
      <c r="AU1844" s="78"/>
    </row>
    <row r="1845" spans="3:64" ht="12.95" customHeight="1">
      <c r="C1845" s="139"/>
      <c r="D1845" s="139"/>
      <c r="AA1845" s="78"/>
      <c r="AB1845" s="78"/>
      <c r="AC1845" s="78"/>
      <c r="AD1845" s="78"/>
      <c r="AE1845" s="78"/>
      <c r="AG1845" s="131"/>
      <c r="AN1845" s="78"/>
      <c r="AO1845" s="78"/>
      <c r="AP1845" s="78"/>
      <c r="AQ1845" s="78"/>
      <c r="AR1845" s="78"/>
      <c r="AS1845" s="78"/>
      <c r="AT1845" s="78"/>
      <c r="AU1845" s="78"/>
    </row>
    <row r="1846" spans="3:64" ht="12.95" customHeight="1">
      <c r="C1846" s="139"/>
      <c r="D1846" s="139"/>
      <c r="AA1846" s="78"/>
      <c r="AB1846" s="78"/>
      <c r="AC1846" s="78"/>
      <c r="AD1846" s="78"/>
      <c r="AE1846" s="78"/>
      <c r="AG1846" s="131"/>
      <c r="AN1846" s="78"/>
      <c r="AO1846" s="78"/>
      <c r="AP1846" s="78"/>
      <c r="AQ1846" s="78"/>
      <c r="AR1846" s="78"/>
      <c r="AS1846" s="78"/>
      <c r="AT1846" s="78"/>
      <c r="AU1846" s="78"/>
    </row>
    <row r="1847" spans="3:64" ht="12.95" customHeight="1">
      <c r="C1847" s="139"/>
      <c r="D1847" s="139"/>
      <c r="AA1847" s="78"/>
      <c r="AB1847" s="78"/>
      <c r="AC1847" s="78"/>
      <c r="AD1847" s="78"/>
      <c r="AE1847" s="78"/>
      <c r="AG1847" s="131"/>
      <c r="AN1847" s="78"/>
      <c r="AO1847" s="78"/>
      <c r="AP1847" s="78"/>
      <c r="AQ1847" s="78"/>
      <c r="AR1847" s="78"/>
      <c r="AS1847" s="78"/>
      <c r="AT1847" s="78"/>
      <c r="AU1847" s="78"/>
    </row>
    <row r="1848" spans="3:64" ht="12.95" customHeight="1">
      <c r="C1848" s="139"/>
      <c r="D1848" s="139"/>
      <c r="AA1848" s="78"/>
      <c r="AB1848" s="78"/>
      <c r="AC1848" s="78"/>
      <c r="AD1848" s="78"/>
      <c r="AE1848" s="78"/>
      <c r="AG1848" s="131"/>
      <c r="AN1848" s="78"/>
      <c r="AO1848" s="78"/>
      <c r="AP1848" s="78"/>
      <c r="AQ1848" s="78"/>
      <c r="AR1848" s="78"/>
      <c r="AS1848" s="78"/>
      <c r="AT1848" s="78"/>
      <c r="AU1848" s="78"/>
    </row>
    <row r="1849" spans="3:64" ht="12.95" customHeight="1">
      <c r="C1849" s="139"/>
      <c r="D1849" s="139"/>
      <c r="AA1849" s="78"/>
      <c r="AB1849" s="78"/>
      <c r="AC1849" s="78"/>
      <c r="AD1849" s="78"/>
      <c r="AE1849" s="78"/>
      <c r="AG1849" s="131"/>
      <c r="AN1849" s="78"/>
      <c r="AO1849" s="78"/>
      <c r="AP1849" s="78"/>
      <c r="AQ1849" s="78"/>
      <c r="AR1849" s="78"/>
      <c r="AS1849" s="78"/>
      <c r="AT1849" s="78"/>
      <c r="AU1849" s="78"/>
    </row>
    <row r="1850" spans="3:64" ht="12.95" customHeight="1">
      <c r="C1850" s="139"/>
      <c r="D1850" s="139"/>
      <c r="AA1850" s="78"/>
      <c r="AB1850" s="78"/>
      <c r="AC1850" s="78"/>
      <c r="AD1850" s="78"/>
      <c r="AE1850" s="78"/>
      <c r="AG1850" s="131"/>
      <c r="AN1850" s="78"/>
      <c r="AO1850" s="78"/>
      <c r="AP1850" s="78"/>
      <c r="AQ1850" s="78"/>
      <c r="AR1850" s="78"/>
      <c r="AS1850" s="78"/>
      <c r="AT1850" s="78"/>
      <c r="AU1850" s="78"/>
      <c r="AV1850" s="78"/>
    </row>
    <row r="1851" spans="3:64" ht="12.95" customHeight="1">
      <c r="C1851" s="139"/>
      <c r="D1851" s="139"/>
      <c r="AA1851" s="78"/>
      <c r="AB1851" s="78"/>
      <c r="AC1851" s="78"/>
      <c r="AD1851" s="78"/>
      <c r="AE1851" s="78"/>
      <c r="AG1851" s="131"/>
      <c r="AN1851" s="78"/>
      <c r="AO1851" s="78"/>
      <c r="AP1851" s="78"/>
      <c r="AQ1851" s="78"/>
      <c r="AR1851" s="78"/>
      <c r="AS1851" s="78"/>
      <c r="AT1851" s="78"/>
      <c r="AU1851" s="78"/>
    </row>
    <row r="1852" spans="3:64" ht="12.95" customHeight="1">
      <c r="C1852" s="139"/>
      <c r="D1852" s="139"/>
      <c r="AA1852" s="78"/>
      <c r="AB1852" s="78"/>
      <c r="AC1852" s="78"/>
      <c r="AD1852" s="78"/>
      <c r="AE1852" s="78"/>
      <c r="AG1852" s="131"/>
      <c r="AN1852" s="78"/>
      <c r="AO1852" s="78"/>
      <c r="AP1852" s="78"/>
      <c r="AQ1852" s="78"/>
      <c r="AR1852" s="78"/>
      <c r="AS1852" s="78"/>
      <c r="AT1852" s="78"/>
      <c r="AU1852" s="78"/>
      <c r="AV1852" s="78"/>
      <c r="AW1852" s="78"/>
      <c r="AX1852" s="78"/>
      <c r="AY1852" s="78"/>
      <c r="AZ1852" s="78"/>
      <c r="BA1852" s="78"/>
      <c r="BB1852" s="78"/>
      <c r="BC1852" s="78"/>
      <c r="BD1852" s="78"/>
      <c r="BE1852" s="78"/>
      <c r="BF1852" s="78"/>
      <c r="BG1852" s="78"/>
      <c r="BH1852" s="78"/>
      <c r="BI1852" s="78"/>
      <c r="BJ1852" s="78"/>
      <c r="BK1852" s="78"/>
      <c r="BL1852" s="78"/>
    </row>
    <row r="1853" spans="3:64" ht="12.95" customHeight="1">
      <c r="C1853" s="139"/>
      <c r="D1853" s="139"/>
      <c r="AA1853" s="78"/>
      <c r="AB1853" s="78"/>
      <c r="AC1853" s="78"/>
      <c r="AD1853" s="78"/>
      <c r="AE1853" s="78"/>
      <c r="AG1853" s="131"/>
      <c r="AN1853" s="78"/>
      <c r="AO1853" s="78"/>
      <c r="AP1853" s="78"/>
      <c r="AQ1853" s="78"/>
      <c r="AR1853" s="78"/>
      <c r="AS1853" s="78"/>
      <c r="AT1853" s="78"/>
      <c r="AU1853" s="78"/>
      <c r="AV1853" s="78"/>
    </row>
    <row r="1854" spans="3:64" ht="12.95" customHeight="1">
      <c r="C1854" s="139"/>
      <c r="D1854" s="139"/>
      <c r="AA1854" s="78"/>
      <c r="AB1854" s="78"/>
      <c r="AC1854" s="78"/>
      <c r="AD1854" s="78"/>
      <c r="AE1854" s="78"/>
      <c r="AG1854" s="131"/>
      <c r="AN1854" s="78"/>
      <c r="AO1854" s="78"/>
      <c r="AP1854" s="78"/>
      <c r="AQ1854" s="78"/>
      <c r="AR1854" s="78"/>
      <c r="AS1854" s="78"/>
      <c r="AT1854" s="78"/>
      <c r="AU1854" s="78"/>
    </row>
    <row r="1855" spans="3:64" ht="12.95" customHeight="1">
      <c r="C1855" s="139"/>
      <c r="D1855" s="139"/>
      <c r="AA1855" s="78"/>
      <c r="AB1855" s="78"/>
      <c r="AC1855" s="78"/>
      <c r="AD1855" s="78"/>
      <c r="AE1855" s="78"/>
      <c r="AG1855" s="131"/>
      <c r="AN1855" s="78"/>
      <c r="AO1855" s="78"/>
      <c r="AP1855" s="78"/>
      <c r="AQ1855" s="78"/>
      <c r="AR1855" s="78"/>
      <c r="AS1855" s="78"/>
      <c r="AT1855" s="78"/>
      <c r="AU1855" s="78"/>
    </row>
    <row r="1856" spans="3:64" ht="12.95" customHeight="1">
      <c r="C1856" s="139"/>
      <c r="D1856" s="139"/>
      <c r="AA1856" s="78"/>
      <c r="AB1856" s="78"/>
      <c r="AC1856" s="78"/>
      <c r="AD1856" s="78"/>
      <c r="AE1856" s="78"/>
      <c r="AG1856" s="131"/>
      <c r="AN1856" s="78"/>
      <c r="AO1856" s="78"/>
      <c r="AP1856" s="78"/>
      <c r="AQ1856" s="78"/>
      <c r="AR1856" s="78"/>
      <c r="AS1856" s="78"/>
      <c r="AT1856" s="78"/>
      <c r="AU1856" s="78"/>
    </row>
    <row r="1857" spans="3:47" ht="12.95" customHeight="1">
      <c r="C1857" s="139"/>
      <c r="D1857" s="139"/>
      <c r="AA1857" s="78"/>
      <c r="AB1857" s="78"/>
      <c r="AC1857" s="78"/>
      <c r="AD1857" s="78"/>
      <c r="AE1857" s="78"/>
      <c r="AG1857" s="131"/>
      <c r="AN1857" s="78"/>
      <c r="AO1857" s="78"/>
      <c r="AP1857" s="78"/>
      <c r="AQ1857" s="78"/>
      <c r="AR1857" s="78"/>
      <c r="AS1857" s="78"/>
      <c r="AT1857" s="78"/>
      <c r="AU1857" s="78"/>
    </row>
    <row r="1858" spans="3:47" ht="12.95" customHeight="1">
      <c r="C1858" s="139"/>
      <c r="D1858" s="139"/>
      <c r="AA1858" s="78"/>
      <c r="AB1858" s="78"/>
      <c r="AC1858" s="78"/>
      <c r="AD1858" s="78"/>
      <c r="AE1858" s="78"/>
      <c r="AG1858" s="131"/>
      <c r="AN1858" s="78"/>
      <c r="AO1858" s="78"/>
      <c r="AP1858" s="78"/>
      <c r="AQ1858" s="78"/>
      <c r="AR1858" s="78"/>
      <c r="AS1858" s="78"/>
      <c r="AT1858" s="78"/>
      <c r="AU1858" s="78"/>
    </row>
    <row r="1859" spans="3:47" ht="12.95" customHeight="1">
      <c r="C1859" s="139"/>
      <c r="D1859" s="139"/>
      <c r="AA1859" s="78"/>
      <c r="AB1859" s="78"/>
      <c r="AC1859" s="78"/>
      <c r="AD1859" s="78"/>
      <c r="AE1859" s="78"/>
      <c r="AG1859" s="131"/>
      <c r="AN1859" s="78"/>
      <c r="AO1859" s="78"/>
      <c r="AP1859" s="78"/>
      <c r="AQ1859" s="78"/>
      <c r="AR1859" s="78"/>
      <c r="AS1859" s="78"/>
      <c r="AT1859" s="78"/>
      <c r="AU1859" s="78"/>
    </row>
    <row r="1860" spans="3:47" ht="12.95" customHeight="1">
      <c r="C1860" s="139"/>
      <c r="D1860" s="139"/>
      <c r="AA1860" s="78"/>
      <c r="AB1860" s="78"/>
      <c r="AC1860" s="78"/>
      <c r="AD1860" s="78"/>
      <c r="AE1860" s="78"/>
      <c r="AG1860" s="131"/>
      <c r="AN1860" s="78"/>
      <c r="AO1860" s="78"/>
      <c r="AP1860" s="78"/>
      <c r="AQ1860" s="78"/>
      <c r="AR1860" s="78"/>
      <c r="AS1860" s="78"/>
      <c r="AT1860" s="78"/>
      <c r="AU1860" s="78"/>
    </row>
    <row r="1861" spans="3:47" ht="12.95" customHeight="1">
      <c r="C1861" s="139"/>
      <c r="D1861" s="139"/>
      <c r="AA1861" s="78"/>
      <c r="AB1861" s="78"/>
      <c r="AC1861" s="78"/>
      <c r="AD1861" s="78"/>
      <c r="AE1861" s="78"/>
      <c r="AG1861" s="131"/>
      <c r="AN1861" s="78"/>
      <c r="AO1861" s="78"/>
      <c r="AP1861" s="78"/>
      <c r="AQ1861" s="78"/>
      <c r="AR1861" s="78"/>
      <c r="AS1861" s="78"/>
      <c r="AT1861" s="78"/>
      <c r="AU1861" s="78"/>
    </row>
    <row r="1862" spans="3:47" ht="12.95" customHeight="1">
      <c r="C1862" s="139"/>
      <c r="D1862" s="139"/>
      <c r="AA1862" s="78"/>
      <c r="AB1862" s="78"/>
      <c r="AC1862" s="78"/>
      <c r="AD1862" s="78"/>
      <c r="AE1862" s="78"/>
      <c r="AG1862" s="131"/>
      <c r="AN1862" s="78"/>
      <c r="AO1862" s="78"/>
      <c r="AP1862" s="78"/>
      <c r="AQ1862" s="78"/>
      <c r="AR1862" s="78"/>
      <c r="AS1862" s="78"/>
      <c r="AT1862" s="78"/>
      <c r="AU1862" s="78"/>
    </row>
    <row r="1863" spans="3:47" ht="12.95" customHeight="1">
      <c r="C1863" s="139"/>
      <c r="D1863" s="139"/>
      <c r="AA1863" s="78"/>
      <c r="AB1863" s="78"/>
      <c r="AC1863" s="78"/>
      <c r="AD1863" s="78"/>
      <c r="AE1863" s="78"/>
      <c r="AG1863" s="131"/>
      <c r="AN1863" s="78"/>
      <c r="AO1863" s="78"/>
      <c r="AP1863" s="78"/>
      <c r="AQ1863" s="78"/>
      <c r="AR1863" s="78"/>
      <c r="AS1863" s="78"/>
      <c r="AT1863" s="78"/>
      <c r="AU1863" s="78"/>
    </row>
    <row r="1864" spans="3:47" ht="12.95" customHeight="1">
      <c r="C1864" s="139"/>
      <c r="D1864" s="139"/>
      <c r="AA1864" s="78"/>
      <c r="AB1864" s="78"/>
      <c r="AC1864" s="78"/>
      <c r="AD1864" s="78"/>
      <c r="AE1864" s="78"/>
      <c r="AG1864" s="131"/>
      <c r="AN1864" s="78"/>
      <c r="AO1864" s="78"/>
      <c r="AP1864" s="78"/>
      <c r="AQ1864" s="78"/>
      <c r="AR1864" s="78"/>
      <c r="AS1864" s="78"/>
      <c r="AT1864" s="78"/>
      <c r="AU1864" s="78"/>
    </row>
    <row r="1865" spans="3:47" ht="12.95" customHeight="1">
      <c r="C1865" s="139"/>
      <c r="D1865" s="139"/>
      <c r="AA1865" s="78"/>
      <c r="AB1865" s="78"/>
      <c r="AC1865" s="78"/>
      <c r="AD1865" s="78"/>
      <c r="AE1865" s="78"/>
      <c r="AG1865" s="131"/>
      <c r="AN1865" s="78"/>
      <c r="AO1865" s="78"/>
      <c r="AP1865" s="78"/>
      <c r="AQ1865" s="78"/>
      <c r="AR1865" s="78"/>
      <c r="AS1865" s="78"/>
      <c r="AT1865" s="78"/>
      <c r="AU1865" s="78"/>
    </row>
    <row r="1866" spans="3:47" ht="12.95" customHeight="1">
      <c r="C1866" s="139"/>
      <c r="D1866" s="139"/>
      <c r="AA1866" s="78"/>
      <c r="AB1866" s="78"/>
      <c r="AC1866" s="78"/>
      <c r="AD1866" s="78"/>
      <c r="AE1866" s="78"/>
      <c r="AG1866" s="131"/>
      <c r="AN1866" s="78"/>
      <c r="AO1866" s="78"/>
      <c r="AP1866" s="78"/>
      <c r="AQ1866" s="78"/>
      <c r="AR1866" s="78"/>
      <c r="AS1866" s="78"/>
      <c r="AT1866" s="78"/>
      <c r="AU1866" s="78"/>
    </row>
    <row r="1867" spans="3:47" ht="12.95" customHeight="1">
      <c r="C1867" s="139"/>
      <c r="D1867" s="139"/>
      <c r="AA1867" s="78"/>
      <c r="AB1867" s="78"/>
      <c r="AC1867" s="78"/>
      <c r="AD1867" s="78"/>
      <c r="AE1867" s="78"/>
      <c r="AG1867" s="131"/>
      <c r="AN1867" s="78"/>
      <c r="AO1867" s="78"/>
      <c r="AP1867" s="78"/>
      <c r="AQ1867" s="78"/>
      <c r="AR1867" s="78"/>
      <c r="AS1867" s="78"/>
      <c r="AT1867" s="78"/>
      <c r="AU1867" s="78"/>
    </row>
    <row r="1868" spans="3:47" ht="12.95" customHeight="1">
      <c r="C1868" s="139"/>
      <c r="D1868" s="139"/>
      <c r="AA1868" s="78"/>
      <c r="AB1868" s="78"/>
      <c r="AC1868" s="78"/>
      <c r="AD1868" s="78"/>
      <c r="AE1868" s="78"/>
      <c r="AG1868" s="131"/>
      <c r="AN1868" s="78"/>
      <c r="AO1868" s="78"/>
      <c r="AP1868" s="78"/>
      <c r="AQ1868" s="78"/>
      <c r="AR1868" s="78"/>
      <c r="AS1868" s="78"/>
      <c r="AT1868" s="78"/>
      <c r="AU1868" s="78"/>
    </row>
    <row r="1869" spans="3:47" ht="12.95" customHeight="1">
      <c r="C1869" s="139"/>
      <c r="D1869" s="139"/>
      <c r="AA1869" s="78"/>
      <c r="AB1869" s="78"/>
      <c r="AC1869" s="78"/>
      <c r="AD1869" s="78"/>
      <c r="AE1869" s="78"/>
      <c r="AG1869" s="131"/>
      <c r="AN1869" s="78"/>
      <c r="AO1869" s="78"/>
      <c r="AP1869" s="78"/>
      <c r="AQ1869" s="78"/>
      <c r="AR1869" s="78"/>
      <c r="AS1869" s="78"/>
      <c r="AT1869" s="78"/>
      <c r="AU1869" s="78"/>
    </row>
    <row r="1870" spans="3:47" ht="12.95" customHeight="1">
      <c r="C1870" s="139"/>
      <c r="D1870" s="139"/>
      <c r="AA1870" s="78"/>
      <c r="AB1870" s="78"/>
      <c r="AC1870" s="78"/>
      <c r="AD1870" s="78"/>
      <c r="AE1870" s="78"/>
      <c r="AG1870" s="131"/>
      <c r="AN1870" s="78"/>
      <c r="AO1870" s="78"/>
      <c r="AP1870" s="78"/>
      <c r="AQ1870" s="78"/>
      <c r="AR1870" s="78"/>
      <c r="AS1870" s="78"/>
      <c r="AT1870" s="78"/>
      <c r="AU1870" s="78"/>
    </row>
    <row r="1871" spans="3:47" ht="12.95" customHeight="1">
      <c r="C1871" s="139"/>
      <c r="D1871" s="139"/>
      <c r="AA1871" s="78"/>
      <c r="AB1871" s="78"/>
      <c r="AC1871" s="78"/>
      <c r="AD1871" s="78"/>
      <c r="AE1871" s="78"/>
      <c r="AG1871" s="131"/>
      <c r="AN1871" s="78"/>
      <c r="AO1871" s="78"/>
      <c r="AP1871" s="78"/>
      <c r="AQ1871" s="78"/>
      <c r="AR1871" s="78"/>
      <c r="AS1871" s="78"/>
      <c r="AT1871" s="78"/>
      <c r="AU1871" s="78"/>
    </row>
    <row r="1872" spans="3:47" ht="12.95" customHeight="1">
      <c r="C1872" s="139"/>
      <c r="D1872" s="139"/>
      <c r="AA1872" s="78"/>
      <c r="AB1872" s="78"/>
      <c r="AC1872" s="78"/>
      <c r="AD1872" s="78"/>
      <c r="AE1872" s="78"/>
      <c r="AG1872" s="131"/>
      <c r="AN1872" s="78"/>
      <c r="AO1872" s="78"/>
      <c r="AP1872" s="78"/>
      <c r="AQ1872" s="78"/>
      <c r="AR1872" s="78"/>
      <c r="AS1872" s="78"/>
      <c r="AT1872" s="78"/>
      <c r="AU1872" s="78"/>
    </row>
    <row r="1873" spans="3:47" ht="12.95" customHeight="1">
      <c r="C1873" s="139"/>
      <c r="D1873" s="139"/>
      <c r="AA1873" s="78"/>
      <c r="AB1873" s="78"/>
      <c r="AC1873" s="78"/>
      <c r="AD1873" s="78"/>
      <c r="AE1873" s="78"/>
      <c r="AG1873" s="131"/>
      <c r="AN1873" s="78"/>
      <c r="AO1873" s="78"/>
      <c r="AP1873" s="78"/>
      <c r="AQ1873" s="78"/>
      <c r="AR1873" s="78"/>
      <c r="AS1873" s="78"/>
      <c r="AT1873" s="78"/>
      <c r="AU1873" s="78"/>
    </row>
    <row r="1874" spans="3:47" ht="12.95" customHeight="1">
      <c r="C1874" s="139"/>
      <c r="D1874" s="139"/>
      <c r="AA1874" s="78"/>
      <c r="AB1874" s="78"/>
      <c r="AC1874" s="78"/>
      <c r="AD1874" s="78"/>
      <c r="AE1874" s="78"/>
      <c r="AG1874" s="131"/>
      <c r="AN1874" s="78"/>
      <c r="AO1874" s="78"/>
      <c r="AP1874" s="78"/>
      <c r="AQ1874" s="78"/>
      <c r="AR1874" s="78"/>
      <c r="AS1874" s="78"/>
      <c r="AT1874" s="78"/>
      <c r="AU1874" s="78"/>
    </row>
    <row r="1875" spans="3:47" ht="12.95" customHeight="1">
      <c r="C1875" s="139"/>
      <c r="D1875" s="139"/>
      <c r="AA1875" s="78"/>
      <c r="AB1875" s="78"/>
      <c r="AC1875" s="78"/>
      <c r="AD1875" s="78"/>
      <c r="AE1875" s="78"/>
      <c r="AG1875" s="131"/>
      <c r="AN1875" s="78"/>
      <c r="AO1875" s="78"/>
      <c r="AP1875" s="78"/>
      <c r="AQ1875" s="78"/>
      <c r="AR1875" s="78"/>
      <c r="AS1875" s="78"/>
      <c r="AT1875" s="78"/>
      <c r="AU1875" s="78"/>
    </row>
    <row r="1876" spans="3:47" ht="12.95" customHeight="1">
      <c r="C1876" s="139"/>
      <c r="D1876" s="139"/>
      <c r="AA1876" s="78"/>
      <c r="AB1876" s="78"/>
      <c r="AC1876" s="78"/>
      <c r="AD1876" s="78"/>
      <c r="AE1876" s="78"/>
      <c r="AG1876" s="131"/>
      <c r="AN1876" s="78"/>
      <c r="AO1876" s="78"/>
      <c r="AP1876" s="78"/>
      <c r="AQ1876" s="78"/>
      <c r="AR1876" s="78"/>
      <c r="AS1876" s="78"/>
      <c r="AT1876" s="78"/>
      <c r="AU1876" s="78"/>
    </row>
    <row r="1877" spans="3:47" ht="12.95" customHeight="1">
      <c r="C1877" s="139"/>
      <c r="D1877" s="139"/>
      <c r="AA1877" s="78"/>
      <c r="AB1877" s="78"/>
      <c r="AC1877" s="78"/>
      <c r="AD1877" s="78"/>
      <c r="AE1877" s="78"/>
      <c r="AG1877" s="131"/>
      <c r="AN1877" s="78"/>
      <c r="AO1877" s="78"/>
      <c r="AP1877" s="78"/>
      <c r="AQ1877" s="78"/>
      <c r="AR1877" s="78"/>
      <c r="AS1877" s="78"/>
      <c r="AT1877" s="78"/>
      <c r="AU1877" s="78"/>
    </row>
    <row r="1878" spans="3:47" ht="12.95" customHeight="1">
      <c r="C1878" s="139"/>
      <c r="D1878" s="139"/>
      <c r="AA1878" s="78"/>
      <c r="AB1878" s="78"/>
      <c r="AC1878" s="78"/>
      <c r="AD1878" s="78"/>
      <c r="AE1878" s="78"/>
      <c r="AG1878" s="131"/>
      <c r="AN1878" s="78"/>
      <c r="AO1878" s="78"/>
      <c r="AP1878" s="78"/>
      <c r="AQ1878" s="78"/>
      <c r="AR1878" s="78"/>
      <c r="AS1878" s="78"/>
      <c r="AT1878" s="78"/>
      <c r="AU1878" s="78"/>
    </row>
    <row r="1879" spans="3:47" ht="12.95" customHeight="1">
      <c r="C1879" s="139"/>
      <c r="D1879" s="139"/>
      <c r="AA1879" s="78"/>
      <c r="AB1879" s="78"/>
      <c r="AC1879" s="78"/>
      <c r="AD1879" s="78"/>
      <c r="AE1879" s="78"/>
      <c r="AG1879" s="131"/>
      <c r="AN1879" s="78"/>
      <c r="AO1879" s="78"/>
      <c r="AP1879" s="78"/>
      <c r="AQ1879" s="78"/>
      <c r="AR1879" s="78"/>
      <c r="AS1879" s="78"/>
      <c r="AT1879" s="78"/>
      <c r="AU1879" s="78"/>
    </row>
    <row r="1880" spans="3:47" ht="12.95" customHeight="1">
      <c r="C1880" s="139"/>
      <c r="D1880" s="139"/>
      <c r="AA1880" s="78"/>
      <c r="AB1880" s="78"/>
      <c r="AC1880" s="78"/>
      <c r="AD1880" s="78"/>
      <c r="AE1880" s="78"/>
      <c r="AG1880" s="131"/>
      <c r="AN1880" s="78"/>
      <c r="AO1880" s="78"/>
      <c r="AP1880" s="78"/>
      <c r="AQ1880" s="78"/>
      <c r="AR1880" s="78"/>
      <c r="AS1880" s="78"/>
      <c r="AT1880" s="78"/>
      <c r="AU1880" s="78"/>
    </row>
    <row r="1881" spans="3:47" ht="12.95" customHeight="1">
      <c r="C1881" s="139"/>
      <c r="D1881" s="139"/>
      <c r="AA1881" s="78"/>
      <c r="AB1881" s="78"/>
      <c r="AC1881" s="78"/>
      <c r="AD1881" s="78"/>
      <c r="AE1881" s="78"/>
      <c r="AG1881" s="131"/>
      <c r="AN1881" s="78"/>
      <c r="AO1881" s="78"/>
      <c r="AP1881" s="78"/>
      <c r="AQ1881" s="78"/>
      <c r="AR1881" s="78"/>
      <c r="AS1881" s="78"/>
      <c r="AT1881" s="78"/>
      <c r="AU1881" s="78"/>
    </row>
    <row r="1882" spans="3:47" ht="12.95" customHeight="1">
      <c r="C1882" s="139"/>
      <c r="D1882" s="139"/>
      <c r="AA1882" s="78"/>
      <c r="AB1882" s="78"/>
      <c r="AC1882" s="78"/>
      <c r="AD1882" s="78"/>
      <c r="AE1882" s="78"/>
      <c r="AG1882" s="131"/>
      <c r="AN1882" s="78"/>
      <c r="AO1882" s="78"/>
      <c r="AP1882" s="78"/>
      <c r="AQ1882" s="78"/>
      <c r="AR1882" s="78"/>
      <c r="AS1882" s="78"/>
      <c r="AT1882" s="78"/>
      <c r="AU1882" s="78"/>
    </row>
    <row r="1883" spans="3:47" ht="12.95" customHeight="1">
      <c r="C1883" s="139"/>
      <c r="D1883" s="139"/>
      <c r="AA1883" s="78"/>
      <c r="AB1883" s="78"/>
      <c r="AC1883" s="78"/>
      <c r="AD1883" s="78"/>
      <c r="AE1883" s="78"/>
      <c r="AG1883" s="131"/>
      <c r="AN1883" s="78"/>
      <c r="AO1883" s="78"/>
      <c r="AP1883" s="78"/>
      <c r="AQ1883" s="78"/>
      <c r="AR1883" s="78"/>
      <c r="AS1883" s="78"/>
      <c r="AT1883" s="78"/>
      <c r="AU1883" s="78"/>
    </row>
    <row r="1884" spans="3:47" ht="12.95" customHeight="1">
      <c r="C1884" s="139"/>
      <c r="D1884" s="139"/>
      <c r="AA1884" s="78"/>
      <c r="AB1884" s="78"/>
      <c r="AC1884" s="78"/>
      <c r="AD1884" s="78"/>
      <c r="AE1884" s="78"/>
      <c r="AG1884" s="131"/>
      <c r="AN1884" s="78"/>
      <c r="AO1884" s="78"/>
      <c r="AP1884" s="78"/>
      <c r="AQ1884" s="78"/>
      <c r="AR1884" s="78"/>
      <c r="AS1884" s="78"/>
      <c r="AT1884" s="78"/>
      <c r="AU1884" s="78"/>
    </row>
    <row r="1885" spans="3:47" ht="12.95" customHeight="1">
      <c r="C1885" s="139"/>
      <c r="D1885" s="139"/>
      <c r="AA1885" s="78"/>
      <c r="AB1885" s="78"/>
      <c r="AC1885" s="78"/>
      <c r="AD1885" s="78"/>
      <c r="AE1885" s="78"/>
      <c r="AG1885" s="131"/>
      <c r="AN1885" s="78"/>
      <c r="AO1885" s="78"/>
      <c r="AP1885" s="78"/>
      <c r="AQ1885" s="78"/>
      <c r="AR1885" s="78"/>
      <c r="AS1885" s="78"/>
      <c r="AT1885" s="78"/>
      <c r="AU1885" s="78"/>
    </row>
    <row r="1886" spans="3:47" ht="12.95" customHeight="1">
      <c r="C1886" s="139"/>
      <c r="D1886" s="139"/>
      <c r="AA1886" s="78"/>
      <c r="AB1886" s="78"/>
      <c r="AC1886" s="78"/>
      <c r="AD1886" s="78"/>
      <c r="AE1886" s="78"/>
      <c r="AG1886" s="131"/>
      <c r="AN1886" s="78"/>
      <c r="AO1886" s="78"/>
      <c r="AP1886" s="78"/>
      <c r="AQ1886" s="78"/>
      <c r="AR1886" s="78"/>
      <c r="AS1886" s="78"/>
      <c r="AT1886" s="78"/>
      <c r="AU1886" s="78"/>
    </row>
    <row r="1887" spans="3:47" ht="12.95" customHeight="1">
      <c r="C1887" s="139"/>
      <c r="D1887" s="139"/>
      <c r="AA1887" s="78"/>
      <c r="AB1887" s="78"/>
      <c r="AC1887" s="78"/>
      <c r="AD1887" s="78"/>
      <c r="AE1887" s="78"/>
      <c r="AG1887" s="131"/>
      <c r="AN1887" s="78"/>
      <c r="AO1887" s="78"/>
      <c r="AP1887" s="78"/>
      <c r="AQ1887" s="78"/>
      <c r="AR1887" s="78"/>
      <c r="AS1887" s="78"/>
      <c r="AT1887" s="78"/>
      <c r="AU1887" s="78"/>
    </row>
    <row r="1888" spans="3:47" ht="12.95" customHeight="1">
      <c r="C1888" s="139"/>
      <c r="D1888" s="139"/>
      <c r="AA1888" s="78"/>
      <c r="AB1888" s="78"/>
      <c r="AC1888" s="78"/>
      <c r="AD1888" s="78"/>
      <c r="AE1888" s="78"/>
      <c r="AG1888" s="131"/>
      <c r="AN1888" s="78"/>
      <c r="AO1888" s="78"/>
      <c r="AP1888" s="78"/>
      <c r="AQ1888" s="78"/>
      <c r="AR1888" s="78"/>
      <c r="AS1888" s="78"/>
      <c r="AT1888" s="78"/>
      <c r="AU1888" s="78"/>
    </row>
    <row r="1889" spans="3:47" ht="12.95" customHeight="1">
      <c r="C1889" s="139"/>
      <c r="D1889" s="139"/>
      <c r="AA1889" s="78"/>
      <c r="AB1889" s="78"/>
      <c r="AC1889" s="78"/>
      <c r="AD1889" s="78"/>
      <c r="AE1889" s="78"/>
      <c r="AG1889" s="131"/>
      <c r="AN1889" s="78"/>
      <c r="AO1889" s="78"/>
      <c r="AP1889" s="78"/>
      <c r="AQ1889" s="78"/>
      <c r="AR1889" s="78"/>
      <c r="AS1889" s="78"/>
      <c r="AT1889" s="78"/>
      <c r="AU1889" s="78"/>
    </row>
    <row r="1890" spans="3:47" ht="12.95" customHeight="1">
      <c r="C1890" s="139"/>
      <c r="D1890" s="139"/>
      <c r="AA1890" s="78"/>
      <c r="AB1890" s="78"/>
      <c r="AC1890" s="78"/>
      <c r="AD1890" s="78"/>
      <c r="AE1890" s="78"/>
      <c r="AG1890" s="131"/>
      <c r="AN1890" s="78"/>
      <c r="AO1890" s="78"/>
      <c r="AP1890" s="78"/>
      <c r="AQ1890" s="78"/>
      <c r="AR1890" s="78"/>
      <c r="AS1890" s="78"/>
      <c r="AT1890" s="78"/>
      <c r="AU1890" s="78"/>
    </row>
    <row r="1891" spans="3:47" ht="12.95" customHeight="1">
      <c r="C1891" s="139"/>
      <c r="D1891" s="139"/>
      <c r="AA1891" s="78"/>
      <c r="AB1891" s="78"/>
      <c r="AC1891" s="78"/>
      <c r="AD1891" s="78"/>
      <c r="AE1891" s="78"/>
      <c r="AG1891" s="131"/>
      <c r="AN1891" s="78"/>
      <c r="AO1891" s="78"/>
      <c r="AP1891" s="78"/>
      <c r="AQ1891" s="78"/>
      <c r="AR1891" s="78"/>
      <c r="AS1891" s="78"/>
      <c r="AT1891" s="78"/>
      <c r="AU1891" s="78"/>
    </row>
    <row r="1892" spans="3:47" ht="12.95" customHeight="1">
      <c r="C1892" s="139"/>
      <c r="D1892" s="139"/>
      <c r="AA1892" s="78"/>
      <c r="AB1892" s="78"/>
      <c r="AC1892" s="78"/>
      <c r="AD1892" s="78"/>
      <c r="AE1892" s="78"/>
      <c r="AG1892" s="131"/>
      <c r="AN1892" s="78"/>
      <c r="AO1892" s="78"/>
      <c r="AP1892" s="78"/>
      <c r="AQ1892" s="78"/>
      <c r="AR1892" s="78"/>
      <c r="AS1892" s="78"/>
      <c r="AT1892" s="78"/>
      <c r="AU1892" s="78"/>
    </row>
    <row r="1893" spans="3:47" ht="12.95" customHeight="1">
      <c r="C1893" s="139"/>
      <c r="D1893" s="139"/>
      <c r="AA1893" s="78"/>
      <c r="AB1893" s="78"/>
      <c r="AC1893" s="78"/>
      <c r="AD1893" s="78"/>
      <c r="AE1893" s="78"/>
      <c r="AG1893" s="131"/>
      <c r="AN1893" s="78"/>
      <c r="AO1893" s="78"/>
      <c r="AP1893" s="78"/>
      <c r="AQ1893" s="78"/>
      <c r="AR1893" s="78"/>
      <c r="AS1893" s="78"/>
      <c r="AT1893" s="78"/>
      <c r="AU1893" s="78"/>
    </row>
    <row r="1894" spans="3:47" ht="12.95" customHeight="1">
      <c r="C1894" s="139"/>
      <c r="D1894" s="139"/>
      <c r="AA1894" s="78"/>
      <c r="AB1894" s="78"/>
      <c r="AC1894" s="78"/>
      <c r="AD1894" s="78"/>
      <c r="AE1894" s="78"/>
      <c r="AG1894" s="131"/>
      <c r="AN1894" s="78"/>
      <c r="AO1894" s="78"/>
      <c r="AP1894" s="78"/>
      <c r="AQ1894" s="78"/>
      <c r="AR1894" s="78"/>
      <c r="AS1894" s="78"/>
      <c r="AT1894" s="78"/>
      <c r="AU1894" s="78"/>
    </row>
    <row r="1895" spans="3:47" ht="12.95" customHeight="1">
      <c r="C1895" s="139"/>
      <c r="D1895" s="139"/>
      <c r="AA1895" s="78"/>
      <c r="AB1895" s="78"/>
      <c r="AC1895" s="78"/>
      <c r="AD1895" s="78"/>
      <c r="AE1895" s="78"/>
      <c r="AG1895" s="131"/>
      <c r="AN1895" s="78"/>
      <c r="AO1895" s="78"/>
      <c r="AP1895" s="78"/>
      <c r="AQ1895" s="78"/>
      <c r="AR1895" s="78"/>
      <c r="AS1895" s="78"/>
      <c r="AT1895" s="78"/>
      <c r="AU1895" s="78"/>
    </row>
    <row r="1896" spans="3:47" ht="12.95" customHeight="1">
      <c r="C1896" s="139"/>
      <c r="D1896" s="139"/>
      <c r="AA1896" s="78"/>
      <c r="AB1896" s="78"/>
      <c r="AC1896" s="78"/>
      <c r="AD1896" s="78"/>
      <c r="AE1896" s="78"/>
      <c r="AG1896" s="131"/>
      <c r="AN1896" s="78"/>
      <c r="AO1896" s="78"/>
      <c r="AP1896" s="78"/>
      <c r="AQ1896" s="78"/>
      <c r="AR1896" s="78"/>
      <c r="AS1896" s="78"/>
      <c r="AT1896" s="78"/>
      <c r="AU1896" s="78"/>
    </row>
    <row r="1897" spans="3:47" ht="12.95" customHeight="1">
      <c r="C1897" s="139"/>
      <c r="D1897" s="139"/>
      <c r="AA1897" s="78"/>
      <c r="AB1897" s="78"/>
      <c r="AC1897" s="78"/>
      <c r="AD1897" s="78"/>
      <c r="AE1897" s="78"/>
      <c r="AG1897" s="131"/>
      <c r="AN1897" s="78"/>
      <c r="AO1897" s="78"/>
      <c r="AP1897" s="78"/>
      <c r="AQ1897" s="78"/>
      <c r="AR1897" s="78"/>
      <c r="AS1897" s="78"/>
      <c r="AT1897" s="78"/>
      <c r="AU1897" s="78"/>
    </row>
    <row r="1898" spans="3:47" ht="12.95" customHeight="1">
      <c r="C1898" s="139"/>
      <c r="D1898" s="139"/>
      <c r="AA1898" s="78"/>
      <c r="AB1898" s="78"/>
      <c r="AC1898" s="78"/>
      <c r="AD1898" s="78"/>
      <c r="AE1898" s="78"/>
      <c r="AG1898" s="131"/>
      <c r="AN1898" s="78"/>
      <c r="AO1898" s="78"/>
      <c r="AP1898" s="78"/>
      <c r="AQ1898" s="78"/>
      <c r="AR1898" s="78"/>
      <c r="AS1898" s="78"/>
      <c r="AT1898" s="78"/>
      <c r="AU1898" s="78"/>
    </row>
    <row r="1899" spans="3:47" ht="12.95" customHeight="1">
      <c r="C1899" s="139"/>
      <c r="D1899" s="139"/>
      <c r="AA1899" s="78"/>
      <c r="AB1899" s="78"/>
      <c r="AC1899" s="78"/>
      <c r="AD1899" s="78"/>
      <c r="AE1899" s="78"/>
      <c r="AG1899" s="131"/>
      <c r="AN1899" s="78"/>
      <c r="AO1899" s="78"/>
      <c r="AP1899" s="78"/>
      <c r="AQ1899" s="78"/>
      <c r="AR1899" s="78"/>
      <c r="AS1899" s="78"/>
      <c r="AT1899" s="78"/>
      <c r="AU1899" s="78"/>
    </row>
    <row r="1900" spans="3:47" ht="12.95" customHeight="1">
      <c r="C1900" s="139"/>
      <c r="D1900" s="139"/>
      <c r="AA1900" s="78"/>
      <c r="AB1900" s="78"/>
      <c r="AC1900" s="78"/>
      <c r="AD1900" s="78"/>
      <c r="AE1900" s="78"/>
      <c r="AG1900" s="131"/>
      <c r="AN1900" s="78"/>
      <c r="AO1900" s="78"/>
      <c r="AP1900" s="78"/>
      <c r="AQ1900" s="78"/>
      <c r="AR1900" s="78"/>
      <c r="AS1900" s="78"/>
      <c r="AT1900" s="78"/>
      <c r="AU1900" s="78"/>
    </row>
    <row r="1901" spans="3:47" ht="12.95" customHeight="1">
      <c r="C1901" s="139"/>
      <c r="D1901" s="139"/>
      <c r="AA1901" s="78"/>
      <c r="AB1901" s="78"/>
      <c r="AC1901" s="78"/>
      <c r="AD1901" s="78"/>
      <c r="AE1901" s="78"/>
      <c r="AG1901" s="131"/>
      <c r="AN1901" s="78"/>
      <c r="AO1901" s="78"/>
      <c r="AP1901" s="78"/>
      <c r="AQ1901" s="78"/>
      <c r="AR1901" s="78"/>
      <c r="AS1901" s="78"/>
      <c r="AT1901" s="78"/>
      <c r="AU1901" s="78"/>
    </row>
    <row r="1902" spans="3:47" ht="12.95" customHeight="1">
      <c r="C1902" s="139"/>
      <c r="D1902" s="139"/>
      <c r="AA1902" s="78"/>
      <c r="AB1902" s="78"/>
      <c r="AC1902" s="78"/>
      <c r="AD1902" s="78"/>
      <c r="AE1902" s="78"/>
      <c r="AG1902" s="131"/>
      <c r="AN1902" s="78"/>
      <c r="AO1902" s="78"/>
      <c r="AP1902" s="78"/>
      <c r="AQ1902" s="78"/>
      <c r="AR1902" s="78"/>
      <c r="AS1902" s="78"/>
      <c r="AT1902" s="78"/>
      <c r="AU1902" s="78"/>
    </row>
    <row r="1903" spans="3:47" ht="12.95" customHeight="1">
      <c r="C1903" s="139"/>
      <c r="D1903" s="139"/>
      <c r="AA1903" s="78"/>
      <c r="AB1903" s="78"/>
      <c r="AC1903" s="78"/>
      <c r="AD1903" s="78"/>
      <c r="AE1903" s="78"/>
      <c r="AG1903" s="131"/>
      <c r="AN1903" s="78"/>
      <c r="AO1903" s="78"/>
      <c r="AP1903" s="78"/>
      <c r="AQ1903" s="78"/>
      <c r="AR1903" s="78"/>
      <c r="AS1903" s="78"/>
      <c r="AT1903" s="78"/>
      <c r="AU1903" s="78"/>
    </row>
    <row r="1904" spans="3:47" ht="12.95" customHeight="1">
      <c r="C1904" s="139"/>
      <c r="D1904" s="139"/>
      <c r="AA1904" s="78"/>
      <c r="AB1904" s="78"/>
      <c r="AC1904" s="78"/>
      <c r="AD1904" s="78"/>
      <c r="AE1904" s="78"/>
      <c r="AG1904" s="131"/>
      <c r="AN1904" s="78"/>
      <c r="AO1904" s="78"/>
      <c r="AP1904" s="78"/>
      <c r="AQ1904" s="78"/>
      <c r="AR1904" s="78"/>
      <c r="AS1904" s="78"/>
      <c r="AT1904" s="78"/>
      <c r="AU1904" s="78"/>
    </row>
    <row r="1905" spans="3:48" ht="12.95" customHeight="1">
      <c r="C1905" s="139"/>
      <c r="D1905" s="139"/>
      <c r="AA1905" s="78"/>
      <c r="AB1905" s="78"/>
      <c r="AC1905" s="78"/>
      <c r="AD1905" s="78"/>
      <c r="AE1905" s="78"/>
      <c r="AG1905" s="131"/>
      <c r="AN1905" s="78"/>
      <c r="AO1905" s="78"/>
      <c r="AP1905" s="78"/>
      <c r="AQ1905" s="78"/>
      <c r="AR1905" s="78"/>
      <c r="AS1905" s="78"/>
      <c r="AT1905" s="78"/>
      <c r="AU1905" s="78"/>
    </row>
    <row r="1906" spans="3:48" ht="12.95" customHeight="1">
      <c r="C1906" s="139"/>
      <c r="D1906" s="139"/>
      <c r="AA1906" s="78"/>
      <c r="AB1906" s="78"/>
      <c r="AC1906" s="78"/>
      <c r="AD1906" s="78"/>
      <c r="AE1906" s="78"/>
      <c r="AG1906" s="131"/>
      <c r="AN1906" s="78"/>
      <c r="AO1906" s="78"/>
      <c r="AP1906" s="78"/>
      <c r="AQ1906" s="78"/>
      <c r="AR1906" s="78"/>
      <c r="AS1906" s="78"/>
      <c r="AT1906" s="78"/>
      <c r="AU1906" s="78"/>
    </row>
    <row r="1907" spans="3:48" ht="12.95" customHeight="1">
      <c r="C1907" s="139"/>
      <c r="D1907" s="139"/>
      <c r="AA1907" s="78"/>
      <c r="AB1907" s="78"/>
      <c r="AC1907" s="78"/>
      <c r="AD1907" s="78"/>
      <c r="AE1907" s="78"/>
      <c r="AG1907" s="131"/>
      <c r="AN1907" s="78"/>
      <c r="AO1907" s="78"/>
      <c r="AP1907" s="78"/>
      <c r="AQ1907" s="78"/>
      <c r="AR1907" s="78"/>
      <c r="AS1907" s="78"/>
      <c r="AT1907" s="78"/>
      <c r="AU1907" s="78"/>
    </row>
    <row r="1908" spans="3:48" ht="12.95" customHeight="1">
      <c r="C1908" s="139"/>
      <c r="D1908" s="139"/>
      <c r="AA1908" s="78"/>
      <c r="AB1908" s="78"/>
      <c r="AC1908" s="78"/>
      <c r="AD1908" s="78"/>
      <c r="AE1908" s="78"/>
      <c r="AG1908" s="131"/>
      <c r="AN1908" s="78"/>
      <c r="AO1908" s="78"/>
      <c r="AP1908" s="78"/>
      <c r="AQ1908" s="78"/>
      <c r="AR1908" s="78"/>
      <c r="AS1908" s="78"/>
      <c r="AT1908" s="78"/>
      <c r="AU1908" s="78"/>
    </row>
    <row r="1909" spans="3:48" ht="12.95" customHeight="1">
      <c r="C1909" s="139"/>
      <c r="D1909" s="139"/>
      <c r="AA1909" s="78"/>
      <c r="AB1909" s="78"/>
      <c r="AC1909" s="78"/>
      <c r="AD1909" s="78"/>
      <c r="AE1909" s="78"/>
      <c r="AG1909" s="131"/>
      <c r="AN1909" s="78"/>
      <c r="AO1909" s="78"/>
      <c r="AP1909" s="78"/>
      <c r="AQ1909" s="78"/>
      <c r="AR1909" s="78"/>
      <c r="AS1909" s="78"/>
      <c r="AT1909" s="78"/>
      <c r="AU1909" s="78"/>
    </row>
    <row r="1910" spans="3:48" ht="12.95" customHeight="1">
      <c r="C1910" s="139"/>
      <c r="D1910" s="139"/>
      <c r="AA1910" s="78"/>
      <c r="AB1910" s="78"/>
      <c r="AC1910" s="78"/>
      <c r="AD1910" s="78"/>
      <c r="AE1910" s="78"/>
      <c r="AG1910" s="131"/>
      <c r="AN1910" s="78"/>
      <c r="AO1910" s="78"/>
      <c r="AP1910" s="78"/>
      <c r="AQ1910" s="78"/>
      <c r="AR1910" s="78"/>
      <c r="AS1910" s="78"/>
      <c r="AT1910" s="78"/>
      <c r="AU1910" s="78"/>
    </row>
    <row r="1911" spans="3:48" ht="12.95" customHeight="1">
      <c r="C1911" s="139"/>
      <c r="D1911" s="139"/>
      <c r="AA1911" s="78"/>
      <c r="AB1911" s="78"/>
      <c r="AC1911" s="78"/>
      <c r="AD1911" s="78"/>
      <c r="AE1911" s="78"/>
      <c r="AG1911" s="131"/>
      <c r="AN1911" s="78"/>
      <c r="AO1911" s="78"/>
      <c r="AP1911" s="78"/>
      <c r="AQ1911" s="78"/>
      <c r="AR1911" s="78"/>
      <c r="AS1911" s="78"/>
      <c r="AT1911" s="78"/>
      <c r="AU1911" s="78"/>
    </row>
    <row r="1912" spans="3:48" ht="12.95" customHeight="1">
      <c r="C1912" s="139"/>
      <c r="D1912" s="139"/>
      <c r="AA1912" s="78"/>
      <c r="AB1912" s="78"/>
      <c r="AC1912" s="78"/>
      <c r="AD1912" s="78"/>
      <c r="AE1912" s="78"/>
      <c r="AG1912" s="131"/>
      <c r="AN1912" s="78"/>
      <c r="AO1912" s="78"/>
      <c r="AP1912" s="78"/>
      <c r="AQ1912" s="78"/>
      <c r="AR1912" s="78"/>
      <c r="AS1912" s="78"/>
      <c r="AT1912" s="78"/>
      <c r="AU1912" s="78"/>
    </row>
    <row r="1913" spans="3:48" ht="12.95" customHeight="1">
      <c r="C1913" s="139"/>
      <c r="D1913" s="139"/>
      <c r="AA1913" s="78"/>
      <c r="AB1913" s="78"/>
      <c r="AC1913" s="78"/>
      <c r="AD1913" s="78"/>
      <c r="AE1913" s="78"/>
      <c r="AG1913" s="131"/>
      <c r="AN1913" s="78"/>
      <c r="AO1913" s="78"/>
      <c r="AP1913" s="78"/>
      <c r="AQ1913" s="78"/>
      <c r="AR1913" s="78"/>
      <c r="AS1913" s="78"/>
      <c r="AT1913" s="78"/>
      <c r="AU1913" s="78"/>
    </row>
    <row r="1914" spans="3:48" ht="12.95" customHeight="1">
      <c r="C1914" s="139"/>
      <c r="D1914" s="139"/>
      <c r="AA1914" s="78"/>
      <c r="AB1914" s="78"/>
      <c r="AC1914" s="78"/>
      <c r="AD1914" s="78"/>
      <c r="AE1914" s="78"/>
      <c r="AG1914" s="131"/>
      <c r="AN1914" s="78"/>
      <c r="AO1914" s="78"/>
      <c r="AP1914" s="78"/>
      <c r="AQ1914" s="78"/>
      <c r="AR1914" s="78"/>
      <c r="AS1914" s="78"/>
      <c r="AT1914" s="78"/>
      <c r="AU1914" s="78"/>
    </row>
    <row r="1915" spans="3:48" ht="12.95" customHeight="1">
      <c r="C1915" s="139"/>
      <c r="D1915" s="139"/>
      <c r="AA1915" s="78"/>
      <c r="AB1915" s="78"/>
      <c r="AC1915" s="78"/>
      <c r="AD1915" s="78"/>
      <c r="AE1915" s="78"/>
      <c r="AG1915" s="131"/>
      <c r="AN1915" s="78"/>
      <c r="AO1915" s="78"/>
      <c r="AP1915" s="78"/>
      <c r="AQ1915" s="78"/>
      <c r="AR1915" s="78"/>
      <c r="AS1915" s="78"/>
      <c r="AT1915" s="78"/>
      <c r="AU1915" s="78"/>
    </row>
    <row r="1916" spans="3:48" ht="12.95" customHeight="1">
      <c r="C1916" s="139"/>
      <c r="D1916" s="139"/>
      <c r="AA1916" s="78"/>
      <c r="AB1916" s="78"/>
      <c r="AC1916" s="78"/>
      <c r="AD1916" s="78"/>
      <c r="AE1916" s="78"/>
      <c r="AG1916" s="131"/>
      <c r="AN1916" s="78"/>
      <c r="AO1916" s="78"/>
      <c r="AP1916" s="78"/>
      <c r="AQ1916" s="78"/>
      <c r="AR1916" s="78"/>
      <c r="AS1916" s="78"/>
      <c r="AT1916" s="78"/>
      <c r="AU1916" s="78"/>
      <c r="AV1916" s="78"/>
    </row>
    <row r="1917" spans="3:48" ht="12.95" customHeight="1">
      <c r="C1917" s="139"/>
      <c r="D1917" s="139"/>
      <c r="AA1917" s="78"/>
      <c r="AB1917" s="78"/>
      <c r="AC1917" s="78"/>
      <c r="AD1917" s="78"/>
      <c r="AE1917" s="78"/>
      <c r="AG1917" s="131"/>
      <c r="AN1917" s="78"/>
      <c r="AO1917" s="78"/>
      <c r="AP1917" s="78"/>
      <c r="AQ1917" s="78"/>
      <c r="AR1917" s="78"/>
      <c r="AS1917" s="78"/>
      <c r="AT1917" s="78"/>
      <c r="AU1917" s="78"/>
    </row>
    <row r="1918" spans="3:48" ht="12.95" customHeight="1">
      <c r="C1918" s="139"/>
      <c r="D1918" s="139"/>
      <c r="AA1918" s="78"/>
      <c r="AB1918" s="78"/>
      <c r="AC1918" s="78"/>
      <c r="AD1918" s="78"/>
      <c r="AE1918" s="78"/>
      <c r="AG1918" s="131"/>
      <c r="AN1918" s="78"/>
      <c r="AO1918" s="78"/>
      <c r="AP1918" s="78"/>
      <c r="AQ1918" s="78"/>
      <c r="AR1918" s="78"/>
      <c r="AS1918" s="78"/>
      <c r="AT1918" s="78"/>
      <c r="AU1918" s="78"/>
    </row>
    <row r="1919" spans="3:48" ht="12.95" customHeight="1">
      <c r="C1919" s="139"/>
      <c r="D1919" s="139"/>
      <c r="AA1919" s="78"/>
      <c r="AB1919" s="78"/>
      <c r="AC1919" s="78"/>
      <c r="AD1919" s="78"/>
      <c r="AE1919" s="78"/>
      <c r="AG1919" s="131"/>
      <c r="AN1919" s="78"/>
      <c r="AO1919" s="78"/>
      <c r="AP1919" s="78"/>
      <c r="AQ1919" s="78"/>
      <c r="AR1919" s="78"/>
      <c r="AS1919" s="78"/>
      <c r="AT1919" s="78"/>
      <c r="AU1919" s="78"/>
    </row>
    <row r="1920" spans="3:48" ht="12.95" customHeight="1">
      <c r="C1920" s="139"/>
      <c r="D1920" s="139"/>
      <c r="AA1920" s="78"/>
      <c r="AB1920" s="78"/>
      <c r="AC1920" s="78"/>
      <c r="AD1920" s="78"/>
      <c r="AE1920" s="78"/>
      <c r="AG1920" s="131"/>
      <c r="AN1920" s="78"/>
      <c r="AO1920" s="78"/>
      <c r="AP1920" s="78"/>
      <c r="AQ1920" s="78"/>
      <c r="AR1920" s="78"/>
      <c r="AS1920" s="78"/>
      <c r="AT1920" s="78"/>
      <c r="AU1920" s="78"/>
      <c r="AV1920" s="78"/>
    </row>
    <row r="1921" spans="3:48" ht="12.95" customHeight="1">
      <c r="C1921" s="139"/>
      <c r="D1921" s="139"/>
      <c r="AA1921" s="78"/>
      <c r="AB1921" s="78"/>
      <c r="AC1921" s="78"/>
      <c r="AD1921" s="78"/>
      <c r="AE1921" s="78"/>
      <c r="AG1921" s="131"/>
      <c r="AN1921" s="78"/>
      <c r="AO1921" s="78"/>
      <c r="AP1921" s="78"/>
      <c r="AQ1921" s="78"/>
      <c r="AR1921" s="78"/>
      <c r="AS1921" s="78"/>
      <c r="AT1921" s="78"/>
      <c r="AU1921" s="78"/>
    </row>
    <row r="1922" spans="3:48" ht="12.95" customHeight="1">
      <c r="C1922" s="139"/>
      <c r="D1922" s="139"/>
      <c r="AA1922" s="78"/>
      <c r="AB1922" s="78"/>
      <c r="AC1922" s="78"/>
      <c r="AD1922" s="78"/>
      <c r="AE1922" s="78"/>
      <c r="AG1922" s="131"/>
      <c r="AN1922" s="78"/>
      <c r="AO1922" s="78"/>
      <c r="AP1922" s="78"/>
      <c r="AQ1922" s="78"/>
      <c r="AR1922" s="78"/>
      <c r="AS1922" s="78"/>
      <c r="AT1922" s="78"/>
      <c r="AU1922" s="78"/>
    </row>
    <row r="1923" spans="3:48" ht="12.95" customHeight="1">
      <c r="C1923" s="139"/>
      <c r="D1923" s="139"/>
      <c r="AA1923" s="78"/>
      <c r="AB1923" s="78"/>
      <c r="AC1923" s="78"/>
      <c r="AD1923" s="78"/>
      <c r="AE1923" s="78"/>
      <c r="AG1923" s="131"/>
      <c r="AN1923" s="78"/>
      <c r="AO1923" s="78"/>
      <c r="AP1923" s="78"/>
      <c r="AQ1923" s="78"/>
      <c r="AR1923" s="78"/>
      <c r="AS1923" s="78"/>
      <c r="AT1923" s="78"/>
      <c r="AU1923" s="78"/>
      <c r="AV1923" s="78"/>
    </row>
    <row r="1924" spans="3:48" ht="12.95" customHeight="1">
      <c r="C1924" s="139"/>
      <c r="D1924" s="139"/>
      <c r="AA1924" s="78"/>
      <c r="AB1924" s="78"/>
      <c r="AC1924" s="78"/>
      <c r="AD1924" s="78"/>
      <c r="AE1924" s="78"/>
      <c r="AG1924" s="131"/>
      <c r="AN1924" s="78"/>
      <c r="AO1924" s="78"/>
      <c r="AP1924" s="78"/>
      <c r="AQ1924" s="78"/>
      <c r="AR1924" s="78"/>
      <c r="AS1924" s="78"/>
      <c r="AT1924" s="78"/>
      <c r="AU1924" s="78"/>
    </row>
    <row r="1925" spans="3:48" ht="12.95" customHeight="1">
      <c r="C1925" s="139"/>
      <c r="D1925" s="139"/>
      <c r="AA1925" s="78"/>
      <c r="AB1925" s="78"/>
      <c r="AC1925" s="78"/>
      <c r="AD1925" s="78"/>
      <c r="AE1925" s="78"/>
      <c r="AG1925" s="131"/>
      <c r="AN1925" s="78"/>
      <c r="AO1925" s="78"/>
      <c r="AP1925" s="78"/>
      <c r="AQ1925" s="78"/>
      <c r="AR1925" s="78"/>
      <c r="AS1925" s="78"/>
      <c r="AT1925" s="78"/>
      <c r="AU1925" s="78"/>
    </row>
    <row r="1926" spans="3:48" ht="12.95" customHeight="1">
      <c r="C1926" s="139"/>
      <c r="D1926" s="139"/>
      <c r="AA1926" s="78"/>
      <c r="AB1926" s="78"/>
      <c r="AC1926" s="78"/>
      <c r="AD1926" s="78"/>
      <c r="AE1926" s="78"/>
      <c r="AG1926" s="131"/>
      <c r="AN1926" s="78"/>
      <c r="AO1926" s="78"/>
      <c r="AP1926" s="78"/>
      <c r="AQ1926" s="78"/>
      <c r="AR1926" s="78"/>
      <c r="AS1926" s="78"/>
      <c r="AT1926" s="78"/>
      <c r="AU1926" s="78"/>
    </row>
    <row r="1927" spans="3:48" ht="12.95" customHeight="1">
      <c r="C1927" s="139"/>
      <c r="D1927" s="139"/>
      <c r="AA1927" s="78"/>
      <c r="AB1927" s="78"/>
      <c r="AC1927" s="78"/>
      <c r="AD1927" s="78"/>
      <c r="AE1927" s="78"/>
      <c r="AG1927" s="131"/>
      <c r="AN1927" s="78"/>
      <c r="AO1927" s="78"/>
      <c r="AP1927" s="78"/>
      <c r="AQ1927" s="78"/>
      <c r="AR1927" s="78"/>
      <c r="AS1927" s="78"/>
      <c r="AT1927" s="78"/>
      <c r="AU1927" s="78"/>
    </row>
    <row r="1928" spans="3:48" ht="12.95" customHeight="1">
      <c r="C1928" s="139"/>
      <c r="D1928" s="139"/>
      <c r="AA1928" s="78"/>
      <c r="AB1928" s="78"/>
      <c r="AC1928" s="78"/>
      <c r="AD1928" s="78"/>
      <c r="AE1928" s="78"/>
      <c r="AG1928" s="131"/>
      <c r="AN1928" s="78"/>
      <c r="AO1928" s="78"/>
      <c r="AP1928" s="78"/>
      <c r="AQ1928" s="78"/>
      <c r="AR1928" s="78"/>
      <c r="AS1928" s="78"/>
      <c r="AT1928" s="78"/>
      <c r="AU1928" s="78"/>
    </row>
    <row r="1929" spans="3:48" ht="12.95" customHeight="1">
      <c r="C1929" s="139"/>
      <c r="D1929" s="139"/>
      <c r="AA1929" s="78"/>
      <c r="AB1929" s="78"/>
      <c r="AC1929" s="78"/>
      <c r="AD1929" s="78"/>
      <c r="AE1929" s="78"/>
      <c r="AG1929" s="131"/>
      <c r="AN1929" s="78"/>
      <c r="AO1929" s="78"/>
      <c r="AP1929" s="78"/>
      <c r="AQ1929" s="78"/>
      <c r="AR1929" s="78"/>
      <c r="AS1929" s="78"/>
      <c r="AT1929" s="78"/>
      <c r="AU1929" s="78"/>
    </row>
    <row r="1930" spans="3:48" ht="12.95" customHeight="1">
      <c r="C1930" s="139"/>
      <c r="D1930" s="139"/>
      <c r="AA1930" s="78"/>
      <c r="AB1930" s="78"/>
      <c r="AC1930" s="78"/>
      <c r="AD1930" s="78"/>
      <c r="AE1930" s="78"/>
      <c r="AG1930" s="131"/>
      <c r="AN1930" s="78"/>
      <c r="AO1930" s="78"/>
      <c r="AP1930" s="78"/>
      <c r="AQ1930" s="78"/>
      <c r="AR1930" s="78"/>
      <c r="AS1930" s="78"/>
      <c r="AT1930" s="78"/>
      <c r="AU1930" s="78"/>
    </row>
    <row r="1931" spans="3:48" ht="12.95" customHeight="1">
      <c r="C1931" s="139"/>
      <c r="D1931" s="139"/>
      <c r="AA1931" s="78"/>
      <c r="AB1931" s="78"/>
      <c r="AC1931" s="78"/>
      <c r="AD1931" s="78"/>
      <c r="AE1931" s="78"/>
      <c r="AG1931" s="131"/>
      <c r="AN1931" s="78"/>
      <c r="AO1931" s="78"/>
      <c r="AP1931" s="78"/>
      <c r="AQ1931" s="78"/>
      <c r="AR1931" s="78"/>
      <c r="AS1931" s="78"/>
      <c r="AT1931" s="78"/>
      <c r="AU1931" s="78"/>
    </row>
    <row r="1932" spans="3:48" ht="12.95" customHeight="1">
      <c r="C1932" s="139"/>
      <c r="D1932" s="139"/>
      <c r="AA1932" s="78"/>
      <c r="AB1932" s="78"/>
      <c r="AC1932" s="78"/>
      <c r="AD1932" s="78"/>
      <c r="AE1932" s="78"/>
      <c r="AG1932" s="131"/>
      <c r="AN1932" s="78"/>
      <c r="AO1932" s="78"/>
      <c r="AP1932" s="78"/>
      <c r="AQ1932" s="78"/>
      <c r="AR1932" s="78"/>
      <c r="AS1932" s="78"/>
      <c r="AT1932" s="78"/>
      <c r="AU1932" s="78"/>
    </row>
    <row r="1933" spans="3:48" ht="12.95" customHeight="1">
      <c r="C1933" s="139"/>
      <c r="D1933" s="139"/>
      <c r="AA1933" s="78"/>
      <c r="AB1933" s="78"/>
      <c r="AC1933" s="78"/>
      <c r="AD1933" s="78"/>
      <c r="AE1933" s="78"/>
      <c r="AG1933" s="131"/>
      <c r="AN1933" s="78"/>
      <c r="AO1933" s="78"/>
      <c r="AP1933" s="78"/>
      <c r="AQ1933" s="78"/>
      <c r="AR1933" s="78"/>
      <c r="AS1933" s="78"/>
      <c r="AT1933" s="78"/>
      <c r="AU1933" s="78"/>
    </row>
    <row r="1934" spans="3:48" ht="12.95" customHeight="1">
      <c r="C1934" s="139"/>
      <c r="D1934" s="139"/>
      <c r="AA1934" s="78"/>
      <c r="AB1934" s="78"/>
      <c r="AC1934" s="78"/>
      <c r="AD1934" s="78"/>
      <c r="AE1934" s="78"/>
      <c r="AG1934" s="131"/>
      <c r="AN1934" s="78"/>
      <c r="AO1934" s="78"/>
      <c r="AP1934" s="78"/>
      <c r="AQ1934" s="78"/>
      <c r="AR1934" s="78"/>
      <c r="AS1934" s="78"/>
      <c r="AT1934" s="78"/>
      <c r="AU1934" s="78"/>
    </row>
    <row r="1935" spans="3:48" ht="12.95" customHeight="1">
      <c r="C1935" s="139"/>
      <c r="D1935" s="139"/>
      <c r="AA1935" s="78"/>
      <c r="AB1935" s="78"/>
      <c r="AC1935" s="78"/>
      <c r="AD1935" s="78"/>
      <c r="AE1935" s="78"/>
      <c r="AG1935" s="131"/>
      <c r="AN1935" s="78"/>
      <c r="AO1935" s="78"/>
      <c r="AP1935" s="78"/>
      <c r="AQ1935" s="78"/>
      <c r="AR1935" s="78"/>
      <c r="AS1935" s="78"/>
      <c r="AT1935" s="78"/>
      <c r="AU1935" s="78"/>
    </row>
    <row r="1936" spans="3:48" ht="12.95" customHeight="1">
      <c r="C1936" s="139"/>
      <c r="D1936" s="139"/>
      <c r="AA1936" s="78"/>
      <c r="AB1936" s="78"/>
      <c r="AC1936" s="78"/>
      <c r="AD1936" s="78"/>
      <c r="AE1936" s="78"/>
      <c r="AG1936" s="131"/>
      <c r="AN1936" s="78"/>
      <c r="AO1936" s="78"/>
      <c r="AP1936" s="78"/>
      <c r="AQ1936" s="78"/>
      <c r="AR1936" s="78"/>
      <c r="AS1936" s="78"/>
      <c r="AT1936" s="78"/>
      <c r="AU1936" s="78"/>
    </row>
    <row r="1937" spans="3:47" ht="12.95" customHeight="1">
      <c r="C1937" s="139"/>
      <c r="D1937" s="139"/>
      <c r="AA1937" s="78"/>
      <c r="AB1937" s="78"/>
      <c r="AC1937" s="78"/>
      <c r="AD1937" s="78"/>
      <c r="AE1937" s="78"/>
      <c r="AG1937" s="131"/>
      <c r="AN1937" s="78"/>
      <c r="AO1937" s="78"/>
      <c r="AP1937" s="78"/>
      <c r="AQ1937" s="78"/>
      <c r="AR1937" s="78"/>
      <c r="AS1937" s="78"/>
      <c r="AT1937" s="78"/>
      <c r="AU1937" s="78"/>
    </row>
    <row r="1938" spans="3:47" ht="12.95" customHeight="1">
      <c r="C1938" s="139"/>
      <c r="D1938" s="139"/>
      <c r="AA1938" s="78"/>
      <c r="AB1938" s="78"/>
      <c r="AC1938" s="78"/>
      <c r="AD1938" s="78"/>
      <c r="AE1938" s="78"/>
      <c r="AG1938" s="131"/>
      <c r="AN1938" s="78"/>
      <c r="AO1938" s="78"/>
      <c r="AP1938" s="78"/>
      <c r="AQ1938" s="78"/>
      <c r="AR1938" s="78"/>
      <c r="AS1938" s="78"/>
      <c r="AT1938" s="78"/>
      <c r="AU1938" s="78"/>
    </row>
    <row r="1939" spans="3:47" ht="12.95" customHeight="1">
      <c r="C1939" s="139"/>
      <c r="D1939" s="139"/>
      <c r="AA1939" s="78"/>
      <c r="AB1939" s="78"/>
      <c r="AC1939" s="78"/>
      <c r="AD1939" s="78"/>
      <c r="AE1939" s="78"/>
      <c r="AG1939" s="131"/>
      <c r="AN1939" s="78"/>
      <c r="AO1939" s="78"/>
      <c r="AP1939" s="78"/>
      <c r="AQ1939" s="78"/>
      <c r="AR1939" s="78"/>
      <c r="AS1939" s="78"/>
      <c r="AT1939" s="78"/>
      <c r="AU1939" s="78"/>
    </row>
    <row r="1940" spans="3:47" ht="12.95" customHeight="1">
      <c r="C1940" s="139"/>
      <c r="D1940" s="139"/>
      <c r="AA1940" s="78"/>
      <c r="AB1940" s="78"/>
      <c r="AC1940" s="78"/>
      <c r="AD1940" s="78"/>
      <c r="AE1940" s="78"/>
      <c r="AG1940" s="131"/>
      <c r="AN1940" s="78"/>
      <c r="AO1940" s="78"/>
      <c r="AP1940" s="78"/>
      <c r="AQ1940" s="78"/>
      <c r="AR1940" s="78"/>
      <c r="AS1940" s="78"/>
      <c r="AT1940" s="78"/>
      <c r="AU1940" s="78"/>
    </row>
    <row r="1941" spans="3:47" ht="12.95" customHeight="1">
      <c r="C1941" s="139"/>
      <c r="D1941" s="139"/>
      <c r="AA1941" s="78"/>
      <c r="AB1941" s="78"/>
      <c r="AC1941" s="78"/>
      <c r="AD1941" s="78"/>
      <c r="AE1941" s="78"/>
      <c r="AG1941" s="131"/>
      <c r="AN1941" s="78"/>
      <c r="AO1941" s="78"/>
      <c r="AP1941" s="78"/>
      <c r="AQ1941" s="78"/>
      <c r="AR1941" s="78"/>
      <c r="AS1941" s="78"/>
      <c r="AT1941" s="78"/>
      <c r="AU1941" s="78"/>
    </row>
    <row r="1942" spans="3:47" ht="12.95" customHeight="1">
      <c r="C1942" s="139"/>
      <c r="D1942" s="139"/>
      <c r="AA1942" s="78"/>
      <c r="AB1942" s="78"/>
      <c r="AC1942" s="78"/>
      <c r="AD1942" s="78"/>
      <c r="AE1942" s="78"/>
      <c r="AG1942" s="131"/>
      <c r="AN1942" s="78"/>
      <c r="AO1942" s="78"/>
      <c r="AP1942" s="78"/>
      <c r="AQ1942" s="78"/>
      <c r="AR1942" s="78"/>
      <c r="AS1942" s="78"/>
      <c r="AT1942" s="78"/>
      <c r="AU1942" s="78"/>
    </row>
    <row r="1943" spans="3:47" ht="12.95" customHeight="1">
      <c r="C1943" s="139"/>
      <c r="D1943" s="139"/>
      <c r="AA1943" s="78"/>
      <c r="AB1943" s="78"/>
      <c r="AC1943" s="78"/>
      <c r="AD1943" s="78"/>
      <c r="AE1943" s="78"/>
      <c r="AG1943" s="131"/>
      <c r="AN1943" s="78"/>
      <c r="AO1943" s="78"/>
      <c r="AP1943" s="78"/>
      <c r="AQ1943" s="78"/>
      <c r="AR1943" s="78"/>
      <c r="AS1943" s="78"/>
      <c r="AT1943" s="78"/>
      <c r="AU1943" s="78"/>
    </row>
    <row r="1944" spans="3:47" ht="12.95" customHeight="1">
      <c r="C1944" s="139"/>
      <c r="D1944" s="139"/>
      <c r="AA1944" s="78"/>
      <c r="AB1944" s="78"/>
      <c r="AC1944" s="78"/>
      <c r="AD1944" s="78"/>
      <c r="AE1944" s="78"/>
      <c r="AG1944" s="131"/>
      <c r="AN1944" s="78"/>
      <c r="AO1944" s="78"/>
      <c r="AP1944" s="78"/>
      <c r="AQ1944" s="78"/>
      <c r="AR1944" s="78"/>
      <c r="AS1944" s="78"/>
      <c r="AT1944" s="78"/>
      <c r="AU1944" s="78"/>
    </row>
    <row r="1945" spans="3:47" ht="12.95" customHeight="1">
      <c r="C1945" s="139"/>
      <c r="D1945" s="139"/>
      <c r="AA1945" s="78"/>
      <c r="AB1945" s="78"/>
      <c r="AC1945" s="78"/>
      <c r="AD1945" s="78"/>
      <c r="AE1945" s="78"/>
      <c r="AG1945" s="131"/>
      <c r="AN1945" s="78"/>
      <c r="AO1945" s="78"/>
      <c r="AP1945" s="78"/>
      <c r="AQ1945" s="78"/>
      <c r="AR1945" s="78"/>
      <c r="AS1945" s="78"/>
      <c r="AT1945" s="78"/>
      <c r="AU1945" s="78"/>
    </row>
    <row r="1946" spans="3:47" ht="12.95" customHeight="1">
      <c r="C1946" s="139"/>
      <c r="D1946" s="139"/>
      <c r="AA1946" s="78"/>
      <c r="AB1946" s="78"/>
      <c r="AC1946" s="78"/>
      <c r="AD1946" s="78"/>
      <c r="AE1946" s="78"/>
      <c r="AG1946" s="131"/>
      <c r="AN1946" s="78"/>
      <c r="AO1946" s="78"/>
      <c r="AP1946" s="78"/>
      <c r="AQ1946" s="78"/>
      <c r="AR1946" s="78"/>
      <c r="AS1946" s="78"/>
      <c r="AT1946" s="78"/>
      <c r="AU1946" s="78"/>
    </row>
    <row r="1947" spans="3:47" ht="12.95" customHeight="1">
      <c r="C1947" s="139"/>
      <c r="D1947" s="139"/>
      <c r="AA1947" s="78"/>
      <c r="AB1947" s="78"/>
      <c r="AC1947" s="78"/>
      <c r="AD1947" s="78"/>
      <c r="AE1947" s="78"/>
      <c r="AG1947" s="131"/>
      <c r="AN1947" s="78"/>
      <c r="AO1947" s="78"/>
      <c r="AP1947" s="78"/>
      <c r="AQ1947" s="78"/>
      <c r="AR1947" s="78"/>
      <c r="AS1947" s="78"/>
      <c r="AT1947" s="78"/>
      <c r="AU1947" s="78"/>
    </row>
    <row r="1948" spans="3:47" ht="12.95" customHeight="1">
      <c r="C1948" s="139"/>
      <c r="D1948" s="139"/>
      <c r="AA1948" s="78"/>
      <c r="AB1948" s="78"/>
      <c r="AC1948" s="78"/>
      <c r="AD1948" s="78"/>
      <c r="AE1948" s="78"/>
      <c r="AG1948" s="131"/>
      <c r="AN1948" s="78"/>
      <c r="AO1948" s="78"/>
      <c r="AP1948" s="78"/>
      <c r="AQ1948" s="78"/>
      <c r="AR1948" s="78"/>
      <c r="AS1948" s="78"/>
      <c r="AT1948" s="78"/>
      <c r="AU1948" s="78"/>
    </row>
    <row r="1949" spans="3:47" ht="12.95" customHeight="1">
      <c r="C1949" s="139"/>
      <c r="D1949" s="139"/>
      <c r="AA1949" s="78"/>
      <c r="AB1949" s="78"/>
      <c r="AC1949" s="78"/>
      <c r="AD1949" s="78"/>
      <c r="AE1949" s="78"/>
      <c r="AG1949" s="131"/>
      <c r="AN1949" s="78"/>
      <c r="AO1949" s="78"/>
      <c r="AP1949" s="78"/>
      <c r="AQ1949" s="78"/>
      <c r="AR1949" s="78"/>
      <c r="AS1949" s="78"/>
      <c r="AT1949" s="78"/>
      <c r="AU1949" s="78"/>
    </row>
    <row r="1950" spans="3:47" ht="12.95" customHeight="1">
      <c r="C1950" s="139"/>
      <c r="D1950" s="139"/>
      <c r="AA1950" s="78"/>
      <c r="AB1950" s="78"/>
      <c r="AC1950" s="78"/>
      <c r="AD1950" s="78"/>
      <c r="AE1950" s="78"/>
      <c r="AG1950" s="131"/>
      <c r="AN1950" s="78"/>
      <c r="AO1950" s="78"/>
      <c r="AP1950" s="78"/>
      <c r="AQ1950" s="78"/>
      <c r="AR1950" s="78"/>
      <c r="AS1950" s="78"/>
      <c r="AT1950" s="78"/>
      <c r="AU1950" s="78"/>
    </row>
    <row r="1951" spans="3:47" ht="12.95" customHeight="1">
      <c r="C1951" s="139"/>
      <c r="D1951" s="139"/>
      <c r="AA1951" s="78"/>
      <c r="AB1951" s="78"/>
      <c r="AC1951" s="78"/>
      <c r="AD1951" s="78"/>
      <c r="AE1951" s="78"/>
      <c r="AG1951" s="131"/>
      <c r="AN1951" s="78"/>
      <c r="AO1951" s="78"/>
      <c r="AP1951" s="78"/>
      <c r="AQ1951" s="78"/>
      <c r="AR1951" s="78"/>
      <c r="AS1951" s="78"/>
      <c r="AT1951" s="78"/>
      <c r="AU1951" s="78"/>
    </row>
    <row r="1952" spans="3:47" ht="12.95" customHeight="1">
      <c r="C1952" s="139"/>
      <c r="D1952" s="139"/>
      <c r="AA1952" s="78"/>
      <c r="AB1952" s="78"/>
      <c r="AC1952" s="78"/>
      <c r="AD1952" s="78"/>
      <c r="AE1952" s="78"/>
      <c r="AG1952" s="131"/>
      <c r="AN1952" s="78"/>
      <c r="AO1952" s="78"/>
      <c r="AP1952" s="78"/>
      <c r="AQ1952" s="78"/>
      <c r="AR1952" s="78"/>
      <c r="AS1952" s="78"/>
      <c r="AT1952" s="78"/>
      <c r="AU1952" s="78"/>
    </row>
    <row r="1953" spans="3:47" ht="12.95" customHeight="1">
      <c r="C1953" s="139"/>
      <c r="D1953" s="139"/>
      <c r="AA1953" s="78"/>
      <c r="AB1953" s="78"/>
      <c r="AC1953" s="78"/>
      <c r="AD1953" s="78"/>
      <c r="AE1953" s="78"/>
      <c r="AG1953" s="131"/>
      <c r="AN1953" s="78"/>
      <c r="AO1953" s="78"/>
      <c r="AP1953" s="78"/>
      <c r="AQ1953" s="78"/>
      <c r="AR1953" s="78"/>
      <c r="AS1953" s="78"/>
      <c r="AT1953" s="78"/>
      <c r="AU1953" s="78"/>
    </row>
    <row r="1954" spans="3:47" ht="12.95" customHeight="1">
      <c r="C1954" s="139"/>
      <c r="D1954" s="139"/>
      <c r="Z1954" s="72">
        <f>F1954</f>
        <v>0</v>
      </c>
      <c r="AA1954" s="78">
        <f>AB$3+AB$4*Z1954+AB$5*Z1954^2+AH1954</f>
        <v>9.6260286475279347E-4</v>
      </c>
      <c r="AB1954" s="78">
        <f>IF(S1954&lt;&gt;0,G1954-AH1954, -9999)</f>
        <v>-9999</v>
      </c>
      <c r="AC1954" s="78">
        <f>+G1954-P1954</f>
        <v>0</v>
      </c>
      <c r="AD1954" s="78">
        <f>IF(S1954&lt;&gt;0,G1954-AA1954, -9999)</f>
        <v>-9999</v>
      </c>
      <c r="AE1954" s="78">
        <f>+(G1954-AA1954)^2*S1954</f>
        <v>0</v>
      </c>
      <c r="AF1954" s="72">
        <f>IF(S1954&lt;&gt;0,G1954-P1954, -9999)</f>
        <v>-9999</v>
      </c>
      <c r="AG1954" s="131"/>
      <c r="AH1954" s="72">
        <f>$AB$6*($AB$11/AI1954*AJ1954+$AB$12)</f>
        <v>9.6260286475279347E-4</v>
      </c>
      <c r="AI1954" s="72">
        <f>1+$AB$7*COS(AL1954)</f>
        <v>0.75888086136592336</v>
      </c>
      <c r="AJ1954" s="72">
        <f>SIN(AL1954+RADIANS($AB$9))</f>
        <v>0.6931520311041921</v>
      </c>
      <c r="AK1954" s="72">
        <f>$AB$7*SIN(AL1954)</f>
        <v>0.2871471671626622</v>
      </c>
      <c r="AL1954" s="72">
        <f>2*ATAN(AM1954)</f>
        <v>2.2692836295999266</v>
      </c>
      <c r="AM1954" s="72">
        <f>SQRT((1+$AB$7)/(1-$AB$7))*TAN(AN1954/2)</f>
        <v>2.1455027920466421</v>
      </c>
      <c r="AN1954" s="78">
        <f t="shared" ref="AN1954:AT1954" si="107">$AU1954+$AB$7*SIN(AO1954)</f>
        <v>33.347807081741664</v>
      </c>
      <c r="AO1954" s="78">
        <f t="shared" si="107"/>
        <v>33.347805934617099</v>
      </c>
      <c r="AP1954" s="78">
        <f t="shared" si="107"/>
        <v>33.347814594198866</v>
      </c>
      <c r="AQ1954" s="78">
        <f t="shared" si="107"/>
        <v>33.347749218571821</v>
      </c>
      <c r="AR1954" s="78">
        <f t="shared" si="107"/>
        <v>33.348242493266703</v>
      </c>
      <c r="AS1954" s="78">
        <f t="shared" si="107"/>
        <v>33.344504562228785</v>
      </c>
      <c r="AT1954" s="78">
        <f t="shared" si="107"/>
        <v>33.371966294313921</v>
      </c>
      <c r="AU1954" s="78">
        <f>RADIANS($AB$9)+$AB$18*(F1954-AB$15)</f>
        <v>32.997030302174124</v>
      </c>
    </row>
    <row r="1955" spans="3:47" ht="12.95" customHeight="1">
      <c r="C1955" s="139"/>
      <c r="D1955" s="139"/>
      <c r="AA1955" s="78"/>
      <c r="AB1955" s="78"/>
      <c r="AC1955" s="78"/>
      <c r="AD1955" s="78"/>
      <c r="AE1955" s="78"/>
      <c r="AG1955" s="131"/>
      <c r="AN1955" s="78"/>
      <c r="AO1955" s="78"/>
      <c r="AP1955" s="78"/>
      <c r="AQ1955" s="78"/>
      <c r="AR1955" s="78"/>
      <c r="AS1955" s="78"/>
      <c r="AT1955" s="78"/>
      <c r="AU1955" s="78"/>
    </row>
    <row r="1956" spans="3:47" ht="12.95" customHeight="1">
      <c r="C1956" s="139"/>
      <c r="D1956" s="139"/>
      <c r="Z1956" s="72">
        <f>F1956</f>
        <v>0</v>
      </c>
      <c r="AA1956" s="78">
        <f>AB$3+AB$4*Z1956+AB$5*Z1956^2+AH1956</f>
        <v>9.6260286475279347E-4</v>
      </c>
      <c r="AB1956" s="78">
        <f>IF(S1956&lt;&gt;0,G1956-AH1956, -9999)</f>
        <v>-9999</v>
      </c>
      <c r="AC1956" s="78">
        <f>+G1956-P1956</f>
        <v>0</v>
      </c>
      <c r="AD1956" s="78">
        <f>IF(S1956&lt;&gt;0,G1956-AA1956, -9999)</f>
        <v>-9999</v>
      </c>
      <c r="AE1956" s="78">
        <f>+(G1956-AA1956)^2*S1956</f>
        <v>0</v>
      </c>
      <c r="AF1956" s="72">
        <f>IF(S1956&lt;&gt;0,G1956-P1956, -9999)</f>
        <v>-9999</v>
      </c>
      <c r="AG1956" s="131"/>
      <c r="AH1956" s="72">
        <f>$AB$6*($AB$11/AI1956*AJ1956+$AB$12)</f>
        <v>9.6260286475279347E-4</v>
      </c>
      <c r="AI1956" s="72">
        <f>1+$AB$7*COS(AL1956)</f>
        <v>0.75888086136592336</v>
      </c>
      <c r="AJ1956" s="72">
        <f>SIN(AL1956+RADIANS($AB$9))</f>
        <v>0.6931520311041921</v>
      </c>
      <c r="AK1956" s="72">
        <f>$AB$7*SIN(AL1956)</f>
        <v>0.2871471671626622</v>
      </c>
      <c r="AL1956" s="72">
        <f>2*ATAN(AM1956)</f>
        <v>2.2692836295999266</v>
      </c>
      <c r="AM1956" s="72">
        <f>SQRT((1+$AB$7)/(1-$AB$7))*TAN(AN1956/2)</f>
        <v>2.1455027920466421</v>
      </c>
      <c r="AN1956" s="78">
        <f t="shared" ref="AN1956:AT1956" si="108">$AU1956+$AB$7*SIN(AO1956)</f>
        <v>33.347807081741664</v>
      </c>
      <c r="AO1956" s="78">
        <f t="shared" si="108"/>
        <v>33.347805934617099</v>
      </c>
      <c r="AP1956" s="78">
        <f t="shared" si="108"/>
        <v>33.347814594198866</v>
      </c>
      <c r="AQ1956" s="78">
        <f t="shared" si="108"/>
        <v>33.347749218571821</v>
      </c>
      <c r="AR1956" s="78">
        <f t="shared" si="108"/>
        <v>33.348242493266703</v>
      </c>
      <c r="AS1956" s="78">
        <f t="shared" si="108"/>
        <v>33.344504562228785</v>
      </c>
      <c r="AT1956" s="78">
        <f t="shared" si="108"/>
        <v>33.371966294313921</v>
      </c>
      <c r="AU1956" s="78">
        <f>RADIANS($AB$9)+$AB$18*(F1956-AB$15)</f>
        <v>32.997030302174124</v>
      </c>
    </row>
    <row r="1957" spans="3:47" ht="12.95" customHeight="1">
      <c r="C1957" s="139"/>
      <c r="D1957" s="139"/>
      <c r="AA1957" s="78"/>
      <c r="AB1957" s="78"/>
      <c r="AC1957" s="78"/>
      <c r="AD1957" s="78"/>
      <c r="AE1957" s="78"/>
      <c r="AG1957" s="131"/>
      <c r="AN1957" s="78"/>
      <c r="AO1957" s="78"/>
      <c r="AP1957" s="78"/>
      <c r="AQ1957" s="78"/>
      <c r="AR1957" s="78"/>
      <c r="AS1957" s="78"/>
      <c r="AT1957" s="78"/>
      <c r="AU1957" s="78"/>
    </row>
    <row r="1958" spans="3:47" ht="12.95" customHeight="1">
      <c r="C1958" s="139"/>
      <c r="D1958" s="139"/>
      <c r="AA1958" s="78"/>
      <c r="AB1958" s="78"/>
      <c r="AC1958" s="78"/>
      <c r="AD1958" s="78"/>
      <c r="AE1958" s="78"/>
      <c r="AG1958" s="131"/>
      <c r="AN1958" s="78"/>
      <c r="AO1958" s="78"/>
      <c r="AP1958" s="78"/>
      <c r="AQ1958" s="78"/>
      <c r="AR1958" s="78"/>
      <c r="AS1958" s="78"/>
      <c r="AT1958" s="78"/>
      <c r="AU1958" s="78"/>
    </row>
    <row r="1959" spans="3:47" ht="12.95" customHeight="1">
      <c r="C1959" s="139"/>
      <c r="D1959" s="139"/>
      <c r="AA1959" s="78"/>
      <c r="AB1959" s="78"/>
      <c r="AC1959" s="78"/>
      <c r="AD1959" s="78"/>
      <c r="AE1959" s="78"/>
      <c r="AG1959" s="131"/>
      <c r="AN1959" s="78"/>
      <c r="AO1959" s="78"/>
      <c r="AP1959" s="78"/>
      <c r="AQ1959" s="78"/>
      <c r="AR1959" s="78"/>
      <c r="AS1959" s="78"/>
      <c r="AT1959" s="78"/>
      <c r="AU1959" s="78"/>
    </row>
    <row r="1960" spans="3:47" ht="12.95" customHeight="1">
      <c r="C1960" s="139"/>
      <c r="D1960" s="139"/>
      <c r="AA1960" s="78"/>
      <c r="AB1960" s="78"/>
      <c r="AC1960" s="78"/>
      <c r="AD1960" s="78"/>
      <c r="AE1960" s="78"/>
      <c r="AG1960" s="131"/>
      <c r="AN1960" s="78"/>
      <c r="AO1960" s="78"/>
      <c r="AP1960" s="78"/>
      <c r="AQ1960" s="78"/>
      <c r="AR1960" s="78"/>
      <c r="AS1960" s="78"/>
      <c r="AT1960" s="78"/>
      <c r="AU1960" s="78"/>
    </row>
    <row r="1961" spans="3:47" ht="12.95" customHeight="1">
      <c r="C1961" s="139"/>
      <c r="D1961" s="139"/>
      <c r="AA1961" s="78"/>
      <c r="AB1961" s="78"/>
      <c r="AC1961" s="78"/>
      <c r="AD1961" s="78"/>
      <c r="AE1961" s="78"/>
      <c r="AG1961" s="131"/>
      <c r="AN1961" s="78"/>
      <c r="AO1961" s="78"/>
      <c r="AP1961" s="78"/>
      <c r="AQ1961" s="78"/>
      <c r="AR1961" s="78"/>
      <c r="AS1961" s="78"/>
      <c r="AT1961" s="78"/>
      <c r="AU1961" s="78"/>
    </row>
    <row r="1962" spans="3:47" ht="12.95" customHeight="1">
      <c r="C1962" s="139"/>
      <c r="D1962" s="139"/>
      <c r="AA1962" s="78"/>
      <c r="AB1962" s="78"/>
      <c r="AC1962" s="78"/>
      <c r="AD1962" s="78"/>
      <c r="AE1962" s="78"/>
      <c r="AG1962" s="131"/>
      <c r="AN1962" s="78"/>
      <c r="AO1962" s="78"/>
      <c r="AP1962" s="78"/>
      <c r="AQ1962" s="78"/>
      <c r="AR1962" s="78"/>
      <c r="AS1962" s="78"/>
      <c r="AT1962" s="78"/>
      <c r="AU1962" s="78"/>
    </row>
    <row r="1963" spans="3:47" ht="12.95" customHeight="1">
      <c r="C1963" s="139"/>
      <c r="D1963" s="139"/>
      <c r="AA1963" s="78"/>
      <c r="AB1963" s="78"/>
      <c r="AC1963" s="78"/>
      <c r="AD1963" s="78"/>
      <c r="AE1963" s="78"/>
      <c r="AG1963" s="131"/>
      <c r="AN1963" s="78"/>
      <c r="AO1963" s="78"/>
      <c r="AP1963" s="78"/>
      <c r="AQ1963" s="78"/>
      <c r="AR1963" s="78"/>
      <c r="AS1963" s="78"/>
      <c r="AT1963" s="78"/>
      <c r="AU1963" s="78"/>
    </row>
    <row r="1964" spans="3:47" ht="12.95" customHeight="1">
      <c r="C1964" s="139"/>
      <c r="D1964" s="139"/>
      <c r="AA1964" s="78"/>
      <c r="AB1964" s="78"/>
      <c r="AC1964" s="78"/>
      <c r="AD1964" s="78"/>
      <c r="AE1964" s="78"/>
      <c r="AG1964" s="131"/>
      <c r="AN1964" s="78"/>
      <c r="AO1964" s="78"/>
      <c r="AP1964" s="78"/>
      <c r="AQ1964" s="78"/>
      <c r="AR1964" s="78"/>
      <c r="AS1964" s="78"/>
      <c r="AT1964" s="78"/>
      <c r="AU1964" s="78"/>
    </row>
    <row r="1965" spans="3:47" ht="12.95" customHeight="1">
      <c r="C1965" s="139"/>
      <c r="D1965" s="139"/>
      <c r="AA1965" s="78"/>
      <c r="AB1965" s="78"/>
      <c r="AC1965" s="78"/>
      <c r="AD1965" s="78"/>
      <c r="AE1965" s="78"/>
      <c r="AG1965" s="131"/>
      <c r="AN1965" s="78"/>
      <c r="AO1965" s="78"/>
      <c r="AP1965" s="78"/>
      <c r="AQ1965" s="78"/>
      <c r="AR1965" s="78"/>
      <c r="AS1965" s="78"/>
      <c r="AT1965" s="78"/>
      <c r="AU1965" s="78"/>
    </row>
    <row r="1966" spans="3:47" ht="12.95" customHeight="1">
      <c r="C1966" s="139"/>
      <c r="D1966" s="139"/>
      <c r="AA1966" s="78"/>
      <c r="AB1966" s="78"/>
      <c r="AC1966" s="78"/>
      <c r="AD1966" s="78"/>
      <c r="AE1966" s="78"/>
      <c r="AG1966" s="131"/>
      <c r="AN1966" s="78"/>
      <c r="AO1966" s="78"/>
      <c r="AP1966" s="78"/>
      <c r="AQ1966" s="78"/>
      <c r="AR1966" s="78"/>
      <c r="AS1966" s="78"/>
      <c r="AT1966" s="78"/>
      <c r="AU1966" s="78"/>
    </row>
    <row r="1967" spans="3:47" ht="12.95" customHeight="1">
      <c r="C1967" s="139"/>
      <c r="D1967" s="139"/>
      <c r="AA1967" s="78"/>
      <c r="AB1967" s="78"/>
      <c r="AC1967" s="78"/>
      <c r="AD1967" s="78"/>
      <c r="AE1967" s="78"/>
      <c r="AG1967" s="131"/>
      <c r="AN1967" s="78"/>
      <c r="AO1967" s="78"/>
      <c r="AP1967" s="78"/>
      <c r="AQ1967" s="78"/>
      <c r="AR1967" s="78"/>
      <c r="AS1967" s="78"/>
      <c r="AT1967" s="78"/>
      <c r="AU1967" s="78"/>
    </row>
    <row r="1968" spans="3:47" ht="12.95" customHeight="1">
      <c r="C1968" s="139"/>
      <c r="D1968" s="139"/>
      <c r="AA1968" s="78"/>
      <c r="AB1968" s="78"/>
      <c r="AC1968" s="78"/>
      <c r="AD1968" s="78"/>
      <c r="AE1968" s="78"/>
      <c r="AG1968" s="131"/>
      <c r="AN1968" s="78"/>
      <c r="AO1968" s="78"/>
      <c r="AP1968" s="78"/>
      <c r="AQ1968" s="78"/>
      <c r="AR1968" s="78"/>
      <c r="AS1968" s="78"/>
      <c r="AT1968" s="78"/>
      <c r="AU1968" s="78"/>
    </row>
    <row r="1969" spans="3:47" ht="12.95" customHeight="1">
      <c r="C1969" s="139"/>
      <c r="D1969" s="139"/>
      <c r="AA1969" s="78"/>
      <c r="AB1969" s="78"/>
      <c r="AC1969" s="78"/>
      <c r="AD1969" s="78"/>
      <c r="AE1969" s="78"/>
      <c r="AG1969" s="131"/>
      <c r="AN1969" s="78"/>
      <c r="AO1969" s="78"/>
      <c r="AP1969" s="78"/>
      <c r="AQ1969" s="78"/>
      <c r="AR1969" s="78"/>
      <c r="AS1969" s="78"/>
      <c r="AT1969" s="78"/>
      <c r="AU1969" s="78"/>
    </row>
    <row r="1970" spans="3:47" ht="12.95" customHeight="1">
      <c r="C1970" s="139"/>
      <c r="D1970" s="139"/>
      <c r="AA1970" s="78"/>
      <c r="AB1970" s="78"/>
      <c r="AC1970" s="78"/>
      <c r="AD1970" s="78"/>
      <c r="AE1970" s="78"/>
      <c r="AG1970" s="131"/>
      <c r="AN1970" s="78"/>
      <c r="AO1970" s="78"/>
      <c r="AP1970" s="78"/>
      <c r="AQ1970" s="78"/>
      <c r="AR1970" s="78"/>
      <c r="AS1970" s="78"/>
      <c r="AT1970" s="78"/>
      <c r="AU1970" s="78"/>
    </row>
    <row r="1971" spans="3:47" ht="12.95" customHeight="1">
      <c r="C1971" s="139"/>
      <c r="D1971" s="139"/>
      <c r="AA1971" s="78"/>
      <c r="AB1971" s="78"/>
      <c r="AC1971" s="78"/>
      <c r="AD1971" s="78"/>
      <c r="AE1971" s="78"/>
      <c r="AG1971" s="131"/>
      <c r="AN1971" s="78"/>
      <c r="AO1971" s="78"/>
      <c r="AP1971" s="78"/>
      <c r="AQ1971" s="78"/>
      <c r="AR1971" s="78"/>
      <c r="AS1971" s="78"/>
      <c r="AT1971" s="78"/>
      <c r="AU1971" s="78"/>
    </row>
    <row r="1972" spans="3:47" ht="12.95" customHeight="1">
      <c r="C1972" s="139"/>
      <c r="D1972" s="139"/>
      <c r="AA1972" s="78"/>
      <c r="AB1972" s="78"/>
      <c r="AC1972" s="78"/>
      <c r="AD1972" s="78"/>
      <c r="AE1972" s="78"/>
      <c r="AG1972" s="131"/>
      <c r="AN1972" s="78"/>
      <c r="AO1972" s="78"/>
      <c r="AP1972" s="78"/>
      <c r="AQ1972" s="78"/>
      <c r="AR1972" s="78"/>
      <c r="AS1972" s="78"/>
      <c r="AT1972" s="78"/>
      <c r="AU1972" s="78"/>
    </row>
    <row r="1973" spans="3:47" ht="12.95" customHeight="1">
      <c r="C1973" s="139"/>
      <c r="D1973" s="139"/>
      <c r="AA1973" s="78"/>
      <c r="AB1973" s="78"/>
      <c r="AC1973" s="78"/>
      <c r="AD1973" s="78"/>
      <c r="AE1973" s="78"/>
      <c r="AG1973" s="131"/>
      <c r="AN1973" s="78"/>
      <c r="AO1973" s="78"/>
      <c r="AP1973" s="78"/>
      <c r="AQ1973" s="78"/>
      <c r="AR1973" s="78"/>
      <c r="AS1973" s="78"/>
      <c r="AT1973" s="78"/>
      <c r="AU1973" s="78"/>
    </row>
    <row r="1974" spans="3:47" ht="12.95" customHeight="1">
      <c r="C1974" s="139"/>
      <c r="D1974" s="139"/>
      <c r="AA1974" s="78"/>
      <c r="AB1974" s="78"/>
      <c r="AC1974" s="78"/>
      <c r="AD1974" s="78"/>
      <c r="AE1974" s="78"/>
      <c r="AG1974" s="131"/>
      <c r="AN1974" s="78"/>
      <c r="AO1974" s="78"/>
      <c r="AP1974" s="78"/>
      <c r="AQ1974" s="78"/>
      <c r="AR1974" s="78"/>
      <c r="AS1974" s="78"/>
      <c r="AT1974" s="78"/>
      <c r="AU1974" s="78"/>
    </row>
    <row r="1975" spans="3:47" ht="12.95" customHeight="1">
      <c r="C1975" s="139"/>
      <c r="D1975" s="139"/>
      <c r="AA1975" s="78"/>
      <c r="AB1975" s="78"/>
      <c r="AC1975" s="78"/>
      <c r="AD1975" s="78"/>
      <c r="AE1975" s="78"/>
      <c r="AG1975" s="131"/>
      <c r="AN1975" s="78"/>
      <c r="AO1975" s="78"/>
      <c r="AP1975" s="78"/>
      <c r="AQ1975" s="78"/>
      <c r="AR1975" s="78"/>
      <c r="AS1975" s="78"/>
      <c r="AT1975" s="78"/>
      <c r="AU1975" s="78"/>
    </row>
    <row r="1976" spans="3:47" ht="12.95" customHeight="1">
      <c r="C1976" s="139"/>
      <c r="D1976" s="139"/>
      <c r="AA1976" s="78"/>
      <c r="AB1976" s="78"/>
      <c r="AC1976" s="78"/>
      <c r="AD1976" s="78"/>
      <c r="AE1976" s="78"/>
      <c r="AG1976" s="131"/>
      <c r="AN1976" s="78"/>
      <c r="AO1976" s="78"/>
      <c r="AP1976" s="78"/>
      <c r="AQ1976" s="78"/>
      <c r="AR1976" s="78"/>
      <c r="AS1976" s="78"/>
      <c r="AT1976" s="78"/>
      <c r="AU1976" s="78"/>
    </row>
    <row r="1977" spans="3:47" ht="12.95" customHeight="1">
      <c r="C1977" s="139"/>
      <c r="D1977" s="139"/>
      <c r="AA1977" s="78"/>
      <c r="AB1977" s="78"/>
      <c r="AC1977" s="78"/>
      <c r="AD1977" s="78"/>
      <c r="AE1977" s="78"/>
      <c r="AG1977" s="131"/>
      <c r="AN1977" s="78"/>
      <c r="AO1977" s="78"/>
      <c r="AP1977" s="78"/>
      <c r="AQ1977" s="78"/>
      <c r="AR1977" s="78"/>
      <c r="AS1977" s="78"/>
      <c r="AT1977" s="78"/>
      <c r="AU1977" s="78"/>
    </row>
    <row r="1978" spans="3:47" ht="12.95" customHeight="1">
      <c r="C1978" s="139"/>
      <c r="D1978" s="139"/>
      <c r="AA1978" s="78"/>
      <c r="AB1978" s="78"/>
      <c r="AC1978" s="78"/>
      <c r="AD1978" s="78"/>
      <c r="AE1978" s="78"/>
      <c r="AG1978" s="131"/>
      <c r="AN1978" s="78"/>
      <c r="AO1978" s="78"/>
      <c r="AP1978" s="78"/>
      <c r="AQ1978" s="78"/>
      <c r="AR1978" s="78"/>
      <c r="AS1978" s="78"/>
      <c r="AT1978" s="78"/>
      <c r="AU1978" s="78"/>
    </row>
    <row r="1979" spans="3:47" ht="12.95" customHeight="1">
      <c r="C1979" s="139"/>
      <c r="D1979" s="139"/>
      <c r="AA1979" s="78"/>
      <c r="AB1979" s="78"/>
      <c r="AC1979" s="78"/>
      <c r="AD1979" s="78"/>
      <c r="AE1979" s="78"/>
      <c r="AG1979" s="131"/>
      <c r="AN1979" s="78"/>
      <c r="AO1979" s="78"/>
      <c r="AP1979" s="78"/>
      <c r="AQ1979" s="78"/>
      <c r="AR1979" s="78"/>
      <c r="AS1979" s="78"/>
      <c r="AT1979" s="78"/>
      <c r="AU1979" s="78"/>
    </row>
    <row r="1980" spans="3:47" ht="12.95" customHeight="1">
      <c r="C1980" s="139"/>
      <c r="D1980" s="139"/>
      <c r="AA1980" s="78"/>
      <c r="AB1980" s="78"/>
      <c r="AC1980" s="78"/>
      <c r="AD1980" s="78"/>
      <c r="AE1980" s="78"/>
      <c r="AG1980" s="131"/>
      <c r="AN1980" s="78"/>
      <c r="AO1980" s="78"/>
      <c r="AP1980" s="78"/>
      <c r="AQ1980" s="78"/>
      <c r="AR1980" s="78"/>
      <c r="AS1980" s="78"/>
      <c r="AT1980" s="78"/>
      <c r="AU1980" s="78"/>
    </row>
    <row r="1981" spans="3:47" ht="12.95" customHeight="1">
      <c r="C1981" s="139"/>
      <c r="D1981" s="139"/>
      <c r="AA1981" s="78"/>
      <c r="AB1981" s="78"/>
      <c r="AC1981" s="78"/>
      <c r="AD1981" s="78"/>
      <c r="AE1981" s="78"/>
      <c r="AG1981" s="131"/>
      <c r="AN1981" s="78"/>
      <c r="AO1981" s="78"/>
      <c r="AP1981" s="78"/>
      <c r="AQ1981" s="78"/>
      <c r="AR1981" s="78"/>
      <c r="AS1981" s="78"/>
      <c r="AT1981" s="78"/>
      <c r="AU1981" s="78"/>
    </row>
    <row r="1982" spans="3:47" ht="12.95" customHeight="1">
      <c r="C1982" s="139"/>
      <c r="D1982" s="139"/>
      <c r="AA1982" s="78"/>
      <c r="AB1982" s="78"/>
      <c r="AC1982" s="78"/>
      <c r="AD1982" s="78"/>
      <c r="AE1982" s="78"/>
      <c r="AG1982" s="131"/>
      <c r="AN1982" s="78"/>
      <c r="AO1982" s="78"/>
      <c r="AP1982" s="78"/>
      <c r="AQ1982" s="78"/>
      <c r="AR1982" s="78"/>
      <c r="AS1982" s="78"/>
      <c r="AT1982" s="78"/>
      <c r="AU1982" s="78"/>
    </row>
    <row r="1983" spans="3:47" ht="12.95" customHeight="1">
      <c r="C1983" s="139"/>
      <c r="D1983" s="139"/>
      <c r="AA1983" s="78"/>
      <c r="AB1983" s="78"/>
      <c r="AC1983" s="78"/>
      <c r="AD1983" s="78"/>
      <c r="AE1983" s="78"/>
      <c r="AG1983" s="131"/>
      <c r="AN1983" s="78"/>
      <c r="AO1983" s="78"/>
      <c r="AP1983" s="78"/>
      <c r="AQ1983" s="78"/>
      <c r="AR1983" s="78"/>
      <c r="AS1983" s="78"/>
      <c r="AT1983" s="78"/>
      <c r="AU1983" s="78"/>
    </row>
    <row r="1984" spans="3:47" ht="12.95" customHeight="1">
      <c r="C1984" s="139"/>
      <c r="D1984" s="139"/>
      <c r="AA1984" s="78"/>
      <c r="AB1984" s="78"/>
      <c r="AC1984" s="78"/>
      <c r="AD1984" s="78"/>
      <c r="AE1984" s="78"/>
      <c r="AG1984" s="131"/>
      <c r="AN1984" s="78"/>
      <c r="AO1984" s="78"/>
      <c r="AP1984" s="78"/>
      <c r="AQ1984" s="78"/>
      <c r="AR1984" s="78"/>
      <c r="AS1984" s="78"/>
      <c r="AT1984" s="78"/>
      <c r="AU1984" s="78"/>
    </row>
    <row r="1985" spans="3:47" ht="12.95" customHeight="1">
      <c r="C1985" s="139"/>
      <c r="D1985" s="139"/>
      <c r="AA1985" s="78"/>
      <c r="AB1985" s="78"/>
      <c r="AC1985" s="78"/>
      <c r="AD1985" s="78"/>
      <c r="AE1985" s="78"/>
      <c r="AG1985" s="131"/>
      <c r="AN1985" s="78"/>
      <c r="AO1985" s="78"/>
      <c r="AP1985" s="78"/>
      <c r="AQ1985" s="78"/>
      <c r="AR1985" s="78"/>
      <c r="AS1985" s="78"/>
      <c r="AT1985" s="78"/>
      <c r="AU1985" s="78"/>
    </row>
    <row r="1986" spans="3:47" ht="12.95" customHeight="1">
      <c r="C1986" s="139"/>
      <c r="D1986" s="139"/>
      <c r="AA1986" s="78"/>
      <c r="AB1986" s="78"/>
      <c r="AC1986" s="78"/>
      <c r="AD1986" s="78"/>
      <c r="AE1986" s="78"/>
      <c r="AG1986" s="131"/>
      <c r="AN1986" s="78"/>
      <c r="AO1986" s="78"/>
      <c r="AP1986" s="78"/>
      <c r="AQ1986" s="78"/>
      <c r="AR1986" s="78"/>
      <c r="AS1986" s="78"/>
      <c r="AT1986" s="78"/>
      <c r="AU1986" s="78"/>
    </row>
    <row r="1987" spans="3:47" ht="12.95" customHeight="1">
      <c r="C1987" s="139"/>
      <c r="D1987" s="139"/>
      <c r="AA1987" s="78"/>
      <c r="AB1987" s="78"/>
      <c r="AC1987" s="78"/>
      <c r="AD1987" s="78"/>
      <c r="AE1987" s="78"/>
      <c r="AG1987" s="131"/>
      <c r="AN1987" s="78"/>
      <c r="AO1987" s="78"/>
      <c r="AP1987" s="78"/>
      <c r="AQ1987" s="78"/>
      <c r="AR1987" s="78"/>
      <c r="AS1987" s="78"/>
      <c r="AT1987" s="78"/>
      <c r="AU1987" s="78"/>
    </row>
    <row r="1988" spans="3:47" ht="12.95" customHeight="1">
      <c r="C1988" s="139"/>
      <c r="D1988" s="139"/>
      <c r="AA1988" s="78"/>
      <c r="AB1988" s="78"/>
      <c r="AC1988" s="78"/>
      <c r="AD1988" s="78"/>
      <c r="AE1988" s="78"/>
      <c r="AG1988" s="131"/>
      <c r="AN1988" s="78"/>
      <c r="AO1988" s="78"/>
      <c r="AP1988" s="78"/>
      <c r="AQ1988" s="78"/>
      <c r="AR1988" s="78"/>
      <c r="AS1988" s="78"/>
      <c r="AT1988" s="78"/>
      <c r="AU1988" s="78"/>
    </row>
    <row r="1989" spans="3:47" ht="12.95" customHeight="1">
      <c r="C1989" s="139"/>
      <c r="D1989" s="139"/>
      <c r="AA1989" s="78"/>
      <c r="AB1989" s="78"/>
      <c r="AC1989" s="78"/>
      <c r="AD1989" s="78"/>
      <c r="AE1989" s="78"/>
      <c r="AG1989" s="131"/>
      <c r="AN1989" s="78"/>
      <c r="AO1989" s="78"/>
      <c r="AP1989" s="78"/>
      <c r="AQ1989" s="78"/>
      <c r="AR1989" s="78"/>
      <c r="AS1989" s="78"/>
      <c r="AT1989" s="78"/>
      <c r="AU1989" s="78"/>
    </row>
    <row r="1990" spans="3:47" ht="12.95" customHeight="1">
      <c r="C1990" s="139"/>
      <c r="D1990" s="139"/>
      <c r="AA1990" s="78"/>
      <c r="AB1990" s="78"/>
      <c r="AC1990" s="78"/>
      <c r="AD1990" s="78"/>
      <c r="AE1990" s="78"/>
      <c r="AG1990" s="131"/>
      <c r="AN1990" s="78"/>
      <c r="AO1990" s="78"/>
      <c r="AP1990" s="78"/>
      <c r="AQ1990" s="78"/>
      <c r="AR1990" s="78"/>
      <c r="AS1990" s="78"/>
      <c r="AT1990" s="78"/>
      <c r="AU1990" s="78"/>
    </row>
    <row r="1991" spans="3:47" ht="12.95" customHeight="1">
      <c r="C1991" s="139"/>
      <c r="D1991" s="139"/>
      <c r="AA1991" s="78"/>
      <c r="AB1991" s="78"/>
      <c r="AC1991" s="78"/>
      <c r="AD1991" s="78"/>
      <c r="AE1991" s="78"/>
      <c r="AG1991" s="131"/>
      <c r="AN1991" s="78"/>
      <c r="AO1991" s="78"/>
      <c r="AP1991" s="78"/>
      <c r="AQ1991" s="78"/>
      <c r="AR1991" s="78"/>
      <c r="AS1991" s="78"/>
      <c r="AT1991" s="78"/>
      <c r="AU1991" s="78"/>
    </row>
    <row r="1992" spans="3:47" ht="12.95" customHeight="1">
      <c r="C1992" s="139"/>
      <c r="D1992" s="139"/>
      <c r="AA1992" s="78"/>
      <c r="AB1992" s="78"/>
      <c r="AC1992" s="78"/>
      <c r="AD1992" s="78"/>
      <c r="AE1992" s="78"/>
      <c r="AG1992" s="131"/>
      <c r="AN1992" s="78"/>
      <c r="AO1992" s="78"/>
      <c r="AP1992" s="78"/>
      <c r="AQ1992" s="78"/>
      <c r="AR1992" s="78"/>
      <c r="AS1992" s="78"/>
      <c r="AT1992" s="78"/>
      <c r="AU1992" s="78"/>
    </row>
    <row r="1993" spans="3:47" ht="12.95" customHeight="1">
      <c r="C1993" s="139"/>
      <c r="D1993" s="139"/>
      <c r="AA1993" s="78"/>
      <c r="AB1993" s="78"/>
      <c r="AC1993" s="78"/>
      <c r="AD1993" s="78"/>
      <c r="AE1993" s="78"/>
      <c r="AG1993" s="131"/>
      <c r="AN1993" s="78"/>
      <c r="AO1993" s="78"/>
      <c r="AP1993" s="78"/>
      <c r="AQ1993" s="78"/>
      <c r="AR1993" s="78"/>
      <c r="AS1993" s="78"/>
      <c r="AT1993" s="78"/>
      <c r="AU1993" s="78"/>
    </row>
    <row r="1994" spans="3:47" ht="12.95" customHeight="1">
      <c r="C1994" s="139"/>
      <c r="D1994" s="139"/>
      <c r="AA1994" s="78"/>
      <c r="AB1994" s="78"/>
      <c r="AC1994" s="78"/>
      <c r="AD1994" s="78"/>
      <c r="AE1994" s="78"/>
      <c r="AG1994" s="131"/>
      <c r="AN1994" s="78"/>
      <c r="AO1994" s="78"/>
      <c r="AP1994" s="78"/>
      <c r="AQ1994" s="78"/>
      <c r="AR1994" s="78"/>
      <c r="AS1994" s="78"/>
      <c r="AT1994" s="78"/>
      <c r="AU1994" s="78"/>
    </row>
    <row r="1995" spans="3:47" ht="12.95" customHeight="1">
      <c r="C1995" s="139"/>
      <c r="D1995" s="139"/>
      <c r="AA1995" s="78"/>
      <c r="AB1995" s="78"/>
      <c r="AC1995" s="78"/>
      <c r="AD1995" s="78"/>
      <c r="AE1995" s="78"/>
      <c r="AG1995" s="131"/>
      <c r="AN1995" s="78"/>
      <c r="AO1995" s="78"/>
      <c r="AP1995" s="78"/>
      <c r="AQ1995" s="78"/>
      <c r="AR1995" s="78"/>
      <c r="AS1995" s="78"/>
      <c r="AT1995" s="78"/>
      <c r="AU1995" s="78"/>
    </row>
    <row r="1996" spans="3:47" ht="12.95" customHeight="1">
      <c r="C1996" s="139"/>
      <c r="D1996" s="139"/>
      <c r="AA1996" s="78"/>
      <c r="AB1996" s="78"/>
      <c r="AC1996" s="78"/>
      <c r="AD1996" s="78"/>
      <c r="AE1996" s="78"/>
      <c r="AG1996" s="131"/>
      <c r="AN1996" s="78"/>
      <c r="AO1996" s="78"/>
      <c r="AP1996" s="78"/>
      <c r="AQ1996" s="78"/>
      <c r="AR1996" s="78"/>
      <c r="AS1996" s="78"/>
      <c r="AT1996" s="78"/>
      <c r="AU1996" s="78"/>
    </row>
    <row r="1997" spans="3:47" ht="12.95" customHeight="1">
      <c r="C1997" s="139"/>
      <c r="D1997" s="139"/>
      <c r="AA1997" s="78"/>
      <c r="AB1997" s="78"/>
      <c r="AC1997" s="78"/>
      <c r="AD1997" s="78"/>
      <c r="AE1997" s="78"/>
      <c r="AG1997" s="131"/>
      <c r="AN1997" s="78"/>
      <c r="AO1997" s="78"/>
      <c r="AP1997" s="78"/>
      <c r="AQ1997" s="78"/>
      <c r="AR1997" s="78"/>
      <c r="AS1997" s="78"/>
      <c r="AT1997" s="78"/>
      <c r="AU1997" s="78"/>
    </row>
    <row r="1998" spans="3:47" ht="12.95" customHeight="1">
      <c r="C1998" s="139"/>
      <c r="D1998" s="139"/>
      <c r="AA1998" s="78"/>
      <c r="AB1998" s="78"/>
      <c r="AC1998" s="78"/>
      <c r="AD1998" s="78"/>
      <c r="AE1998" s="78"/>
      <c r="AG1998" s="131"/>
      <c r="AN1998" s="78"/>
      <c r="AO1998" s="78"/>
      <c r="AP1998" s="78"/>
      <c r="AQ1998" s="78"/>
      <c r="AR1998" s="78"/>
      <c r="AS1998" s="78"/>
      <c r="AT1998" s="78"/>
      <c r="AU1998" s="78"/>
    </row>
    <row r="1999" spans="3:47" ht="12.95" customHeight="1">
      <c r="C1999" s="139"/>
      <c r="D1999" s="139"/>
      <c r="AA1999" s="78"/>
      <c r="AB1999" s="78"/>
      <c r="AC1999" s="78"/>
      <c r="AD1999" s="78"/>
      <c r="AE1999" s="78"/>
      <c r="AG1999" s="131"/>
      <c r="AN1999" s="78"/>
      <c r="AO1999" s="78"/>
      <c r="AP1999" s="78"/>
      <c r="AQ1999" s="78"/>
      <c r="AR1999" s="78"/>
      <c r="AS1999" s="78"/>
      <c r="AT1999" s="78"/>
      <c r="AU1999" s="78"/>
    </row>
    <row r="2000" spans="3:47" ht="12.95" customHeight="1">
      <c r="C2000" s="139"/>
      <c r="D2000" s="139"/>
      <c r="AA2000" s="78"/>
      <c r="AB2000" s="78"/>
      <c r="AC2000" s="78"/>
      <c r="AD2000" s="78"/>
      <c r="AE2000" s="78"/>
      <c r="AG2000" s="131"/>
      <c r="AN2000" s="78"/>
      <c r="AO2000" s="78"/>
      <c r="AP2000" s="78"/>
      <c r="AQ2000" s="78"/>
      <c r="AR2000" s="78"/>
      <c r="AS2000" s="78"/>
      <c r="AT2000" s="78"/>
      <c r="AU2000" s="78"/>
    </row>
    <row r="2001" spans="3:47" ht="12.95" customHeight="1">
      <c r="C2001" s="139"/>
      <c r="D2001" s="139"/>
      <c r="AA2001" s="78"/>
      <c r="AB2001" s="78"/>
      <c r="AC2001" s="78"/>
      <c r="AD2001" s="78"/>
      <c r="AE2001" s="78"/>
      <c r="AG2001" s="131"/>
      <c r="AN2001" s="78"/>
      <c r="AO2001" s="78"/>
      <c r="AP2001" s="78"/>
      <c r="AQ2001" s="78"/>
      <c r="AR2001" s="78"/>
      <c r="AS2001" s="78"/>
      <c r="AT2001" s="78"/>
      <c r="AU2001" s="78"/>
    </row>
    <row r="2002" spans="3:47" ht="12.95" customHeight="1">
      <c r="C2002" s="139"/>
      <c r="D2002" s="139"/>
      <c r="AA2002" s="78"/>
      <c r="AB2002" s="78"/>
      <c r="AC2002" s="78"/>
      <c r="AD2002" s="78"/>
      <c r="AE2002" s="78"/>
      <c r="AG2002" s="131"/>
      <c r="AN2002" s="78"/>
      <c r="AO2002" s="78"/>
      <c r="AP2002" s="78"/>
      <c r="AQ2002" s="78"/>
      <c r="AR2002" s="78"/>
      <c r="AS2002" s="78"/>
      <c r="AT2002" s="78"/>
      <c r="AU2002" s="78"/>
    </row>
    <row r="2003" spans="3:47" ht="12.95" customHeight="1">
      <c r="C2003" s="139"/>
      <c r="D2003" s="139"/>
      <c r="AA2003" s="78"/>
      <c r="AB2003" s="78"/>
      <c r="AC2003" s="78"/>
      <c r="AD2003" s="78"/>
      <c r="AE2003" s="78"/>
      <c r="AG2003" s="131"/>
      <c r="AN2003" s="78"/>
      <c r="AO2003" s="78"/>
      <c r="AP2003" s="78"/>
      <c r="AQ2003" s="78"/>
      <c r="AR2003" s="78"/>
      <c r="AS2003" s="78"/>
      <c r="AT2003" s="78"/>
      <c r="AU2003" s="78"/>
    </row>
    <row r="2004" spans="3:47" ht="12.95" customHeight="1">
      <c r="C2004" s="139"/>
      <c r="D2004" s="139"/>
      <c r="AA2004" s="78"/>
      <c r="AB2004" s="78"/>
      <c r="AC2004" s="78"/>
      <c r="AD2004" s="78"/>
      <c r="AE2004" s="78"/>
      <c r="AG2004" s="131"/>
      <c r="AN2004" s="78"/>
      <c r="AO2004" s="78"/>
      <c r="AP2004" s="78"/>
      <c r="AQ2004" s="78"/>
      <c r="AR2004" s="78"/>
      <c r="AS2004" s="78"/>
      <c r="AT2004" s="78"/>
      <c r="AU2004" s="78"/>
    </row>
    <row r="2005" spans="3:47" ht="12.95" customHeight="1">
      <c r="C2005" s="139"/>
      <c r="D2005" s="139"/>
      <c r="AA2005" s="78"/>
      <c r="AB2005" s="78"/>
      <c r="AC2005" s="78"/>
      <c r="AD2005" s="78"/>
      <c r="AE2005" s="78"/>
      <c r="AG2005" s="131"/>
      <c r="AN2005" s="78"/>
      <c r="AO2005" s="78"/>
      <c r="AP2005" s="78"/>
      <c r="AQ2005" s="78"/>
      <c r="AR2005" s="78"/>
      <c r="AS2005" s="78"/>
      <c r="AT2005" s="78"/>
      <c r="AU2005" s="78"/>
    </row>
    <row r="2006" spans="3:47" ht="12.95" customHeight="1">
      <c r="C2006" s="139"/>
      <c r="D2006" s="139"/>
      <c r="AA2006" s="78"/>
      <c r="AB2006" s="78"/>
      <c r="AC2006" s="78"/>
      <c r="AD2006" s="78"/>
      <c r="AE2006" s="78"/>
      <c r="AG2006" s="131"/>
      <c r="AN2006" s="78"/>
      <c r="AO2006" s="78"/>
      <c r="AP2006" s="78"/>
      <c r="AQ2006" s="78"/>
      <c r="AR2006" s="78"/>
      <c r="AS2006" s="78"/>
      <c r="AT2006" s="78"/>
      <c r="AU2006" s="78"/>
    </row>
    <row r="2007" spans="3:47" ht="12.95" customHeight="1">
      <c r="C2007" s="139"/>
      <c r="D2007" s="139"/>
      <c r="AA2007" s="78"/>
      <c r="AB2007" s="78"/>
      <c r="AC2007" s="78"/>
      <c r="AD2007" s="78"/>
      <c r="AE2007" s="78"/>
      <c r="AG2007" s="131"/>
      <c r="AN2007" s="78"/>
      <c r="AO2007" s="78"/>
      <c r="AP2007" s="78"/>
      <c r="AQ2007" s="78"/>
      <c r="AR2007" s="78"/>
      <c r="AS2007" s="78"/>
      <c r="AT2007" s="78"/>
      <c r="AU2007" s="78"/>
    </row>
    <row r="2008" spans="3:47" ht="12.95" customHeight="1">
      <c r="C2008" s="139"/>
      <c r="D2008" s="139"/>
      <c r="AA2008" s="78"/>
      <c r="AB2008" s="78"/>
      <c r="AC2008" s="78"/>
      <c r="AD2008" s="78"/>
      <c r="AE2008" s="78"/>
      <c r="AG2008" s="131"/>
      <c r="AN2008" s="78"/>
      <c r="AO2008" s="78"/>
      <c r="AP2008" s="78"/>
      <c r="AQ2008" s="78"/>
      <c r="AR2008" s="78"/>
      <c r="AS2008" s="78"/>
      <c r="AT2008" s="78"/>
      <c r="AU2008" s="78"/>
    </row>
    <row r="2009" spans="3:47" ht="12.95" customHeight="1">
      <c r="C2009" s="139"/>
      <c r="D2009" s="139"/>
      <c r="AA2009" s="78"/>
      <c r="AB2009" s="78"/>
      <c r="AC2009" s="78"/>
      <c r="AD2009" s="78"/>
      <c r="AE2009" s="78"/>
      <c r="AG2009" s="131"/>
      <c r="AN2009" s="78"/>
      <c r="AO2009" s="78"/>
      <c r="AP2009" s="78"/>
      <c r="AQ2009" s="78"/>
      <c r="AR2009" s="78"/>
      <c r="AS2009" s="78"/>
      <c r="AT2009" s="78"/>
      <c r="AU2009" s="78"/>
    </row>
    <row r="2010" spans="3:47" ht="12.95" customHeight="1">
      <c r="C2010" s="139"/>
      <c r="D2010" s="139"/>
      <c r="AA2010" s="78"/>
      <c r="AB2010" s="78"/>
      <c r="AC2010" s="78"/>
      <c r="AD2010" s="78"/>
      <c r="AE2010" s="78"/>
      <c r="AG2010" s="131"/>
      <c r="AN2010" s="78"/>
      <c r="AO2010" s="78"/>
      <c r="AP2010" s="78"/>
      <c r="AQ2010" s="78"/>
      <c r="AR2010" s="78"/>
      <c r="AS2010" s="78"/>
      <c r="AT2010" s="78"/>
      <c r="AU2010" s="78"/>
    </row>
    <row r="2011" spans="3:47" ht="12.95" customHeight="1">
      <c r="C2011" s="139"/>
      <c r="D2011" s="139"/>
      <c r="AA2011" s="78"/>
      <c r="AB2011" s="78"/>
      <c r="AC2011" s="78"/>
      <c r="AD2011" s="78"/>
      <c r="AE2011" s="78"/>
      <c r="AG2011" s="131"/>
      <c r="AN2011" s="78"/>
      <c r="AO2011" s="78"/>
      <c r="AP2011" s="78"/>
      <c r="AQ2011" s="78"/>
      <c r="AR2011" s="78"/>
      <c r="AS2011" s="78"/>
      <c r="AT2011" s="78"/>
      <c r="AU2011" s="78"/>
    </row>
    <row r="2012" spans="3:47" ht="12.95" customHeight="1">
      <c r="C2012" s="139"/>
      <c r="D2012" s="139"/>
      <c r="AA2012" s="78"/>
      <c r="AB2012" s="78"/>
      <c r="AC2012" s="78"/>
      <c r="AD2012" s="78"/>
      <c r="AE2012" s="78"/>
      <c r="AG2012" s="131"/>
      <c r="AN2012" s="78"/>
      <c r="AO2012" s="78"/>
      <c r="AP2012" s="78"/>
      <c r="AQ2012" s="78"/>
      <c r="AR2012" s="78"/>
      <c r="AS2012" s="78"/>
      <c r="AT2012" s="78"/>
      <c r="AU2012" s="78"/>
    </row>
    <row r="2013" spans="3:47" ht="12.95" customHeight="1">
      <c r="C2013" s="139"/>
      <c r="D2013" s="139"/>
      <c r="AA2013" s="78"/>
      <c r="AB2013" s="78"/>
      <c r="AC2013" s="78"/>
      <c r="AD2013" s="78"/>
      <c r="AE2013" s="78"/>
      <c r="AG2013" s="131"/>
      <c r="AN2013" s="78"/>
      <c r="AO2013" s="78"/>
      <c r="AP2013" s="78"/>
      <c r="AQ2013" s="78"/>
      <c r="AR2013" s="78"/>
      <c r="AS2013" s="78"/>
      <c r="AT2013" s="78"/>
      <c r="AU2013" s="78"/>
    </row>
    <row r="2014" spans="3:47" ht="12.95" customHeight="1">
      <c r="C2014" s="139"/>
      <c r="D2014" s="139"/>
      <c r="AA2014" s="78"/>
      <c r="AB2014" s="78"/>
      <c r="AC2014" s="78"/>
      <c r="AD2014" s="78"/>
      <c r="AE2014" s="78"/>
      <c r="AG2014" s="131"/>
      <c r="AN2014" s="78"/>
      <c r="AO2014" s="78"/>
      <c r="AP2014" s="78"/>
      <c r="AQ2014" s="78"/>
      <c r="AR2014" s="78"/>
      <c r="AS2014" s="78"/>
      <c r="AT2014" s="78"/>
      <c r="AU2014" s="78"/>
    </row>
    <row r="2015" spans="3:47" ht="12.95" customHeight="1">
      <c r="C2015" s="139"/>
      <c r="D2015" s="139"/>
      <c r="AA2015" s="78"/>
      <c r="AB2015" s="78"/>
      <c r="AC2015" s="78"/>
      <c r="AD2015" s="78"/>
      <c r="AE2015" s="78"/>
      <c r="AG2015" s="131"/>
      <c r="AN2015" s="78"/>
      <c r="AO2015" s="78"/>
      <c r="AP2015" s="78"/>
      <c r="AQ2015" s="78"/>
      <c r="AR2015" s="78"/>
      <c r="AS2015" s="78"/>
      <c r="AT2015" s="78"/>
      <c r="AU2015" s="78"/>
    </row>
    <row r="2016" spans="3:47" ht="12.95" customHeight="1">
      <c r="C2016" s="139"/>
      <c r="D2016" s="139"/>
      <c r="AA2016" s="78"/>
      <c r="AB2016" s="78"/>
      <c r="AC2016" s="78"/>
      <c r="AD2016" s="78"/>
      <c r="AE2016" s="78"/>
      <c r="AG2016" s="131"/>
      <c r="AN2016" s="78"/>
      <c r="AO2016" s="78"/>
      <c r="AP2016" s="78"/>
      <c r="AQ2016" s="78"/>
      <c r="AR2016" s="78"/>
      <c r="AS2016" s="78"/>
      <c r="AT2016" s="78"/>
      <c r="AU2016" s="78"/>
    </row>
    <row r="2017" spans="3:47" ht="12.95" customHeight="1">
      <c r="C2017" s="139"/>
      <c r="D2017" s="139"/>
      <c r="AA2017" s="78"/>
      <c r="AB2017" s="78"/>
      <c r="AC2017" s="78"/>
      <c r="AD2017" s="78"/>
      <c r="AE2017" s="78"/>
      <c r="AG2017" s="131"/>
      <c r="AN2017" s="78"/>
      <c r="AO2017" s="78"/>
      <c r="AP2017" s="78"/>
      <c r="AQ2017" s="78"/>
      <c r="AR2017" s="78"/>
      <c r="AS2017" s="78"/>
      <c r="AT2017" s="78"/>
      <c r="AU2017" s="78"/>
    </row>
    <row r="2018" spans="3:47" ht="12.95" customHeight="1">
      <c r="C2018" s="139"/>
      <c r="D2018" s="139"/>
      <c r="AA2018" s="78"/>
      <c r="AB2018" s="78"/>
      <c r="AC2018" s="78"/>
      <c r="AD2018" s="78"/>
      <c r="AE2018" s="78"/>
      <c r="AG2018" s="131"/>
      <c r="AN2018" s="78"/>
      <c r="AO2018" s="78"/>
      <c r="AP2018" s="78"/>
      <c r="AQ2018" s="78"/>
      <c r="AR2018" s="78"/>
      <c r="AS2018" s="78"/>
      <c r="AT2018" s="78"/>
      <c r="AU2018" s="78"/>
    </row>
    <row r="2019" spans="3:47" ht="12.95" customHeight="1">
      <c r="C2019" s="139"/>
      <c r="D2019" s="139"/>
      <c r="AA2019" s="78"/>
      <c r="AB2019" s="78"/>
      <c r="AC2019" s="78"/>
      <c r="AD2019" s="78"/>
      <c r="AE2019" s="78"/>
      <c r="AG2019" s="131"/>
      <c r="AN2019" s="78"/>
      <c r="AO2019" s="78"/>
      <c r="AP2019" s="78"/>
      <c r="AQ2019" s="78"/>
      <c r="AR2019" s="78"/>
      <c r="AS2019" s="78"/>
      <c r="AT2019" s="78"/>
      <c r="AU2019" s="78"/>
    </row>
    <row r="2020" spans="3:47" ht="12.95" customHeight="1">
      <c r="C2020" s="139"/>
      <c r="D2020" s="139"/>
      <c r="AA2020" s="78"/>
      <c r="AB2020" s="78"/>
      <c r="AC2020" s="78"/>
      <c r="AD2020" s="78"/>
      <c r="AE2020" s="78"/>
      <c r="AG2020" s="131"/>
      <c r="AN2020" s="78"/>
      <c r="AO2020" s="78"/>
      <c r="AP2020" s="78"/>
      <c r="AQ2020" s="78"/>
      <c r="AR2020" s="78"/>
      <c r="AS2020" s="78"/>
      <c r="AT2020" s="78"/>
      <c r="AU2020" s="78"/>
    </row>
    <row r="2021" spans="3:47" ht="12.95" customHeight="1">
      <c r="C2021" s="139"/>
      <c r="D2021" s="139"/>
      <c r="AA2021" s="78"/>
      <c r="AB2021" s="78"/>
      <c r="AC2021" s="78"/>
      <c r="AD2021" s="78"/>
      <c r="AE2021" s="78"/>
      <c r="AG2021" s="131"/>
      <c r="AN2021" s="78"/>
      <c r="AO2021" s="78"/>
      <c r="AP2021" s="78"/>
      <c r="AQ2021" s="78"/>
      <c r="AR2021" s="78"/>
      <c r="AS2021" s="78"/>
      <c r="AT2021" s="78"/>
      <c r="AU2021" s="78"/>
    </row>
    <row r="2022" spans="3:47" ht="12.95" customHeight="1">
      <c r="C2022" s="139"/>
      <c r="D2022" s="139"/>
      <c r="AA2022" s="78"/>
      <c r="AB2022" s="78"/>
      <c r="AC2022" s="78"/>
      <c r="AD2022" s="78"/>
      <c r="AE2022" s="78"/>
      <c r="AG2022" s="131"/>
      <c r="AN2022" s="78"/>
      <c r="AO2022" s="78"/>
      <c r="AP2022" s="78"/>
      <c r="AQ2022" s="78"/>
      <c r="AR2022" s="78"/>
      <c r="AS2022" s="78"/>
      <c r="AT2022" s="78"/>
      <c r="AU2022" s="78"/>
    </row>
    <row r="2023" spans="3:47" ht="12.95" customHeight="1">
      <c r="C2023" s="139"/>
      <c r="D2023" s="139"/>
      <c r="AA2023" s="78"/>
      <c r="AB2023" s="78"/>
      <c r="AC2023" s="78"/>
      <c r="AD2023" s="78"/>
      <c r="AE2023" s="78"/>
      <c r="AG2023" s="131"/>
      <c r="AN2023" s="78"/>
      <c r="AO2023" s="78"/>
      <c r="AP2023" s="78"/>
      <c r="AQ2023" s="78"/>
      <c r="AR2023" s="78"/>
      <c r="AS2023" s="78"/>
      <c r="AT2023" s="78"/>
      <c r="AU2023" s="78"/>
    </row>
    <row r="2024" spans="3:47" ht="12.95" customHeight="1">
      <c r="C2024" s="139"/>
      <c r="D2024" s="139"/>
      <c r="AA2024" s="78"/>
      <c r="AB2024" s="78"/>
      <c r="AC2024" s="78"/>
      <c r="AD2024" s="78"/>
      <c r="AE2024" s="78"/>
      <c r="AG2024" s="131"/>
      <c r="AN2024" s="78"/>
      <c r="AO2024" s="78"/>
      <c r="AP2024" s="78"/>
      <c r="AQ2024" s="78"/>
      <c r="AR2024" s="78"/>
      <c r="AS2024" s="78"/>
      <c r="AT2024" s="78"/>
      <c r="AU2024" s="78"/>
    </row>
    <row r="2025" spans="3:47" ht="12.95" customHeight="1">
      <c r="C2025" s="139"/>
      <c r="D2025" s="139"/>
      <c r="AA2025" s="78"/>
      <c r="AB2025" s="78"/>
      <c r="AC2025" s="78"/>
      <c r="AD2025" s="78"/>
      <c r="AE2025" s="78"/>
      <c r="AG2025" s="131"/>
      <c r="AN2025" s="78"/>
      <c r="AO2025" s="78"/>
      <c r="AP2025" s="78"/>
      <c r="AQ2025" s="78"/>
      <c r="AR2025" s="78"/>
      <c r="AS2025" s="78"/>
      <c r="AT2025" s="78"/>
      <c r="AU2025" s="78"/>
    </row>
    <row r="2026" spans="3:47" ht="12.95" customHeight="1">
      <c r="C2026" s="139"/>
      <c r="D2026" s="139"/>
      <c r="AA2026" s="78"/>
      <c r="AB2026" s="78"/>
      <c r="AC2026" s="78"/>
      <c r="AD2026" s="78"/>
      <c r="AE2026" s="78"/>
      <c r="AG2026" s="131"/>
      <c r="AN2026" s="78"/>
      <c r="AO2026" s="78"/>
      <c r="AP2026" s="78"/>
      <c r="AQ2026" s="78"/>
      <c r="AR2026" s="78"/>
      <c r="AS2026" s="78"/>
      <c r="AT2026" s="78"/>
      <c r="AU2026" s="78"/>
    </row>
    <row r="2027" spans="3:47" ht="12.95" customHeight="1">
      <c r="C2027" s="139"/>
      <c r="D2027" s="139"/>
      <c r="AA2027" s="78"/>
      <c r="AB2027" s="78"/>
      <c r="AC2027" s="78"/>
      <c r="AD2027" s="78"/>
      <c r="AE2027" s="78"/>
      <c r="AG2027" s="131"/>
      <c r="AN2027" s="78"/>
      <c r="AO2027" s="78"/>
      <c r="AP2027" s="78"/>
      <c r="AQ2027" s="78"/>
      <c r="AR2027" s="78"/>
      <c r="AS2027" s="78"/>
      <c r="AT2027" s="78"/>
      <c r="AU2027" s="78"/>
    </row>
    <row r="2028" spans="3:47" ht="12.95" customHeight="1">
      <c r="C2028" s="139"/>
      <c r="D2028" s="139"/>
      <c r="AA2028" s="78"/>
      <c r="AB2028" s="78"/>
      <c r="AC2028" s="78"/>
      <c r="AD2028" s="78"/>
      <c r="AE2028" s="78"/>
      <c r="AG2028" s="131"/>
      <c r="AN2028" s="78"/>
      <c r="AO2028" s="78"/>
      <c r="AP2028" s="78"/>
      <c r="AQ2028" s="78"/>
      <c r="AR2028" s="78"/>
      <c r="AS2028" s="78"/>
      <c r="AT2028" s="78"/>
      <c r="AU2028" s="78"/>
    </row>
    <row r="2029" spans="3:47" ht="12.95" customHeight="1">
      <c r="C2029" s="139"/>
      <c r="D2029" s="139"/>
      <c r="AA2029" s="78"/>
      <c r="AB2029" s="78"/>
      <c r="AC2029" s="78"/>
      <c r="AD2029" s="78"/>
      <c r="AE2029" s="78"/>
      <c r="AG2029" s="131"/>
      <c r="AN2029" s="78"/>
      <c r="AO2029" s="78"/>
      <c r="AP2029" s="78"/>
      <c r="AQ2029" s="78"/>
      <c r="AR2029" s="78"/>
      <c r="AS2029" s="78"/>
      <c r="AT2029" s="78"/>
      <c r="AU2029" s="78"/>
    </row>
    <row r="2030" spans="3:47" ht="12.95" customHeight="1">
      <c r="C2030" s="139"/>
      <c r="D2030" s="139"/>
      <c r="AA2030" s="78"/>
      <c r="AB2030" s="78"/>
      <c r="AC2030" s="78"/>
      <c r="AD2030" s="78"/>
      <c r="AE2030" s="78"/>
      <c r="AG2030" s="131"/>
      <c r="AN2030" s="78"/>
      <c r="AO2030" s="78"/>
      <c r="AP2030" s="78"/>
      <c r="AQ2030" s="78"/>
      <c r="AR2030" s="78"/>
      <c r="AS2030" s="78"/>
      <c r="AT2030" s="78"/>
      <c r="AU2030" s="78"/>
    </row>
    <row r="2031" spans="3:47" ht="12.95" customHeight="1">
      <c r="C2031" s="139"/>
      <c r="D2031" s="139"/>
      <c r="AA2031" s="78"/>
      <c r="AB2031" s="78"/>
      <c r="AC2031" s="78"/>
      <c r="AD2031" s="78"/>
      <c r="AE2031" s="78"/>
      <c r="AG2031" s="131"/>
      <c r="AN2031" s="78"/>
      <c r="AO2031" s="78"/>
      <c r="AP2031" s="78"/>
      <c r="AQ2031" s="78"/>
      <c r="AR2031" s="78"/>
      <c r="AS2031" s="78"/>
      <c r="AT2031" s="78"/>
      <c r="AU2031" s="78"/>
    </row>
    <row r="2032" spans="3:47" ht="12.95" customHeight="1">
      <c r="C2032" s="139"/>
      <c r="D2032" s="139"/>
      <c r="AA2032" s="78"/>
      <c r="AB2032" s="78"/>
      <c r="AC2032" s="78"/>
      <c r="AD2032" s="78"/>
      <c r="AE2032" s="78"/>
      <c r="AG2032" s="131"/>
      <c r="AN2032" s="78"/>
      <c r="AO2032" s="78"/>
      <c r="AP2032" s="78"/>
      <c r="AQ2032" s="78"/>
      <c r="AR2032" s="78"/>
      <c r="AS2032" s="78"/>
      <c r="AT2032" s="78"/>
      <c r="AU2032" s="78"/>
    </row>
    <row r="2033" spans="3:47" ht="12.95" customHeight="1">
      <c r="C2033" s="139"/>
      <c r="D2033" s="139"/>
      <c r="AA2033" s="78"/>
      <c r="AB2033" s="78"/>
      <c r="AC2033" s="78"/>
      <c r="AD2033" s="78"/>
      <c r="AE2033" s="78"/>
      <c r="AG2033" s="131"/>
      <c r="AN2033" s="78"/>
      <c r="AO2033" s="78"/>
      <c r="AP2033" s="78"/>
      <c r="AQ2033" s="78"/>
      <c r="AR2033" s="78"/>
      <c r="AS2033" s="78"/>
      <c r="AT2033" s="78"/>
      <c r="AU2033" s="78"/>
    </row>
    <row r="2034" spans="3:47" ht="12.95" customHeight="1">
      <c r="C2034" s="139"/>
      <c r="D2034" s="139"/>
      <c r="AA2034" s="78"/>
      <c r="AB2034" s="78"/>
      <c r="AC2034" s="78"/>
      <c r="AD2034" s="78"/>
      <c r="AE2034" s="78"/>
      <c r="AG2034" s="131"/>
      <c r="AN2034" s="78"/>
      <c r="AO2034" s="78"/>
      <c r="AP2034" s="78"/>
      <c r="AQ2034" s="78"/>
      <c r="AR2034" s="78"/>
      <c r="AS2034" s="78"/>
      <c r="AT2034" s="78"/>
      <c r="AU2034" s="78"/>
    </row>
    <row r="2035" spans="3:47" ht="12.95" customHeight="1">
      <c r="C2035" s="139"/>
      <c r="D2035" s="139"/>
      <c r="AA2035" s="78"/>
      <c r="AB2035" s="78"/>
      <c r="AC2035" s="78"/>
      <c r="AD2035" s="78"/>
      <c r="AE2035" s="78"/>
      <c r="AG2035" s="131"/>
      <c r="AN2035" s="78"/>
      <c r="AO2035" s="78"/>
      <c r="AP2035" s="78"/>
      <c r="AQ2035" s="78"/>
      <c r="AR2035" s="78"/>
      <c r="AS2035" s="78"/>
      <c r="AT2035" s="78"/>
      <c r="AU2035" s="78"/>
    </row>
    <row r="2036" spans="3:47" ht="12.95" customHeight="1">
      <c r="C2036" s="139"/>
      <c r="D2036" s="139"/>
      <c r="AA2036" s="78"/>
      <c r="AB2036" s="78"/>
      <c r="AC2036" s="78"/>
      <c r="AD2036" s="78"/>
      <c r="AE2036" s="78"/>
      <c r="AG2036" s="131"/>
      <c r="AN2036" s="78"/>
      <c r="AO2036" s="78"/>
      <c r="AP2036" s="78"/>
      <c r="AQ2036" s="78"/>
      <c r="AR2036" s="78"/>
      <c r="AS2036" s="78"/>
      <c r="AT2036" s="78"/>
      <c r="AU2036" s="78"/>
    </row>
    <row r="2037" spans="3:47" ht="12.95" customHeight="1">
      <c r="C2037" s="139"/>
      <c r="D2037" s="139"/>
      <c r="AA2037" s="78"/>
      <c r="AB2037" s="78"/>
      <c r="AC2037" s="78"/>
      <c r="AD2037" s="78"/>
      <c r="AE2037" s="78"/>
      <c r="AG2037" s="131"/>
      <c r="AN2037" s="78"/>
      <c r="AO2037" s="78"/>
      <c r="AP2037" s="78"/>
      <c r="AQ2037" s="78"/>
      <c r="AR2037" s="78"/>
      <c r="AS2037" s="78"/>
      <c r="AT2037" s="78"/>
      <c r="AU2037" s="78"/>
    </row>
    <row r="2038" spans="3:47" ht="12.95" customHeight="1">
      <c r="C2038" s="139"/>
      <c r="D2038" s="139"/>
      <c r="AA2038" s="78"/>
      <c r="AB2038" s="78"/>
      <c r="AC2038" s="78"/>
      <c r="AD2038" s="78"/>
      <c r="AE2038" s="78"/>
      <c r="AG2038" s="131"/>
      <c r="AN2038" s="78"/>
      <c r="AO2038" s="78"/>
      <c r="AP2038" s="78"/>
      <c r="AQ2038" s="78"/>
      <c r="AR2038" s="78"/>
      <c r="AS2038" s="78"/>
      <c r="AT2038" s="78"/>
      <c r="AU2038" s="78"/>
    </row>
    <row r="2039" spans="3:47" ht="12.95" customHeight="1">
      <c r="C2039" s="139"/>
      <c r="D2039" s="139"/>
      <c r="AA2039" s="78"/>
      <c r="AB2039" s="78"/>
      <c r="AC2039" s="78"/>
      <c r="AD2039" s="78"/>
      <c r="AE2039" s="78"/>
      <c r="AG2039" s="131"/>
      <c r="AN2039" s="78"/>
      <c r="AO2039" s="78"/>
      <c r="AP2039" s="78"/>
      <c r="AQ2039" s="78"/>
      <c r="AR2039" s="78"/>
      <c r="AS2039" s="78"/>
      <c r="AT2039" s="78"/>
      <c r="AU2039" s="78"/>
    </row>
    <row r="2040" spans="3:47" ht="12.95" customHeight="1">
      <c r="C2040" s="139"/>
      <c r="D2040" s="139"/>
      <c r="AA2040" s="78"/>
      <c r="AB2040" s="78"/>
      <c r="AC2040" s="78"/>
      <c r="AD2040" s="78"/>
      <c r="AE2040" s="78"/>
      <c r="AG2040" s="131"/>
      <c r="AN2040" s="78"/>
      <c r="AO2040" s="78"/>
      <c r="AP2040" s="78"/>
      <c r="AQ2040" s="78"/>
      <c r="AR2040" s="78"/>
      <c r="AS2040" s="78"/>
      <c r="AT2040" s="78"/>
      <c r="AU2040" s="78"/>
    </row>
    <row r="2041" spans="3:47" ht="12.95" customHeight="1">
      <c r="C2041" s="139"/>
      <c r="D2041" s="139"/>
      <c r="AA2041" s="78"/>
      <c r="AB2041" s="78"/>
      <c r="AC2041" s="78"/>
      <c r="AD2041" s="78"/>
      <c r="AE2041" s="78"/>
      <c r="AG2041" s="131"/>
      <c r="AN2041" s="78"/>
      <c r="AO2041" s="78"/>
      <c r="AP2041" s="78"/>
      <c r="AQ2041" s="78"/>
      <c r="AR2041" s="78"/>
      <c r="AS2041" s="78"/>
      <c r="AT2041" s="78"/>
      <c r="AU2041" s="78"/>
    </row>
    <row r="2042" spans="3:47" ht="12.95" customHeight="1">
      <c r="C2042" s="139"/>
      <c r="D2042" s="139"/>
      <c r="AA2042" s="78"/>
      <c r="AB2042" s="78"/>
      <c r="AC2042" s="78"/>
      <c r="AD2042" s="78"/>
      <c r="AE2042" s="78"/>
      <c r="AG2042" s="131"/>
      <c r="AN2042" s="78"/>
      <c r="AO2042" s="78"/>
      <c r="AP2042" s="78"/>
      <c r="AQ2042" s="78"/>
      <c r="AR2042" s="78"/>
      <c r="AS2042" s="78"/>
      <c r="AT2042" s="78"/>
      <c r="AU2042" s="78"/>
    </row>
    <row r="2043" spans="3:47" ht="12.95" customHeight="1">
      <c r="C2043" s="139"/>
      <c r="D2043" s="139"/>
      <c r="AA2043" s="78"/>
      <c r="AB2043" s="78"/>
      <c r="AC2043" s="78"/>
      <c r="AD2043" s="78"/>
      <c r="AE2043" s="78"/>
      <c r="AG2043" s="131"/>
      <c r="AN2043" s="78"/>
      <c r="AO2043" s="78"/>
      <c r="AP2043" s="78"/>
      <c r="AQ2043" s="78"/>
      <c r="AR2043" s="78"/>
      <c r="AS2043" s="78"/>
      <c r="AT2043" s="78"/>
      <c r="AU2043" s="78"/>
    </row>
    <row r="2044" spans="3:47" ht="12.95" customHeight="1">
      <c r="C2044" s="139"/>
      <c r="D2044" s="139"/>
      <c r="AA2044" s="78"/>
      <c r="AB2044" s="78"/>
      <c r="AC2044" s="78"/>
      <c r="AD2044" s="78"/>
      <c r="AE2044" s="78"/>
      <c r="AG2044" s="131"/>
      <c r="AN2044" s="78"/>
      <c r="AO2044" s="78"/>
      <c r="AP2044" s="78"/>
      <c r="AQ2044" s="78"/>
      <c r="AR2044" s="78"/>
      <c r="AS2044" s="78"/>
      <c r="AT2044" s="78"/>
      <c r="AU2044" s="78"/>
    </row>
    <row r="2045" spans="3:47" ht="12.95" customHeight="1">
      <c r="C2045" s="139"/>
      <c r="D2045" s="139"/>
      <c r="AA2045" s="78"/>
      <c r="AB2045" s="78"/>
      <c r="AC2045" s="78"/>
      <c r="AD2045" s="78"/>
      <c r="AE2045" s="78"/>
      <c r="AG2045" s="131"/>
      <c r="AN2045" s="78"/>
      <c r="AO2045" s="78"/>
      <c r="AP2045" s="78"/>
      <c r="AQ2045" s="78"/>
      <c r="AR2045" s="78"/>
      <c r="AS2045" s="78"/>
      <c r="AT2045" s="78"/>
      <c r="AU2045" s="78"/>
    </row>
    <row r="2046" spans="3:47" ht="12.95" customHeight="1">
      <c r="C2046" s="139"/>
      <c r="D2046" s="139"/>
      <c r="AA2046" s="78"/>
      <c r="AB2046" s="78"/>
      <c r="AC2046" s="78"/>
      <c r="AD2046" s="78"/>
      <c r="AE2046" s="78"/>
      <c r="AG2046" s="131"/>
      <c r="AN2046" s="78"/>
      <c r="AO2046" s="78"/>
      <c r="AP2046" s="78"/>
      <c r="AQ2046" s="78"/>
      <c r="AR2046" s="78"/>
      <c r="AS2046" s="78"/>
      <c r="AT2046" s="78"/>
      <c r="AU2046" s="78"/>
    </row>
    <row r="2047" spans="3:47" ht="12.95" customHeight="1">
      <c r="C2047" s="139"/>
      <c r="D2047" s="139"/>
      <c r="AA2047" s="78"/>
      <c r="AB2047" s="78"/>
      <c r="AC2047" s="78"/>
      <c r="AD2047" s="78"/>
      <c r="AE2047" s="78"/>
      <c r="AG2047" s="131"/>
      <c r="AN2047" s="78"/>
      <c r="AO2047" s="78"/>
      <c r="AP2047" s="78"/>
      <c r="AQ2047" s="78"/>
      <c r="AR2047" s="78"/>
      <c r="AS2047" s="78"/>
      <c r="AT2047" s="78"/>
      <c r="AU2047" s="78"/>
    </row>
    <row r="2048" spans="3:47" ht="12.95" customHeight="1">
      <c r="C2048" s="139"/>
      <c r="D2048" s="139"/>
      <c r="AA2048" s="78"/>
      <c r="AB2048" s="78"/>
      <c r="AC2048" s="78"/>
      <c r="AD2048" s="78"/>
      <c r="AE2048" s="78"/>
      <c r="AG2048" s="131"/>
      <c r="AN2048" s="78"/>
      <c r="AO2048" s="78"/>
      <c r="AP2048" s="78"/>
      <c r="AQ2048" s="78"/>
      <c r="AR2048" s="78"/>
      <c r="AS2048" s="78"/>
      <c r="AT2048" s="78"/>
      <c r="AU2048" s="78"/>
    </row>
    <row r="2049" spans="3:47" ht="12.95" customHeight="1">
      <c r="C2049" s="139"/>
      <c r="D2049" s="139"/>
      <c r="AA2049" s="78"/>
      <c r="AB2049" s="78"/>
      <c r="AC2049" s="78"/>
      <c r="AD2049" s="78"/>
      <c r="AE2049" s="78"/>
      <c r="AG2049" s="131"/>
      <c r="AN2049" s="78"/>
      <c r="AO2049" s="78"/>
      <c r="AP2049" s="78"/>
      <c r="AQ2049" s="78"/>
      <c r="AR2049" s="78"/>
      <c r="AS2049" s="78"/>
      <c r="AT2049" s="78"/>
      <c r="AU2049" s="78"/>
    </row>
    <row r="2050" spans="3:47" ht="12.95" customHeight="1">
      <c r="C2050" s="139"/>
      <c r="D2050" s="139"/>
      <c r="AA2050" s="78"/>
      <c r="AB2050" s="78"/>
      <c r="AC2050" s="78"/>
      <c r="AD2050" s="78"/>
      <c r="AE2050" s="78"/>
      <c r="AG2050" s="131"/>
      <c r="AN2050" s="78"/>
      <c r="AO2050" s="78"/>
      <c r="AP2050" s="78"/>
      <c r="AQ2050" s="78"/>
      <c r="AR2050" s="78"/>
      <c r="AS2050" s="78"/>
      <c r="AT2050" s="78"/>
      <c r="AU2050" s="78"/>
    </row>
    <row r="2051" spans="3:47" ht="12.95" customHeight="1">
      <c r="C2051" s="139"/>
      <c r="D2051" s="139"/>
      <c r="AA2051" s="78"/>
      <c r="AB2051" s="78"/>
      <c r="AC2051" s="78"/>
      <c r="AD2051" s="78"/>
      <c r="AE2051" s="78"/>
      <c r="AG2051" s="131"/>
      <c r="AN2051" s="78"/>
      <c r="AO2051" s="78"/>
      <c r="AP2051" s="78"/>
      <c r="AQ2051" s="78"/>
      <c r="AR2051" s="78"/>
      <c r="AS2051" s="78"/>
      <c r="AT2051" s="78"/>
      <c r="AU2051" s="78"/>
    </row>
    <row r="2052" spans="3:47" ht="12.95" customHeight="1">
      <c r="C2052" s="139"/>
      <c r="D2052" s="139"/>
      <c r="AA2052" s="78"/>
      <c r="AB2052" s="78"/>
      <c r="AC2052" s="78"/>
      <c r="AD2052" s="78"/>
      <c r="AE2052" s="78"/>
      <c r="AG2052" s="131"/>
      <c r="AN2052" s="78"/>
      <c r="AO2052" s="78"/>
      <c r="AP2052" s="78"/>
      <c r="AQ2052" s="78"/>
      <c r="AR2052" s="78"/>
      <c r="AS2052" s="78"/>
      <c r="AT2052" s="78"/>
      <c r="AU2052" s="78"/>
    </row>
    <row r="2053" spans="3:47" ht="12.95" customHeight="1">
      <c r="C2053" s="139"/>
      <c r="D2053" s="139"/>
      <c r="AA2053" s="78"/>
      <c r="AB2053" s="78"/>
      <c r="AC2053" s="78"/>
      <c r="AD2053" s="78"/>
      <c r="AE2053" s="78"/>
      <c r="AG2053" s="131"/>
      <c r="AN2053" s="78"/>
      <c r="AO2053" s="78"/>
      <c r="AP2053" s="78"/>
      <c r="AQ2053" s="78"/>
      <c r="AR2053" s="78"/>
      <c r="AS2053" s="78"/>
      <c r="AT2053" s="78"/>
      <c r="AU2053" s="78"/>
    </row>
    <row r="2054" spans="3:47" ht="12.95" customHeight="1">
      <c r="C2054" s="139"/>
      <c r="D2054" s="139"/>
      <c r="AA2054" s="78"/>
      <c r="AB2054" s="78"/>
      <c r="AC2054" s="78"/>
      <c r="AD2054" s="78"/>
      <c r="AE2054" s="78"/>
      <c r="AG2054" s="131"/>
      <c r="AN2054" s="78"/>
      <c r="AO2054" s="78"/>
      <c r="AP2054" s="78"/>
      <c r="AQ2054" s="78"/>
      <c r="AR2054" s="78"/>
      <c r="AS2054" s="78"/>
      <c r="AT2054" s="78"/>
      <c r="AU2054" s="78"/>
    </row>
    <row r="2055" spans="3:47" ht="12.95" customHeight="1">
      <c r="C2055" s="139"/>
      <c r="D2055" s="139"/>
      <c r="AA2055" s="78"/>
      <c r="AB2055" s="78"/>
      <c r="AC2055" s="78"/>
      <c r="AD2055" s="78"/>
      <c r="AE2055" s="78"/>
      <c r="AG2055" s="131"/>
      <c r="AN2055" s="78"/>
      <c r="AO2055" s="78"/>
      <c r="AP2055" s="78"/>
      <c r="AQ2055" s="78"/>
      <c r="AR2055" s="78"/>
      <c r="AS2055" s="78"/>
      <c r="AT2055" s="78"/>
      <c r="AU2055" s="78"/>
    </row>
    <row r="2056" spans="3:47" ht="12.95" customHeight="1">
      <c r="C2056" s="139"/>
      <c r="D2056" s="139"/>
      <c r="AA2056" s="78"/>
      <c r="AB2056" s="78"/>
      <c r="AC2056" s="78"/>
      <c r="AD2056" s="78"/>
      <c r="AE2056" s="78"/>
      <c r="AG2056" s="131"/>
      <c r="AN2056" s="78"/>
      <c r="AO2056" s="78"/>
      <c r="AP2056" s="78"/>
      <c r="AQ2056" s="78"/>
      <c r="AR2056" s="78"/>
      <c r="AS2056" s="78"/>
      <c r="AT2056" s="78"/>
      <c r="AU2056" s="78"/>
    </row>
    <row r="2057" spans="3:47" ht="12.95" customHeight="1">
      <c r="C2057" s="139"/>
      <c r="D2057" s="139"/>
      <c r="AA2057" s="78"/>
      <c r="AB2057" s="78"/>
      <c r="AC2057" s="78"/>
      <c r="AD2057" s="78"/>
      <c r="AE2057" s="78"/>
      <c r="AG2057" s="131"/>
      <c r="AN2057" s="78"/>
      <c r="AO2057" s="78"/>
      <c r="AP2057" s="78"/>
      <c r="AQ2057" s="78"/>
      <c r="AR2057" s="78"/>
      <c r="AS2057" s="78"/>
      <c r="AT2057" s="78"/>
      <c r="AU2057" s="78"/>
    </row>
    <row r="2058" spans="3:47" ht="12.95" customHeight="1">
      <c r="C2058" s="139"/>
      <c r="D2058" s="139"/>
      <c r="AA2058" s="78"/>
      <c r="AB2058" s="78"/>
      <c r="AC2058" s="78"/>
      <c r="AD2058" s="78"/>
      <c r="AE2058" s="78"/>
      <c r="AG2058" s="131"/>
      <c r="AN2058" s="78"/>
      <c r="AO2058" s="78"/>
      <c r="AP2058" s="78"/>
      <c r="AQ2058" s="78"/>
      <c r="AR2058" s="78"/>
      <c r="AS2058" s="78"/>
      <c r="AT2058" s="78"/>
      <c r="AU2058" s="78"/>
    </row>
    <row r="2059" spans="3:47" ht="12.95" customHeight="1">
      <c r="C2059" s="139"/>
      <c r="D2059" s="139"/>
      <c r="AA2059" s="78"/>
      <c r="AB2059" s="78"/>
      <c r="AC2059" s="78"/>
      <c r="AD2059" s="78"/>
      <c r="AE2059" s="78"/>
      <c r="AG2059" s="131"/>
      <c r="AN2059" s="78"/>
      <c r="AO2059" s="78"/>
      <c r="AP2059" s="78"/>
      <c r="AQ2059" s="78"/>
      <c r="AR2059" s="78"/>
      <c r="AS2059" s="78"/>
      <c r="AT2059" s="78"/>
      <c r="AU2059" s="78"/>
    </row>
    <row r="2060" spans="3:47" ht="12.95" customHeight="1">
      <c r="C2060" s="139"/>
      <c r="D2060" s="139"/>
      <c r="AA2060" s="78"/>
      <c r="AB2060" s="78"/>
      <c r="AC2060" s="78"/>
      <c r="AD2060" s="78"/>
      <c r="AE2060" s="78"/>
      <c r="AG2060" s="131"/>
      <c r="AN2060" s="78"/>
      <c r="AO2060" s="78"/>
      <c r="AP2060" s="78"/>
      <c r="AQ2060" s="78"/>
      <c r="AR2060" s="78"/>
      <c r="AS2060" s="78"/>
      <c r="AT2060" s="78"/>
      <c r="AU2060" s="78"/>
    </row>
    <row r="2061" spans="3:47" ht="12.95" customHeight="1">
      <c r="C2061" s="139"/>
      <c r="D2061" s="139"/>
      <c r="AA2061" s="78"/>
      <c r="AB2061" s="78"/>
      <c r="AC2061" s="78"/>
      <c r="AD2061" s="78"/>
      <c r="AE2061" s="78"/>
      <c r="AG2061" s="131"/>
      <c r="AN2061" s="78"/>
      <c r="AO2061" s="78"/>
      <c r="AP2061" s="78"/>
      <c r="AQ2061" s="78"/>
      <c r="AR2061" s="78"/>
      <c r="AS2061" s="78"/>
      <c r="AT2061" s="78"/>
      <c r="AU2061" s="78"/>
    </row>
    <row r="2062" spans="3:47" ht="12.95" customHeight="1">
      <c r="C2062" s="139"/>
      <c r="D2062" s="139"/>
      <c r="AA2062" s="78"/>
      <c r="AB2062" s="78"/>
      <c r="AC2062" s="78"/>
      <c r="AD2062" s="78"/>
      <c r="AE2062" s="78"/>
      <c r="AG2062" s="131"/>
      <c r="AN2062" s="78"/>
      <c r="AO2062" s="78"/>
      <c r="AP2062" s="78"/>
      <c r="AQ2062" s="78"/>
      <c r="AR2062" s="78"/>
      <c r="AS2062" s="78"/>
      <c r="AT2062" s="78"/>
      <c r="AU2062" s="78"/>
    </row>
    <row r="2063" spans="3:47" ht="12.95" customHeight="1">
      <c r="C2063" s="139"/>
      <c r="D2063" s="139"/>
      <c r="AA2063" s="78"/>
      <c r="AB2063" s="78"/>
      <c r="AC2063" s="78"/>
      <c r="AD2063" s="78"/>
      <c r="AE2063" s="78"/>
      <c r="AG2063" s="131"/>
      <c r="AN2063" s="78"/>
      <c r="AO2063" s="78"/>
      <c r="AP2063" s="78"/>
      <c r="AQ2063" s="78"/>
      <c r="AR2063" s="78"/>
      <c r="AS2063" s="78"/>
      <c r="AT2063" s="78"/>
      <c r="AU2063" s="78"/>
    </row>
    <row r="2064" spans="3:47" ht="12.95" customHeight="1">
      <c r="C2064" s="139"/>
      <c r="D2064" s="139"/>
      <c r="AA2064" s="78"/>
      <c r="AB2064" s="78"/>
      <c r="AC2064" s="78"/>
      <c r="AD2064" s="78"/>
      <c r="AE2064" s="78"/>
      <c r="AG2064" s="131"/>
      <c r="AN2064" s="78"/>
      <c r="AO2064" s="78"/>
      <c r="AP2064" s="78"/>
      <c r="AQ2064" s="78"/>
      <c r="AR2064" s="78"/>
      <c r="AS2064" s="78"/>
      <c r="AT2064" s="78"/>
      <c r="AU2064" s="78"/>
    </row>
    <row r="2065" spans="3:47" ht="12.95" customHeight="1">
      <c r="C2065" s="139"/>
      <c r="D2065" s="139"/>
      <c r="AA2065" s="78"/>
      <c r="AB2065" s="78"/>
      <c r="AC2065" s="78"/>
      <c r="AD2065" s="78"/>
      <c r="AE2065" s="78"/>
      <c r="AG2065" s="131"/>
      <c r="AN2065" s="78"/>
      <c r="AO2065" s="78"/>
      <c r="AP2065" s="78"/>
      <c r="AQ2065" s="78"/>
      <c r="AR2065" s="78"/>
      <c r="AS2065" s="78"/>
      <c r="AT2065" s="78"/>
      <c r="AU2065" s="78"/>
    </row>
    <row r="2066" spans="3:47" ht="12.95" customHeight="1">
      <c r="C2066" s="139"/>
      <c r="D2066" s="139"/>
      <c r="AA2066" s="78"/>
      <c r="AB2066" s="78"/>
      <c r="AC2066" s="78"/>
      <c r="AD2066" s="78"/>
      <c r="AE2066" s="78"/>
      <c r="AG2066" s="131"/>
      <c r="AN2066" s="78"/>
      <c r="AO2066" s="78"/>
      <c r="AP2066" s="78"/>
      <c r="AQ2066" s="78"/>
      <c r="AR2066" s="78"/>
      <c r="AS2066" s="78"/>
      <c r="AT2066" s="78"/>
      <c r="AU2066" s="78"/>
    </row>
    <row r="2067" spans="3:47" ht="12.95" customHeight="1">
      <c r="C2067" s="139"/>
      <c r="D2067" s="139"/>
      <c r="AA2067" s="78"/>
      <c r="AB2067" s="78"/>
      <c r="AC2067" s="78"/>
      <c r="AD2067" s="78"/>
      <c r="AE2067" s="78"/>
      <c r="AG2067" s="131"/>
      <c r="AN2067" s="78"/>
      <c r="AO2067" s="78"/>
      <c r="AP2067" s="78"/>
      <c r="AQ2067" s="78"/>
      <c r="AR2067" s="78"/>
      <c r="AS2067" s="78"/>
      <c r="AT2067" s="78"/>
      <c r="AU2067" s="78"/>
    </row>
    <row r="2068" spans="3:47" ht="12.95" customHeight="1">
      <c r="C2068" s="139"/>
      <c r="D2068" s="139"/>
      <c r="AA2068" s="78"/>
      <c r="AB2068" s="78"/>
      <c r="AC2068" s="78"/>
      <c r="AD2068" s="78"/>
      <c r="AE2068" s="78"/>
      <c r="AG2068" s="131"/>
      <c r="AN2068" s="78"/>
      <c r="AO2068" s="78"/>
      <c r="AP2068" s="78"/>
      <c r="AQ2068" s="78"/>
      <c r="AR2068" s="78"/>
      <c r="AS2068" s="78"/>
      <c r="AT2068" s="78"/>
      <c r="AU2068" s="78"/>
    </row>
    <row r="2069" spans="3:47" ht="12.95" customHeight="1">
      <c r="C2069" s="139"/>
      <c r="D2069" s="139"/>
      <c r="AA2069" s="78"/>
      <c r="AB2069" s="78"/>
      <c r="AC2069" s="78"/>
      <c r="AD2069" s="78"/>
      <c r="AE2069" s="78"/>
      <c r="AF2069" s="159"/>
      <c r="AG2069" s="131"/>
      <c r="AN2069" s="78"/>
      <c r="AO2069" s="78"/>
      <c r="AP2069" s="78"/>
      <c r="AQ2069" s="78"/>
      <c r="AR2069" s="78"/>
      <c r="AS2069" s="78"/>
      <c r="AT2069" s="78"/>
      <c r="AU2069" s="78"/>
    </row>
    <row r="2070" spans="3:47" ht="12.95" customHeight="1">
      <c r="C2070" s="139"/>
      <c r="D2070" s="139"/>
      <c r="AA2070" s="78"/>
      <c r="AB2070" s="78"/>
      <c r="AC2070" s="78"/>
      <c r="AD2070" s="78"/>
      <c r="AE2070" s="78"/>
      <c r="AF2070" s="159"/>
      <c r="AG2070" s="131"/>
      <c r="AN2070" s="78"/>
      <c r="AO2070" s="78"/>
      <c r="AP2070" s="78"/>
      <c r="AQ2070" s="78"/>
      <c r="AR2070" s="78"/>
      <c r="AS2070" s="78"/>
      <c r="AT2070" s="78"/>
      <c r="AU2070" s="78"/>
    </row>
    <row r="2071" spans="3:47" ht="12.95" customHeight="1">
      <c r="C2071" s="139"/>
      <c r="D2071" s="139"/>
      <c r="AA2071" s="78"/>
      <c r="AB2071" s="78"/>
      <c r="AC2071" s="78"/>
      <c r="AD2071" s="78"/>
      <c r="AE2071" s="78"/>
      <c r="AF2071" s="159"/>
      <c r="AG2071" s="131"/>
      <c r="AN2071" s="78"/>
      <c r="AO2071" s="78"/>
      <c r="AP2071" s="78"/>
      <c r="AQ2071" s="78"/>
      <c r="AR2071" s="78"/>
      <c r="AS2071" s="78"/>
      <c r="AT2071" s="78"/>
      <c r="AU2071" s="78"/>
    </row>
    <row r="2072" spans="3:47" ht="12.95" customHeight="1">
      <c r="C2072" s="139"/>
      <c r="D2072" s="139"/>
      <c r="AA2072" s="78"/>
      <c r="AB2072" s="78"/>
      <c r="AC2072" s="78"/>
      <c r="AD2072" s="78"/>
      <c r="AE2072" s="78"/>
      <c r="AF2072" s="159"/>
      <c r="AG2072" s="131"/>
      <c r="AN2072" s="78"/>
      <c r="AO2072" s="78"/>
      <c r="AP2072" s="78"/>
      <c r="AQ2072" s="78"/>
      <c r="AR2072" s="78"/>
      <c r="AS2072" s="78"/>
      <c r="AT2072" s="78"/>
      <c r="AU2072" s="78"/>
    </row>
    <row r="2073" spans="3:47" ht="12.95" customHeight="1">
      <c r="C2073" s="139"/>
      <c r="D2073" s="139"/>
      <c r="AA2073" s="78"/>
      <c r="AB2073" s="78"/>
      <c r="AC2073" s="78"/>
      <c r="AD2073" s="78"/>
      <c r="AE2073" s="78"/>
      <c r="AF2073" s="159"/>
      <c r="AG2073" s="131"/>
      <c r="AN2073" s="78"/>
      <c r="AO2073" s="78"/>
      <c r="AP2073" s="78"/>
      <c r="AQ2073" s="78"/>
      <c r="AR2073" s="78"/>
      <c r="AS2073" s="78"/>
      <c r="AT2073" s="78"/>
      <c r="AU2073" s="78"/>
    </row>
    <row r="2074" spans="3:47" ht="12.95" customHeight="1">
      <c r="C2074" s="139"/>
      <c r="D2074" s="139"/>
      <c r="AA2074" s="78"/>
      <c r="AB2074" s="78"/>
      <c r="AC2074" s="78"/>
      <c r="AD2074" s="78"/>
      <c r="AE2074" s="78"/>
      <c r="AF2074" s="159"/>
      <c r="AG2074" s="131"/>
      <c r="AN2074" s="78"/>
      <c r="AO2074" s="78"/>
      <c r="AP2074" s="78"/>
      <c r="AQ2074" s="78"/>
      <c r="AR2074" s="78"/>
      <c r="AS2074" s="78"/>
      <c r="AT2074" s="78"/>
      <c r="AU2074" s="78"/>
    </row>
    <row r="2075" spans="3:47" ht="12.95" customHeight="1">
      <c r="C2075" s="139"/>
      <c r="D2075" s="139"/>
      <c r="AA2075" s="78"/>
      <c r="AB2075" s="78"/>
      <c r="AC2075" s="78"/>
      <c r="AD2075" s="78"/>
      <c r="AE2075" s="78"/>
      <c r="AF2075" s="159"/>
      <c r="AG2075" s="131"/>
      <c r="AN2075" s="78"/>
      <c r="AO2075" s="78"/>
      <c r="AP2075" s="78"/>
      <c r="AQ2075" s="78"/>
      <c r="AR2075" s="78"/>
      <c r="AS2075" s="78"/>
      <c r="AT2075" s="78"/>
      <c r="AU2075" s="78"/>
    </row>
    <row r="2076" spans="3:47" ht="12.95" customHeight="1">
      <c r="C2076" s="139"/>
      <c r="D2076" s="139"/>
      <c r="AA2076" s="78"/>
      <c r="AB2076" s="78"/>
      <c r="AC2076" s="78"/>
      <c r="AD2076" s="78"/>
      <c r="AE2076" s="78"/>
      <c r="AF2076" s="159"/>
      <c r="AG2076" s="131"/>
      <c r="AN2076" s="78"/>
      <c r="AO2076" s="78"/>
      <c r="AP2076" s="78"/>
      <c r="AQ2076" s="78"/>
      <c r="AR2076" s="78"/>
      <c r="AS2076" s="78"/>
      <c r="AT2076" s="78"/>
      <c r="AU2076" s="78"/>
    </row>
    <row r="2077" spans="3:47" ht="12.95" customHeight="1">
      <c r="C2077" s="139"/>
      <c r="D2077" s="139"/>
      <c r="AA2077" s="78"/>
      <c r="AB2077" s="78"/>
      <c r="AC2077" s="78"/>
      <c r="AD2077" s="78"/>
      <c r="AE2077" s="78"/>
      <c r="AF2077" s="159"/>
      <c r="AG2077" s="131"/>
      <c r="AN2077" s="78"/>
      <c r="AO2077" s="78"/>
      <c r="AP2077" s="78"/>
      <c r="AQ2077" s="78"/>
      <c r="AR2077" s="78"/>
      <c r="AS2077" s="78"/>
      <c r="AT2077" s="78"/>
      <c r="AU2077" s="78"/>
    </row>
    <row r="2078" spans="3:47" ht="12.95" customHeight="1">
      <c r="C2078" s="139"/>
      <c r="D2078" s="139"/>
      <c r="AA2078" s="78"/>
      <c r="AB2078" s="78"/>
      <c r="AC2078" s="78"/>
      <c r="AD2078" s="78"/>
      <c r="AE2078" s="78"/>
      <c r="AF2078" s="159"/>
      <c r="AG2078" s="131"/>
      <c r="AN2078" s="78"/>
      <c r="AO2078" s="78"/>
      <c r="AP2078" s="78"/>
      <c r="AQ2078" s="78"/>
      <c r="AR2078" s="78"/>
      <c r="AS2078" s="78"/>
      <c r="AT2078" s="78"/>
      <c r="AU2078" s="78"/>
    </row>
    <row r="2079" spans="3:47" ht="12.95" customHeight="1">
      <c r="C2079" s="139"/>
      <c r="D2079" s="139"/>
      <c r="AA2079" s="78"/>
      <c r="AB2079" s="78"/>
      <c r="AC2079" s="78"/>
      <c r="AD2079" s="78"/>
      <c r="AE2079" s="78"/>
      <c r="AF2079" s="159"/>
      <c r="AG2079" s="131"/>
      <c r="AN2079" s="78"/>
      <c r="AO2079" s="78"/>
      <c r="AP2079" s="78"/>
      <c r="AQ2079" s="78"/>
      <c r="AR2079" s="78"/>
      <c r="AS2079" s="78"/>
      <c r="AT2079" s="78"/>
      <c r="AU2079" s="78"/>
    </row>
    <row r="2080" spans="3:47" ht="12.95" customHeight="1">
      <c r="C2080" s="139"/>
      <c r="D2080" s="139"/>
      <c r="AA2080" s="78"/>
      <c r="AB2080" s="78"/>
      <c r="AC2080" s="78"/>
      <c r="AD2080" s="78"/>
      <c r="AE2080" s="78"/>
      <c r="AF2080" s="159"/>
      <c r="AG2080" s="131"/>
      <c r="AN2080" s="78"/>
      <c r="AO2080" s="78"/>
      <c r="AP2080" s="78"/>
      <c r="AQ2080" s="78"/>
      <c r="AR2080" s="78"/>
      <c r="AS2080" s="78"/>
      <c r="AT2080" s="78"/>
      <c r="AU2080" s="78"/>
    </row>
    <row r="2081" spans="3:47" ht="12.95" customHeight="1">
      <c r="C2081" s="139"/>
      <c r="D2081" s="139"/>
      <c r="AA2081" s="78"/>
      <c r="AB2081" s="78"/>
      <c r="AC2081" s="78"/>
      <c r="AD2081" s="78"/>
      <c r="AE2081" s="78"/>
      <c r="AF2081" s="159"/>
      <c r="AG2081" s="131"/>
      <c r="AN2081" s="78"/>
      <c r="AO2081" s="78"/>
      <c r="AP2081" s="78"/>
      <c r="AQ2081" s="78"/>
      <c r="AR2081" s="78"/>
      <c r="AS2081" s="78"/>
      <c r="AT2081" s="78"/>
      <c r="AU2081" s="78"/>
    </row>
    <row r="2082" spans="3:47" ht="12.95" customHeight="1">
      <c r="C2082" s="139"/>
      <c r="D2082" s="139"/>
      <c r="AA2082" s="78"/>
      <c r="AB2082" s="78"/>
      <c r="AC2082" s="78"/>
      <c r="AD2082" s="78"/>
      <c r="AE2082" s="78"/>
      <c r="AF2082" s="159"/>
      <c r="AG2082" s="131"/>
      <c r="AN2082" s="78"/>
      <c r="AO2082" s="78"/>
      <c r="AP2082" s="78"/>
      <c r="AQ2082" s="78"/>
      <c r="AR2082" s="78"/>
      <c r="AS2082" s="78"/>
      <c r="AT2082" s="78"/>
      <c r="AU2082" s="78"/>
    </row>
    <row r="2083" spans="3:47" ht="12.95" customHeight="1">
      <c r="C2083" s="139"/>
      <c r="D2083" s="139"/>
      <c r="AA2083" s="78"/>
      <c r="AB2083" s="78"/>
      <c r="AC2083" s="78"/>
      <c r="AD2083" s="78"/>
      <c r="AE2083" s="78"/>
      <c r="AF2083" s="159"/>
      <c r="AG2083" s="131"/>
      <c r="AN2083" s="78"/>
      <c r="AO2083" s="78"/>
      <c r="AP2083" s="78"/>
      <c r="AQ2083" s="78"/>
      <c r="AR2083" s="78"/>
      <c r="AS2083" s="78"/>
      <c r="AT2083" s="78"/>
      <c r="AU2083" s="78"/>
    </row>
    <row r="2084" spans="3:47" ht="12.95" customHeight="1">
      <c r="C2084" s="139"/>
      <c r="D2084" s="139"/>
      <c r="AA2084" s="78"/>
      <c r="AB2084" s="78"/>
      <c r="AC2084" s="78"/>
      <c r="AD2084" s="78"/>
      <c r="AE2084" s="78"/>
      <c r="AF2084" s="159"/>
      <c r="AG2084" s="131"/>
      <c r="AN2084" s="78"/>
      <c r="AO2084" s="78"/>
      <c r="AP2084" s="78"/>
      <c r="AQ2084" s="78"/>
      <c r="AR2084" s="78"/>
      <c r="AS2084" s="78"/>
      <c r="AT2084" s="78"/>
      <c r="AU2084" s="78"/>
    </row>
    <row r="2085" spans="3:47" ht="12.95" customHeight="1">
      <c r="C2085" s="139"/>
      <c r="D2085" s="139"/>
      <c r="AA2085" s="78"/>
      <c r="AB2085" s="78"/>
      <c r="AC2085" s="78"/>
      <c r="AD2085" s="78"/>
      <c r="AE2085" s="78"/>
      <c r="AF2085" s="159"/>
      <c r="AG2085" s="131"/>
      <c r="AN2085" s="78"/>
      <c r="AO2085" s="78"/>
      <c r="AP2085" s="78"/>
      <c r="AQ2085" s="78"/>
      <c r="AR2085" s="78"/>
      <c r="AS2085" s="78"/>
      <c r="AT2085" s="78"/>
      <c r="AU2085" s="78"/>
    </row>
    <row r="2086" spans="3:47" ht="12.95" customHeight="1">
      <c r="C2086" s="139"/>
      <c r="D2086" s="139"/>
      <c r="AA2086" s="78"/>
      <c r="AB2086" s="78"/>
      <c r="AC2086" s="78"/>
      <c r="AD2086" s="78"/>
      <c r="AE2086" s="78"/>
      <c r="AF2086" s="159"/>
      <c r="AG2086" s="131"/>
      <c r="AN2086" s="78"/>
      <c r="AO2086" s="78"/>
      <c r="AP2086" s="78"/>
      <c r="AQ2086" s="78"/>
      <c r="AR2086" s="78"/>
      <c r="AS2086" s="78"/>
      <c r="AT2086" s="78"/>
      <c r="AU2086" s="78"/>
    </row>
    <row r="2087" spans="3:47" ht="12.95" customHeight="1">
      <c r="C2087" s="139"/>
      <c r="D2087" s="139"/>
      <c r="AA2087" s="78"/>
      <c r="AB2087" s="78"/>
      <c r="AC2087" s="78"/>
      <c r="AD2087" s="78"/>
      <c r="AE2087" s="78"/>
      <c r="AF2087" s="159"/>
      <c r="AG2087" s="131"/>
      <c r="AN2087" s="78"/>
      <c r="AO2087" s="78"/>
      <c r="AP2087" s="78"/>
      <c r="AQ2087" s="78"/>
      <c r="AR2087" s="78"/>
      <c r="AS2087" s="78"/>
      <c r="AT2087" s="78"/>
      <c r="AU2087" s="78"/>
    </row>
    <row r="2088" spans="3:47" ht="12.95" customHeight="1">
      <c r="C2088" s="139"/>
      <c r="D2088" s="139"/>
      <c r="AA2088" s="78"/>
      <c r="AB2088" s="78"/>
      <c r="AC2088" s="78"/>
      <c r="AD2088" s="78"/>
      <c r="AE2088" s="78"/>
      <c r="AF2088" s="159"/>
      <c r="AG2088" s="131"/>
      <c r="AN2088" s="78"/>
      <c r="AO2088" s="78"/>
      <c r="AP2088" s="78"/>
      <c r="AQ2088" s="78"/>
      <c r="AR2088" s="78"/>
      <c r="AS2088" s="78"/>
      <c r="AT2088" s="78"/>
      <c r="AU2088" s="78"/>
    </row>
    <row r="2089" spans="3:47" ht="12.95" customHeight="1">
      <c r="C2089" s="139"/>
      <c r="D2089" s="139"/>
      <c r="AA2089" s="78"/>
      <c r="AB2089" s="78"/>
      <c r="AC2089" s="78"/>
      <c r="AD2089" s="78"/>
      <c r="AE2089" s="78"/>
      <c r="AF2089" s="159"/>
      <c r="AG2089" s="131"/>
      <c r="AN2089" s="78"/>
      <c r="AO2089" s="78"/>
      <c r="AP2089" s="78"/>
      <c r="AQ2089" s="78"/>
      <c r="AR2089" s="78"/>
      <c r="AS2089" s="78"/>
      <c r="AT2089" s="78"/>
      <c r="AU2089" s="78"/>
    </row>
    <row r="2090" spans="3:47" ht="12.95" customHeight="1">
      <c r="C2090" s="139"/>
      <c r="D2090" s="139"/>
      <c r="AA2090" s="78"/>
      <c r="AB2090" s="78"/>
      <c r="AC2090" s="78"/>
      <c r="AD2090" s="78"/>
      <c r="AE2090" s="78"/>
      <c r="AF2090" s="159"/>
      <c r="AG2090" s="131"/>
      <c r="AN2090" s="78"/>
      <c r="AO2090" s="78"/>
      <c r="AP2090" s="78"/>
      <c r="AQ2090" s="78"/>
      <c r="AR2090" s="78"/>
      <c r="AS2090" s="78"/>
      <c r="AT2090" s="78"/>
      <c r="AU2090" s="78"/>
    </row>
    <row r="2091" spans="3:47" ht="12.95" customHeight="1">
      <c r="C2091" s="139"/>
      <c r="D2091" s="139"/>
      <c r="AA2091" s="78"/>
      <c r="AB2091" s="78"/>
      <c r="AC2091" s="78"/>
      <c r="AD2091" s="78"/>
      <c r="AE2091" s="78"/>
      <c r="AF2091" s="159"/>
      <c r="AG2091" s="131"/>
      <c r="AN2091" s="78"/>
      <c r="AO2091" s="78"/>
      <c r="AP2091" s="78"/>
      <c r="AQ2091" s="78"/>
      <c r="AR2091" s="78"/>
      <c r="AS2091" s="78"/>
      <c r="AT2091" s="78"/>
      <c r="AU2091" s="78"/>
    </row>
    <row r="2092" spans="3:47" ht="12.95" customHeight="1">
      <c r="C2092" s="139"/>
      <c r="D2092" s="139"/>
      <c r="AA2092" s="78"/>
      <c r="AB2092" s="78"/>
      <c r="AC2092" s="78"/>
      <c r="AD2092" s="78"/>
      <c r="AE2092" s="78"/>
      <c r="AF2092" s="159"/>
      <c r="AG2092" s="131"/>
      <c r="AN2092" s="78"/>
      <c r="AO2092" s="78"/>
      <c r="AP2092" s="78"/>
      <c r="AQ2092" s="78"/>
      <c r="AR2092" s="78"/>
      <c r="AS2092" s="78"/>
      <c r="AT2092" s="78"/>
      <c r="AU2092" s="78"/>
    </row>
    <row r="2093" spans="3:47" ht="12.95" customHeight="1">
      <c r="C2093" s="139"/>
      <c r="D2093" s="139"/>
      <c r="AA2093" s="78"/>
      <c r="AB2093" s="78"/>
      <c r="AC2093" s="78"/>
      <c r="AD2093" s="78"/>
      <c r="AE2093" s="78"/>
      <c r="AF2093" s="159"/>
      <c r="AG2093" s="131"/>
      <c r="AN2093" s="78"/>
      <c r="AO2093" s="78"/>
      <c r="AP2093" s="78"/>
      <c r="AQ2093" s="78"/>
      <c r="AR2093" s="78"/>
      <c r="AS2093" s="78"/>
      <c r="AT2093" s="78"/>
      <c r="AU2093" s="78"/>
    </row>
    <row r="2094" spans="3:47" ht="12.95" customHeight="1">
      <c r="C2094" s="139"/>
      <c r="D2094" s="139"/>
      <c r="AA2094" s="78"/>
      <c r="AB2094" s="78"/>
      <c r="AC2094" s="78"/>
      <c r="AD2094" s="78"/>
      <c r="AE2094" s="78"/>
      <c r="AF2094" s="159"/>
      <c r="AG2094" s="131"/>
      <c r="AN2094" s="78"/>
      <c r="AO2094" s="78"/>
      <c r="AP2094" s="78"/>
      <c r="AQ2094" s="78"/>
      <c r="AR2094" s="78"/>
      <c r="AS2094" s="78"/>
      <c r="AT2094" s="78"/>
      <c r="AU2094" s="78"/>
    </row>
    <row r="2095" spans="3:47" ht="12.95" customHeight="1">
      <c r="C2095" s="139"/>
      <c r="D2095" s="139"/>
      <c r="AA2095" s="78"/>
      <c r="AB2095" s="78"/>
      <c r="AC2095" s="78"/>
      <c r="AD2095" s="78"/>
      <c r="AE2095" s="78"/>
      <c r="AF2095" s="159"/>
      <c r="AG2095" s="131"/>
      <c r="AN2095" s="78"/>
      <c r="AO2095" s="78"/>
      <c r="AP2095" s="78"/>
      <c r="AQ2095" s="78"/>
      <c r="AR2095" s="78"/>
      <c r="AS2095" s="78"/>
      <c r="AT2095" s="78"/>
      <c r="AU2095" s="78"/>
    </row>
    <row r="2096" spans="3:47" ht="12.95" customHeight="1">
      <c r="C2096" s="139"/>
      <c r="D2096" s="139"/>
      <c r="AA2096" s="78"/>
      <c r="AB2096" s="78"/>
      <c r="AC2096" s="78"/>
      <c r="AD2096" s="78"/>
      <c r="AE2096" s="78"/>
      <c r="AF2096" s="159"/>
      <c r="AG2096" s="131"/>
      <c r="AN2096" s="78"/>
      <c r="AO2096" s="78"/>
      <c r="AP2096" s="78"/>
      <c r="AQ2096" s="78"/>
      <c r="AR2096" s="78"/>
      <c r="AS2096" s="78"/>
      <c r="AT2096" s="78"/>
      <c r="AU2096" s="78"/>
    </row>
    <row r="2097" spans="3:47" ht="12.95" customHeight="1">
      <c r="C2097" s="139"/>
      <c r="D2097" s="139"/>
      <c r="AA2097" s="78"/>
      <c r="AB2097" s="78"/>
      <c r="AC2097" s="78"/>
      <c r="AD2097" s="78"/>
      <c r="AE2097" s="78"/>
      <c r="AF2097" s="159"/>
      <c r="AG2097" s="131"/>
      <c r="AN2097" s="78"/>
      <c r="AO2097" s="78"/>
      <c r="AP2097" s="78"/>
      <c r="AQ2097" s="78"/>
      <c r="AR2097" s="78"/>
      <c r="AS2097" s="78"/>
      <c r="AT2097" s="78"/>
      <c r="AU2097" s="78"/>
    </row>
    <row r="2098" spans="3:47" ht="12.95" customHeight="1">
      <c r="C2098" s="139"/>
      <c r="D2098" s="139"/>
      <c r="AA2098" s="78"/>
      <c r="AB2098" s="78"/>
      <c r="AC2098" s="78"/>
      <c r="AD2098" s="78"/>
      <c r="AE2098" s="78"/>
      <c r="AF2098" s="159"/>
      <c r="AG2098" s="131"/>
      <c r="AN2098" s="78"/>
      <c r="AO2098" s="78"/>
      <c r="AP2098" s="78"/>
      <c r="AQ2098" s="78"/>
      <c r="AR2098" s="78"/>
      <c r="AS2098" s="78"/>
      <c r="AT2098" s="78"/>
      <c r="AU2098" s="78"/>
    </row>
    <row r="2099" spans="3:47" ht="12.95" customHeight="1">
      <c r="C2099" s="139"/>
      <c r="D2099" s="139"/>
      <c r="AA2099" s="78"/>
      <c r="AB2099" s="78"/>
      <c r="AC2099" s="78"/>
      <c r="AD2099" s="78"/>
      <c r="AE2099" s="78"/>
      <c r="AF2099" s="159"/>
      <c r="AG2099" s="131"/>
      <c r="AN2099" s="78"/>
      <c r="AO2099" s="78"/>
      <c r="AP2099" s="78"/>
      <c r="AQ2099" s="78"/>
      <c r="AR2099" s="78"/>
      <c r="AS2099" s="78"/>
      <c r="AT2099" s="78"/>
      <c r="AU2099" s="78"/>
    </row>
    <row r="2100" spans="3:47" ht="12.95" customHeight="1">
      <c r="C2100" s="139"/>
      <c r="D2100" s="139"/>
      <c r="AA2100" s="78"/>
      <c r="AB2100" s="78"/>
      <c r="AC2100" s="78"/>
      <c r="AD2100" s="78"/>
      <c r="AE2100" s="78"/>
      <c r="AF2100" s="159"/>
      <c r="AG2100" s="131"/>
      <c r="AN2100" s="78"/>
      <c r="AO2100" s="78"/>
      <c r="AP2100" s="78"/>
      <c r="AQ2100" s="78"/>
      <c r="AR2100" s="78"/>
      <c r="AS2100" s="78"/>
      <c r="AT2100" s="78"/>
      <c r="AU2100" s="78"/>
    </row>
    <row r="2101" spans="3:47" ht="12.95" customHeight="1">
      <c r="C2101" s="139"/>
      <c r="D2101" s="139"/>
      <c r="AA2101" s="78"/>
      <c r="AB2101" s="78"/>
      <c r="AC2101" s="78"/>
      <c r="AD2101" s="78"/>
      <c r="AE2101" s="78"/>
      <c r="AF2101" s="159"/>
      <c r="AG2101" s="131"/>
      <c r="AN2101" s="78"/>
      <c r="AO2101" s="78"/>
      <c r="AP2101" s="78"/>
      <c r="AQ2101" s="78"/>
      <c r="AR2101" s="78"/>
      <c r="AS2101" s="78"/>
      <c r="AT2101" s="78"/>
      <c r="AU2101" s="78"/>
    </row>
    <row r="2102" spans="3:47" ht="12.95" customHeight="1">
      <c r="C2102" s="139"/>
      <c r="D2102" s="139"/>
      <c r="AA2102" s="78"/>
      <c r="AB2102" s="78"/>
      <c r="AC2102" s="78"/>
      <c r="AD2102" s="78"/>
      <c r="AE2102" s="78"/>
      <c r="AF2102" s="159"/>
      <c r="AG2102" s="131"/>
      <c r="AN2102" s="78"/>
      <c r="AO2102" s="78"/>
      <c r="AP2102" s="78"/>
      <c r="AQ2102" s="78"/>
      <c r="AR2102" s="78"/>
      <c r="AS2102" s="78"/>
      <c r="AT2102" s="78"/>
      <c r="AU2102" s="78"/>
    </row>
    <row r="2103" spans="3:47" ht="12.95" customHeight="1">
      <c r="C2103" s="139"/>
      <c r="D2103" s="139"/>
      <c r="AA2103" s="78"/>
      <c r="AB2103" s="78"/>
      <c r="AC2103" s="78"/>
      <c r="AD2103" s="78"/>
      <c r="AE2103" s="78"/>
      <c r="AF2103" s="159"/>
      <c r="AG2103" s="131"/>
      <c r="AN2103" s="78"/>
      <c r="AO2103" s="78"/>
      <c r="AP2103" s="78"/>
      <c r="AQ2103" s="78"/>
      <c r="AR2103" s="78"/>
      <c r="AS2103" s="78"/>
      <c r="AT2103" s="78"/>
      <c r="AU2103" s="78"/>
    </row>
    <row r="2104" spans="3:47" ht="12.95" customHeight="1">
      <c r="C2104" s="139"/>
      <c r="D2104" s="139"/>
      <c r="AA2104" s="78"/>
      <c r="AB2104" s="78"/>
      <c r="AC2104" s="78"/>
      <c r="AD2104" s="78"/>
      <c r="AE2104" s="78"/>
      <c r="AF2104" s="159"/>
      <c r="AG2104" s="131"/>
      <c r="AN2104" s="78"/>
      <c r="AO2104" s="78"/>
      <c r="AP2104" s="78"/>
      <c r="AQ2104" s="78"/>
      <c r="AR2104" s="78"/>
      <c r="AS2104" s="78"/>
      <c r="AT2104" s="78"/>
      <c r="AU2104" s="78"/>
    </row>
    <row r="2105" spans="3:47" ht="12.95" customHeight="1">
      <c r="C2105" s="139"/>
      <c r="D2105" s="139"/>
      <c r="AA2105" s="78"/>
      <c r="AB2105" s="78"/>
      <c r="AC2105" s="78"/>
      <c r="AD2105" s="78"/>
      <c r="AE2105" s="78"/>
      <c r="AF2105" s="159"/>
      <c r="AG2105" s="131"/>
      <c r="AN2105" s="78"/>
      <c r="AO2105" s="78"/>
      <c r="AP2105" s="78"/>
      <c r="AQ2105" s="78"/>
      <c r="AR2105" s="78"/>
      <c r="AS2105" s="78"/>
      <c r="AT2105" s="78"/>
      <c r="AU2105" s="78"/>
    </row>
    <row r="2106" spans="3:47" ht="12.95" customHeight="1">
      <c r="C2106" s="139"/>
      <c r="D2106" s="139"/>
      <c r="AA2106" s="78"/>
      <c r="AB2106" s="78"/>
      <c r="AC2106" s="78"/>
      <c r="AD2106" s="78"/>
      <c r="AE2106" s="78"/>
      <c r="AF2106" s="159"/>
      <c r="AG2106" s="131"/>
      <c r="AN2106" s="78"/>
      <c r="AO2106" s="78"/>
      <c r="AP2106" s="78"/>
      <c r="AQ2106" s="78"/>
      <c r="AR2106" s="78"/>
      <c r="AS2106" s="78"/>
      <c r="AT2106" s="78"/>
      <c r="AU2106" s="78"/>
    </row>
    <row r="2107" spans="3:47" ht="12.95" customHeight="1">
      <c r="C2107" s="139"/>
      <c r="D2107" s="139"/>
      <c r="AA2107" s="78"/>
      <c r="AB2107" s="78"/>
      <c r="AC2107" s="78"/>
      <c r="AD2107" s="78"/>
      <c r="AE2107" s="78"/>
      <c r="AF2107" s="159"/>
      <c r="AG2107" s="131"/>
      <c r="AN2107" s="78"/>
      <c r="AO2107" s="78"/>
      <c r="AP2107" s="78"/>
      <c r="AQ2107" s="78"/>
      <c r="AR2107" s="78"/>
      <c r="AS2107" s="78"/>
      <c r="AT2107" s="78"/>
      <c r="AU2107" s="78"/>
    </row>
    <row r="2108" spans="3:47" ht="12.95" customHeight="1">
      <c r="C2108" s="139"/>
      <c r="D2108" s="139"/>
      <c r="AA2108" s="78"/>
      <c r="AB2108" s="78"/>
      <c r="AC2108" s="78"/>
      <c r="AD2108" s="78"/>
      <c r="AE2108" s="78"/>
      <c r="AF2108" s="159"/>
      <c r="AG2108" s="131"/>
      <c r="AN2108" s="78"/>
      <c r="AO2108" s="78"/>
      <c r="AP2108" s="78"/>
      <c r="AQ2108" s="78"/>
      <c r="AR2108" s="78"/>
      <c r="AS2108" s="78"/>
      <c r="AT2108" s="78"/>
      <c r="AU2108" s="78"/>
    </row>
    <row r="2109" spans="3:47" ht="12.95" customHeight="1">
      <c r="C2109" s="139"/>
      <c r="D2109" s="139"/>
      <c r="AA2109" s="78"/>
      <c r="AB2109" s="78"/>
      <c r="AC2109" s="78"/>
      <c r="AD2109" s="78"/>
      <c r="AE2109" s="78"/>
      <c r="AF2109" s="159"/>
      <c r="AG2109" s="131"/>
      <c r="AN2109" s="78"/>
      <c r="AO2109" s="78"/>
      <c r="AP2109" s="78"/>
      <c r="AQ2109" s="78"/>
      <c r="AR2109" s="78"/>
      <c r="AS2109" s="78"/>
      <c r="AT2109" s="78"/>
      <c r="AU2109" s="78"/>
    </row>
    <row r="2110" spans="3:47" ht="12.95" customHeight="1">
      <c r="C2110" s="139"/>
      <c r="D2110" s="139"/>
      <c r="AA2110" s="78"/>
      <c r="AB2110" s="78"/>
      <c r="AC2110" s="78"/>
      <c r="AD2110" s="78"/>
      <c r="AE2110" s="78"/>
      <c r="AF2110" s="159"/>
      <c r="AG2110" s="131"/>
      <c r="AN2110" s="78"/>
      <c r="AO2110" s="78"/>
      <c r="AP2110" s="78"/>
      <c r="AQ2110" s="78"/>
      <c r="AR2110" s="78"/>
      <c r="AS2110" s="78"/>
      <c r="AT2110" s="78"/>
      <c r="AU2110" s="78"/>
    </row>
    <row r="2111" spans="3:47" ht="12.95" customHeight="1">
      <c r="C2111" s="139"/>
      <c r="D2111" s="139"/>
      <c r="AA2111" s="78"/>
      <c r="AB2111" s="78"/>
      <c r="AC2111" s="78"/>
      <c r="AD2111" s="78"/>
      <c r="AE2111" s="78"/>
      <c r="AF2111" s="159"/>
      <c r="AG2111" s="131"/>
      <c r="AN2111" s="78"/>
      <c r="AO2111" s="78"/>
      <c r="AP2111" s="78"/>
      <c r="AQ2111" s="78"/>
      <c r="AR2111" s="78"/>
      <c r="AS2111" s="78"/>
      <c r="AT2111" s="78"/>
      <c r="AU2111" s="78"/>
    </row>
    <row r="2112" spans="3:47" ht="12.95" customHeight="1">
      <c r="C2112" s="139"/>
      <c r="D2112" s="139"/>
      <c r="AA2112" s="78"/>
      <c r="AB2112" s="78"/>
      <c r="AC2112" s="78"/>
      <c r="AD2112" s="78"/>
      <c r="AE2112" s="78"/>
      <c r="AF2112" s="159"/>
      <c r="AG2112" s="131"/>
      <c r="AN2112" s="78"/>
      <c r="AO2112" s="78"/>
      <c r="AP2112" s="78"/>
      <c r="AQ2112" s="78"/>
      <c r="AR2112" s="78"/>
      <c r="AS2112" s="78"/>
      <c r="AT2112" s="78"/>
      <c r="AU2112" s="78"/>
    </row>
    <row r="2113" spans="3:47" ht="12.95" customHeight="1">
      <c r="C2113" s="139"/>
      <c r="D2113" s="139"/>
      <c r="AA2113" s="78"/>
      <c r="AB2113" s="78"/>
      <c r="AC2113" s="78"/>
      <c r="AD2113" s="78"/>
      <c r="AE2113" s="78"/>
      <c r="AF2113" s="159"/>
      <c r="AG2113" s="131"/>
      <c r="AN2113" s="78"/>
      <c r="AO2113" s="78"/>
      <c r="AP2113" s="78"/>
      <c r="AQ2113" s="78"/>
      <c r="AR2113" s="78"/>
      <c r="AS2113" s="78"/>
      <c r="AT2113" s="78"/>
      <c r="AU2113" s="78"/>
    </row>
    <row r="2114" spans="3:47" ht="12.95" customHeight="1">
      <c r="C2114" s="139"/>
      <c r="D2114" s="139"/>
      <c r="AA2114" s="78"/>
      <c r="AB2114" s="78"/>
      <c r="AC2114" s="78"/>
      <c r="AD2114" s="78"/>
      <c r="AE2114" s="78"/>
      <c r="AF2114" s="159"/>
      <c r="AG2114" s="131"/>
      <c r="AN2114" s="78"/>
      <c r="AO2114" s="78"/>
      <c r="AP2114" s="78"/>
      <c r="AQ2114" s="78"/>
      <c r="AR2114" s="78"/>
      <c r="AS2114" s="78"/>
      <c r="AT2114" s="78"/>
      <c r="AU2114" s="78"/>
    </row>
    <row r="2115" spans="3:47" ht="12.95" customHeight="1">
      <c r="C2115" s="139"/>
      <c r="D2115" s="139"/>
      <c r="AA2115" s="78"/>
      <c r="AB2115" s="78"/>
      <c r="AC2115" s="78"/>
      <c r="AD2115" s="78"/>
      <c r="AE2115" s="78"/>
      <c r="AF2115" s="159"/>
      <c r="AG2115" s="131"/>
      <c r="AN2115" s="78"/>
      <c r="AO2115" s="78"/>
      <c r="AP2115" s="78"/>
      <c r="AQ2115" s="78"/>
      <c r="AR2115" s="78"/>
      <c r="AS2115" s="78"/>
      <c r="AT2115" s="78"/>
      <c r="AU2115" s="78"/>
    </row>
    <row r="2116" spans="3:47" ht="12.95" customHeight="1">
      <c r="C2116" s="139"/>
      <c r="D2116" s="139"/>
      <c r="AA2116" s="78"/>
      <c r="AB2116" s="78"/>
      <c r="AC2116" s="78"/>
      <c r="AD2116" s="78"/>
      <c r="AE2116" s="78"/>
      <c r="AF2116" s="159"/>
      <c r="AG2116" s="131"/>
      <c r="AN2116" s="78"/>
      <c r="AO2116" s="78"/>
      <c r="AP2116" s="78"/>
      <c r="AQ2116" s="78"/>
      <c r="AR2116" s="78"/>
      <c r="AS2116" s="78"/>
      <c r="AT2116" s="78"/>
      <c r="AU2116" s="78"/>
    </row>
    <row r="2117" spans="3:47" ht="12.95" customHeight="1">
      <c r="C2117" s="139"/>
      <c r="D2117" s="139"/>
      <c r="AA2117" s="78"/>
      <c r="AB2117" s="78"/>
      <c r="AC2117" s="78"/>
      <c r="AD2117" s="78"/>
      <c r="AE2117" s="78"/>
      <c r="AF2117" s="159"/>
      <c r="AG2117" s="131"/>
      <c r="AN2117" s="78"/>
      <c r="AO2117" s="78"/>
      <c r="AP2117" s="78"/>
      <c r="AQ2117" s="78"/>
      <c r="AR2117" s="78"/>
      <c r="AS2117" s="78"/>
      <c r="AT2117" s="78"/>
      <c r="AU2117" s="78"/>
    </row>
    <row r="2118" spans="3:47" ht="12.95" customHeight="1">
      <c r="C2118" s="139"/>
      <c r="D2118" s="139"/>
      <c r="AA2118" s="78"/>
      <c r="AB2118" s="78"/>
      <c r="AC2118" s="78"/>
      <c r="AD2118" s="78"/>
      <c r="AE2118" s="78"/>
      <c r="AF2118" s="159"/>
      <c r="AG2118" s="131"/>
      <c r="AN2118" s="78"/>
      <c r="AO2118" s="78"/>
      <c r="AP2118" s="78"/>
      <c r="AQ2118" s="78"/>
      <c r="AR2118" s="78"/>
      <c r="AS2118" s="78"/>
      <c r="AT2118" s="78"/>
      <c r="AU2118" s="78"/>
    </row>
    <row r="2119" spans="3:47" ht="12.95" customHeight="1">
      <c r="C2119" s="139"/>
      <c r="D2119" s="139"/>
      <c r="AA2119" s="78"/>
      <c r="AB2119" s="78"/>
      <c r="AC2119" s="78"/>
      <c r="AD2119" s="78"/>
      <c r="AE2119" s="78"/>
      <c r="AF2119" s="159"/>
      <c r="AG2119" s="131"/>
      <c r="AN2119" s="78"/>
      <c r="AO2119" s="78"/>
      <c r="AP2119" s="78"/>
      <c r="AQ2119" s="78"/>
      <c r="AR2119" s="78"/>
      <c r="AS2119" s="78"/>
      <c r="AT2119" s="78"/>
      <c r="AU2119" s="78"/>
    </row>
    <row r="2120" spans="3:47" ht="12.95" customHeight="1">
      <c r="C2120" s="139"/>
      <c r="D2120" s="139"/>
      <c r="AA2120" s="78"/>
      <c r="AB2120" s="78"/>
      <c r="AC2120" s="78"/>
      <c r="AD2120" s="78"/>
      <c r="AE2120" s="78"/>
      <c r="AF2120" s="159"/>
      <c r="AG2120" s="131"/>
      <c r="AN2120" s="78"/>
      <c r="AO2120" s="78"/>
      <c r="AP2120" s="78"/>
      <c r="AQ2120" s="78"/>
      <c r="AR2120" s="78"/>
      <c r="AS2120" s="78"/>
      <c r="AT2120" s="78"/>
      <c r="AU2120" s="78"/>
    </row>
    <row r="2121" spans="3:47" ht="12.95" customHeight="1">
      <c r="C2121" s="139"/>
      <c r="D2121" s="139"/>
      <c r="AA2121" s="78"/>
      <c r="AB2121" s="78"/>
      <c r="AC2121" s="78"/>
      <c r="AD2121" s="78"/>
      <c r="AE2121" s="78"/>
      <c r="AF2121" s="159"/>
      <c r="AG2121" s="131"/>
      <c r="AN2121" s="78"/>
      <c r="AO2121" s="78"/>
      <c r="AP2121" s="78"/>
      <c r="AQ2121" s="78"/>
      <c r="AR2121" s="78"/>
      <c r="AS2121" s="78"/>
      <c r="AT2121" s="78"/>
      <c r="AU2121" s="78"/>
    </row>
    <row r="2122" spans="3:47" ht="12.95" customHeight="1">
      <c r="C2122" s="139"/>
      <c r="D2122" s="139"/>
      <c r="AA2122" s="78"/>
      <c r="AB2122" s="78"/>
      <c r="AC2122" s="78"/>
      <c r="AD2122" s="78"/>
      <c r="AE2122" s="78"/>
      <c r="AF2122" s="159"/>
      <c r="AG2122" s="131"/>
      <c r="AN2122" s="78"/>
      <c r="AO2122" s="78"/>
      <c r="AP2122" s="78"/>
      <c r="AQ2122" s="78"/>
      <c r="AR2122" s="78"/>
      <c r="AS2122" s="78"/>
      <c r="AT2122" s="78"/>
      <c r="AU2122" s="78"/>
    </row>
    <row r="2123" spans="3:47" ht="12.95" customHeight="1">
      <c r="C2123" s="139"/>
      <c r="D2123" s="139"/>
      <c r="AA2123" s="78"/>
      <c r="AB2123" s="78"/>
      <c r="AC2123" s="78"/>
      <c r="AD2123" s="78"/>
      <c r="AE2123" s="78"/>
      <c r="AF2123" s="159"/>
      <c r="AG2123" s="131"/>
      <c r="AN2123" s="78"/>
      <c r="AO2123" s="78"/>
      <c r="AP2123" s="78"/>
      <c r="AQ2123" s="78"/>
      <c r="AR2123" s="78"/>
      <c r="AS2123" s="78"/>
      <c r="AT2123" s="78"/>
      <c r="AU2123" s="78"/>
    </row>
    <row r="2124" spans="3:47" ht="12.95" customHeight="1">
      <c r="C2124" s="139"/>
      <c r="D2124" s="139"/>
      <c r="AA2124" s="78"/>
      <c r="AB2124" s="78"/>
      <c r="AC2124" s="78"/>
      <c r="AD2124" s="78"/>
      <c r="AE2124" s="78"/>
      <c r="AF2124" s="159"/>
      <c r="AG2124" s="131"/>
      <c r="AN2124" s="78"/>
      <c r="AO2124" s="78"/>
      <c r="AP2124" s="78"/>
      <c r="AQ2124" s="78"/>
      <c r="AR2124" s="78"/>
      <c r="AS2124" s="78"/>
      <c r="AT2124" s="78"/>
      <c r="AU2124" s="78"/>
    </row>
    <row r="2125" spans="3:47" ht="12.95" customHeight="1">
      <c r="C2125" s="139"/>
      <c r="D2125" s="139"/>
      <c r="AA2125" s="78"/>
      <c r="AB2125" s="78"/>
      <c r="AC2125" s="78"/>
      <c r="AD2125" s="78"/>
      <c r="AE2125" s="78"/>
      <c r="AF2125" s="159"/>
      <c r="AG2125" s="131"/>
      <c r="AN2125" s="78"/>
      <c r="AO2125" s="78"/>
      <c r="AP2125" s="78"/>
      <c r="AQ2125" s="78"/>
      <c r="AR2125" s="78"/>
      <c r="AS2125" s="78"/>
      <c r="AT2125" s="78"/>
      <c r="AU2125" s="78"/>
    </row>
    <row r="2126" spans="3:47" ht="12.95" customHeight="1">
      <c r="C2126" s="139"/>
      <c r="D2126" s="139"/>
      <c r="AA2126" s="78"/>
      <c r="AB2126" s="78"/>
      <c r="AC2126" s="78"/>
      <c r="AD2126" s="78"/>
      <c r="AE2126" s="78"/>
      <c r="AF2126" s="159"/>
      <c r="AG2126" s="131"/>
      <c r="AN2126" s="78"/>
      <c r="AO2126" s="78"/>
      <c r="AP2126" s="78"/>
      <c r="AQ2126" s="78"/>
      <c r="AR2126" s="78"/>
      <c r="AS2126" s="78"/>
      <c r="AT2126" s="78"/>
      <c r="AU2126" s="78"/>
    </row>
    <row r="2127" spans="3:47" ht="12.95" customHeight="1">
      <c r="C2127" s="139"/>
      <c r="D2127" s="139"/>
      <c r="AA2127" s="78"/>
      <c r="AB2127" s="78"/>
      <c r="AC2127" s="78"/>
      <c r="AD2127" s="78"/>
      <c r="AE2127" s="78"/>
      <c r="AF2127" s="159"/>
      <c r="AG2127" s="131"/>
      <c r="AN2127" s="78"/>
      <c r="AO2127" s="78"/>
      <c r="AP2127" s="78"/>
      <c r="AQ2127" s="78"/>
      <c r="AR2127" s="78"/>
      <c r="AS2127" s="78"/>
      <c r="AT2127" s="78"/>
      <c r="AU2127" s="78"/>
    </row>
    <row r="2128" spans="3:47" ht="12.95" customHeight="1">
      <c r="C2128" s="139"/>
      <c r="D2128" s="139"/>
      <c r="AA2128" s="78"/>
      <c r="AB2128" s="78"/>
      <c r="AC2128" s="78"/>
      <c r="AD2128" s="78"/>
      <c r="AE2128" s="78"/>
      <c r="AF2128" s="159"/>
      <c r="AG2128" s="131"/>
      <c r="AN2128" s="78"/>
      <c r="AO2128" s="78"/>
      <c r="AP2128" s="78"/>
      <c r="AQ2128" s="78"/>
      <c r="AR2128" s="78"/>
      <c r="AS2128" s="78"/>
      <c r="AT2128" s="78"/>
      <c r="AU2128" s="78"/>
    </row>
    <row r="2129" spans="3:47" ht="12.95" customHeight="1">
      <c r="C2129" s="139"/>
      <c r="D2129" s="139"/>
      <c r="AA2129" s="78"/>
      <c r="AB2129" s="78"/>
      <c r="AC2129" s="78"/>
      <c r="AD2129" s="78"/>
      <c r="AE2129" s="78"/>
      <c r="AF2129" s="159"/>
      <c r="AG2129" s="131"/>
      <c r="AN2129" s="78"/>
      <c r="AO2129" s="78"/>
      <c r="AP2129" s="78"/>
      <c r="AQ2129" s="78"/>
      <c r="AR2129" s="78"/>
      <c r="AS2129" s="78"/>
      <c r="AT2129" s="78"/>
      <c r="AU2129" s="78"/>
    </row>
    <row r="2130" spans="3:47" ht="12.95" customHeight="1">
      <c r="C2130" s="139"/>
      <c r="D2130" s="139"/>
      <c r="AA2130" s="78"/>
      <c r="AB2130" s="78"/>
      <c r="AC2130" s="78"/>
      <c r="AD2130" s="78"/>
      <c r="AE2130" s="78"/>
      <c r="AF2130" s="159"/>
      <c r="AG2130" s="131"/>
      <c r="AN2130" s="78"/>
      <c r="AO2130" s="78"/>
      <c r="AP2130" s="78"/>
      <c r="AQ2130" s="78"/>
      <c r="AR2130" s="78"/>
      <c r="AS2130" s="78"/>
      <c r="AT2130" s="78"/>
      <c r="AU2130" s="78"/>
    </row>
    <row r="2131" spans="3:47" ht="12.95" customHeight="1">
      <c r="C2131" s="139"/>
      <c r="D2131" s="139"/>
      <c r="AA2131" s="78"/>
      <c r="AB2131" s="78"/>
      <c r="AC2131" s="78"/>
      <c r="AD2131" s="78"/>
      <c r="AE2131" s="78"/>
      <c r="AF2131" s="159"/>
      <c r="AG2131" s="131"/>
      <c r="AN2131" s="78"/>
      <c r="AO2131" s="78"/>
      <c r="AP2131" s="78"/>
      <c r="AQ2131" s="78"/>
      <c r="AR2131" s="78"/>
      <c r="AS2131" s="78"/>
      <c r="AT2131" s="78"/>
      <c r="AU2131" s="78"/>
    </row>
    <row r="2132" spans="3:47" ht="12.95" customHeight="1">
      <c r="C2132" s="139"/>
      <c r="D2132" s="139"/>
      <c r="AA2132" s="78"/>
      <c r="AB2132" s="78"/>
      <c r="AC2132" s="78"/>
      <c r="AD2132" s="78"/>
      <c r="AE2132" s="78"/>
      <c r="AF2132" s="159"/>
      <c r="AG2132" s="131"/>
      <c r="AN2132" s="78"/>
      <c r="AO2132" s="78"/>
      <c r="AP2132" s="78"/>
      <c r="AQ2132" s="78"/>
      <c r="AR2132" s="78"/>
      <c r="AS2132" s="78"/>
      <c r="AT2132" s="78"/>
      <c r="AU2132" s="78"/>
    </row>
    <row r="2133" spans="3:47" ht="12.95" customHeight="1">
      <c r="C2133" s="139"/>
      <c r="D2133" s="139"/>
      <c r="AA2133" s="78"/>
      <c r="AB2133" s="78"/>
      <c r="AC2133" s="78"/>
      <c r="AD2133" s="78"/>
      <c r="AE2133" s="78"/>
      <c r="AF2133" s="159"/>
      <c r="AG2133" s="131"/>
      <c r="AN2133" s="78"/>
      <c r="AO2133" s="78"/>
      <c r="AP2133" s="78"/>
      <c r="AQ2133" s="78"/>
      <c r="AR2133" s="78"/>
      <c r="AS2133" s="78"/>
      <c r="AT2133" s="78"/>
      <c r="AU2133" s="78"/>
    </row>
    <row r="2134" spans="3:47" ht="12.95" customHeight="1">
      <c r="C2134" s="139"/>
      <c r="D2134" s="139"/>
      <c r="AA2134" s="78"/>
      <c r="AB2134" s="78"/>
      <c r="AC2134" s="78"/>
      <c r="AD2134" s="78"/>
      <c r="AE2134" s="78"/>
      <c r="AF2134" s="159"/>
      <c r="AG2134" s="131"/>
      <c r="AN2134" s="78"/>
      <c r="AO2134" s="78"/>
      <c r="AP2134" s="78"/>
      <c r="AQ2134" s="78"/>
      <c r="AR2134" s="78"/>
      <c r="AS2134" s="78"/>
      <c r="AT2134" s="78"/>
      <c r="AU2134" s="78"/>
    </row>
    <row r="2135" spans="3:47" ht="12.95" customHeight="1">
      <c r="C2135" s="139"/>
      <c r="D2135" s="139"/>
      <c r="AA2135" s="78"/>
      <c r="AB2135" s="78"/>
      <c r="AC2135" s="78"/>
      <c r="AD2135" s="78"/>
      <c r="AE2135" s="78"/>
      <c r="AF2135" s="159"/>
      <c r="AG2135" s="131"/>
      <c r="AN2135" s="78"/>
      <c r="AO2135" s="78"/>
      <c r="AP2135" s="78"/>
      <c r="AQ2135" s="78"/>
      <c r="AR2135" s="78"/>
      <c r="AS2135" s="78"/>
      <c r="AT2135" s="78"/>
      <c r="AU2135" s="78"/>
    </row>
    <row r="2136" spans="3:47" ht="12.95" customHeight="1">
      <c r="C2136" s="139"/>
      <c r="D2136" s="139"/>
      <c r="AA2136" s="78"/>
      <c r="AB2136" s="78"/>
      <c r="AC2136" s="78"/>
      <c r="AD2136" s="78"/>
      <c r="AE2136" s="78"/>
      <c r="AF2136" s="159"/>
      <c r="AG2136" s="131"/>
      <c r="AN2136" s="78"/>
      <c r="AO2136" s="78"/>
      <c r="AP2136" s="78"/>
      <c r="AQ2136" s="78"/>
      <c r="AR2136" s="78"/>
      <c r="AS2136" s="78"/>
      <c r="AT2136" s="78"/>
      <c r="AU2136" s="78"/>
    </row>
    <row r="2137" spans="3:47" ht="12.95" customHeight="1">
      <c r="C2137" s="139"/>
      <c r="D2137" s="139"/>
      <c r="AA2137" s="78"/>
      <c r="AB2137" s="78"/>
      <c r="AC2137" s="78"/>
      <c r="AD2137" s="78"/>
      <c r="AE2137" s="78"/>
      <c r="AF2137" s="159"/>
      <c r="AG2137" s="131"/>
      <c r="AN2137" s="78"/>
      <c r="AO2137" s="78"/>
      <c r="AP2137" s="78"/>
      <c r="AQ2137" s="78"/>
      <c r="AR2137" s="78"/>
      <c r="AS2137" s="78"/>
      <c r="AT2137" s="78"/>
      <c r="AU2137" s="78"/>
    </row>
    <row r="2138" spans="3:47" ht="12.95" customHeight="1">
      <c r="C2138" s="139"/>
      <c r="D2138" s="139"/>
      <c r="AA2138" s="78"/>
      <c r="AB2138" s="78"/>
      <c r="AC2138" s="78"/>
      <c r="AD2138" s="78"/>
      <c r="AE2138" s="78"/>
      <c r="AF2138" s="159"/>
      <c r="AG2138" s="131"/>
      <c r="AN2138" s="78"/>
      <c r="AO2138" s="78"/>
      <c r="AP2138" s="78"/>
      <c r="AQ2138" s="78"/>
      <c r="AR2138" s="78"/>
      <c r="AS2138" s="78"/>
      <c r="AT2138" s="78"/>
      <c r="AU2138" s="78"/>
    </row>
    <row r="2139" spans="3:47" ht="12.95" customHeight="1">
      <c r="C2139" s="139"/>
      <c r="D2139" s="139"/>
      <c r="AA2139" s="78"/>
      <c r="AB2139" s="78"/>
      <c r="AC2139" s="78"/>
      <c r="AD2139" s="78"/>
      <c r="AE2139" s="78"/>
      <c r="AF2139" s="159"/>
      <c r="AG2139" s="131"/>
      <c r="AN2139" s="78"/>
      <c r="AO2139" s="78"/>
      <c r="AP2139" s="78"/>
      <c r="AQ2139" s="78"/>
      <c r="AR2139" s="78"/>
      <c r="AS2139" s="78"/>
      <c r="AT2139" s="78"/>
      <c r="AU2139" s="78"/>
    </row>
    <row r="2140" spans="3:47" ht="12.95" customHeight="1">
      <c r="C2140" s="139"/>
      <c r="D2140" s="139"/>
      <c r="AA2140" s="78"/>
      <c r="AB2140" s="78"/>
      <c r="AC2140" s="78"/>
      <c r="AD2140" s="78"/>
      <c r="AE2140" s="78"/>
      <c r="AF2140" s="159"/>
      <c r="AG2140" s="131"/>
      <c r="AN2140" s="78"/>
      <c r="AO2140" s="78"/>
      <c r="AP2140" s="78"/>
      <c r="AQ2140" s="78"/>
      <c r="AR2140" s="78"/>
      <c r="AS2140" s="78"/>
      <c r="AT2140" s="78"/>
      <c r="AU2140" s="78"/>
    </row>
    <row r="2141" spans="3:47" ht="12.95" customHeight="1">
      <c r="C2141" s="139"/>
      <c r="D2141" s="139"/>
      <c r="AA2141" s="78"/>
      <c r="AB2141" s="78"/>
      <c r="AC2141" s="78"/>
      <c r="AD2141" s="78"/>
      <c r="AE2141" s="78"/>
      <c r="AF2141" s="159"/>
      <c r="AG2141" s="131"/>
      <c r="AN2141" s="78"/>
      <c r="AO2141" s="78"/>
      <c r="AP2141" s="78"/>
      <c r="AQ2141" s="78"/>
      <c r="AR2141" s="78"/>
      <c r="AS2141" s="78"/>
      <c r="AT2141" s="78"/>
      <c r="AU2141" s="78"/>
    </row>
    <row r="2142" spans="3:47" ht="12.95" customHeight="1">
      <c r="C2142" s="139"/>
      <c r="D2142" s="139"/>
      <c r="AA2142" s="78"/>
      <c r="AB2142" s="78"/>
      <c r="AC2142" s="78"/>
      <c r="AD2142" s="78"/>
      <c r="AE2142" s="78"/>
      <c r="AF2142" s="159"/>
      <c r="AG2142" s="131"/>
      <c r="AN2142" s="78"/>
      <c r="AO2142" s="78"/>
      <c r="AP2142" s="78"/>
      <c r="AQ2142" s="78"/>
      <c r="AR2142" s="78"/>
      <c r="AS2142" s="78"/>
      <c r="AT2142" s="78"/>
      <c r="AU2142" s="78"/>
    </row>
    <row r="2143" spans="3:47" ht="12.95" customHeight="1">
      <c r="C2143" s="139"/>
      <c r="D2143" s="139"/>
      <c r="AA2143" s="78"/>
      <c r="AB2143" s="78"/>
      <c r="AC2143" s="78"/>
      <c r="AD2143" s="78"/>
      <c r="AE2143" s="78"/>
      <c r="AF2143" s="159"/>
      <c r="AG2143" s="131"/>
      <c r="AN2143" s="78"/>
      <c r="AO2143" s="78"/>
      <c r="AP2143" s="78"/>
      <c r="AQ2143" s="78"/>
      <c r="AR2143" s="78"/>
      <c r="AS2143" s="78"/>
      <c r="AT2143" s="78"/>
      <c r="AU2143" s="78"/>
    </row>
    <row r="2144" spans="3:47" ht="12.95" customHeight="1">
      <c r="C2144" s="139"/>
      <c r="D2144" s="139"/>
      <c r="AA2144" s="78"/>
      <c r="AB2144" s="78"/>
      <c r="AC2144" s="78"/>
      <c r="AD2144" s="78"/>
      <c r="AE2144" s="78"/>
      <c r="AF2144" s="159"/>
      <c r="AG2144" s="131"/>
      <c r="AN2144" s="78"/>
      <c r="AO2144" s="78"/>
      <c r="AP2144" s="78"/>
      <c r="AQ2144" s="78"/>
      <c r="AR2144" s="78"/>
      <c r="AS2144" s="78"/>
      <c r="AT2144" s="78"/>
      <c r="AU2144" s="78"/>
    </row>
    <row r="2145" spans="3:47" ht="12.95" customHeight="1">
      <c r="C2145" s="139"/>
      <c r="D2145" s="139"/>
      <c r="AA2145" s="78"/>
      <c r="AB2145" s="78"/>
      <c r="AC2145" s="78"/>
      <c r="AD2145" s="78"/>
      <c r="AE2145" s="78"/>
      <c r="AF2145" s="159"/>
      <c r="AG2145" s="131"/>
      <c r="AN2145" s="78"/>
      <c r="AO2145" s="78"/>
      <c r="AP2145" s="78"/>
      <c r="AQ2145" s="78"/>
      <c r="AR2145" s="78"/>
      <c r="AS2145" s="78"/>
      <c r="AT2145" s="78"/>
      <c r="AU2145" s="78"/>
    </row>
    <row r="2146" spans="3:47" ht="12.95" customHeight="1">
      <c r="C2146" s="139"/>
      <c r="D2146" s="139"/>
      <c r="AA2146" s="78"/>
      <c r="AB2146" s="78"/>
      <c r="AC2146" s="78"/>
      <c r="AD2146" s="78"/>
      <c r="AE2146" s="78"/>
      <c r="AF2146" s="159"/>
      <c r="AG2146" s="131"/>
      <c r="AN2146" s="78"/>
      <c r="AO2146" s="78"/>
      <c r="AP2146" s="78"/>
      <c r="AQ2146" s="78"/>
      <c r="AR2146" s="78"/>
      <c r="AS2146" s="78"/>
      <c r="AT2146" s="78"/>
      <c r="AU2146" s="78"/>
    </row>
    <row r="2147" spans="3:47" ht="12.95" customHeight="1">
      <c r="C2147" s="139"/>
      <c r="D2147" s="139"/>
      <c r="AA2147" s="78"/>
      <c r="AB2147" s="78"/>
      <c r="AC2147" s="78"/>
      <c r="AD2147" s="78"/>
      <c r="AE2147" s="78"/>
      <c r="AF2147" s="159"/>
      <c r="AG2147" s="131"/>
      <c r="AN2147" s="78"/>
      <c r="AO2147" s="78"/>
      <c r="AP2147" s="78"/>
      <c r="AQ2147" s="78"/>
      <c r="AR2147" s="78"/>
      <c r="AS2147" s="78"/>
      <c r="AT2147" s="78"/>
      <c r="AU2147" s="78"/>
    </row>
    <row r="2148" spans="3:47" ht="12.95" customHeight="1">
      <c r="C2148" s="139"/>
      <c r="D2148" s="139"/>
      <c r="AA2148" s="78"/>
      <c r="AB2148" s="78"/>
      <c r="AC2148" s="78"/>
      <c r="AD2148" s="78"/>
      <c r="AE2148" s="78"/>
      <c r="AF2148" s="159"/>
      <c r="AG2148" s="131"/>
      <c r="AN2148" s="78"/>
      <c r="AO2148" s="78"/>
      <c r="AP2148" s="78"/>
      <c r="AQ2148" s="78"/>
      <c r="AR2148" s="78"/>
      <c r="AS2148" s="78"/>
      <c r="AT2148" s="78"/>
      <c r="AU2148" s="78"/>
    </row>
    <row r="2149" spans="3:47" ht="12.95" customHeight="1">
      <c r="C2149" s="139"/>
      <c r="D2149" s="139"/>
      <c r="AA2149" s="78"/>
      <c r="AB2149" s="78"/>
      <c r="AC2149" s="78"/>
      <c r="AD2149" s="78"/>
      <c r="AE2149" s="78"/>
      <c r="AF2149" s="159"/>
      <c r="AG2149" s="131"/>
      <c r="AN2149" s="78"/>
      <c r="AO2149" s="78"/>
      <c r="AP2149" s="78"/>
      <c r="AQ2149" s="78"/>
      <c r="AR2149" s="78"/>
      <c r="AS2149" s="78"/>
      <c r="AT2149" s="78"/>
      <c r="AU2149" s="78"/>
    </row>
    <row r="2150" spans="3:47" ht="12.95" customHeight="1">
      <c r="C2150" s="139"/>
      <c r="D2150" s="139"/>
      <c r="AA2150" s="78"/>
      <c r="AB2150" s="78"/>
      <c r="AC2150" s="78"/>
      <c r="AD2150" s="78"/>
      <c r="AE2150" s="78"/>
      <c r="AF2150" s="159"/>
      <c r="AG2150" s="131"/>
      <c r="AN2150" s="78"/>
      <c r="AO2150" s="78"/>
      <c r="AP2150" s="78"/>
      <c r="AQ2150" s="78"/>
      <c r="AR2150" s="78"/>
      <c r="AS2150" s="78"/>
      <c r="AT2150" s="78"/>
      <c r="AU2150" s="78"/>
    </row>
    <row r="2151" spans="3:47" ht="12.95" customHeight="1">
      <c r="C2151" s="139"/>
      <c r="D2151" s="139"/>
      <c r="AA2151" s="78"/>
      <c r="AB2151" s="78"/>
      <c r="AC2151" s="78"/>
      <c r="AD2151" s="78"/>
      <c r="AE2151" s="78"/>
      <c r="AF2151" s="159"/>
      <c r="AG2151" s="131"/>
      <c r="AN2151" s="78"/>
      <c r="AO2151" s="78"/>
      <c r="AP2151" s="78"/>
      <c r="AQ2151" s="78"/>
      <c r="AR2151" s="78"/>
      <c r="AS2151" s="78"/>
      <c r="AT2151" s="78"/>
      <c r="AU2151" s="78"/>
    </row>
    <row r="2152" spans="3:47" ht="12.95" customHeight="1">
      <c r="C2152" s="139"/>
      <c r="D2152" s="139"/>
      <c r="AA2152" s="78"/>
      <c r="AB2152" s="78"/>
      <c r="AC2152" s="78"/>
      <c r="AD2152" s="78"/>
      <c r="AE2152" s="78"/>
      <c r="AF2152" s="159"/>
      <c r="AG2152" s="131"/>
      <c r="AN2152" s="78"/>
      <c r="AO2152" s="78"/>
      <c r="AP2152" s="78"/>
      <c r="AQ2152" s="78"/>
      <c r="AR2152" s="78"/>
      <c r="AS2152" s="78"/>
      <c r="AT2152" s="78"/>
      <c r="AU2152" s="78"/>
    </row>
    <row r="2153" spans="3:47" ht="12.95" customHeight="1">
      <c r="C2153" s="139"/>
      <c r="D2153" s="139"/>
      <c r="AA2153" s="78"/>
      <c r="AB2153" s="78"/>
      <c r="AC2153" s="78"/>
      <c r="AD2153" s="78"/>
      <c r="AE2153" s="78"/>
      <c r="AF2153" s="159"/>
      <c r="AG2153" s="131"/>
      <c r="AN2153" s="78"/>
      <c r="AO2153" s="78"/>
      <c r="AP2153" s="78"/>
      <c r="AQ2153" s="78"/>
      <c r="AR2153" s="78"/>
      <c r="AS2153" s="78"/>
      <c r="AT2153" s="78"/>
      <c r="AU2153" s="78"/>
    </row>
    <row r="2154" spans="3:47" ht="12.95" customHeight="1">
      <c r="C2154" s="139"/>
      <c r="D2154" s="139"/>
      <c r="AA2154" s="78"/>
      <c r="AB2154" s="78"/>
      <c r="AC2154" s="78"/>
      <c r="AD2154" s="78"/>
      <c r="AE2154" s="78"/>
      <c r="AF2154" s="159"/>
      <c r="AG2154" s="131"/>
      <c r="AN2154" s="78"/>
      <c r="AO2154" s="78"/>
      <c r="AP2154" s="78"/>
      <c r="AQ2154" s="78"/>
      <c r="AR2154" s="78"/>
      <c r="AS2154" s="78"/>
      <c r="AT2154" s="78"/>
      <c r="AU2154" s="78"/>
    </row>
    <row r="2155" spans="3:47" ht="12.95" customHeight="1">
      <c r="C2155" s="139"/>
      <c r="D2155" s="139"/>
      <c r="AA2155" s="78"/>
      <c r="AB2155" s="78"/>
      <c r="AC2155" s="78"/>
      <c r="AD2155" s="78"/>
      <c r="AE2155" s="78"/>
      <c r="AF2155" s="159"/>
      <c r="AG2155" s="131"/>
      <c r="AN2155" s="78"/>
      <c r="AO2155" s="78"/>
      <c r="AP2155" s="78"/>
      <c r="AQ2155" s="78"/>
      <c r="AR2155" s="78"/>
      <c r="AS2155" s="78"/>
      <c r="AT2155" s="78"/>
      <c r="AU2155" s="78"/>
    </row>
    <row r="2156" spans="3:47" ht="12.95" customHeight="1">
      <c r="C2156" s="139"/>
      <c r="D2156" s="139"/>
      <c r="AA2156" s="78"/>
      <c r="AB2156" s="78"/>
      <c r="AC2156" s="78"/>
      <c r="AD2156" s="78"/>
      <c r="AE2156" s="78"/>
      <c r="AF2156" s="159"/>
      <c r="AG2156" s="131"/>
      <c r="AN2156" s="78"/>
      <c r="AO2156" s="78"/>
      <c r="AP2156" s="78"/>
      <c r="AQ2156" s="78"/>
      <c r="AR2156" s="78"/>
      <c r="AS2156" s="78"/>
      <c r="AT2156" s="78"/>
      <c r="AU2156" s="78"/>
    </row>
    <row r="2157" spans="3:47" ht="12.95" customHeight="1">
      <c r="C2157" s="139"/>
      <c r="D2157" s="139"/>
      <c r="AA2157" s="78"/>
      <c r="AB2157" s="78"/>
      <c r="AC2157" s="78"/>
      <c r="AD2157" s="78"/>
      <c r="AE2157" s="78"/>
      <c r="AF2157" s="159"/>
      <c r="AG2157" s="131"/>
      <c r="AN2157" s="78"/>
      <c r="AO2157" s="78"/>
      <c r="AP2157" s="78"/>
      <c r="AQ2157" s="78"/>
      <c r="AR2157" s="78"/>
      <c r="AS2157" s="78"/>
      <c r="AT2157" s="78"/>
      <c r="AU2157" s="78"/>
    </row>
    <row r="2158" spans="3:47" ht="12.95" customHeight="1">
      <c r="C2158" s="139"/>
      <c r="D2158" s="139"/>
      <c r="AA2158" s="78"/>
      <c r="AB2158" s="78"/>
      <c r="AC2158" s="78"/>
      <c r="AD2158" s="78"/>
      <c r="AE2158" s="78"/>
      <c r="AF2158" s="159"/>
      <c r="AG2158" s="131"/>
      <c r="AN2158" s="78"/>
      <c r="AO2158" s="78"/>
      <c r="AP2158" s="78"/>
      <c r="AQ2158" s="78"/>
      <c r="AR2158" s="78"/>
      <c r="AS2158" s="78"/>
      <c r="AT2158" s="78"/>
      <c r="AU2158" s="78"/>
    </row>
    <row r="2159" spans="3:47" ht="12.95" customHeight="1">
      <c r="C2159" s="139"/>
      <c r="D2159" s="139"/>
      <c r="AA2159" s="78"/>
      <c r="AB2159" s="78"/>
      <c r="AC2159" s="78"/>
      <c r="AD2159" s="78"/>
      <c r="AE2159" s="78"/>
      <c r="AF2159" s="159"/>
      <c r="AG2159" s="131"/>
      <c r="AN2159" s="78"/>
      <c r="AO2159" s="78"/>
      <c r="AP2159" s="78"/>
      <c r="AQ2159" s="78"/>
      <c r="AR2159" s="78"/>
      <c r="AS2159" s="78"/>
      <c r="AT2159" s="78"/>
      <c r="AU2159" s="78"/>
    </row>
    <row r="2160" spans="3:47" ht="12.95" customHeight="1">
      <c r="C2160" s="139"/>
      <c r="D2160" s="139"/>
      <c r="AA2160" s="78"/>
      <c r="AB2160" s="78"/>
      <c r="AC2160" s="78"/>
      <c r="AD2160" s="78"/>
      <c r="AE2160" s="78"/>
      <c r="AF2160" s="159"/>
      <c r="AG2160" s="131"/>
      <c r="AN2160" s="78"/>
      <c r="AO2160" s="78"/>
      <c r="AP2160" s="78"/>
      <c r="AQ2160" s="78"/>
      <c r="AR2160" s="78"/>
      <c r="AS2160" s="78"/>
      <c r="AT2160" s="78"/>
      <c r="AU2160" s="78"/>
    </row>
    <row r="2161" spans="3:47" ht="12.95" customHeight="1">
      <c r="C2161" s="139"/>
      <c r="D2161" s="139"/>
      <c r="AA2161" s="78"/>
      <c r="AB2161" s="78"/>
      <c r="AC2161" s="78"/>
      <c r="AD2161" s="78"/>
      <c r="AE2161" s="78"/>
      <c r="AF2161" s="159"/>
      <c r="AG2161" s="131"/>
      <c r="AN2161" s="78"/>
      <c r="AO2161" s="78"/>
      <c r="AP2161" s="78"/>
      <c r="AQ2161" s="78"/>
      <c r="AR2161" s="78"/>
      <c r="AS2161" s="78"/>
      <c r="AT2161" s="78"/>
      <c r="AU2161" s="78"/>
    </row>
    <row r="2162" spans="3:47" ht="12.95" customHeight="1">
      <c r="C2162" s="139"/>
      <c r="D2162" s="139"/>
      <c r="AA2162" s="78"/>
      <c r="AB2162" s="78"/>
      <c r="AC2162" s="78"/>
      <c r="AD2162" s="78"/>
      <c r="AE2162" s="78"/>
      <c r="AF2162" s="159"/>
      <c r="AG2162" s="131"/>
      <c r="AN2162" s="78"/>
      <c r="AO2162" s="78"/>
      <c r="AP2162" s="78"/>
      <c r="AQ2162" s="78"/>
      <c r="AR2162" s="78"/>
      <c r="AS2162" s="78"/>
      <c r="AT2162" s="78"/>
      <c r="AU2162" s="78"/>
    </row>
    <row r="2163" spans="3:47" ht="12.95" customHeight="1">
      <c r="C2163" s="139"/>
      <c r="D2163" s="139"/>
      <c r="AA2163" s="78"/>
      <c r="AB2163" s="78"/>
      <c r="AC2163" s="78"/>
      <c r="AD2163" s="78"/>
      <c r="AE2163" s="78"/>
      <c r="AF2163" s="159"/>
      <c r="AG2163" s="131"/>
      <c r="AN2163" s="78"/>
      <c r="AO2163" s="78"/>
      <c r="AP2163" s="78"/>
      <c r="AQ2163" s="78"/>
      <c r="AR2163" s="78"/>
      <c r="AS2163" s="78"/>
      <c r="AT2163" s="78"/>
      <c r="AU2163" s="78"/>
    </row>
    <row r="2164" spans="3:47" ht="12.95" customHeight="1">
      <c r="C2164" s="139"/>
      <c r="D2164" s="139"/>
      <c r="AA2164" s="78"/>
      <c r="AB2164" s="78"/>
      <c r="AC2164" s="78"/>
      <c r="AD2164" s="78"/>
      <c r="AE2164" s="78"/>
      <c r="AF2164" s="159"/>
      <c r="AG2164" s="131"/>
      <c r="AN2164" s="78"/>
      <c r="AO2164" s="78"/>
      <c r="AP2164" s="78"/>
      <c r="AQ2164" s="78"/>
      <c r="AR2164" s="78"/>
      <c r="AS2164" s="78"/>
      <c r="AT2164" s="78"/>
      <c r="AU2164" s="78"/>
    </row>
    <row r="2165" spans="3:47" ht="12.95" customHeight="1">
      <c r="C2165" s="139"/>
      <c r="D2165" s="139"/>
      <c r="AA2165" s="78"/>
      <c r="AB2165" s="78"/>
      <c r="AC2165" s="78"/>
      <c r="AD2165" s="78"/>
      <c r="AE2165" s="78"/>
      <c r="AF2165" s="159"/>
      <c r="AG2165" s="131"/>
      <c r="AN2165" s="78"/>
      <c r="AO2165" s="78"/>
      <c r="AP2165" s="78"/>
      <c r="AQ2165" s="78"/>
      <c r="AR2165" s="78"/>
      <c r="AS2165" s="78"/>
      <c r="AT2165" s="78"/>
      <c r="AU2165" s="78"/>
    </row>
    <row r="2166" spans="3:47" ht="12.95" customHeight="1">
      <c r="C2166" s="139"/>
      <c r="D2166" s="139"/>
      <c r="AA2166" s="78"/>
      <c r="AB2166" s="78"/>
      <c r="AC2166" s="78"/>
      <c r="AD2166" s="78"/>
      <c r="AE2166" s="78"/>
      <c r="AF2166" s="159"/>
      <c r="AG2166" s="131"/>
      <c r="AN2166" s="78"/>
      <c r="AO2166" s="78"/>
      <c r="AP2166" s="78"/>
      <c r="AQ2166" s="78"/>
      <c r="AR2166" s="78"/>
      <c r="AS2166" s="78"/>
      <c r="AT2166" s="78"/>
      <c r="AU2166" s="78"/>
    </row>
    <row r="2167" spans="3:47" ht="12.95" customHeight="1">
      <c r="C2167" s="139"/>
      <c r="D2167" s="139"/>
      <c r="AA2167" s="78"/>
      <c r="AB2167" s="78"/>
      <c r="AC2167" s="78"/>
      <c r="AD2167" s="78"/>
      <c r="AE2167" s="78"/>
      <c r="AF2167" s="159"/>
      <c r="AG2167" s="131"/>
      <c r="AN2167" s="78"/>
      <c r="AO2167" s="78"/>
      <c r="AP2167" s="78"/>
      <c r="AQ2167" s="78"/>
      <c r="AR2167" s="78"/>
      <c r="AS2167" s="78"/>
      <c r="AT2167" s="78"/>
      <c r="AU2167" s="78"/>
    </row>
    <row r="2168" spans="3:47" ht="12.95" customHeight="1">
      <c r="C2168" s="139"/>
      <c r="D2168" s="139"/>
      <c r="AA2168" s="78"/>
      <c r="AB2168" s="78"/>
      <c r="AC2168" s="78"/>
      <c r="AD2168" s="78"/>
      <c r="AE2168" s="78"/>
      <c r="AF2168" s="159"/>
      <c r="AG2168" s="131"/>
      <c r="AN2168" s="78"/>
      <c r="AO2168" s="78"/>
      <c r="AP2168" s="78"/>
      <c r="AQ2168" s="78"/>
      <c r="AR2168" s="78"/>
      <c r="AS2168" s="78"/>
      <c r="AT2168" s="78"/>
      <c r="AU2168" s="78"/>
    </row>
    <row r="2169" spans="3:47" ht="12.95" customHeight="1">
      <c r="C2169" s="139"/>
      <c r="D2169" s="139"/>
      <c r="AA2169" s="78"/>
      <c r="AB2169" s="78"/>
      <c r="AC2169" s="78"/>
      <c r="AD2169" s="78"/>
      <c r="AE2169" s="78"/>
      <c r="AF2169" s="159"/>
      <c r="AG2169" s="131"/>
      <c r="AN2169" s="78"/>
      <c r="AO2169" s="78"/>
      <c r="AP2169" s="78"/>
      <c r="AQ2169" s="78"/>
      <c r="AR2169" s="78"/>
      <c r="AS2169" s="78"/>
      <c r="AT2169" s="78"/>
      <c r="AU2169" s="78"/>
    </row>
    <row r="2170" spans="3:47" ht="12.95" customHeight="1">
      <c r="C2170" s="139"/>
      <c r="D2170" s="139"/>
      <c r="AA2170" s="78"/>
      <c r="AB2170" s="78"/>
      <c r="AC2170" s="78"/>
      <c r="AD2170" s="78"/>
      <c r="AE2170" s="78"/>
      <c r="AF2170" s="159"/>
      <c r="AG2170" s="131"/>
      <c r="AN2170" s="78"/>
      <c r="AO2170" s="78"/>
      <c r="AP2170" s="78"/>
      <c r="AQ2170" s="78"/>
      <c r="AR2170" s="78"/>
      <c r="AS2170" s="78"/>
      <c r="AT2170" s="78"/>
      <c r="AU2170" s="78"/>
    </row>
    <row r="2171" spans="3:47" ht="12.95" customHeight="1">
      <c r="C2171" s="139"/>
      <c r="D2171" s="139"/>
      <c r="AA2171" s="78"/>
      <c r="AB2171" s="78"/>
      <c r="AC2171" s="78"/>
      <c r="AD2171" s="78"/>
      <c r="AE2171" s="78"/>
      <c r="AF2171" s="159"/>
      <c r="AG2171" s="131"/>
      <c r="AN2171" s="78"/>
      <c r="AO2171" s="78"/>
      <c r="AP2171" s="78"/>
      <c r="AQ2171" s="78"/>
      <c r="AR2171" s="78"/>
      <c r="AS2171" s="78"/>
      <c r="AT2171" s="78"/>
      <c r="AU2171" s="78"/>
    </row>
    <row r="2172" spans="3:47" ht="12.95" customHeight="1">
      <c r="C2172" s="139"/>
      <c r="D2172" s="139"/>
      <c r="AA2172" s="78"/>
      <c r="AB2172" s="78"/>
      <c r="AC2172" s="78"/>
      <c r="AD2172" s="78"/>
      <c r="AE2172" s="78"/>
      <c r="AF2172" s="159"/>
      <c r="AG2172" s="131"/>
      <c r="AN2172" s="78"/>
      <c r="AO2172" s="78"/>
      <c r="AP2172" s="78"/>
      <c r="AQ2172" s="78"/>
      <c r="AR2172" s="78"/>
      <c r="AS2172" s="78"/>
      <c r="AT2172" s="78"/>
      <c r="AU2172" s="78"/>
    </row>
    <row r="2173" spans="3:47" ht="12.95" customHeight="1">
      <c r="C2173" s="139"/>
      <c r="D2173" s="139"/>
      <c r="AA2173" s="78"/>
      <c r="AB2173" s="78"/>
      <c r="AC2173" s="78"/>
      <c r="AD2173" s="78"/>
      <c r="AE2173" s="78"/>
      <c r="AF2173" s="159"/>
      <c r="AG2173" s="131"/>
      <c r="AN2173" s="78"/>
      <c r="AO2173" s="78"/>
      <c r="AP2173" s="78"/>
      <c r="AQ2173" s="78"/>
      <c r="AR2173" s="78"/>
      <c r="AS2173" s="78"/>
      <c r="AT2173" s="78"/>
      <c r="AU2173" s="78"/>
    </row>
    <row r="2174" spans="3:47" ht="12.95" customHeight="1">
      <c r="C2174" s="139"/>
      <c r="D2174" s="139"/>
      <c r="AA2174" s="78"/>
      <c r="AB2174" s="78"/>
      <c r="AC2174" s="78"/>
      <c r="AD2174" s="78"/>
      <c r="AE2174" s="78"/>
      <c r="AF2174" s="159"/>
      <c r="AG2174" s="131"/>
      <c r="AN2174" s="78"/>
      <c r="AO2174" s="78"/>
      <c r="AP2174" s="78"/>
      <c r="AQ2174" s="78"/>
      <c r="AR2174" s="78"/>
      <c r="AS2174" s="78"/>
      <c r="AT2174" s="78"/>
      <c r="AU2174" s="78"/>
    </row>
    <row r="2175" spans="3:47" ht="12.95" customHeight="1">
      <c r="C2175" s="139"/>
      <c r="D2175" s="139"/>
      <c r="AA2175" s="78"/>
      <c r="AB2175" s="78"/>
      <c r="AC2175" s="78"/>
      <c r="AD2175" s="78"/>
      <c r="AE2175" s="78"/>
      <c r="AF2175" s="159"/>
      <c r="AG2175" s="131"/>
      <c r="AN2175" s="78"/>
      <c r="AO2175" s="78"/>
      <c r="AP2175" s="78"/>
      <c r="AQ2175" s="78"/>
      <c r="AR2175" s="78"/>
      <c r="AS2175" s="78"/>
      <c r="AT2175" s="78"/>
      <c r="AU2175" s="78"/>
    </row>
    <row r="2176" spans="3:47" ht="12.95" customHeight="1">
      <c r="C2176" s="139"/>
      <c r="D2176" s="139"/>
      <c r="AA2176" s="78"/>
      <c r="AB2176" s="78"/>
      <c r="AC2176" s="78"/>
      <c r="AD2176" s="78"/>
      <c r="AE2176" s="78"/>
      <c r="AF2176" s="159"/>
      <c r="AG2176" s="131"/>
      <c r="AN2176" s="78"/>
      <c r="AO2176" s="78"/>
      <c r="AP2176" s="78"/>
      <c r="AQ2176" s="78"/>
      <c r="AR2176" s="78"/>
      <c r="AS2176" s="78"/>
      <c r="AT2176" s="78"/>
      <c r="AU2176" s="78"/>
    </row>
    <row r="2177" spans="3:47" ht="12.95" customHeight="1">
      <c r="C2177" s="139"/>
      <c r="D2177" s="139"/>
      <c r="AA2177" s="78"/>
      <c r="AB2177" s="78"/>
      <c r="AC2177" s="78"/>
      <c r="AD2177" s="78"/>
      <c r="AE2177" s="78"/>
      <c r="AF2177" s="159"/>
      <c r="AG2177" s="131"/>
      <c r="AN2177" s="78"/>
      <c r="AO2177" s="78"/>
      <c r="AP2177" s="78"/>
      <c r="AQ2177" s="78"/>
      <c r="AR2177" s="78"/>
      <c r="AS2177" s="78"/>
      <c r="AT2177" s="78"/>
      <c r="AU2177" s="78"/>
    </row>
    <row r="2178" spans="3:47" ht="12.95" customHeight="1">
      <c r="C2178" s="139"/>
      <c r="D2178" s="139"/>
      <c r="AA2178" s="78"/>
      <c r="AB2178" s="78"/>
      <c r="AC2178" s="78"/>
      <c r="AD2178" s="78"/>
      <c r="AE2178" s="78"/>
      <c r="AF2178" s="159"/>
      <c r="AG2178" s="131"/>
      <c r="AN2178" s="78"/>
      <c r="AO2178" s="78"/>
      <c r="AP2178" s="78"/>
      <c r="AQ2178" s="78"/>
      <c r="AR2178" s="78"/>
      <c r="AS2178" s="78"/>
      <c r="AT2178" s="78"/>
      <c r="AU2178" s="78"/>
    </row>
    <row r="2179" spans="3:47" ht="12.95" customHeight="1">
      <c r="C2179" s="139"/>
      <c r="D2179" s="139"/>
      <c r="AA2179" s="78"/>
      <c r="AB2179" s="78"/>
      <c r="AC2179" s="78"/>
      <c r="AD2179" s="78"/>
      <c r="AE2179" s="78"/>
      <c r="AF2179" s="159"/>
      <c r="AG2179" s="131"/>
      <c r="AN2179" s="78"/>
      <c r="AO2179" s="78"/>
      <c r="AP2179" s="78"/>
      <c r="AQ2179" s="78"/>
      <c r="AR2179" s="78"/>
      <c r="AS2179" s="78"/>
      <c r="AT2179" s="78"/>
      <c r="AU2179" s="78"/>
    </row>
    <row r="2180" spans="3:47" ht="12.95" customHeight="1">
      <c r="C2180" s="139"/>
      <c r="D2180" s="139"/>
      <c r="AA2180" s="78"/>
      <c r="AB2180" s="78"/>
      <c r="AC2180" s="78"/>
      <c r="AD2180" s="78"/>
      <c r="AE2180" s="78"/>
      <c r="AF2180" s="159"/>
      <c r="AG2180" s="131"/>
      <c r="AN2180" s="78"/>
      <c r="AO2180" s="78"/>
      <c r="AP2180" s="78"/>
      <c r="AQ2180" s="78"/>
      <c r="AR2180" s="78"/>
      <c r="AS2180" s="78"/>
      <c r="AT2180" s="78"/>
      <c r="AU2180" s="78"/>
    </row>
    <row r="2181" spans="3:47" ht="12.95" customHeight="1">
      <c r="C2181" s="139"/>
      <c r="D2181" s="139"/>
      <c r="AA2181" s="78"/>
      <c r="AB2181" s="78"/>
      <c r="AC2181" s="78"/>
      <c r="AD2181" s="78"/>
      <c r="AE2181" s="78"/>
      <c r="AF2181" s="159"/>
      <c r="AG2181" s="131"/>
      <c r="AN2181" s="78"/>
      <c r="AO2181" s="78"/>
      <c r="AP2181" s="78"/>
      <c r="AQ2181" s="78"/>
      <c r="AR2181" s="78"/>
      <c r="AS2181" s="78"/>
      <c r="AT2181" s="78"/>
      <c r="AU2181" s="78"/>
    </row>
    <row r="2182" spans="3:47" ht="12.95" customHeight="1">
      <c r="C2182" s="139"/>
      <c r="D2182" s="139"/>
      <c r="AA2182" s="78"/>
      <c r="AB2182" s="78"/>
      <c r="AC2182" s="78"/>
      <c r="AD2182" s="78"/>
      <c r="AE2182" s="78"/>
      <c r="AF2182" s="159"/>
      <c r="AG2182" s="131"/>
      <c r="AN2182" s="78"/>
      <c r="AO2182" s="78"/>
      <c r="AP2182" s="78"/>
      <c r="AQ2182" s="78"/>
      <c r="AR2182" s="78"/>
      <c r="AS2182" s="78"/>
      <c r="AT2182" s="78"/>
      <c r="AU2182" s="78"/>
    </row>
    <row r="2183" spans="3:47" ht="12.95" customHeight="1">
      <c r="C2183" s="139"/>
      <c r="D2183" s="139"/>
      <c r="AA2183" s="78"/>
      <c r="AB2183" s="78"/>
      <c r="AC2183" s="78"/>
      <c r="AD2183" s="78"/>
      <c r="AE2183" s="78"/>
      <c r="AF2183" s="159"/>
      <c r="AG2183" s="131"/>
      <c r="AN2183" s="78"/>
      <c r="AO2183" s="78"/>
      <c r="AP2183" s="78"/>
      <c r="AQ2183" s="78"/>
      <c r="AR2183" s="78"/>
      <c r="AS2183" s="78"/>
      <c r="AT2183" s="78"/>
      <c r="AU2183" s="78"/>
    </row>
    <row r="2184" spans="3:47" ht="12.95" customHeight="1">
      <c r="C2184" s="139"/>
      <c r="D2184" s="139"/>
      <c r="AA2184" s="78"/>
      <c r="AB2184" s="78"/>
      <c r="AC2184" s="78"/>
      <c r="AD2184" s="78"/>
      <c r="AE2184" s="78"/>
      <c r="AF2184" s="159"/>
      <c r="AG2184" s="131"/>
      <c r="AN2184" s="78"/>
      <c r="AO2184" s="78"/>
      <c r="AP2184" s="78"/>
      <c r="AQ2184" s="78"/>
      <c r="AR2184" s="78"/>
      <c r="AS2184" s="78"/>
      <c r="AT2184" s="78"/>
      <c r="AU2184" s="78"/>
    </row>
    <row r="2185" spans="3:47" ht="12.95" customHeight="1">
      <c r="C2185" s="139"/>
      <c r="D2185" s="139"/>
      <c r="AA2185" s="78"/>
      <c r="AB2185" s="78"/>
      <c r="AC2185" s="78"/>
      <c r="AD2185" s="78"/>
      <c r="AE2185" s="78"/>
      <c r="AF2185" s="159"/>
      <c r="AG2185" s="131"/>
      <c r="AN2185" s="78"/>
      <c r="AO2185" s="78"/>
      <c r="AP2185" s="78"/>
      <c r="AQ2185" s="78"/>
      <c r="AR2185" s="78"/>
      <c r="AS2185" s="78"/>
      <c r="AT2185" s="78"/>
      <c r="AU2185" s="78"/>
    </row>
    <row r="2186" spans="3:47" ht="12.95" customHeight="1">
      <c r="C2186" s="139"/>
      <c r="D2186" s="139"/>
      <c r="AA2186" s="78"/>
      <c r="AB2186" s="78"/>
      <c r="AC2186" s="78"/>
      <c r="AD2186" s="78"/>
      <c r="AE2186" s="78"/>
      <c r="AF2186" s="159"/>
      <c r="AG2186" s="131"/>
      <c r="AN2186" s="78"/>
      <c r="AO2186" s="78"/>
      <c r="AP2186" s="78"/>
      <c r="AQ2186" s="78"/>
      <c r="AR2186" s="78"/>
      <c r="AS2186" s="78"/>
      <c r="AT2186" s="78"/>
      <c r="AU2186" s="78"/>
    </row>
    <row r="2187" spans="3:47" ht="12.95" customHeight="1">
      <c r="C2187" s="139"/>
      <c r="D2187" s="139"/>
      <c r="AA2187" s="78"/>
      <c r="AB2187" s="78"/>
      <c r="AC2187" s="78"/>
      <c r="AD2187" s="78"/>
      <c r="AE2187" s="78"/>
      <c r="AF2187" s="159"/>
      <c r="AG2187" s="131"/>
      <c r="AN2187" s="78"/>
      <c r="AO2187" s="78"/>
      <c r="AP2187" s="78"/>
      <c r="AQ2187" s="78"/>
      <c r="AR2187" s="78"/>
      <c r="AS2187" s="78"/>
      <c r="AT2187" s="78"/>
      <c r="AU2187" s="78"/>
    </row>
    <row r="2188" spans="3:47" ht="12.95" customHeight="1">
      <c r="C2188" s="139"/>
      <c r="D2188" s="139"/>
      <c r="AA2188" s="78"/>
      <c r="AB2188" s="78"/>
      <c r="AC2188" s="78"/>
      <c r="AD2188" s="78"/>
      <c r="AE2188" s="78"/>
      <c r="AF2188" s="159"/>
      <c r="AG2188" s="131"/>
      <c r="AN2188" s="78"/>
      <c r="AO2188" s="78"/>
      <c r="AP2188" s="78"/>
      <c r="AQ2188" s="78"/>
      <c r="AR2188" s="78"/>
      <c r="AS2188" s="78"/>
      <c r="AT2188" s="78"/>
      <c r="AU2188" s="78"/>
    </row>
    <row r="2189" spans="3:47" ht="12.95" customHeight="1">
      <c r="C2189" s="139"/>
      <c r="D2189" s="139"/>
      <c r="AA2189" s="78"/>
      <c r="AB2189" s="78"/>
      <c r="AC2189" s="78"/>
      <c r="AD2189" s="78"/>
      <c r="AE2189" s="78"/>
      <c r="AF2189" s="159"/>
      <c r="AG2189" s="131"/>
      <c r="AN2189" s="78"/>
      <c r="AO2189" s="78"/>
      <c r="AP2189" s="78"/>
      <c r="AQ2189" s="78"/>
      <c r="AR2189" s="78"/>
      <c r="AS2189" s="78"/>
      <c r="AT2189" s="78"/>
      <c r="AU2189" s="78"/>
    </row>
    <row r="2190" spans="3:47" ht="12.95" customHeight="1">
      <c r="C2190" s="139"/>
      <c r="D2190" s="139"/>
      <c r="AA2190" s="78"/>
      <c r="AB2190" s="78"/>
      <c r="AC2190" s="78"/>
      <c r="AD2190" s="78"/>
      <c r="AE2190" s="78"/>
      <c r="AF2190" s="159"/>
      <c r="AG2190" s="131"/>
      <c r="AN2190" s="78"/>
      <c r="AO2190" s="78"/>
      <c r="AP2190" s="78"/>
      <c r="AQ2190" s="78"/>
      <c r="AR2190" s="78"/>
      <c r="AS2190" s="78"/>
      <c r="AT2190" s="78"/>
      <c r="AU2190" s="78"/>
    </row>
    <row r="2191" spans="3:47" ht="12.95" customHeight="1">
      <c r="C2191" s="139"/>
      <c r="D2191" s="139"/>
      <c r="AA2191" s="78"/>
      <c r="AB2191" s="78"/>
      <c r="AC2191" s="78"/>
      <c r="AD2191" s="78"/>
      <c r="AE2191" s="78"/>
      <c r="AF2191" s="159"/>
      <c r="AG2191" s="131"/>
      <c r="AN2191" s="78"/>
      <c r="AO2191" s="78"/>
      <c r="AP2191" s="78"/>
      <c r="AQ2191" s="78"/>
      <c r="AR2191" s="78"/>
      <c r="AS2191" s="78"/>
      <c r="AT2191" s="78"/>
      <c r="AU2191" s="78"/>
    </row>
    <row r="2192" spans="3:47" ht="12.95" customHeight="1">
      <c r="C2192" s="139"/>
      <c r="D2192" s="139"/>
      <c r="AA2192" s="78"/>
      <c r="AB2192" s="78"/>
      <c r="AC2192" s="78"/>
      <c r="AD2192" s="78"/>
      <c r="AE2192" s="78"/>
      <c r="AF2192" s="159"/>
      <c r="AG2192" s="131"/>
      <c r="AN2192" s="78"/>
      <c r="AO2192" s="78"/>
      <c r="AP2192" s="78"/>
      <c r="AQ2192" s="78"/>
      <c r="AR2192" s="78"/>
      <c r="AS2192" s="78"/>
      <c r="AT2192" s="78"/>
      <c r="AU2192" s="78"/>
    </row>
    <row r="2193" spans="3:47" ht="12.95" customHeight="1">
      <c r="C2193" s="139"/>
      <c r="D2193" s="139"/>
      <c r="AA2193" s="78"/>
      <c r="AB2193" s="78"/>
      <c r="AC2193" s="78"/>
      <c r="AD2193" s="78"/>
      <c r="AE2193" s="78"/>
      <c r="AF2193" s="159"/>
      <c r="AG2193" s="131"/>
      <c r="AN2193" s="78"/>
      <c r="AO2193" s="78"/>
      <c r="AP2193" s="78"/>
      <c r="AQ2193" s="78"/>
      <c r="AR2193" s="78"/>
      <c r="AS2193" s="78"/>
      <c r="AT2193" s="78"/>
      <c r="AU2193" s="78"/>
    </row>
    <row r="2194" spans="3:47" ht="12.95" customHeight="1">
      <c r="C2194" s="139"/>
      <c r="D2194" s="139"/>
      <c r="AA2194" s="78"/>
      <c r="AB2194" s="78"/>
      <c r="AC2194" s="78"/>
      <c r="AD2194" s="78"/>
      <c r="AE2194" s="78"/>
      <c r="AF2194" s="159"/>
      <c r="AG2194" s="131"/>
      <c r="AN2194" s="78"/>
      <c r="AO2194" s="78"/>
      <c r="AP2194" s="78"/>
      <c r="AQ2194" s="78"/>
      <c r="AR2194" s="78"/>
      <c r="AS2194" s="78"/>
      <c r="AT2194" s="78"/>
      <c r="AU2194" s="78"/>
    </row>
    <row r="2195" spans="3:47" ht="12.95" customHeight="1">
      <c r="C2195" s="139"/>
      <c r="D2195" s="139"/>
      <c r="AA2195" s="78"/>
      <c r="AB2195" s="78"/>
      <c r="AC2195" s="78"/>
      <c r="AD2195" s="78"/>
      <c r="AE2195" s="78"/>
      <c r="AF2195" s="159"/>
      <c r="AG2195" s="131"/>
      <c r="AN2195" s="78"/>
      <c r="AO2195" s="78"/>
      <c r="AP2195" s="78"/>
      <c r="AQ2195" s="78"/>
      <c r="AR2195" s="78"/>
      <c r="AS2195" s="78"/>
      <c r="AT2195" s="78"/>
      <c r="AU2195" s="78"/>
    </row>
    <row r="2196" spans="3:47" ht="12.95" customHeight="1">
      <c r="C2196" s="139"/>
      <c r="D2196" s="139"/>
      <c r="AA2196" s="78"/>
      <c r="AB2196" s="78"/>
      <c r="AC2196" s="78"/>
      <c r="AD2196" s="78"/>
      <c r="AE2196" s="78"/>
      <c r="AF2196" s="159"/>
      <c r="AG2196" s="131"/>
      <c r="AN2196" s="78"/>
      <c r="AO2196" s="78"/>
      <c r="AP2196" s="78"/>
      <c r="AQ2196" s="78"/>
      <c r="AR2196" s="78"/>
      <c r="AS2196" s="78"/>
      <c r="AT2196" s="78"/>
      <c r="AU2196" s="78"/>
    </row>
    <row r="2197" spans="3:47" ht="12.95" customHeight="1">
      <c r="C2197" s="139"/>
      <c r="D2197" s="139"/>
      <c r="AA2197" s="78"/>
      <c r="AB2197" s="78"/>
      <c r="AC2197" s="78"/>
      <c r="AD2197" s="78"/>
      <c r="AE2197" s="78"/>
      <c r="AF2197" s="159"/>
      <c r="AG2197" s="131"/>
      <c r="AN2197" s="78"/>
      <c r="AO2197" s="78"/>
      <c r="AP2197" s="78"/>
      <c r="AQ2197" s="78"/>
      <c r="AR2197" s="78"/>
      <c r="AS2197" s="78"/>
      <c r="AT2197" s="78"/>
      <c r="AU2197" s="78"/>
    </row>
    <row r="2198" spans="3:47" ht="12.95" customHeight="1">
      <c r="C2198" s="139"/>
      <c r="D2198" s="139"/>
      <c r="AA2198" s="78"/>
      <c r="AB2198" s="78"/>
      <c r="AC2198" s="78"/>
      <c r="AD2198" s="78"/>
      <c r="AE2198" s="78"/>
      <c r="AF2198" s="159"/>
      <c r="AG2198" s="131"/>
      <c r="AN2198" s="78"/>
      <c r="AO2198" s="78"/>
      <c r="AP2198" s="78"/>
      <c r="AQ2198" s="78"/>
      <c r="AR2198" s="78"/>
      <c r="AS2198" s="78"/>
      <c r="AT2198" s="78"/>
      <c r="AU2198" s="78"/>
    </row>
    <row r="2199" spans="3:47" ht="12.95" customHeight="1">
      <c r="C2199" s="139"/>
      <c r="D2199" s="139"/>
      <c r="AA2199" s="78"/>
      <c r="AB2199" s="78"/>
      <c r="AC2199" s="78"/>
      <c r="AD2199" s="78"/>
      <c r="AE2199" s="78"/>
      <c r="AF2199" s="159"/>
      <c r="AG2199" s="131"/>
      <c r="AN2199" s="78"/>
      <c r="AO2199" s="78"/>
      <c r="AP2199" s="78"/>
      <c r="AQ2199" s="78"/>
      <c r="AR2199" s="78"/>
      <c r="AS2199" s="78"/>
      <c r="AT2199" s="78"/>
      <c r="AU2199" s="78"/>
    </row>
    <row r="2200" spans="3:47" ht="12.95" customHeight="1">
      <c r="C2200" s="139"/>
      <c r="D2200" s="139"/>
      <c r="AA2200" s="78"/>
      <c r="AB2200" s="78"/>
      <c r="AC2200" s="78"/>
      <c r="AD2200" s="78"/>
      <c r="AE2200" s="78"/>
      <c r="AF2200" s="159"/>
      <c r="AG2200" s="131"/>
      <c r="AN2200" s="78"/>
      <c r="AO2200" s="78"/>
      <c r="AP2200" s="78"/>
      <c r="AQ2200" s="78"/>
      <c r="AR2200" s="78"/>
      <c r="AS2200" s="78"/>
      <c r="AT2200" s="78"/>
      <c r="AU2200" s="78"/>
    </row>
    <row r="2201" spans="3:47" ht="12.95" customHeight="1">
      <c r="C2201" s="139"/>
      <c r="D2201" s="139"/>
      <c r="AA2201" s="78"/>
      <c r="AB2201" s="78"/>
      <c r="AC2201" s="78"/>
      <c r="AD2201" s="78"/>
      <c r="AE2201" s="78"/>
      <c r="AF2201" s="159"/>
      <c r="AG2201" s="131"/>
      <c r="AN2201" s="78"/>
      <c r="AO2201" s="78"/>
      <c r="AP2201" s="78"/>
      <c r="AQ2201" s="78"/>
      <c r="AR2201" s="78"/>
      <c r="AS2201" s="78"/>
      <c r="AT2201" s="78"/>
      <c r="AU2201" s="78"/>
    </row>
    <row r="2202" spans="3:47" ht="12.95" customHeight="1">
      <c r="C2202" s="139"/>
      <c r="D2202" s="139"/>
      <c r="AA2202" s="78"/>
      <c r="AB2202" s="78"/>
      <c r="AC2202" s="78"/>
      <c r="AD2202" s="78"/>
      <c r="AE2202" s="78"/>
      <c r="AF2202" s="159"/>
      <c r="AG2202" s="131"/>
      <c r="AN2202" s="78"/>
      <c r="AO2202" s="78"/>
      <c r="AP2202" s="78"/>
      <c r="AQ2202" s="78"/>
      <c r="AR2202" s="78"/>
      <c r="AS2202" s="78"/>
      <c r="AT2202" s="78"/>
      <c r="AU2202" s="78"/>
    </row>
    <row r="2203" spans="3:47" ht="12.95" customHeight="1">
      <c r="C2203" s="139"/>
      <c r="D2203" s="139"/>
      <c r="AA2203" s="78"/>
      <c r="AB2203" s="78"/>
      <c r="AC2203" s="78"/>
      <c r="AD2203" s="78"/>
      <c r="AE2203" s="78"/>
      <c r="AF2203" s="159"/>
      <c r="AG2203" s="131"/>
      <c r="AN2203" s="78"/>
      <c r="AO2203" s="78"/>
      <c r="AP2203" s="78"/>
      <c r="AQ2203" s="78"/>
      <c r="AR2203" s="78"/>
      <c r="AS2203" s="78"/>
      <c r="AT2203" s="78"/>
      <c r="AU2203" s="78"/>
    </row>
    <row r="2204" spans="3:47" ht="12.95" customHeight="1">
      <c r="C2204" s="139"/>
      <c r="D2204" s="139"/>
      <c r="AA2204" s="78"/>
      <c r="AB2204" s="78"/>
      <c r="AC2204" s="78"/>
      <c r="AD2204" s="78"/>
      <c r="AE2204" s="78"/>
      <c r="AF2204" s="159"/>
      <c r="AG2204" s="131"/>
      <c r="AN2204" s="78"/>
      <c r="AO2204" s="78"/>
      <c r="AP2204" s="78"/>
      <c r="AQ2204" s="78"/>
      <c r="AR2204" s="78"/>
      <c r="AS2204" s="78"/>
      <c r="AT2204" s="78"/>
      <c r="AU2204" s="78"/>
    </row>
    <row r="2205" spans="3:47" ht="12.95" customHeight="1">
      <c r="C2205" s="139"/>
      <c r="D2205" s="139"/>
      <c r="AA2205" s="78"/>
      <c r="AB2205" s="78"/>
      <c r="AC2205" s="78"/>
      <c r="AD2205" s="78"/>
      <c r="AE2205" s="78"/>
      <c r="AF2205" s="159"/>
      <c r="AG2205" s="131"/>
      <c r="AN2205" s="78"/>
      <c r="AO2205" s="78"/>
      <c r="AP2205" s="78"/>
      <c r="AQ2205" s="78"/>
      <c r="AR2205" s="78"/>
      <c r="AS2205" s="78"/>
      <c r="AT2205" s="78"/>
      <c r="AU2205" s="78"/>
    </row>
    <row r="2206" spans="3:47" ht="12.95" customHeight="1">
      <c r="C2206" s="139"/>
      <c r="D2206" s="139"/>
      <c r="AA2206" s="78"/>
      <c r="AB2206" s="78"/>
      <c r="AC2206" s="78"/>
      <c r="AD2206" s="78"/>
      <c r="AE2206" s="78"/>
      <c r="AF2206" s="159"/>
      <c r="AG2206" s="131"/>
      <c r="AN2206" s="78"/>
      <c r="AO2206" s="78"/>
      <c r="AP2206" s="78"/>
      <c r="AQ2206" s="78"/>
      <c r="AR2206" s="78"/>
      <c r="AS2206" s="78"/>
      <c r="AT2206" s="78"/>
      <c r="AU2206" s="78"/>
    </row>
    <row r="2207" spans="3:47" ht="12.95" customHeight="1">
      <c r="C2207" s="139"/>
      <c r="D2207" s="139"/>
      <c r="AA2207" s="78"/>
      <c r="AB2207" s="78"/>
      <c r="AC2207" s="78"/>
      <c r="AD2207" s="78"/>
      <c r="AE2207" s="78"/>
      <c r="AF2207" s="159"/>
      <c r="AG2207" s="131"/>
      <c r="AN2207" s="78"/>
      <c r="AO2207" s="78"/>
      <c r="AP2207" s="78"/>
      <c r="AQ2207" s="78"/>
      <c r="AR2207" s="78"/>
      <c r="AS2207" s="78"/>
      <c r="AT2207" s="78"/>
      <c r="AU2207" s="78"/>
    </row>
    <row r="2208" spans="3:47" ht="12.95" customHeight="1">
      <c r="C2208" s="139"/>
      <c r="D2208" s="139"/>
      <c r="AA2208" s="78"/>
      <c r="AB2208" s="78"/>
      <c r="AC2208" s="78"/>
      <c r="AD2208" s="78"/>
      <c r="AE2208" s="78"/>
      <c r="AF2208" s="159"/>
      <c r="AG2208" s="131"/>
      <c r="AN2208" s="78"/>
      <c r="AO2208" s="78"/>
      <c r="AP2208" s="78"/>
      <c r="AQ2208" s="78"/>
      <c r="AR2208" s="78"/>
      <c r="AS2208" s="78"/>
      <c r="AT2208" s="78"/>
      <c r="AU2208" s="78"/>
    </row>
    <row r="2209" spans="3:47" ht="12.95" customHeight="1">
      <c r="C2209" s="139"/>
      <c r="D2209" s="139"/>
      <c r="AA2209" s="78"/>
      <c r="AB2209" s="78"/>
      <c r="AC2209" s="78"/>
      <c r="AD2209" s="78"/>
      <c r="AE2209" s="78"/>
      <c r="AF2209" s="159"/>
      <c r="AG2209" s="131"/>
      <c r="AN2209" s="78"/>
      <c r="AO2209" s="78"/>
      <c r="AP2209" s="78"/>
      <c r="AQ2209" s="78"/>
      <c r="AR2209" s="78"/>
      <c r="AS2209" s="78"/>
      <c r="AT2209" s="78"/>
      <c r="AU2209" s="78"/>
    </row>
    <row r="2210" spans="3:47" ht="12.95" customHeight="1">
      <c r="C2210" s="139"/>
      <c r="D2210" s="139"/>
      <c r="AA2210" s="78"/>
      <c r="AB2210" s="78"/>
      <c r="AC2210" s="78"/>
      <c r="AD2210" s="78"/>
      <c r="AE2210" s="78"/>
      <c r="AF2210" s="159"/>
      <c r="AG2210" s="131"/>
      <c r="AN2210" s="78"/>
      <c r="AO2210" s="78"/>
      <c r="AP2210" s="78"/>
      <c r="AQ2210" s="78"/>
      <c r="AR2210" s="78"/>
      <c r="AS2210" s="78"/>
      <c r="AT2210" s="78"/>
      <c r="AU2210" s="78"/>
    </row>
    <row r="2211" spans="3:47" ht="12.95" customHeight="1">
      <c r="C2211" s="139"/>
      <c r="D2211" s="139"/>
      <c r="AA2211" s="78"/>
      <c r="AB2211" s="78"/>
      <c r="AC2211" s="78"/>
      <c r="AD2211" s="78"/>
      <c r="AE2211" s="78"/>
      <c r="AF2211" s="159"/>
      <c r="AG2211" s="131"/>
      <c r="AN2211" s="78"/>
      <c r="AO2211" s="78"/>
      <c r="AP2211" s="78"/>
      <c r="AQ2211" s="78"/>
      <c r="AR2211" s="78"/>
      <c r="AS2211" s="78"/>
      <c r="AT2211" s="78"/>
      <c r="AU2211" s="78"/>
    </row>
    <row r="2212" spans="3:47" ht="12.95" customHeight="1">
      <c r="C2212" s="139"/>
      <c r="D2212" s="139"/>
      <c r="AA2212" s="78"/>
      <c r="AB2212" s="78"/>
      <c r="AC2212" s="78"/>
      <c r="AD2212" s="78"/>
      <c r="AE2212" s="78"/>
      <c r="AF2212" s="159"/>
      <c r="AG2212" s="131"/>
      <c r="AN2212" s="78"/>
      <c r="AO2212" s="78"/>
      <c r="AP2212" s="78"/>
      <c r="AQ2212" s="78"/>
      <c r="AR2212" s="78"/>
      <c r="AS2212" s="78"/>
      <c r="AT2212" s="78"/>
      <c r="AU2212" s="78"/>
    </row>
    <row r="2213" spans="3:47" ht="12.95" customHeight="1">
      <c r="C2213" s="139"/>
      <c r="D2213" s="139"/>
      <c r="AA2213" s="78"/>
      <c r="AB2213" s="78"/>
      <c r="AC2213" s="78"/>
      <c r="AD2213" s="78"/>
      <c r="AE2213" s="78"/>
      <c r="AF2213" s="159"/>
      <c r="AG2213" s="131"/>
      <c r="AN2213" s="78"/>
      <c r="AO2213" s="78"/>
      <c r="AP2213" s="78"/>
      <c r="AQ2213" s="78"/>
      <c r="AR2213" s="78"/>
      <c r="AS2213" s="78"/>
      <c r="AT2213" s="78"/>
      <c r="AU2213" s="78"/>
    </row>
    <row r="2214" spans="3:47" ht="12.95" customHeight="1">
      <c r="C2214" s="139"/>
      <c r="D2214" s="139"/>
      <c r="AA2214" s="78"/>
      <c r="AB2214" s="78"/>
      <c r="AC2214" s="78"/>
      <c r="AD2214" s="78"/>
      <c r="AE2214" s="78"/>
      <c r="AF2214" s="159"/>
      <c r="AG2214" s="131"/>
      <c r="AN2214" s="78"/>
      <c r="AO2214" s="78"/>
      <c r="AP2214" s="78"/>
      <c r="AQ2214" s="78"/>
      <c r="AR2214" s="78"/>
      <c r="AS2214" s="78"/>
      <c r="AT2214" s="78"/>
      <c r="AU2214" s="78"/>
    </row>
    <row r="2215" spans="3:47" ht="12.95" customHeight="1">
      <c r="C2215" s="139"/>
      <c r="D2215" s="139"/>
      <c r="AA2215" s="78"/>
      <c r="AB2215" s="78"/>
      <c r="AC2215" s="78"/>
      <c r="AD2215" s="78"/>
      <c r="AE2215" s="78"/>
      <c r="AF2215" s="159"/>
      <c r="AG2215" s="131"/>
      <c r="AN2215" s="78"/>
      <c r="AO2215" s="78"/>
      <c r="AP2215" s="78"/>
      <c r="AQ2215" s="78"/>
      <c r="AR2215" s="78"/>
      <c r="AS2215" s="78"/>
      <c r="AT2215" s="78"/>
      <c r="AU2215" s="78"/>
    </row>
    <row r="2216" spans="3:47" ht="12.95" customHeight="1">
      <c r="C2216" s="139"/>
      <c r="D2216" s="139"/>
      <c r="AA2216" s="78"/>
      <c r="AB2216" s="78"/>
      <c r="AC2216" s="78"/>
      <c r="AD2216" s="78"/>
      <c r="AE2216" s="78"/>
      <c r="AF2216" s="159"/>
      <c r="AG2216" s="131"/>
      <c r="AN2216" s="78"/>
      <c r="AO2216" s="78"/>
      <c r="AP2216" s="78"/>
      <c r="AQ2216" s="78"/>
      <c r="AR2216" s="78"/>
      <c r="AS2216" s="78"/>
      <c r="AT2216" s="78"/>
      <c r="AU2216" s="78"/>
    </row>
    <row r="2217" spans="3:47" ht="12.95" customHeight="1">
      <c r="C2217" s="139"/>
      <c r="D2217" s="139"/>
      <c r="AA2217" s="78"/>
      <c r="AB2217" s="78"/>
      <c r="AC2217" s="78"/>
      <c r="AD2217" s="78"/>
      <c r="AE2217" s="78"/>
      <c r="AF2217" s="159"/>
      <c r="AG2217" s="131"/>
      <c r="AN2217" s="78"/>
      <c r="AO2217" s="78"/>
      <c r="AP2217" s="78"/>
      <c r="AQ2217" s="78"/>
      <c r="AR2217" s="78"/>
      <c r="AS2217" s="78"/>
      <c r="AT2217" s="78"/>
      <c r="AU2217" s="78"/>
    </row>
    <row r="2218" spans="3:47" ht="12.95" customHeight="1">
      <c r="C2218" s="139"/>
      <c r="D2218" s="139"/>
      <c r="AA2218" s="78"/>
      <c r="AB2218" s="78"/>
      <c r="AC2218" s="78"/>
      <c r="AD2218" s="78"/>
      <c r="AE2218" s="78"/>
      <c r="AF2218" s="159"/>
      <c r="AG2218" s="131"/>
      <c r="AN2218" s="78"/>
      <c r="AO2218" s="78"/>
      <c r="AP2218" s="78"/>
      <c r="AQ2218" s="78"/>
      <c r="AR2218" s="78"/>
      <c r="AS2218" s="78"/>
      <c r="AT2218" s="78"/>
      <c r="AU2218" s="78"/>
    </row>
    <row r="2219" spans="3:47" ht="12.95" customHeight="1">
      <c r="C2219" s="139"/>
      <c r="D2219" s="139"/>
      <c r="AA2219" s="78"/>
      <c r="AB2219" s="78"/>
      <c r="AC2219" s="78"/>
      <c r="AD2219" s="78"/>
      <c r="AE2219" s="78"/>
      <c r="AF2219" s="159"/>
      <c r="AG2219" s="131"/>
      <c r="AN2219" s="78"/>
      <c r="AO2219" s="78"/>
      <c r="AP2219" s="78"/>
      <c r="AQ2219" s="78"/>
      <c r="AR2219" s="78"/>
      <c r="AS2219" s="78"/>
      <c r="AT2219" s="78"/>
      <c r="AU2219" s="78"/>
    </row>
    <row r="2220" spans="3:47" ht="12.95" customHeight="1">
      <c r="C2220" s="139"/>
      <c r="D2220" s="139"/>
      <c r="AA2220" s="78"/>
      <c r="AB2220" s="78"/>
      <c r="AC2220" s="78"/>
      <c r="AD2220" s="78"/>
      <c r="AE2220" s="78"/>
      <c r="AF2220" s="159"/>
      <c r="AG2220" s="131"/>
      <c r="AN2220" s="78"/>
      <c r="AO2220" s="78"/>
      <c r="AP2220" s="78"/>
      <c r="AQ2220" s="78"/>
      <c r="AR2220" s="78"/>
      <c r="AS2220" s="78"/>
      <c r="AT2220" s="78"/>
      <c r="AU2220" s="78"/>
    </row>
    <row r="2221" spans="3:47" ht="12.95" customHeight="1">
      <c r="C2221" s="139"/>
      <c r="D2221" s="139"/>
      <c r="AA2221" s="78"/>
      <c r="AB2221" s="78"/>
      <c r="AC2221" s="78"/>
      <c r="AD2221" s="78"/>
      <c r="AE2221" s="78"/>
      <c r="AF2221" s="159"/>
      <c r="AG2221" s="131"/>
      <c r="AN2221" s="78"/>
      <c r="AO2221" s="78"/>
      <c r="AP2221" s="78"/>
      <c r="AQ2221" s="78"/>
      <c r="AR2221" s="78"/>
      <c r="AS2221" s="78"/>
      <c r="AT2221" s="78"/>
      <c r="AU2221" s="78"/>
    </row>
    <row r="2222" spans="3:47" ht="12.95" customHeight="1">
      <c r="C2222" s="139"/>
      <c r="D2222" s="139"/>
      <c r="AA2222" s="78"/>
      <c r="AB2222" s="78"/>
      <c r="AC2222" s="78"/>
      <c r="AD2222" s="78"/>
      <c r="AE2222" s="78"/>
      <c r="AF2222" s="159"/>
      <c r="AG2222" s="131"/>
      <c r="AN2222" s="78"/>
      <c r="AO2222" s="78"/>
      <c r="AP2222" s="78"/>
      <c r="AQ2222" s="78"/>
      <c r="AR2222" s="78"/>
      <c r="AS2222" s="78"/>
      <c r="AT2222" s="78"/>
      <c r="AU2222" s="78"/>
    </row>
    <row r="2223" spans="3:47" ht="12.95" customHeight="1">
      <c r="C2223" s="139"/>
      <c r="D2223" s="139"/>
      <c r="AA2223" s="78"/>
      <c r="AB2223" s="78"/>
      <c r="AC2223" s="78"/>
      <c r="AD2223" s="78"/>
      <c r="AE2223" s="78"/>
      <c r="AF2223" s="159"/>
      <c r="AG2223" s="131"/>
      <c r="AN2223" s="78"/>
      <c r="AO2223" s="78"/>
      <c r="AP2223" s="78"/>
      <c r="AQ2223" s="78"/>
      <c r="AR2223" s="78"/>
      <c r="AS2223" s="78"/>
      <c r="AT2223" s="78"/>
      <c r="AU2223" s="78"/>
    </row>
    <row r="2224" spans="3:47" ht="12.95" customHeight="1">
      <c r="C2224" s="139"/>
      <c r="D2224" s="139"/>
      <c r="AA2224" s="78"/>
      <c r="AB2224" s="78"/>
      <c r="AC2224" s="78"/>
      <c r="AD2224" s="78"/>
      <c r="AE2224" s="78"/>
      <c r="AF2224" s="159"/>
      <c r="AG2224" s="131"/>
      <c r="AN2224" s="78"/>
      <c r="AO2224" s="78"/>
      <c r="AP2224" s="78"/>
      <c r="AQ2224" s="78"/>
      <c r="AR2224" s="78"/>
      <c r="AS2224" s="78"/>
      <c r="AT2224" s="78"/>
      <c r="AU2224" s="78"/>
    </row>
    <row r="2225" spans="3:47" ht="12.95" customHeight="1">
      <c r="C2225" s="139"/>
      <c r="D2225" s="139"/>
      <c r="AA2225" s="78"/>
      <c r="AB2225" s="78"/>
      <c r="AC2225" s="78"/>
      <c r="AD2225" s="78"/>
      <c r="AE2225" s="78"/>
      <c r="AF2225" s="159"/>
      <c r="AG2225" s="131"/>
      <c r="AN2225" s="78"/>
      <c r="AO2225" s="78"/>
      <c r="AP2225" s="78"/>
      <c r="AQ2225" s="78"/>
      <c r="AR2225" s="78"/>
      <c r="AS2225" s="78"/>
      <c r="AT2225" s="78"/>
      <c r="AU2225" s="78"/>
    </row>
    <row r="2226" spans="3:47" ht="12.95" customHeight="1">
      <c r="C2226" s="139"/>
      <c r="D2226" s="139"/>
      <c r="AA2226" s="78"/>
      <c r="AB2226" s="78"/>
      <c r="AC2226" s="78"/>
      <c r="AD2226" s="78"/>
      <c r="AE2226" s="78"/>
      <c r="AF2226" s="159"/>
      <c r="AG2226" s="131"/>
      <c r="AN2226" s="78"/>
      <c r="AO2226" s="78"/>
      <c r="AP2226" s="78"/>
      <c r="AQ2226" s="78"/>
      <c r="AR2226" s="78"/>
      <c r="AS2226" s="78"/>
      <c r="AT2226" s="78"/>
      <c r="AU2226" s="78"/>
    </row>
    <row r="2227" spans="3:47" ht="12.95" customHeight="1">
      <c r="C2227" s="139"/>
      <c r="D2227" s="139"/>
      <c r="AA2227" s="78"/>
      <c r="AB2227" s="78"/>
      <c r="AC2227" s="78"/>
      <c r="AD2227" s="78"/>
      <c r="AE2227" s="78"/>
      <c r="AF2227" s="159"/>
      <c r="AG2227" s="131"/>
      <c r="AN2227" s="78"/>
      <c r="AO2227" s="78"/>
      <c r="AP2227" s="78"/>
      <c r="AQ2227" s="78"/>
      <c r="AR2227" s="78"/>
      <c r="AS2227" s="78"/>
      <c r="AT2227" s="78"/>
      <c r="AU2227" s="78"/>
    </row>
    <row r="2228" spans="3:47" ht="12.95" customHeight="1">
      <c r="C2228" s="139"/>
      <c r="D2228" s="139"/>
      <c r="AA2228" s="78"/>
      <c r="AB2228" s="78"/>
      <c r="AC2228" s="78"/>
      <c r="AD2228" s="78"/>
      <c r="AE2228" s="78"/>
      <c r="AF2228" s="159"/>
      <c r="AG2228" s="131"/>
      <c r="AN2228" s="78"/>
      <c r="AO2228" s="78"/>
      <c r="AP2228" s="78"/>
      <c r="AQ2228" s="78"/>
      <c r="AR2228" s="78"/>
      <c r="AS2228" s="78"/>
      <c r="AT2228" s="78"/>
      <c r="AU2228" s="78"/>
    </row>
    <row r="2229" spans="3:47" ht="12.95" customHeight="1">
      <c r="C2229" s="139"/>
      <c r="D2229" s="139"/>
      <c r="AA2229" s="78"/>
      <c r="AB2229" s="78"/>
      <c r="AC2229" s="78"/>
      <c r="AD2229" s="78"/>
      <c r="AE2229" s="78"/>
      <c r="AF2229" s="159"/>
      <c r="AG2229" s="131"/>
      <c r="AN2229" s="78"/>
      <c r="AO2229" s="78"/>
      <c r="AP2229" s="78"/>
      <c r="AQ2229" s="78"/>
      <c r="AR2229" s="78"/>
      <c r="AS2229" s="78"/>
      <c r="AT2229" s="78"/>
      <c r="AU2229" s="78"/>
    </row>
    <row r="2230" spans="3:47" ht="12.95" customHeight="1">
      <c r="C2230" s="139"/>
      <c r="D2230" s="139"/>
      <c r="AA2230" s="78"/>
      <c r="AB2230" s="78"/>
      <c r="AC2230" s="78"/>
      <c r="AD2230" s="78"/>
      <c r="AE2230" s="78"/>
      <c r="AF2230" s="159"/>
      <c r="AG2230" s="131"/>
      <c r="AN2230" s="78"/>
      <c r="AO2230" s="78"/>
      <c r="AP2230" s="78"/>
      <c r="AQ2230" s="78"/>
      <c r="AR2230" s="78"/>
      <c r="AS2230" s="78"/>
      <c r="AT2230" s="78"/>
      <c r="AU2230" s="78"/>
    </row>
    <row r="2231" spans="3:47" ht="12.95" customHeight="1">
      <c r="C2231" s="139"/>
      <c r="D2231" s="139"/>
      <c r="AA2231" s="78"/>
      <c r="AB2231" s="78"/>
      <c r="AC2231" s="78"/>
      <c r="AD2231" s="78"/>
      <c r="AE2231" s="78"/>
      <c r="AF2231" s="159"/>
      <c r="AG2231" s="131"/>
      <c r="AN2231" s="78"/>
      <c r="AO2231" s="78"/>
      <c r="AP2231" s="78"/>
      <c r="AQ2231" s="78"/>
      <c r="AR2231" s="78"/>
      <c r="AS2231" s="78"/>
      <c r="AT2231" s="78"/>
      <c r="AU2231" s="78"/>
    </row>
    <row r="2232" spans="3:47" ht="12.95" customHeight="1">
      <c r="C2232" s="139"/>
      <c r="D2232" s="139"/>
      <c r="AA2232" s="78"/>
      <c r="AB2232" s="78"/>
      <c r="AC2232" s="78"/>
      <c r="AD2232" s="78"/>
      <c r="AE2232" s="78"/>
      <c r="AF2232" s="159"/>
      <c r="AG2232" s="131"/>
      <c r="AN2232" s="78"/>
      <c r="AO2232" s="78"/>
      <c r="AP2232" s="78"/>
      <c r="AQ2232" s="78"/>
      <c r="AR2232" s="78"/>
      <c r="AS2232" s="78"/>
      <c r="AT2232" s="78"/>
      <c r="AU2232" s="78"/>
    </row>
    <row r="2233" spans="3:47" ht="12.95" customHeight="1">
      <c r="C2233" s="139"/>
      <c r="D2233" s="139"/>
      <c r="AA2233" s="78"/>
      <c r="AB2233" s="78"/>
      <c r="AC2233" s="78"/>
      <c r="AD2233" s="78"/>
      <c r="AE2233" s="78"/>
      <c r="AF2233" s="159"/>
      <c r="AG2233" s="131"/>
      <c r="AN2233" s="78"/>
      <c r="AO2233" s="78"/>
      <c r="AP2233" s="78"/>
      <c r="AQ2233" s="78"/>
      <c r="AR2233" s="78"/>
      <c r="AS2233" s="78"/>
      <c r="AT2233" s="78"/>
      <c r="AU2233" s="78"/>
    </row>
    <row r="2234" spans="3:47" ht="12.95" customHeight="1">
      <c r="C2234" s="139"/>
      <c r="D2234" s="139"/>
      <c r="AA2234" s="78"/>
      <c r="AB2234" s="78"/>
      <c r="AC2234" s="78"/>
      <c r="AD2234" s="78"/>
      <c r="AE2234" s="78"/>
      <c r="AF2234" s="159"/>
      <c r="AG2234" s="131"/>
      <c r="AN2234" s="78"/>
      <c r="AO2234" s="78"/>
      <c r="AP2234" s="78"/>
      <c r="AQ2234" s="78"/>
      <c r="AR2234" s="78"/>
      <c r="AS2234" s="78"/>
      <c r="AT2234" s="78"/>
      <c r="AU2234" s="78"/>
    </row>
    <row r="2235" spans="3:47" ht="12.95" customHeight="1">
      <c r="C2235" s="139"/>
      <c r="D2235" s="139"/>
      <c r="AA2235" s="78"/>
      <c r="AB2235" s="78"/>
      <c r="AC2235" s="78"/>
      <c r="AD2235" s="78"/>
      <c r="AE2235" s="78"/>
      <c r="AF2235" s="159"/>
      <c r="AG2235" s="131"/>
      <c r="AN2235" s="78"/>
      <c r="AO2235" s="78"/>
      <c r="AP2235" s="78"/>
      <c r="AQ2235" s="78"/>
      <c r="AR2235" s="78"/>
      <c r="AS2235" s="78"/>
      <c r="AT2235" s="78"/>
      <c r="AU2235" s="78"/>
    </row>
    <row r="2236" spans="3:47" ht="12.95" customHeight="1">
      <c r="C2236" s="139"/>
      <c r="D2236" s="139"/>
      <c r="AA2236" s="78"/>
      <c r="AB2236" s="78"/>
      <c r="AC2236" s="78"/>
      <c r="AD2236" s="78"/>
      <c r="AE2236" s="78"/>
      <c r="AF2236" s="159"/>
      <c r="AG2236" s="131"/>
      <c r="AN2236" s="78"/>
      <c r="AO2236" s="78"/>
      <c r="AP2236" s="78"/>
      <c r="AQ2236" s="78"/>
      <c r="AR2236" s="78"/>
      <c r="AS2236" s="78"/>
      <c r="AT2236" s="78"/>
      <c r="AU2236" s="78"/>
    </row>
    <row r="2237" spans="3:47" ht="12.95" customHeight="1">
      <c r="C2237" s="139"/>
      <c r="D2237" s="139"/>
      <c r="AA2237" s="78"/>
      <c r="AB2237" s="78"/>
      <c r="AC2237" s="78"/>
      <c r="AD2237" s="78"/>
      <c r="AE2237" s="78"/>
      <c r="AF2237" s="159"/>
      <c r="AG2237" s="131"/>
      <c r="AN2237" s="78"/>
      <c r="AO2237" s="78"/>
      <c r="AP2237" s="78"/>
      <c r="AQ2237" s="78"/>
      <c r="AR2237" s="78"/>
      <c r="AS2237" s="78"/>
      <c r="AT2237" s="78"/>
      <c r="AU2237" s="78"/>
    </row>
    <row r="2238" spans="3:47" ht="12.95" customHeight="1">
      <c r="C2238" s="139"/>
      <c r="D2238" s="139"/>
      <c r="AA2238" s="78"/>
      <c r="AB2238" s="78"/>
      <c r="AC2238" s="78"/>
      <c r="AD2238" s="78"/>
      <c r="AE2238" s="78"/>
      <c r="AF2238" s="159"/>
      <c r="AG2238" s="131"/>
      <c r="AN2238" s="78"/>
      <c r="AO2238" s="78"/>
      <c r="AP2238" s="78"/>
      <c r="AQ2238" s="78"/>
      <c r="AR2238" s="78"/>
      <c r="AS2238" s="78"/>
      <c r="AT2238" s="78"/>
      <c r="AU2238" s="78"/>
    </row>
    <row r="2239" spans="3:47" ht="12.95" customHeight="1">
      <c r="C2239" s="139"/>
      <c r="D2239" s="139"/>
      <c r="AA2239" s="78"/>
      <c r="AB2239" s="78"/>
      <c r="AC2239" s="78"/>
      <c r="AD2239" s="78"/>
      <c r="AE2239" s="78"/>
      <c r="AF2239" s="159"/>
      <c r="AG2239" s="131"/>
      <c r="AN2239" s="78"/>
      <c r="AO2239" s="78"/>
      <c r="AP2239" s="78"/>
      <c r="AQ2239" s="78"/>
      <c r="AR2239" s="78"/>
      <c r="AS2239" s="78"/>
      <c r="AT2239" s="78"/>
      <c r="AU2239" s="78"/>
    </row>
    <row r="2240" spans="3:47" ht="12.95" customHeight="1">
      <c r="C2240" s="139"/>
      <c r="D2240" s="139"/>
      <c r="AA2240" s="78"/>
      <c r="AB2240" s="78"/>
      <c r="AC2240" s="78"/>
      <c r="AD2240" s="78"/>
      <c r="AE2240" s="78"/>
      <c r="AF2240" s="159"/>
      <c r="AG2240" s="131"/>
      <c r="AN2240" s="78"/>
      <c r="AO2240" s="78"/>
      <c r="AP2240" s="78"/>
      <c r="AQ2240" s="78"/>
      <c r="AR2240" s="78"/>
      <c r="AS2240" s="78"/>
      <c r="AT2240" s="78"/>
      <c r="AU2240" s="78"/>
    </row>
    <row r="2241" spans="3:47" ht="12.95" customHeight="1">
      <c r="C2241" s="139"/>
      <c r="D2241" s="139"/>
      <c r="AA2241" s="78"/>
      <c r="AB2241" s="78"/>
      <c r="AC2241" s="78"/>
      <c r="AD2241" s="78"/>
      <c r="AE2241" s="78"/>
      <c r="AF2241" s="159"/>
      <c r="AG2241" s="131"/>
      <c r="AN2241" s="78"/>
      <c r="AO2241" s="78"/>
      <c r="AP2241" s="78"/>
      <c r="AQ2241" s="78"/>
      <c r="AR2241" s="78"/>
      <c r="AS2241" s="78"/>
      <c r="AT2241" s="78"/>
      <c r="AU2241" s="78"/>
    </row>
    <row r="2242" spans="3:47" ht="12.95" customHeight="1">
      <c r="C2242" s="139"/>
      <c r="D2242" s="139"/>
      <c r="AA2242" s="78"/>
      <c r="AB2242" s="78"/>
      <c r="AC2242" s="78"/>
      <c r="AD2242" s="78"/>
      <c r="AE2242" s="78"/>
      <c r="AF2242" s="159"/>
      <c r="AG2242" s="131"/>
      <c r="AN2242" s="78"/>
      <c r="AO2242" s="78"/>
      <c r="AP2242" s="78"/>
      <c r="AQ2242" s="78"/>
      <c r="AR2242" s="78"/>
      <c r="AS2242" s="78"/>
      <c r="AT2242" s="78"/>
      <c r="AU2242" s="78"/>
    </row>
    <row r="2243" spans="3:47" ht="12.95" customHeight="1">
      <c r="C2243" s="139"/>
      <c r="D2243" s="139"/>
      <c r="AA2243" s="78"/>
      <c r="AB2243" s="78"/>
      <c r="AC2243" s="78"/>
      <c r="AD2243" s="78"/>
      <c r="AE2243" s="78"/>
      <c r="AF2243" s="159"/>
      <c r="AG2243" s="131"/>
      <c r="AN2243" s="78"/>
      <c r="AO2243" s="78"/>
      <c r="AP2243" s="78"/>
      <c r="AQ2243" s="78"/>
      <c r="AR2243" s="78"/>
      <c r="AS2243" s="78"/>
      <c r="AT2243" s="78"/>
      <c r="AU2243" s="78"/>
    </row>
    <row r="2244" spans="3:47" ht="12.95" customHeight="1">
      <c r="C2244" s="139"/>
      <c r="D2244" s="139"/>
      <c r="AA2244" s="78"/>
      <c r="AB2244" s="78"/>
      <c r="AC2244" s="78"/>
      <c r="AD2244" s="78"/>
      <c r="AE2244" s="78"/>
      <c r="AF2244" s="159"/>
      <c r="AG2244" s="131"/>
      <c r="AN2244" s="78"/>
      <c r="AO2244" s="78"/>
      <c r="AP2244" s="78"/>
      <c r="AQ2244" s="78"/>
      <c r="AR2244" s="78"/>
      <c r="AS2244" s="78"/>
      <c r="AT2244" s="78"/>
      <c r="AU2244" s="78"/>
    </row>
    <row r="2245" spans="3:47" ht="12.95" customHeight="1">
      <c r="C2245" s="139"/>
      <c r="D2245" s="139"/>
      <c r="AA2245" s="78"/>
      <c r="AB2245" s="78"/>
      <c r="AC2245" s="78"/>
      <c r="AD2245" s="78"/>
      <c r="AE2245" s="78"/>
      <c r="AF2245" s="159"/>
      <c r="AG2245" s="131"/>
      <c r="AN2245" s="78"/>
      <c r="AO2245" s="78"/>
      <c r="AP2245" s="78"/>
      <c r="AQ2245" s="78"/>
      <c r="AR2245" s="78"/>
      <c r="AS2245" s="78"/>
      <c r="AT2245" s="78"/>
      <c r="AU2245" s="78"/>
    </row>
    <row r="2246" spans="3:47" ht="12.95" customHeight="1">
      <c r="C2246" s="139"/>
      <c r="D2246" s="139"/>
      <c r="AA2246" s="78"/>
      <c r="AB2246" s="78"/>
      <c r="AC2246" s="78"/>
      <c r="AD2246" s="78"/>
      <c r="AE2246" s="78"/>
      <c r="AF2246" s="159"/>
      <c r="AG2246" s="131"/>
      <c r="AN2246" s="78"/>
      <c r="AO2246" s="78"/>
      <c r="AP2246" s="78"/>
      <c r="AQ2246" s="78"/>
      <c r="AR2246" s="78"/>
      <c r="AS2246" s="78"/>
      <c r="AT2246" s="78"/>
      <c r="AU2246" s="78"/>
    </row>
    <row r="2247" spans="3:47" ht="12.95" customHeight="1">
      <c r="C2247" s="139"/>
      <c r="D2247" s="139"/>
      <c r="AA2247" s="78"/>
      <c r="AB2247" s="78"/>
      <c r="AC2247" s="78"/>
      <c r="AD2247" s="78"/>
      <c r="AE2247" s="78"/>
      <c r="AF2247" s="159"/>
      <c r="AG2247" s="131"/>
      <c r="AN2247" s="78"/>
      <c r="AO2247" s="78"/>
      <c r="AP2247" s="78"/>
      <c r="AQ2247" s="78"/>
      <c r="AR2247" s="78"/>
      <c r="AS2247" s="78"/>
      <c r="AT2247" s="78"/>
      <c r="AU2247" s="78"/>
    </row>
    <row r="2248" spans="3:47" ht="12.95" customHeight="1">
      <c r="C2248" s="139"/>
      <c r="D2248" s="139"/>
      <c r="AA2248" s="78"/>
      <c r="AB2248" s="78"/>
      <c r="AC2248" s="78"/>
      <c r="AD2248" s="78"/>
      <c r="AE2248" s="78"/>
      <c r="AF2248" s="159"/>
      <c r="AG2248" s="131"/>
      <c r="AN2248" s="78"/>
      <c r="AO2248" s="78"/>
      <c r="AP2248" s="78"/>
      <c r="AQ2248" s="78"/>
      <c r="AR2248" s="78"/>
      <c r="AS2248" s="78"/>
      <c r="AT2248" s="78"/>
      <c r="AU2248" s="78"/>
    </row>
    <row r="2249" spans="3:47" ht="12.95" customHeight="1">
      <c r="C2249" s="139"/>
      <c r="D2249" s="139"/>
      <c r="AA2249" s="78"/>
      <c r="AB2249" s="78"/>
      <c r="AC2249" s="78"/>
      <c r="AD2249" s="78"/>
      <c r="AE2249" s="78"/>
      <c r="AF2249" s="159"/>
      <c r="AG2249" s="131"/>
      <c r="AN2249" s="78"/>
      <c r="AO2249" s="78"/>
      <c r="AP2249" s="78"/>
      <c r="AQ2249" s="78"/>
      <c r="AR2249" s="78"/>
      <c r="AS2249" s="78"/>
      <c r="AT2249" s="78"/>
      <c r="AU2249" s="78"/>
    </row>
    <row r="2250" spans="3:47" ht="12.95" customHeight="1">
      <c r="C2250" s="139"/>
      <c r="D2250" s="139"/>
      <c r="AA2250" s="78"/>
      <c r="AB2250" s="78"/>
      <c r="AC2250" s="78"/>
      <c r="AD2250" s="78"/>
      <c r="AE2250" s="78"/>
      <c r="AF2250" s="159"/>
      <c r="AG2250" s="131"/>
      <c r="AN2250" s="78"/>
      <c r="AO2250" s="78"/>
      <c r="AP2250" s="78"/>
      <c r="AQ2250" s="78"/>
      <c r="AR2250" s="78"/>
      <c r="AS2250" s="78"/>
      <c r="AT2250" s="78"/>
      <c r="AU2250" s="78"/>
    </row>
    <row r="2251" spans="3:47" ht="12.95" customHeight="1">
      <c r="C2251" s="139"/>
      <c r="D2251" s="139"/>
      <c r="AA2251" s="78"/>
      <c r="AB2251" s="78"/>
      <c r="AC2251" s="78"/>
      <c r="AD2251" s="78"/>
      <c r="AE2251" s="78"/>
      <c r="AF2251" s="159"/>
      <c r="AG2251" s="131"/>
      <c r="AN2251" s="78"/>
      <c r="AO2251" s="78"/>
      <c r="AP2251" s="78"/>
      <c r="AQ2251" s="78"/>
      <c r="AR2251" s="78"/>
      <c r="AS2251" s="78"/>
      <c r="AT2251" s="78"/>
      <c r="AU2251" s="78"/>
    </row>
    <row r="2252" spans="3:47" ht="12.95" customHeight="1">
      <c r="C2252" s="139"/>
      <c r="D2252" s="139"/>
      <c r="AA2252" s="78"/>
      <c r="AB2252" s="78"/>
      <c r="AC2252" s="78"/>
      <c r="AD2252" s="78"/>
      <c r="AE2252" s="78"/>
      <c r="AF2252" s="159"/>
      <c r="AG2252" s="131"/>
      <c r="AN2252" s="78"/>
      <c r="AO2252" s="78"/>
      <c r="AP2252" s="78"/>
      <c r="AQ2252" s="78"/>
      <c r="AR2252" s="78"/>
      <c r="AS2252" s="78"/>
      <c r="AT2252" s="78"/>
      <c r="AU2252" s="78"/>
    </row>
    <row r="2253" spans="3:47" ht="12.95" customHeight="1">
      <c r="C2253" s="139"/>
      <c r="D2253" s="139"/>
      <c r="AA2253" s="78"/>
      <c r="AB2253" s="78"/>
      <c r="AC2253" s="78"/>
      <c r="AD2253" s="78"/>
      <c r="AE2253" s="78"/>
      <c r="AF2253" s="159"/>
      <c r="AG2253" s="131"/>
      <c r="AN2253" s="78"/>
      <c r="AO2253" s="78"/>
      <c r="AP2253" s="78"/>
      <c r="AQ2253" s="78"/>
      <c r="AR2253" s="78"/>
      <c r="AS2253" s="78"/>
      <c r="AT2253" s="78"/>
      <c r="AU2253" s="78"/>
    </row>
    <row r="2254" spans="3:47" ht="12.95" customHeight="1">
      <c r="C2254" s="139"/>
      <c r="D2254" s="139"/>
      <c r="AA2254" s="78"/>
      <c r="AB2254" s="78"/>
      <c r="AC2254" s="78"/>
      <c r="AD2254" s="78"/>
      <c r="AE2254" s="78"/>
      <c r="AF2254" s="159"/>
      <c r="AG2254" s="131"/>
      <c r="AN2254" s="78"/>
      <c r="AO2254" s="78"/>
      <c r="AP2254" s="78"/>
      <c r="AQ2254" s="78"/>
      <c r="AR2254" s="78"/>
      <c r="AS2254" s="78"/>
      <c r="AT2254" s="78"/>
      <c r="AU2254" s="78"/>
    </row>
    <row r="2255" spans="3:47" ht="12.95" customHeight="1">
      <c r="C2255" s="139"/>
      <c r="D2255" s="139"/>
      <c r="AA2255" s="78"/>
      <c r="AB2255" s="78"/>
      <c r="AC2255" s="78"/>
      <c r="AD2255" s="78"/>
      <c r="AE2255" s="78"/>
      <c r="AF2255" s="159"/>
      <c r="AG2255" s="131"/>
      <c r="AN2255" s="78"/>
      <c r="AO2255" s="78"/>
      <c r="AP2255" s="78"/>
      <c r="AQ2255" s="78"/>
      <c r="AR2255" s="78"/>
      <c r="AS2255" s="78"/>
      <c r="AT2255" s="78"/>
      <c r="AU2255" s="78"/>
    </row>
    <row r="2256" spans="3:47" ht="12.95" customHeight="1">
      <c r="C2256" s="139"/>
      <c r="D2256" s="139"/>
      <c r="AA2256" s="78"/>
      <c r="AB2256" s="78"/>
      <c r="AC2256" s="78"/>
      <c r="AD2256" s="78"/>
      <c r="AE2256" s="78"/>
      <c r="AF2256" s="159"/>
      <c r="AG2256" s="131"/>
      <c r="AN2256" s="78"/>
      <c r="AO2256" s="78"/>
      <c r="AP2256" s="78"/>
      <c r="AQ2256" s="78"/>
      <c r="AR2256" s="78"/>
      <c r="AS2256" s="78"/>
      <c r="AT2256" s="78"/>
      <c r="AU2256" s="78"/>
    </row>
    <row r="2257" spans="3:47" ht="12.95" customHeight="1">
      <c r="C2257" s="139"/>
      <c r="D2257" s="139"/>
      <c r="AA2257" s="78"/>
      <c r="AB2257" s="78"/>
      <c r="AC2257" s="78"/>
      <c r="AD2257" s="78"/>
      <c r="AE2257" s="78"/>
      <c r="AF2257" s="159"/>
      <c r="AG2257" s="131"/>
      <c r="AN2257" s="78"/>
      <c r="AO2257" s="78"/>
      <c r="AP2257" s="78"/>
      <c r="AQ2257" s="78"/>
      <c r="AR2257" s="78"/>
      <c r="AS2257" s="78"/>
      <c r="AT2257" s="78"/>
      <c r="AU2257" s="78"/>
    </row>
    <row r="2258" spans="3:47" ht="12.95" customHeight="1">
      <c r="C2258" s="139"/>
      <c r="D2258" s="139"/>
      <c r="AA2258" s="78"/>
      <c r="AB2258" s="78"/>
      <c r="AC2258" s="78"/>
      <c r="AD2258" s="78"/>
      <c r="AE2258" s="78"/>
      <c r="AF2258" s="159"/>
      <c r="AG2258" s="131"/>
      <c r="AN2258" s="78"/>
      <c r="AO2258" s="78"/>
      <c r="AP2258" s="78"/>
      <c r="AQ2258" s="78"/>
      <c r="AR2258" s="78"/>
      <c r="AS2258" s="78"/>
      <c r="AT2258" s="78"/>
      <c r="AU2258" s="78"/>
    </row>
    <row r="2259" spans="3:47" ht="12.95" customHeight="1">
      <c r="C2259" s="139"/>
      <c r="D2259" s="139"/>
      <c r="AA2259" s="78"/>
      <c r="AB2259" s="78"/>
      <c r="AC2259" s="78"/>
      <c r="AD2259" s="78"/>
      <c r="AE2259" s="78"/>
      <c r="AF2259" s="159"/>
      <c r="AG2259" s="131"/>
      <c r="AN2259" s="78"/>
      <c r="AO2259" s="78"/>
      <c r="AP2259" s="78"/>
      <c r="AQ2259" s="78"/>
      <c r="AR2259" s="78"/>
      <c r="AS2259" s="78"/>
      <c r="AT2259" s="78"/>
      <c r="AU2259" s="78"/>
    </row>
    <row r="2260" spans="3:47" ht="12.95" customHeight="1">
      <c r="C2260" s="139"/>
      <c r="D2260" s="139"/>
      <c r="AA2260" s="78"/>
      <c r="AB2260" s="78"/>
      <c r="AC2260" s="78"/>
      <c r="AD2260" s="78"/>
      <c r="AE2260" s="78"/>
      <c r="AF2260" s="159"/>
      <c r="AG2260" s="131"/>
      <c r="AN2260" s="78"/>
      <c r="AO2260" s="78"/>
      <c r="AP2260" s="78"/>
      <c r="AQ2260" s="78"/>
      <c r="AR2260" s="78"/>
      <c r="AS2260" s="78"/>
      <c r="AT2260" s="78"/>
      <c r="AU2260" s="78"/>
    </row>
    <row r="2261" spans="3:47" ht="12.95" customHeight="1">
      <c r="C2261" s="139"/>
      <c r="D2261" s="139"/>
      <c r="AA2261" s="78"/>
      <c r="AB2261" s="78"/>
      <c r="AC2261" s="78"/>
      <c r="AD2261" s="78"/>
      <c r="AE2261" s="78"/>
      <c r="AF2261" s="159"/>
      <c r="AG2261" s="131"/>
      <c r="AN2261" s="78"/>
      <c r="AO2261" s="78"/>
      <c r="AP2261" s="78"/>
      <c r="AQ2261" s="78"/>
      <c r="AR2261" s="78"/>
      <c r="AS2261" s="78"/>
      <c r="AT2261" s="78"/>
      <c r="AU2261" s="78"/>
    </row>
    <row r="2262" spans="3:47" ht="12.95" customHeight="1">
      <c r="C2262" s="139"/>
      <c r="D2262" s="139"/>
      <c r="AA2262" s="78"/>
      <c r="AB2262" s="78"/>
      <c r="AC2262" s="78"/>
      <c r="AD2262" s="78"/>
      <c r="AE2262" s="78"/>
      <c r="AF2262" s="159"/>
      <c r="AG2262" s="131"/>
      <c r="AN2262" s="78"/>
      <c r="AO2262" s="78"/>
      <c r="AP2262" s="78"/>
      <c r="AQ2262" s="78"/>
      <c r="AR2262" s="78"/>
      <c r="AS2262" s="78"/>
      <c r="AT2262" s="78"/>
      <c r="AU2262" s="78"/>
    </row>
    <row r="2263" spans="3:47" ht="12.95" customHeight="1">
      <c r="C2263" s="139"/>
      <c r="D2263" s="139"/>
      <c r="AA2263" s="78"/>
      <c r="AB2263" s="78"/>
      <c r="AC2263" s="78"/>
      <c r="AD2263" s="78"/>
      <c r="AE2263" s="78"/>
      <c r="AF2263" s="159"/>
      <c r="AG2263" s="131"/>
      <c r="AN2263" s="78"/>
      <c r="AO2263" s="78"/>
      <c r="AP2263" s="78"/>
      <c r="AQ2263" s="78"/>
      <c r="AR2263" s="78"/>
      <c r="AS2263" s="78"/>
      <c r="AT2263" s="78"/>
      <c r="AU2263" s="78"/>
    </row>
    <row r="2264" spans="3:47" ht="12.95" customHeight="1">
      <c r="C2264" s="139"/>
      <c r="D2264" s="139"/>
      <c r="AA2264" s="78"/>
      <c r="AB2264" s="78"/>
      <c r="AC2264" s="78"/>
      <c r="AD2264" s="78"/>
      <c r="AE2264" s="78"/>
      <c r="AF2264" s="159"/>
      <c r="AG2264" s="131"/>
      <c r="AN2264" s="78"/>
      <c r="AO2264" s="78"/>
      <c r="AP2264" s="78"/>
      <c r="AQ2264" s="78"/>
      <c r="AR2264" s="78"/>
      <c r="AS2264" s="78"/>
      <c r="AT2264" s="78"/>
      <c r="AU2264" s="78"/>
    </row>
    <row r="2265" spans="3:47" ht="12.95" customHeight="1">
      <c r="C2265" s="139"/>
      <c r="D2265" s="139"/>
      <c r="AA2265" s="78"/>
      <c r="AB2265" s="78"/>
      <c r="AC2265" s="78"/>
      <c r="AD2265" s="78"/>
      <c r="AE2265" s="78"/>
      <c r="AF2265" s="159"/>
      <c r="AG2265" s="131"/>
      <c r="AN2265" s="78"/>
      <c r="AO2265" s="78"/>
      <c r="AP2265" s="78"/>
      <c r="AQ2265" s="78"/>
      <c r="AR2265" s="78"/>
      <c r="AS2265" s="78"/>
      <c r="AT2265" s="78"/>
      <c r="AU2265" s="78"/>
    </row>
    <row r="2266" spans="3:47" ht="12.95" customHeight="1">
      <c r="C2266" s="139"/>
      <c r="D2266" s="139"/>
      <c r="AA2266" s="78"/>
      <c r="AB2266" s="78"/>
      <c r="AC2266" s="78"/>
      <c r="AD2266" s="78"/>
      <c r="AE2266" s="78"/>
      <c r="AF2266" s="159"/>
      <c r="AG2266" s="131"/>
      <c r="AN2266" s="78"/>
      <c r="AO2266" s="78"/>
      <c r="AP2266" s="78"/>
      <c r="AQ2266" s="78"/>
      <c r="AR2266" s="78"/>
      <c r="AS2266" s="78"/>
      <c r="AT2266" s="78"/>
      <c r="AU2266" s="78"/>
    </row>
    <row r="2267" spans="3:47" ht="12.95" customHeight="1">
      <c r="C2267" s="139"/>
      <c r="D2267" s="139"/>
      <c r="AA2267" s="78"/>
      <c r="AB2267" s="78"/>
      <c r="AC2267" s="78"/>
      <c r="AD2267" s="78"/>
      <c r="AE2267" s="78"/>
      <c r="AF2267" s="159"/>
      <c r="AG2267" s="131"/>
      <c r="AN2267" s="78"/>
      <c r="AO2267" s="78"/>
      <c r="AP2267" s="78"/>
      <c r="AQ2267" s="78"/>
      <c r="AR2267" s="78"/>
      <c r="AS2267" s="78"/>
      <c r="AT2267" s="78"/>
      <c r="AU2267" s="78"/>
    </row>
    <row r="2268" spans="3:47" ht="12.95" customHeight="1">
      <c r="C2268" s="139"/>
      <c r="D2268" s="139"/>
      <c r="AA2268" s="78"/>
      <c r="AB2268" s="78"/>
      <c r="AC2268" s="78"/>
      <c r="AD2268" s="78"/>
      <c r="AE2268" s="78"/>
      <c r="AF2268" s="159"/>
      <c r="AG2268" s="131"/>
      <c r="AN2268" s="78"/>
      <c r="AO2268" s="78"/>
      <c r="AP2268" s="78"/>
      <c r="AQ2268" s="78"/>
      <c r="AR2268" s="78"/>
      <c r="AS2268" s="78"/>
      <c r="AT2268" s="78"/>
      <c r="AU2268" s="78"/>
    </row>
    <row r="2269" spans="3:47" ht="12.95" customHeight="1">
      <c r="C2269" s="139"/>
      <c r="D2269" s="139"/>
      <c r="AA2269" s="78"/>
      <c r="AB2269" s="78"/>
      <c r="AC2269" s="78"/>
      <c r="AD2269" s="78"/>
      <c r="AE2269" s="78"/>
      <c r="AF2269" s="159"/>
      <c r="AG2269" s="131"/>
      <c r="AN2269" s="78"/>
      <c r="AO2269" s="78"/>
      <c r="AP2269" s="78"/>
      <c r="AQ2269" s="78"/>
      <c r="AR2269" s="78"/>
      <c r="AS2269" s="78"/>
      <c r="AT2269" s="78"/>
      <c r="AU2269" s="78"/>
    </row>
    <row r="2270" spans="3:47" ht="12.95" customHeight="1">
      <c r="C2270" s="139"/>
      <c r="D2270" s="139"/>
      <c r="AA2270" s="78"/>
      <c r="AB2270" s="78"/>
      <c r="AC2270" s="78"/>
      <c r="AD2270" s="78"/>
      <c r="AE2270" s="78"/>
      <c r="AF2270" s="159"/>
      <c r="AG2270" s="131"/>
      <c r="AN2270" s="78"/>
      <c r="AO2270" s="78"/>
      <c r="AP2270" s="78"/>
      <c r="AQ2270" s="78"/>
      <c r="AR2270" s="78"/>
      <c r="AS2270" s="78"/>
      <c r="AT2270" s="78"/>
      <c r="AU2270" s="78"/>
    </row>
    <row r="2271" spans="3:47" ht="12.95" customHeight="1">
      <c r="C2271" s="139"/>
      <c r="D2271" s="139"/>
      <c r="AA2271" s="78"/>
      <c r="AB2271" s="78"/>
      <c r="AC2271" s="78"/>
      <c r="AD2271" s="78"/>
      <c r="AE2271" s="78"/>
      <c r="AF2271" s="159"/>
      <c r="AG2271" s="131"/>
      <c r="AN2271" s="78"/>
      <c r="AO2271" s="78"/>
      <c r="AP2271" s="78"/>
      <c r="AQ2271" s="78"/>
      <c r="AR2271" s="78"/>
      <c r="AS2271" s="78"/>
      <c r="AT2271" s="78"/>
      <c r="AU2271" s="78"/>
    </row>
    <row r="2272" spans="3:47" ht="12.95" customHeight="1">
      <c r="C2272" s="139"/>
      <c r="D2272" s="139"/>
      <c r="AA2272" s="78"/>
      <c r="AB2272" s="78"/>
      <c r="AC2272" s="78"/>
      <c r="AD2272" s="78"/>
      <c r="AE2272" s="78"/>
      <c r="AF2272" s="159"/>
      <c r="AG2272" s="131"/>
      <c r="AN2272" s="78"/>
      <c r="AO2272" s="78"/>
      <c r="AP2272" s="78"/>
      <c r="AQ2272" s="78"/>
      <c r="AR2272" s="78"/>
      <c r="AS2272" s="78"/>
      <c r="AT2272" s="78"/>
      <c r="AU2272" s="78"/>
    </row>
    <row r="2273" spans="3:47" ht="12.95" customHeight="1">
      <c r="C2273" s="139"/>
      <c r="D2273" s="139"/>
      <c r="AA2273" s="78"/>
      <c r="AB2273" s="78"/>
      <c r="AC2273" s="78"/>
      <c r="AD2273" s="78"/>
      <c r="AE2273" s="78"/>
      <c r="AF2273" s="159"/>
      <c r="AG2273" s="131"/>
      <c r="AN2273" s="78"/>
      <c r="AO2273" s="78"/>
      <c r="AP2273" s="78"/>
      <c r="AQ2273" s="78"/>
      <c r="AR2273" s="78"/>
      <c r="AS2273" s="78"/>
      <c r="AT2273" s="78"/>
      <c r="AU2273" s="78"/>
    </row>
    <row r="2274" spans="3:47" ht="12.95" customHeight="1">
      <c r="C2274" s="139"/>
      <c r="D2274" s="139"/>
      <c r="AA2274" s="78"/>
      <c r="AB2274" s="78"/>
      <c r="AC2274" s="78"/>
      <c r="AD2274" s="78"/>
      <c r="AE2274" s="78"/>
      <c r="AF2274" s="159"/>
      <c r="AG2274" s="131"/>
      <c r="AN2274" s="78"/>
      <c r="AO2274" s="78"/>
      <c r="AP2274" s="78"/>
      <c r="AQ2274" s="78"/>
      <c r="AR2274" s="78"/>
      <c r="AS2274" s="78"/>
      <c r="AT2274" s="78"/>
      <c r="AU2274" s="78"/>
    </row>
    <row r="2275" spans="3:47" ht="12.95" customHeight="1">
      <c r="C2275" s="139"/>
      <c r="D2275" s="139"/>
      <c r="AA2275" s="78"/>
      <c r="AB2275" s="78"/>
      <c r="AC2275" s="78"/>
      <c r="AD2275" s="78"/>
      <c r="AE2275" s="78"/>
      <c r="AF2275" s="159"/>
      <c r="AG2275" s="131"/>
      <c r="AN2275" s="78"/>
      <c r="AO2275" s="78"/>
      <c r="AP2275" s="78"/>
      <c r="AQ2275" s="78"/>
      <c r="AR2275" s="78"/>
      <c r="AS2275" s="78"/>
      <c r="AT2275" s="78"/>
      <c r="AU2275" s="78"/>
    </row>
    <row r="2276" spans="3:47" ht="12.95" customHeight="1">
      <c r="C2276" s="139"/>
      <c r="D2276" s="139"/>
      <c r="AA2276" s="78"/>
      <c r="AB2276" s="78"/>
      <c r="AC2276" s="78"/>
      <c r="AD2276" s="78"/>
      <c r="AE2276" s="78"/>
      <c r="AF2276" s="159"/>
      <c r="AG2276" s="131"/>
      <c r="AN2276" s="78"/>
      <c r="AO2276" s="78"/>
      <c r="AP2276" s="78"/>
      <c r="AQ2276" s="78"/>
      <c r="AR2276" s="78"/>
      <c r="AS2276" s="78"/>
      <c r="AT2276" s="78"/>
      <c r="AU2276" s="78"/>
    </row>
    <row r="2277" spans="3:47" ht="12.95" customHeight="1">
      <c r="C2277" s="139"/>
      <c r="D2277" s="139"/>
      <c r="AA2277" s="78"/>
      <c r="AB2277" s="78"/>
      <c r="AC2277" s="78"/>
      <c r="AD2277" s="78"/>
      <c r="AE2277" s="78"/>
      <c r="AF2277" s="159"/>
      <c r="AG2277" s="131"/>
      <c r="AN2277" s="78"/>
      <c r="AO2277" s="78"/>
      <c r="AP2277" s="78"/>
      <c r="AQ2277" s="78"/>
      <c r="AR2277" s="78"/>
      <c r="AS2277" s="78"/>
      <c r="AT2277" s="78"/>
      <c r="AU2277" s="78"/>
    </row>
    <row r="2278" spans="3:47" ht="12.95" customHeight="1">
      <c r="C2278" s="139"/>
      <c r="D2278" s="139"/>
      <c r="AA2278" s="78"/>
      <c r="AB2278" s="78"/>
      <c r="AC2278" s="78"/>
      <c r="AD2278" s="78"/>
      <c r="AE2278" s="78"/>
      <c r="AF2278" s="159"/>
      <c r="AG2278" s="131"/>
      <c r="AN2278" s="78"/>
      <c r="AO2278" s="78"/>
      <c r="AP2278" s="78"/>
      <c r="AQ2278" s="78"/>
      <c r="AR2278" s="78"/>
      <c r="AS2278" s="78"/>
      <c r="AT2278" s="78"/>
      <c r="AU2278" s="78"/>
    </row>
    <row r="2279" spans="3:47" ht="12.95" customHeight="1">
      <c r="C2279" s="139"/>
      <c r="D2279" s="139"/>
      <c r="AA2279" s="78"/>
      <c r="AB2279" s="78"/>
      <c r="AC2279" s="78"/>
      <c r="AD2279" s="78"/>
      <c r="AE2279" s="78"/>
      <c r="AF2279" s="159"/>
      <c r="AG2279" s="131"/>
      <c r="AN2279" s="78"/>
      <c r="AO2279" s="78"/>
      <c r="AP2279" s="78"/>
      <c r="AQ2279" s="78"/>
      <c r="AR2279" s="78"/>
      <c r="AS2279" s="78"/>
      <c r="AT2279" s="78"/>
      <c r="AU2279" s="78"/>
    </row>
    <row r="2280" spans="3:47" ht="12.95" customHeight="1">
      <c r="C2280" s="139"/>
      <c r="D2280" s="139"/>
      <c r="AA2280" s="78"/>
      <c r="AB2280" s="78"/>
      <c r="AC2280" s="78"/>
      <c r="AD2280" s="78"/>
      <c r="AE2280" s="78"/>
      <c r="AF2280" s="159"/>
      <c r="AG2280" s="131"/>
      <c r="AN2280" s="78"/>
      <c r="AO2280" s="78"/>
      <c r="AP2280" s="78"/>
      <c r="AQ2280" s="78"/>
      <c r="AR2280" s="78"/>
      <c r="AS2280" s="78"/>
      <c r="AT2280" s="78"/>
      <c r="AU2280" s="78"/>
    </row>
    <row r="2281" spans="3:47" ht="12.95" customHeight="1">
      <c r="C2281" s="139"/>
      <c r="D2281" s="139"/>
      <c r="AA2281" s="78"/>
      <c r="AB2281" s="78"/>
      <c r="AC2281" s="78"/>
      <c r="AD2281" s="78"/>
      <c r="AE2281" s="78"/>
      <c r="AF2281" s="159"/>
      <c r="AG2281" s="131"/>
      <c r="AN2281" s="78"/>
      <c r="AO2281" s="78"/>
      <c r="AP2281" s="78"/>
      <c r="AQ2281" s="78"/>
      <c r="AR2281" s="78"/>
      <c r="AS2281" s="78"/>
      <c r="AT2281" s="78"/>
      <c r="AU2281" s="78"/>
    </row>
    <row r="2282" spans="3:47" ht="12.95" customHeight="1">
      <c r="C2282" s="139"/>
      <c r="D2282" s="139"/>
      <c r="AA2282" s="78"/>
      <c r="AB2282" s="78"/>
      <c r="AC2282" s="78"/>
      <c r="AD2282" s="78"/>
      <c r="AE2282" s="78"/>
      <c r="AF2282" s="159"/>
      <c r="AG2282" s="131"/>
      <c r="AN2282" s="78"/>
      <c r="AO2282" s="78"/>
      <c r="AP2282" s="78"/>
      <c r="AQ2282" s="78"/>
      <c r="AR2282" s="78"/>
      <c r="AS2282" s="78"/>
      <c r="AT2282" s="78"/>
      <c r="AU2282" s="78"/>
    </row>
    <row r="2283" spans="3:47" ht="12.95" customHeight="1">
      <c r="C2283" s="139"/>
      <c r="D2283" s="139"/>
      <c r="AA2283" s="78"/>
      <c r="AB2283" s="78"/>
      <c r="AC2283" s="78"/>
      <c r="AD2283" s="78"/>
      <c r="AE2283" s="78"/>
      <c r="AF2283" s="159"/>
      <c r="AG2283" s="131"/>
      <c r="AN2283" s="78"/>
      <c r="AO2283" s="78"/>
      <c r="AP2283" s="78"/>
      <c r="AQ2283" s="78"/>
      <c r="AR2283" s="78"/>
      <c r="AS2283" s="78"/>
      <c r="AT2283" s="78"/>
      <c r="AU2283" s="78"/>
    </row>
    <row r="2284" spans="3:47" ht="12.95" customHeight="1">
      <c r="C2284" s="139"/>
      <c r="D2284" s="139"/>
      <c r="AA2284" s="78"/>
      <c r="AB2284" s="78"/>
      <c r="AC2284" s="78"/>
      <c r="AD2284" s="78"/>
      <c r="AE2284" s="78"/>
      <c r="AF2284" s="159"/>
      <c r="AG2284" s="131"/>
      <c r="AN2284" s="78"/>
      <c r="AO2284" s="78"/>
      <c r="AP2284" s="78"/>
      <c r="AQ2284" s="78"/>
      <c r="AR2284" s="78"/>
      <c r="AS2284" s="78"/>
      <c r="AT2284" s="78"/>
      <c r="AU2284" s="78"/>
    </row>
    <row r="2285" spans="3:47" ht="12.95" customHeight="1">
      <c r="C2285" s="139"/>
      <c r="D2285" s="139"/>
      <c r="AA2285" s="78"/>
      <c r="AB2285" s="78"/>
      <c r="AC2285" s="78"/>
      <c r="AD2285" s="78"/>
      <c r="AE2285" s="78"/>
      <c r="AF2285" s="159"/>
      <c r="AG2285" s="131"/>
      <c r="AN2285" s="78"/>
      <c r="AO2285" s="78"/>
      <c r="AP2285" s="78"/>
      <c r="AQ2285" s="78"/>
      <c r="AR2285" s="78"/>
      <c r="AS2285" s="78"/>
      <c r="AT2285" s="78"/>
      <c r="AU2285" s="78"/>
    </row>
    <row r="2286" spans="3:47" ht="12.95" customHeight="1">
      <c r="C2286" s="139"/>
      <c r="D2286" s="139"/>
      <c r="AA2286" s="78"/>
      <c r="AB2286" s="78"/>
      <c r="AC2286" s="78"/>
      <c r="AD2286" s="78"/>
      <c r="AE2286" s="78"/>
      <c r="AF2286" s="159"/>
      <c r="AG2286" s="131"/>
      <c r="AN2286" s="78"/>
      <c r="AO2286" s="78"/>
      <c r="AP2286" s="78"/>
      <c r="AQ2286" s="78"/>
      <c r="AR2286" s="78"/>
      <c r="AS2286" s="78"/>
      <c r="AT2286" s="78"/>
      <c r="AU2286" s="78"/>
    </row>
    <row r="2287" spans="3:47" ht="12.95" customHeight="1">
      <c r="C2287" s="139"/>
      <c r="D2287" s="139"/>
      <c r="AA2287" s="78"/>
      <c r="AB2287" s="78"/>
      <c r="AC2287" s="78"/>
      <c r="AD2287" s="78"/>
      <c r="AE2287" s="78"/>
      <c r="AF2287" s="159"/>
      <c r="AG2287" s="131"/>
      <c r="AN2287" s="78"/>
      <c r="AO2287" s="78"/>
      <c r="AP2287" s="78"/>
      <c r="AQ2287" s="78"/>
      <c r="AR2287" s="78"/>
      <c r="AS2287" s="78"/>
      <c r="AT2287" s="78"/>
      <c r="AU2287" s="78"/>
    </row>
    <row r="2288" spans="3:47" ht="12.95" customHeight="1">
      <c r="C2288" s="139"/>
      <c r="D2288" s="139"/>
      <c r="AA2288" s="78"/>
      <c r="AB2288" s="78"/>
      <c r="AC2288" s="78"/>
      <c r="AD2288" s="78"/>
      <c r="AE2288" s="78"/>
      <c r="AF2288" s="159"/>
      <c r="AG2288" s="131"/>
      <c r="AN2288" s="78"/>
      <c r="AO2288" s="78"/>
      <c r="AP2288" s="78"/>
      <c r="AQ2288" s="78"/>
      <c r="AR2288" s="78"/>
      <c r="AS2288" s="78"/>
      <c r="AT2288" s="78"/>
      <c r="AU2288" s="78"/>
    </row>
    <row r="2289" spans="3:47" ht="12.95" customHeight="1">
      <c r="C2289" s="139"/>
      <c r="D2289" s="139"/>
      <c r="AA2289" s="78"/>
      <c r="AB2289" s="78"/>
      <c r="AC2289" s="78"/>
      <c r="AD2289" s="78"/>
      <c r="AE2289" s="78"/>
      <c r="AF2289" s="159"/>
      <c r="AG2289" s="131"/>
      <c r="AN2289" s="78"/>
      <c r="AO2289" s="78"/>
      <c r="AP2289" s="78"/>
      <c r="AQ2289" s="78"/>
      <c r="AR2289" s="78"/>
      <c r="AS2289" s="78"/>
      <c r="AT2289" s="78"/>
      <c r="AU2289" s="78"/>
    </row>
    <row r="2290" spans="3:47" ht="12.95" customHeight="1">
      <c r="C2290" s="139"/>
      <c r="D2290" s="139"/>
      <c r="AA2290" s="78"/>
      <c r="AB2290" s="78"/>
      <c r="AC2290" s="78"/>
      <c r="AD2290" s="78"/>
      <c r="AE2290" s="78"/>
      <c r="AF2290" s="159"/>
      <c r="AG2290" s="131"/>
      <c r="AN2290" s="78"/>
      <c r="AO2290" s="78"/>
      <c r="AP2290" s="78"/>
      <c r="AQ2290" s="78"/>
      <c r="AR2290" s="78"/>
      <c r="AS2290" s="78"/>
      <c r="AT2290" s="78"/>
      <c r="AU2290" s="78"/>
    </row>
    <row r="2291" spans="3:47" ht="12.95" customHeight="1">
      <c r="C2291" s="139"/>
      <c r="D2291" s="139"/>
      <c r="AA2291" s="78"/>
      <c r="AB2291" s="78"/>
      <c r="AC2291" s="78"/>
      <c r="AD2291" s="78"/>
      <c r="AE2291" s="78"/>
      <c r="AF2291" s="159"/>
      <c r="AG2291" s="131"/>
      <c r="AN2291" s="78"/>
      <c r="AO2291" s="78"/>
      <c r="AP2291" s="78"/>
      <c r="AQ2291" s="78"/>
      <c r="AR2291" s="78"/>
      <c r="AS2291" s="78"/>
      <c r="AT2291" s="78"/>
      <c r="AU2291" s="78"/>
    </row>
    <row r="2292" spans="3:47" ht="12.95" customHeight="1">
      <c r="C2292" s="139"/>
      <c r="D2292" s="139"/>
      <c r="AA2292" s="78"/>
      <c r="AB2292" s="78"/>
      <c r="AC2292" s="78"/>
      <c r="AD2292" s="78"/>
      <c r="AE2292" s="78"/>
      <c r="AF2292" s="159"/>
      <c r="AG2292" s="131"/>
      <c r="AN2292" s="78"/>
      <c r="AO2292" s="78"/>
      <c r="AP2292" s="78"/>
      <c r="AQ2292" s="78"/>
      <c r="AR2292" s="78"/>
      <c r="AS2292" s="78"/>
      <c r="AT2292" s="78"/>
      <c r="AU2292" s="78"/>
    </row>
    <row r="2293" spans="3:47" ht="12.95" customHeight="1">
      <c r="C2293" s="139"/>
      <c r="D2293" s="139"/>
      <c r="AA2293" s="78"/>
      <c r="AB2293" s="78"/>
      <c r="AC2293" s="78"/>
      <c r="AD2293" s="78"/>
      <c r="AE2293" s="78"/>
      <c r="AF2293" s="159"/>
      <c r="AG2293" s="131"/>
      <c r="AN2293" s="78"/>
      <c r="AO2293" s="78"/>
      <c r="AP2293" s="78"/>
      <c r="AQ2293" s="78"/>
      <c r="AR2293" s="78"/>
      <c r="AS2293" s="78"/>
      <c r="AT2293" s="78"/>
      <c r="AU2293" s="78"/>
    </row>
    <row r="2294" spans="3:47" ht="12.95" customHeight="1">
      <c r="C2294" s="139"/>
      <c r="D2294" s="139"/>
      <c r="AA2294" s="78"/>
      <c r="AB2294" s="78"/>
      <c r="AC2294" s="78"/>
      <c r="AD2294" s="78"/>
      <c r="AE2294" s="78"/>
      <c r="AF2294" s="159"/>
      <c r="AG2294" s="131"/>
      <c r="AN2294" s="78"/>
      <c r="AO2294" s="78"/>
      <c r="AP2294" s="78"/>
      <c r="AQ2294" s="78"/>
      <c r="AR2294" s="78"/>
      <c r="AS2294" s="78"/>
      <c r="AT2294" s="78"/>
      <c r="AU2294" s="78"/>
    </row>
    <row r="2295" spans="3:47" ht="12.95" customHeight="1">
      <c r="C2295" s="139"/>
      <c r="D2295" s="139"/>
      <c r="AA2295" s="78"/>
      <c r="AB2295" s="78"/>
      <c r="AC2295" s="78"/>
      <c r="AD2295" s="78"/>
      <c r="AE2295" s="78"/>
      <c r="AF2295" s="159"/>
      <c r="AG2295" s="131"/>
      <c r="AN2295" s="78"/>
      <c r="AO2295" s="78"/>
      <c r="AP2295" s="78"/>
      <c r="AQ2295" s="78"/>
      <c r="AR2295" s="78"/>
      <c r="AS2295" s="78"/>
      <c r="AT2295" s="78"/>
      <c r="AU2295" s="78"/>
    </row>
    <row r="2296" spans="3:47" ht="12.95" customHeight="1">
      <c r="C2296" s="139"/>
      <c r="D2296" s="139"/>
      <c r="AA2296" s="78"/>
      <c r="AB2296" s="78"/>
      <c r="AC2296" s="78"/>
      <c r="AD2296" s="78"/>
      <c r="AE2296" s="78"/>
      <c r="AF2296" s="159"/>
      <c r="AG2296" s="131"/>
      <c r="AN2296" s="78"/>
      <c r="AO2296" s="78"/>
      <c r="AP2296" s="78"/>
      <c r="AQ2296" s="78"/>
      <c r="AR2296" s="78"/>
      <c r="AS2296" s="78"/>
      <c r="AT2296" s="78"/>
      <c r="AU2296" s="78"/>
    </row>
    <row r="2297" spans="3:47" ht="12.95" customHeight="1">
      <c r="C2297" s="139"/>
      <c r="D2297" s="139"/>
      <c r="AA2297" s="78"/>
      <c r="AB2297" s="78"/>
      <c r="AC2297" s="78"/>
      <c r="AD2297" s="78"/>
      <c r="AE2297" s="78"/>
      <c r="AF2297" s="159"/>
      <c r="AG2297" s="131"/>
      <c r="AN2297" s="78"/>
      <c r="AO2297" s="78"/>
      <c r="AP2297" s="78"/>
      <c r="AQ2297" s="78"/>
      <c r="AR2297" s="78"/>
      <c r="AS2297" s="78"/>
      <c r="AT2297" s="78"/>
      <c r="AU2297" s="78"/>
    </row>
    <row r="2298" spans="3:47" ht="12.95" customHeight="1">
      <c r="C2298" s="139"/>
      <c r="D2298" s="139"/>
      <c r="AA2298" s="78"/>
      <c r="AB2298" s="78"/>
      <c r="AC2298" s="78"/>
      <c r="AD2298" s="78"/>
      <c r="AE2298" s="78"/>
      <c r="AF2298" s="159"/>
      <c r="AG2298" s="131"/>
      <c r="AN2298" s="78"/>
      <c r="AO2298" s="78"/>
      <c r="AP2298" s="78"/>
      <c r="AQ2298" s="78"/>
      <c r="AR2298" s="78"/>
      <c r="AS2298" s="78"/>
      <c r="AT2298" s="78"/>
      <c r="AU2298" s="78"/>
    </row>
    <row r="2299" spans="3:47" ht="12.95" customHeight="1">
      <c r="C2299" s="139"/>
      <c r="D2299" s="139"/>
      <c r="AA2299" s="78"/>
      <c r="AB2299" s="78"/>
      <c r="AC2299" s="78"/>
      <c r="AD2299" s="78"/>
      <c r="AE2299" s="78"/>
      <c r="AF2299" s="159"/>
      <c r="AG2299" s="131"/>
      <c r="AN2299" s="78"/>
      <c r="AO2299" s="78"/>
      <c r="AP2299" s="78"/>
      <c r="AQ2299" s="78"/>
      <c r="AR2299" s="78"/>
      <c r="AS2299" s="78"/>
      <c r="AT2299" s="78"/>
      <c r="AU2299" s="78"/>
    </row>
    <row r="2300" spans="3:47" ht="12.95" customHeight="1">
      <c r="C2300" s="139"/>
      <c r="D2300" s="139"/>
      <c r="AA2300" s="78"/>
      <c r="AB2300" s="78"/>
      <c r="AC2300" s="78"/>
      <c r="AD2300" s="78"/>
      <c r="AE2300" s="78"/>
      <c r="AF2300" s="159"/>
      <c r="AG2300" s="131"/>
      <c r="AN2300" s="78"/>
      <c r="AO2300" s="78"/>
      <c r="AP2300" s="78"/>
      <c r="AQ2300" s="78"/>
      <c r="AR2300" s="78"/>
      <c r="AS2300" s="78"/>
      <c r="AT2300" s="78"/>
      <c r="AU2300" s="78"/>
    </row>
    <row r="2301" spans="3:47" ht="12.95" customHeight="1">
      <c r="C2301" s="139"/>
      <c r="D2301" s="139"/>
      <c r="AA2301" s="78"/>
      <c r="AB2301" s="78"/>
      <c r="AC2301" s="78"/>
      <c r="AD2301" s="78"/>
      <c r="AE2301" s="78"/>
      <c r="AF2301" s="159"/>
      <c r="AG2301" s="131"/>
      <c r="AN2301" s="78"/>
      <c r="AO2301" s="78"/>
      <c r="AP2301" s="78"/>
      <c r="AQ2301" s="78"/>
      <c r="AR2301" s="78"/>
      <c r="AS2301" s="78"/>
      <c r="AT2301" s="78"/>
      <c r="AU2301" s="78"/>
    </row>
    <row r="2302" spans="3:47" ht="12.95" customHeight="1">
      <c r="C2302" s="139"/>
      <c r="D2302" s="139"/>
      <c r="AA2302" s="78"/>
      <c r="AB2302" s="78"/>
      <c r="AC2302" s="78"/>
      <c r="AD2302" s="78"/>
      <c r="AE2302" s="78"/>
      <c r="AF2302" s="159"/>
      <c r="AG2302" s="131"/>
      <c r="AN2302" s="78"/>
      <c r="AO2302" s="78"/>
      <c r="AP2302" s="78"/>
      <c r="AQ2302" s="78"/>
      <c r="AR2302" s="78"/>
      <c r="AS2302" s="78"/>
      <c r="AT2302" s="78"/>
      <c r="AU2302" s="78"/>
    </row>
    <row r="2303" spans="3:47" ht="12.95" customHeight="1">
      <c r="C2303" s="139"/>
      <c r="D2303" s="139"/>
      <c r="AA2303" s="78"/>
      <c r="AB2303" s="78"/>
      <c r="AC2303" s="78"/>
      <c r="AD2303" s="78"/>
      <c r="AE2303" s="78"/>
      <c r="AF2303" s="159"/>
      <c r="AG2303" s="131"/>
      <c r="AN2303" s="78"/>
      <c r="AO2303" s="78"/>
      <c r="AP2303" s="78"/>
      <c r="AQ2303" s="78"/>
      <c r="AR2303" s="78"/>
      <c r="AS2303" s="78"/>
      <c r="AT2303" s="78"/>
      <c r="AU2303" s="78"/>
    </row>
    <row r="2304" spans="3:47" ht="12.95" customHeight="1">
      <c r="C2304" s="139"/>
      <c r="D2304" s="139"/>
      <c r="AA2304" s="78"/>
      <c r="AB2304" s="78"/>
      <c r="AC2304" s="78"/>
      <c r="AD2304" s="78"/>
      <c r="AE2304" s="78"/>
      <c r="AF2304" s="159"/>
      <c r="AG2304" s="131"/>
      <c r="AN2304" s="78"/>
      <c r="AO2304" s="78"/>
      <c r="AP2304" s="78"/>
      <c r="AQ2304" s="78"/>
      <c r="AR2304" s="78"/>
      <c r="AS2304" s="78"/>
      <c r="AT2304" s="78"/>
      <c r="AU2304" s="78"/>
    </row>
    <row r="2305" spans="3:47" ht="12.95" customHeight="1">
      <c r="C2305" s="139"/>
      <c r="D2305" s="139"/>
      <c r="AA2305" s="78"/>
      <c r="AB2305" s="78"/>
      <c r="AC2305" s="78"/>
      <c r="AD2305" s="78"/>
      <c r="AE2305" s="78"/>
      <c r="AF2305" s="159"/>
      <c r="AG2305" s="131"/>
      <c r="AN2305" s="78"/>
      <c r="AO2305" s="78"/>
      <c r="AP2305" s="78"/>
      <c r="AQ2305" s="78"/>
      <c r="AR2305" s="78"/>
      <c r="AS2305" s="78"/>
      <c r="AT2305" s="78"/>
      <c r="AU2305" s="78"/>
    </row>
    <row r="2306" spans="3:47" ht="12.95" customHeight="1">
      <c r="C2306" s="139"/>
      <c r="D2306" s="139"/>
      <c r="AA2306" s="78"/>
      <c r="AB2306" s="78"/>
      <c r="AC2306" s="78"/>
      <c r="AD2306" s="78"/>
      <c r="AE2306" s="78"/>
      <c r="AF2306" s="159"/>
      <c r="AG2306" s="131"/>
      <c r="AN2306" s="78"/>
      <c r="AO2306" s="78"/>
      <c r="AP2306" s="78"/>
      <c r="AQ2306" s="78"/>
      <c r="AR2306" s="78"/>
      <c r="AS2306" s="78"/>
      <c r="AT2306" s="78"/>
      <c r="AU2306" s="78"/>
    </row>
    <row r="2307" spans="3:47" ht="12.95" customHeight="1">
      <c r="C2307" s="139"/>
      <c r="D2307" s="139"/>
      <c r="AA2307" s="78"/>
      <c r="AB2307" s="78"/>
      <c r="AC2307" s="78"/>
      <c r="AD2307" s="78"/>
      <c r="AE2307" s="78"/>
      <c r="AF2307" s="159"/>
      <c r="AG2307" s="131"/>
      <c r="AN2307" s="78"/>
      <c r="AO2307" s="78"/>
      <c r="AP2307" s="78"/>
      <c r="AQ2307" s="78"/>
      <c r="AR2307" s="78"/>
      <c r="AS2307" s="78"/>
      <c r="AT2307" s="78"/>
      <c r="AU2307" s="78"/>
    </row>
    <row r="2308" spans="3:47" ht="12.95" customHeight="1">
      <c r="C2308" s="139"/>
      <c r="D2308" s="139"/>
      <c r="AA2308" s="78"/>
      <c r="AB2308" s="78"/>
      <c r="AC2308" s="78"/>
      <c r="AD2308" s="78"/>
      <c r="AE2308" s="78"/>
      <c r="AF2308" s="159"/>
      <c r="AG2308" s="131"/>
      <c r="AN2308" s="78"/>
      <c r="AO2308" s="78"/>
      <c r="AP2308" s="78"/>
      <c r="AQ2308" s="78"/>
      <c r="AR2308" s="78"/>
      <c r="AS2308" s="78"/>
      <c r="AT2308" s="78"/>
      <c r="AU2308" s="78"/>
    </row>
    <row r="2309" spans="3:47" ht="12.95" customHeight="1">
      <c r="C2309" s="139"/>
      <c r="D2309" s="139"/>
      <c r="AA2309" s="78"/>
      <c r="AB2309" s="78"/>
      <c r="AC2309" s="78"/>
      <c r="AD2309" s="78"/>
      <c r="AE2309" s="78"/>
      <c r="AF2309" s="159"/>
      <c r="AG2309" s="131"/>
      <c r="AN2309" s="78"/>
      <c r="AO2309" s="78"/>
      <c r="AP2309" s="78"/>
      <c r="AQ2309" s="78"/>
      <c r="AR2309" s="78"/>
      <c r="AS2309" s="78"/>
      <c r="AT2309" s="78"/>
      <c r="AU2309" s="78"/>
    </row>
    <row r="2310" spans="3:47" ht="12.95" customHeight="1">
      <c r="C2310" s="139"/>
      <c r="D2310" s="139"/>
      <c r="AA2310" s="78"/>
      <c r="AB2310" s="78"/>
      <c r="AC2310" s="78"/>
      <c r="AD2310" s="78"/>
      <c r="AE2310" s="78"/>
      <c r="AF2310" s="159"/>
      <c r="AG2310" s="131"/>
      <c r="AN2310" s="78"/>
      <c r="AO2310" s="78"/>
      <c r="AP2310" s="78"/>
      <c r="AQ2310" s="78"/>
      <c r="AR2310" s="78"/>
      <c r="AS2310" s="78"/>
      <c r="AT2310" s="78"/>
      <c r="AU2310" s="78"/>
    </row>
    <row r="2311" spans="3:47" ht="12.95" customHeight="1">
      <c r="C2311" s="139"/>
      <c r="D2311" s="139"/>
      <c r="AA2311" s="78"/>
      <c r="AB2311" s="78"/>
      <c r="AC2311" s="78"/>
      <c r="AD2311" s="78"/>
      <c r="AE2311" s="78"/>
      <c r="AF2311" s="159"/>
      <c r="AG2311" s="131"/>
      <c r="AN2311" s="78"/>
      <c r="AO2311" s="78"/>
      <c r="AP2311" s="78"/>
      <c r="AQ2311" s="78"/>
      <c r="AR2311" s="78"/>
      <c r="AS2311" s="78"/>
      <c r="AT2311" s="78"/>
      <c r="AU2311" s="78"/>
    </row>
    <row r="2312" spans="3:47" ht="12.95" customHeight="1">
      <c r="C2312" s="139"/>
      <c r="D2312" s="139"/>
      <c r="AA2312" s="78"/>
      <c r="AB2312" s="78"/>
      <c r="AC2312" s="78"/>
      <c r="AD2312" s="78"/>
      <c r="AE2312" s="78"/>
      <c r="AF2312" s="159"/>
      <c r="AG2312" s="131"/>
      <c r="AN2312" s="78"/>
      <c r="AO2312" s="78"/>
      <c r="AP2312" s="78"/>
      <c r="AQ2312" s="78"/>
      <c r="AR2312" s="78"/>
      <c r="AS2312" s="78"/>
      <c r="AT2312" s="78"/>
      <c r="AU2312" s="78"/>
    </row>
    <row r="2313" spans="3:47" ht="12.95" customHeight="1">
      <c r="C2313" s="139"/>
      <c r="D2313" s="139"/>
      <c r="AA2313" s="78"/>
      <c r="AB2313" s="78"/>
      <c r="AC2313" s="78"/>
      <c r="AD2313" s="78"/>
      <c r="AE2313" s="78"/>
      <c r="AF2313" s="159"/>
      <c r="AG2313" s="131"/>
      <c r="AN2313" s="78"/>
      <c r="AO2313" s="78"/>
      <c r="AP2313" s="78"/>
      <c r="AQ2313" s="78"/>
      <c r="AR2313" s="78"/>
      <c r="AS2313" s="78"/>
      <c r="AT2313" s="78"/>
      <c r="AU2313" s="78"/>
    </row>
    <row r="2314" spans="3:47" ht="12.95" customHeight="1">
      <c r="C2314" s="139"/>
      <c r="D2314" s="139"/>
      <c r="AA2314" s="78"/>
      <c r="AB2314" s="78"/>
      <c r="AC2314" s="78"/>
      <c r="AD2314" s="78"/>
      <c r="AE2314" s="78"/>
      <c r="AF2314" s="159"/>
      <c r="AG2314" s="131"/>
      <c r="AN2314" s="78"/>
      <c r="AO2314" s="78"/>
      <c r="AP2314" s="78"/>
      <c r="AQ2314" s="78"/>
      <c r="AR2314" s="78"/>
      <c r="AS2314" s="78"/>
      <c r="AT2314" s="78"/>
      <c r="AU2314" s="78"/>
    </row>
    <row r="2315" spans="3:47" ht="12.95" customHeight="1">
      <c r="C2315" s="139"/>
      <c r="D2315" s="139"/>
      <c r="AA2315" s="78"/>
      <c r="AB2315" s="78"/>
      <c r="AC2315" s="78"/>
      <c r="AD2315" s="78"/>
      <c r="AE2315" s="78"/>
      <c r="AF2315" s="159"/>
      <c r="AG2315" s="131"/>
      <c r="AN2315" s="78"/>
      <c r="AO2315" s="78"/>
      <c r="AP2315" s="78"/>
      <c r="AQ2315" s="78"/>
      <c r="AR2315" s="78"/>
      <c r="AS2315" s="78"/>
      <c r="AT2315" s="78"/>
      <c r="AU2315" s="78"/>
    </row>
    <row r="2316" spans="3:47" ht="12.95" customHeight="1">
      <c r="C2316" s="139"/>
      <c r="D2316" s="139"/>
      <c r="AA2316" s="78"/>
      <c r="AB2316" s="78"/>
      <c r="AC2316" s="78"/>
      <c r="AD2316" s="78"/>
      <c r="AE2316" s="78"/>
      <c r="AF2316" s="159"/>
      <c r="AG2316" s="131"/>
      <c r="AN2316" s="78"/>
      <c r="AO2316" s="78"/>
      <c r="AP2316" s="78"/>
      <c r="AQ2316" s="78"/>
      <c r="AR2316" s="78"/>
      <c r="AS2316" s="78"/>
      <c r="AT2316" s="78"/>
      <c r="AU2316" s="78"/>
    </row>
    <row r="2317" spans="3:47" ht="12.95" customHeight="1">
      <c r="C2317" s="139"/>
      <c r="D2317" s="139"/>
      <c r="AA2317" s="78"/>
      <c r="AB2317" s="78"/>
      <c r="AC2317" s="78"/>
      <c r="AD2317" s="78"/>
      <c r="AE2317" s="78"/>
      <c r="AF2317" s="159"/>
      <c r="AG2317" s="131"/>
      <c r="AN2317" s="78"/>
      <c r="AO2317" s="78"/>
      <c r="AP2317" s="78"/>
      <c r="AQ2317" s="78"/>
      <c r="AR2317" s="78"/>
      <c r="AS2317" s="78"/>
      <c r="AT2317" s="78"/>
      <c r="AU2317" s="78"/>
    </row>
    <row r="2318" spans="3:47" ht="12.95" customHeight="1">
      <c r="C2318" s="139"/>
      <c r="D2318" s="139"/>
      <c r="AA2318" s="78"/>
      <c r="AB2318" s="78"/>
      <c r="AC2318" s="78"/>
      <c r="AD2318" s="78"/>
      <c r="AE2318" s="78"/>
      <c r="AF2318" s="159"/>
      <c r="AG2318" s="131"/>
      <c r="AN2318" s="78"/>
      <c r="AO2318" s="78"/>
      <c r="AP2318" s="78"/>
      <c r="AQ2318" s="78"/>
      <c r="AR2318" s="78"/>
      <c r="AS2318" s="78"/>
      <c r="AT2318" s="78"/>
      <c r="AU2318" s="78"/>
    </row>
    <row r="2319" spans="3:47" ht="12.95" customHeight="1">
      <c r="C2319" s="139"/>
      <c r="D2319" s="139"/>
      <c r="AA2319" s="78"/>
      <c r="AB2319" s="78"/>
      <c r="AC2319" s="78"/>
      <c r="AD2319" s="78"/>
      <c r="AE2319" s="78"/>
      <c r="AF2319" s="159"/>
      <c r="AG2319" s="131"/>
      <c r="AN2319" s="78"/>
      <c r="AO2319" s="78"/>
      <c r="AP2319" s="78"/>
      <c r="AQ2319" s="78"/>
      <c r="AR2319" s="78"/>
      <c r="AS2319" s="78"/>
      <c r="AT2319" s="78"/>
      <c r="AU2319" s="78"/>
    </row>
    <row r="2320" spans="3:47" ht="12.95" customHeight="1">
      <c r="C2320" s="139"/>
      <c r="D2320" s="139"/>
      <c r="AA2320" s="78"/>
      <c r="AB2320" s="78"/>
      <c r="AC2320" s="78"/>
      <c r="AD2320" s="78"/>
      <c r="AE2320" s="78"/>
      <c r="AF2320" s="159"/>
      <c r="AG2320" s="131"/>
      <c r="AN2320" s="78"/>
      <c r="AO2320" s="78"/>
      <c r="AP2320" s="78"/>
      <c r="AQ2320" s="78"/>
      <c r="AR2320" s="78"/>
      <c r="AS2320" s="78"/>
      <c r="AT2320" s="78"/>
      <c r="AU2320" s="78"/>
    </row>
    <row r="2321" spans="3:47" ht="12.95" customHeight="1">
      <c r="C2321" s="139"/>
      <c r="D2321" s="139"/>
      <c r="AA2321" s="78"/>
      <c r="AB2321" s="78"/>
      <c r="AC2321" s="78"/>
      <c r="AD2321" s="78"/>
      <c r="AE2321" s="78"/>
      <c r="AF2321" s="159"/>
      <c r="AG2321" s="131"/>
      <c r="AN2321" s="78"/>
      <c r="AO2321" s="78"/>
      <c r="AP2321" s="78"/>
      <c r="AQ2321" s="78"/>
      <c r="AR2321" s="78"/>
      <c r="AS2321" s="78"/>
      <c r="AT2321" s="78"/>
      <c r="AU2321" s="78"/>
    </row>
    <row r="2322" spans="3:47" ht="12.95" customHeight="1">
      <c r="C2322" s="139"/>
      <c r="D2322" s="139"/>
      <c r="AA2322" s="78"/>
      <c r="AB2322" s="78"/>
      <c r="AC2322" s="78"/>
      <c r="AD2322" s="78"/>
      <c r="AE2322" s="78"/>
      <c r="AF2322" s="159"/>
      <c r="AG2322" s="131"/>
      <c r="AN2322" s="78"/>
      <c r="AO2322" s="78"/>
      <c r="AP2322" s="78"/>
      <c r="AQ2322" s="78"/>
      <c r="AR2322" s="78"/>
      <c r="AS2322" s="78"/>
      <c r="AT2322" s="78"/>
      <c r="AU2322" s="78"/>
    </row>
    <row r="2323" spans="3:47" ht="12.95" customHeight="1">
      <c r="C2323" s="139"/>
      <c r="D2323" s="139"/>
      <c r="AA2323" s="78"/>
      <c r="AB2323" s="78"/>
      <c r="AC2323" s="78"/>
      <c r="AD2323" s="78"/>
      <c r="AE2323" s="78"/>
      <c r="AF2323" s="159"/>
      <c r="AG2323" s="131"/>
      <c r="AN2323" s="78"/>
      <c r="AO2323" s="78"/>
      <c r="AP2323" s="78"/>
      <c r="AQ2323" s="78"/>
      <c r="AR2323" s="78"/>
      <c r="AS2323" s="78"/>
      <c r="AT2323" s="78"/>
      <c r="AU2323" s="78"/>
    </row>
    <row r="2324" spans="3:47" ht="12.95" customHeight="1">
      <c r="C2324" s="139"/>
      <c r="D2324" s="139"/>
      <c r="AA2324" s="78"/>
      <c r="AB2324" s="78"/>
      <c r="AC2324" s="78"/>
      <c r="AD2324" s="78"/>
      <c r="AE2324" s="78"/>
      <c r="AF2324" s="159"/>
      <c r="AG2324" s="131"/>
      <c r="AN2324" s="78"/>
      <c r="AO2324" s="78"/>
      <c r="AP2324" s="78"/>
      <c r="AQ2324" s="78"/>
      <c r="AR2324" s="78"/>
      <c r="AS2324" s="78"/>
      <c r="AT2324" s="78"/>
      <c r="AU2324" s="78"/>
    </row>
    <row r="2325" spans="3:47" ht="12.95" customHeight="1">
      <c r="C2325" s="139"/>
      <c r="D2325" s="139"/>
      <c r="AA2325" s="78"/>
      <c r="AB2325" s="78"/>
      <c r="AC2325" s="78"/>
      <c r="AD2325" s="78"/>
      <c r="AE2325" s="78"/>
      <c r="AF2325" s="159"/>
      <c r="AG2325" s="131"/>
      <c r="AN2325" s="78"/>
      <c r="AO2325" s="78"/>
      <c r="AP2325" s="78"/>
      <c r="AQ2325" s="78"/>
      <c r="AR2325" s="78"/>
      <c r="AS2325" s="78"/>
      <c r="AT2325" s="78"/>
      <c r="AU2325" s="78"/>
    </row>
    <row r="2326" spans="3:47" ht="12.95" customHeight="1">
      <c r="C2326" s="139"/>
      <c r="D2326" s="139"/>
      <c r="AA2326" s="78"/>
      <c r="AB2326" s="78"/>
      <c r="AC2326" s="78"/>
      <c r="AD2326" s="78"/>
      <c r="AE2326" s="78"/>
      <c r="AF2326" s="159"/>
      <c r="AG2326" s="131"/>
      <c r="AN2326" s="78"/>
      <c r="AO2326" s="78"/>
      <c r="AP2326" s="78"/>
      <c r="AQ2326" s="78"/>
      <c r="AR2326" s="78"/>
      <c r="AS2326" s="78"/>
      <c r="AT2326" s="78"/>
      <c r="AU2326" s="78"/>
    </row>
    <row r="2327" spans="3:47" ht="12.95" customHeight="1">
      <c r="C2327" s="139"/>
      <c r="D2327" s="139"/>
      <c r="AA2327" s="78"/>
      <c r="AB2327" s="78"/>
      <c r="AC2327" s="78"/>
      <c r="AD2327" s="78"/>
      <c r="AE2327" s="78"/>
      <c r="AF2327" s="159"/>
      <c r="AG2327" s="131"/>
      <c r="AN2327" s="78"/>
      <c r="AO2327" s="78"/>
      <c r="AP2327" s="78"/>
      <c r="AQ2327" s="78"/>
      <c r="AR2327" s="78"/>
      <c r="AS2327" s="78"/>
      <c r="AT2327" s="78"/>
      <c r="AU2327" s="78"/>
    </row>
    <row r="2328" spans="3:47" ht="12.95" customHeight="1">
      <c r="C2328" s="139"/>
      <c r="D2328" s="139"/>
      <c r="AA2328" s="78"/>
      <c r="AB2328" s="78"/>
      <c r="AC2328" s="78"/>
      <c r="AD2328" s="78"/>
      <c r="AE2328" s="78"/>
      <c r="AF2328" s="159"/>
      <c r="AG2328" s="131"/>
      <c r="AN2328" s="78"/>
      <c r="AO2328" s="78"/>
      <c r="AP2328" s="78"/>
      <c r="AQ2328" s="78"/>
      <c r="AR2328" s="78"/>
      <c r="AS2328" s="78"/>
      <c r="AT2328" s="78"/>
      <c r="AU2328" s="78"/>
    </row>
    <row r="2329" spans="3:47" ht="12.95" customHeight="1">
      <c r="C2329" s="139"/>
      <c r="D2329" s="139"/>
      <c r="AA2329" s="78"/>
      <c r="AB2329" s="78"/>
      <c r="AC2329" s="78"/>
      <c r="AD2329" s="78"/>
      <c r="AE2329" s="78"/>
      <c r="AF2329" s="159"/>
      <c r="AG2329" s="131"/>
      <c r="AN2329" s="78"/>
      <c r="AO2329" s="78"/>
      <c r="AP2329" s="78"/>
      <c r="AQ2329" s="78"/>
      <c r="AR2329" s="78"/>
      <c r="AS2329" s="78"/>
      <c r="AT2329" s="78"/>
      <c r="AU2329" s="78"/>
    </row>
    <row r="2330" spans="3:47" ht="12.95" customHeight="1">
      <c r="C2330" s="139"/>
      <c r="D2330" s="139"/>
      <c r="AA2330" s="78"/>
      <c r="AB2330" s="78"/>
      <c r="AC2330" s="78"/>
      <c r="AD2330" s="78"/>
      <c r="AE2330" s="78"/>
      <c r="AF2330" s="159"/>
      <c r="AG2330" s="131"/>
      <c r="AN2330" s="78"/>
      <c r="AO2330" s="78"/>
      <c r="AP2330" s="78"/>
      <c r="AQ2330" s="78"/>
      <c r="AR2330" s="78"/>
      <c r="AS2330" s="78"/>
      <c r="AT2330" s="78"/>
      <c r="AU2330" s="78"/>
    </row>
    <row r="2331" spans="3:47" ht="12.95" customHeight="1">
      <c r="C2331" s="139"/>
      <c r="D2331" s="139"/>
      <c r="AA2331" s="78"/>
      <c r="AB2331" s="78"/>
      <c r="AC2331" s="78"/>
      <c r="AD2331" s="78"/>
      <c r="AE2331" s="78"/>
      <c r="AF2331" s="159"/>
      <c r="AG2331" s="131"/>
      <c r="AN2331" s="78"/>
      <c r="AO2331" s="78"/>
      <c r="AP2331" s="78"/>
      <c r="AQ2331" s="78"/>
      <c r="AR2331" s="78"/>
      <c r="AS2331" s="78"/>
      <c r="AT2331" s="78"/>
      <c r="AU2331" s="78"/>
    </row>
    <row r="2332" spans="3:47" ht="12.95" customHeight="1">
      <c r="C2332" s="139"/>
      <c r="D2332" s="139"/>
      <c r="AA2332" s="78"/>
      <c r="AB2332" s="78"/>
      <c r="AC2332" s="78"/>
      <c r="AD2332" s="78"/>
      <c r="AE2332" s="78"/>
      <c r="AF2332" s="159"/>
      <c r="AG2332" s="131"/>
      <c r="AN2332" s="78"/>
      <c r="AO2332" s="78"/>
      <c r="AP2332" s="78"/>
      <c r="AQ2332" s="78"/>
      <c r="AR2332" s="78"/>
      <c r="AS2332" s="78"/>
      <c r="AT2332" s="78"/>
      <c r="AU2332" s="78"/>
    </row>
    <row r="2333" spans="3:47" ht="12.95" customHeight="1">
      <c r="C2333" s="139"/>
      <c r="D2333" s="139"/>
      <c r="AA2333" s="78"/>
      <c r="AB2333" s="78"/>
      <c r="AC2333" s="78"/>
      <c r="AD2333" s="78"/>
      <c r="AE2333" s="78"/>
      <c r="AF2333" s="159"/>
      <c r="AG2333" s="131"/>
      <c r="AN2333" s="78"/>
      <c r="AO2333" s="78"/>
      <c r="AP2333" s="78"/>
      <c r="AQ2333" s="78"/>
      <c r="AR2333" s="78"/>
      <c r="AS2333" s="78"/>
      <c r="AT2333" s="78"/>
      <c r="AU2333" s="78"/>
    </row>
    <row r="2334" spans="3:47" ht="12.95" customHeight="1">
      <c r="C2334" s="139"/>
      <c r="D2334" s="139"/>
      <c r="AA2334" s="78"/>
      <c r="AB2334" s="78"/>
      <c r="AC2334" s="78"/>
      <c r="AD2334" s="78"/>
      <c r="AE2334" s="78"/>
      <c r="AF2334" s="159"/>
      <c r="AG2334" s="131"/>
      <c r="AN2334" s="78"/>
      <c r="AO2334" s="78"/>
      <c r="AP2334" s="78"/>
      <c r="AQ2334" s="78"/>
      <c r="AR2334" s="78"/>
      <c r="AS2334" s="78"/>
      <c r="AT2334" s="78"/>
      <c r="AU2334" s="78"/>
    </row>
    <row r="2335" spans="3:47" ht="12.95" customHeight="1">
      <c r="C2335" s="139"/>
      <c r="D2335" s="139"/>
      <c r="AA2335" s="78"/>
      <c r="AB2335" s="78"/>
      <c r="AC2335" s="78"/>
      <c r="AD2335" s="78"/>
      <c r="AE2335" s="78"/>
      <c r="AF2335" s="159"/>
      <c r="AG2335" s="131"/>
      <c r="AN2335" s="78"/>
      <c r="AO2335" s="78"/>
      <c r="AP2335" s="78"/>
      <c r="AQ2335" s="78"/>
      <c r="AR2335" s="78"/>
      <c r="AS2335" s="78"/>
      <c r="AT2335" s="78"/>
      <c r="AU2335" s="78"/>
    </row>
    <row r="2336" spans="3:47" ht="12.95" customHeight="1">
      <c r="C2336" s="139"/>
      <c r="D2336" s="139"/>
      <c r="AA2336" s="78"/>
      <c r="AB2336" s="78"/>
      <c r="AC2336" s="78"/>
      <c r="AD2336" s="78"/>
      <c r="AE2336" s="78"/>
      <c r="AF2336" s="159"/>
      <c r="AG2336" s="131"/>
      <c r="AN2336" s="78"/>
      <c r="AO2336" s="78"/>
      <c r="AP2336" s="78"/>
      <c r="AQ2336" s="78"/>
      <c r="AR2336" s="78"/>
      <c r="AS2336" s="78"/>
      <c r="AT2336" s="78"/>
      <c r="AU2336" s="78"/>
    </row>
    <row r="2337" spans="3:47" ht="12.95" customHeight="1">
      <c r="C2337" s="139"/>
      <c r="D2337" s="139"/>
      <c r="AA2337" s="78"/>
      <c r="AB2337" s="78"/>
      <c r="AC2337" s="78"/>
      <c r="AD2337" s="78"/>
      <c r="AE2337" s="78"/>
      <c r="AF2337" s="159"/>
      <c r="AG2337" s="131"/>
      <c r="AN2337" s="78"/>
      <c r="AO2337" s="78"/>
      <c r="AP2337" s="78"/>
      <c r="AQ2337" s="78"/>
      <c r="AR2337" s="78"/>
      <c r="AS2337" s="78"/>
      <c r="AT2337" s="78"/>
      <c r="AU2337" s="78"/>
    </row>
    <row r="2338" spans="3:47" ht="12.95" customHeight="1">
      <c r="C2338" s="139"/>
      <c r="D2338" s="139"/>
      <c r="AA2338" s="78"/>
      <c r="AB2338" s="78"/>
      <c r="AC2338" s="78"/>
      <c r="AD2338" s="78"/>
      <c r="AE2338" s="78"/>
      <c r="AF2338" s="159"/>
      <c r="AG2338" s="131"/>
      <c r="AN2338" s="78"/>
      <c r="AO2338" s="78"/>
      <c r="AP2338" s="78"/>
      <c r="AQ2338" s="78"/>
      <c r="AR2338" s="78"/>
      <c r="AS2338" s="78"/>
      <c r="AT2338" s="78"/>
      <c r="AU2338" s="78"/>
    </row>
    <row r="2339" spans="3:47" ht="12.95" customHeight="1">
      <c r="C2339" s="139"/>
      <c r="D2339" s="139"/>
      <c r="AA2339" s="78"/>
      <c r="AB2339" s="78"/>
      <c r="AC2339" s="78"/>
      <c r="AD2339" s="78"/>
      <c r="AE2339" s="78"/>
      <c r="AF2339" s="159"/>
      <c r="AG2339" s="131"/>
      <c r="AN2339" s="78"/>
      <c r="AO2339" s="78"/>
      <c r="AP2339" s="78"/>
      <c r="AQ2339" s="78"/>
      <c r="AR2339" s="78"/>
      <c r="AS2339" s="78"/>
      <c r="AT2339" s="78"/>
      <c r="AU2339" s="78"/>
    </row>
    <row r="2340" spans="3:47" ht="12.95" customHeight="1">
      <c r="C2340" s="139"/>
      <c r="D2340" s="139"/>
      <c r="AA2340" s="78"/>
      <c r="AB2340" s="78"/>
      <c r="AC2340" s="78"/>
      <c r="AD2340" s="78"/>
      <c r="AE2340" s="78"/>
      <c r="AF2340" s="159"/>
      <c r="AG2340" s="131"/>
      <c r="AN2340" s="78"/>
      <c r="AO2340" s="78"/>
      <c r="AP2340" s="78"/>
      <c r="AQ2340" s="78"/>
      <c r="AR2340" s="78"/>
      <c r="AS2340" s="78"/>
      <c r="AT2340" s="78"/>
      <c r="AU2340" s="78"/>
    </row>
    <row r="2341" spans="3:47" ht="12.95" customHeight="1">
      <c r="C2341" s="139"/>
      <c r="D2341" s="139"/>
      <c r="AA2341" s="78"/>
      <c r="AB2341" s="78"/>
      <c r="AC2341" s="78"/>
      <c r="AD2341" s="78"/>
      <c r="AE2341" s="78"/>
      <c r="AF2341" s="159"/>
      <c r="AG2341" s="131"/>
      <c r="AN2341" s="78"/>
      <c r="AO2341" s="78"/>
      <c r="AP2341" s="78"/>
      <c r="AQ2341" s="78"/>
      <c r="AR2341" s="78"/>
      <c r="AS2341" s="78"/>
      <c r="AT2341" s="78"/>
      <c r="AU2341" s="78"/>
    </row>
    <row r="2342" spans="3:47" ht="12.95" customHeight="1">
      <c r="C2342" s="139"/>
      <c r="D2342" s="139"/>
      <c r="AA2342" s="78"/>
      <c r="AB2342" s="78"/>
      <c r="AC2342" s="78"/>
      <c r="AD2342" s="78"/>
      <c r="AE2342" s="78"/>
      <c r="AF2342" s="159"/>
      <c r="AG2342" s="131"/>
      <c r="AN2342" s="78"/>
      <c r="AO2342" s="78"/>
      <c r="AP2342" s="78"/>
      <c r="AQ2342" s="78"/>
      <c r="AR2342" s="78"/>
      <c r="AS2342" s="78"/>
      <c r="AT2342" s="78"/>
      <c r="AU2342" s="78"/>
    </row>
    <row r="2343" spans="3:47" ht="12.95" customHeight="1">
      <c r="C2343" s="139"/>
      <c r="D2343" s="139"/>
      <c r="AA2343" s="78"/>
      <c r="AB2343" s="78"/>
      <c r="AC2343" s="78"/>
      <c r="AD2343" s="78"/>
      <c r="AE2343" s="78"/>
      <c r="AF2343" s="159"/>
      <c r="AG2343" s="131"/>
      <c r="AN2343" s="78"/>
      <c r="AO2343" s="78"/>
      <c r="AP2343" s="78"/>
      <c r="AQ2343" s="78"/>
      <c r="AR2343" s="78"/>
      <c r="AS2343" s="78"/>
      <c r="AT2343" s="78"/>
      <c r="AU2343" s="78"/>
    </row>
    <row r="2344" spans="3:47" ht="12.95" customHeight="1">
      <c r="C2344" s="139"/>
      <c r="D2344" s="139"/>
      <c r="AA2344" s="78"/>
      <c r="AB2344" s="78"/>
      <c r="AC2344" s="78"/>
      <c r="AD2344" s="78"/>
      <c r="AE2344" s="78"/>
      <c r="AF2344" s="159"/>
      <c r="AG2344" s="131"/>
      <c r="AN2344" s="78"/>
      <c r="AO2344" s="78"/>
      <c r="AP2344" s="78"/>
      <c r="AQ2344" s="78"/>
      <c r="AR2344" s="78"/>
      <c r="AS2344" s="78"/>
      <c r="AT2344" s="78"/>
      <c r="AU2344" s="78"/>
    </row>
    <row r="2345" spans="3:47" ht="12.95" customHeight="1">
      <c r="C2345" s="139"/>
      <c r="D2345" s="139"/>
      <c r="AA2345" s="78"/>
      <c r="AB2345" s="78"/>
      <c r="AC2345" s="78"/>
      <c r="AD2345" s="78"/>
      <c r="AE2345" s="78"/>
      <c r="AF2345" s="159"/>
      <c r="AG2345" s="131"/>
      <c r="AN2345" s="78"/>
      <c r="AO2345" s="78"/>
      <c r="AP2345" s="78"/>
      <c r="AQ2345" s="78"/>
      <c r="AR2345" s="78"/>
      <c r="AS2345" s="78"/>
      <c r="AT2345" s="78"/>
      <c r="AU2345" s="78"/>
    </row>
    <row r="2346" spans="3:47" ht="12.95" customHeight="1">
      <c r="C2346" s="139"/>
      <c r="D2346" s="139"/>
      <c r="AA2346" s="78"/>
      <c r="AB2346" s="78"/>
      <c r="AC2346" s="78"/>
      <c r="AD2346" s="78"/>
      <c r="AE2346" s="78"/>
      <c r="AF2346" s="159"/>
      <c r="AG2346" s="131"/>
      <c r="AN2346" s="78"/>
      <c r="AO2346" s="78"/>
      <c r="AP2346" s="78"/>
      <c r="AQ2346" s="78"/>
      <c r="AR2346" s="78"/>
      <c r="AS2346" s="78"/>
      <c r="AT2346" s="78"/>
      <c r="AU2346" s="78"/>
    </row>
    <row r="2347" spans="3:47" ht="12.95" customHeight="1">
      <c r="C2347" s="139"/>
      <c r="D2347" s="139"/>
      <c r="AA2347" s="78"/>
      <c r="AB2347" s="78"/>
      <c r="AC2347" s="78"/>
      <c r="AD2347" s="78"/>
      <c r="AE2347" s="78"/>
      <c r="AF2347" s="159"/>
      <c r="AG2347" s="131"/>
      <c r="AN2347" s="78"/>
      <c r="AO2347" s="78"/>
      <c r="AP2347" s="78"/>
      <c r="AQ2347" s="78"/>
      <c r="AR2347" s="78"/>
      <c r="AS2347" s="78"/>
      <c r="AT2347" s="78"/>
      <c r="AU2347" s="78"/>
    </row>
    <row r="2348" spans="3:47" ht="12.95" customHeight="1">
      <c r="C2348" s="139"/>
      <c r="D2348" s="139"/>
      <c r="AA2348" s="78"/>
      <c r="AB2348" s="78"/>
      <c r="AC2348" s="78"/>
      <c r="AD2348" s="78"/>
      <c r="AE2348" s="78"/>
      <c r="AF2348" s="159"/>
      <c r="AG2348" s="131"/>
      <c r="AN2348" s="78"/>
      <c r="AO2348" s="78"/>
      <c r="AP2348" s="78"/>
      <c r="AQ2348" s="78"/>
      <c r="AR2348" s="78"/>
      <c r="AS2348" s="78"/>
      <c r="AT2348" s="78"/>
      <c r="AU2348" s="78"/>
    </row>
    <row r="2349" spans="3:47" ht="12.95" customHeight="1">
      <c r="C2349" s="139"/>
      <c r="D2349" s="139"/>
      <c r="AA2349" s="78"/>
      <c r="AB2349" s="78"/>
      <c r="AC2349" s="78"/>
      <c r="AD2349" s="78"/>
      <c r="AE2349" s="78"/>
      <c r="AF2349" s="159"/>
      <c r="AG2349" s="131"/>
      <c r="AN2349" s="78"/>
      <c r="AO2349" s="78"/>
      <c r="AP2349" s="78"/>
      <c r="AQ2349" s="78"/>
      <c r="AR2349" s="78"/>
      <c r="AS2349" s="78"/>
      <c r="AT2349" s="78"/>
      <c r="AU2349" s="78"/>
    </row>
    <row r="2350" spans="3:47" ht="12.95" customHeight="1">
      <c r="C2350" s="139"/>
      <c r="D2350" s="139"/>
      <c r="AA2350" s="78"/>
      <c r="AB2350" s="78"/>
      <c r="AC2350" s="78"/>
      <c r="AD2350" s="78"/>
      <c r="AE2350" s="78"/>
      <c r="AF2350" s="159"/>
      <c r="AG2350" s="131"/>
      <c r="AN2350" s="78"/>
      <c r="AO2350" s="78"/>
      <c r="AP2350" s="78"/>
      <c r="AQ2350" s="78"/>
      <c r="AR2350" s="78"/>
      <c r="AS2350" s="78"/>
      <c r="AT2350" s="78"/>
      <c r="AU2350" s="78"/>
    </row>
    <row r="2351" spans="3:47" ht="12.95" customHeight="1">
      <c r="C2351" s="139"/>
      <c r="D2351" s="139"/>
      <c r="AA2351" s="78"/>
      <c r="AB2351" s="78"/>
      <c r="AC2351" s="78"/>
      <c r="AD2351" s="78"/>
      <c r="AE2351" s="78"/>
      <c r="AF2351" s="159"/>
      <c r="AG2351" s="131"/>
      <c r="AN2351" s="78"/>
      <c r="AO2351" s="78"/>
      <c r="AP2351" s="78"/>
      <c r="AQ2351" s="78"/>
      <c r="AR2351" s="78"/>
      <c r="AS2351" s="78"/>
      <c r="AT2351" s="78"/>
      <c r="AU2351" s="78"/>
    </row>
    <row r="2352" spans="3:47" ht="12.95" customHeight="1">
      <c r="C2352" s="139"/>
      <c r="D2352" s="139"/>
      <c r="AA2352" s="78"/>
      <c r="AB2352" s="78"/>
      <c r="AC2352" s="78"/>
      <c r="AD2352" s="78"/>
      <c r="AE2352" s="78"/>
      <c r="AF2352" s="159"/>
      <c r="AG2352" s="131"/>
      <c r="AN2352" s="78"/>
      <c r="AO2352" s="78"/>
      <c r="AP2352" s="78"/>
      <c r="AQ2352" s="78"/>
      <c r="AR2352" s="78"/>
      <c r="AS2352" s="78"/>
      <c r="AT2352" s="78"/>
      <c r="AU2352" s="78"/>
    </row>
    <row r="2353" spans="3:47" ht="12.95" customHeight="1">
      <c r="C2353" s="139"/>
      <c r="D2353" s="139"/>
      <c r="AA2353" s="78"/>
      <c r="AB2353" s="78"/>
      <c r="AC2353" s="78"/>
      <c r="AD2353" s="78"/>
      <c r="AE2353" s="78"/>
      <c r="AF2353" s="159"/>
      <c r="AG2353" s="131"/>
      <c r="AN2353" s="78"/>
      <c r="AO2353" s="78"/>
      <c r="AP2353" s="78"/>
      <c r="AQ2353" s="78"/>
      <c r="AR2353" s="78"/>
      <c r="AS2353" s="78"/>
      <c r="AT2353" s="78"/>
      <c r="AU2353" s="78"/>
    </row>
    <row r="2354" spans="3:47" ht="12.95" customHeight="1">
      <c r="C2354" s="139"/>
      <c r="D2354" s="139"/>
      <c r="AA2354" s="78"/>
      <c r="AB2354" s="78"/>
      <c r="AC2354" s="78"/>
      <c r="AD2354" s="78"/>
      <c r="AE2354" s="78"/>
      <c r="AF2354" s="159"/>
      <c r="AG2354" s="131"/>
      <c r="AN2354" s="78"/>
      <c r="AO2354" s="78"/>
      <c r="AP2354" s="78"/>
      <c r="AQ2354" s="78"/>
      <c r="AR2354" s="78"/>
      <c r="AS2354" s="78"/>
      <c r="AT2354" s="78"/>
      <c r="AU2354" s="78"/>
    </row>
    <row r="2355" spans="3:47" ht="12.95" customHeight="1">
      <c r="C2355" s="139"/>
      <c r="D2355" s="139"/>
      <c r="AA2355" s="78"/>
      <c r="AB2355" s="78"/>
      <c r="AC2355" s="78"/>
      <c r="AD2355" s="78"/>
      <c r="AE2355" s="78"/>
      <c r="AF2355" s="159"/>
      <c r="AG2355" s="131"/>
      <c r="AN2355" s="78"/>
      <c r="AO2355" s="78"/>
      <c r="AP2355" s="78"/>
      <c r="AQ2355" s="78"/>
      <c r="AR2355" s="78"/>
      <c r="AS2355" s="78"/>
      <c r="AT2355" s="78"/>
      <c r="AU2355" s="78"/>
    </row>
    <row r="2356" spans="3:47" ht="12.95" customHeight="1">
      <c r="C2356" s="139"/>
      <c r="D2356" s="139"/>
      <c r="AA2356" s="78"/>
      <c r="AB2356" s="78"/>
      <c r="AC2356" s="78"/>
      <c r="AD2356" s="78"/>
      <c r="AE2356" s="78"/>
      <c r="AF2356" s="159"/>
      <c r="AG2356" s="131"/>
      <c r="AN2356" s="78"/>
      <c r="AO2356" s="78"/>
      <c r="AP2356" s="78"/>
      <c r="AQ2356" s="78"/>
      <c r="AR2356" s="78"/>
      <c r="AS2356" s="78"/>
      <c r="AT2356" s="78"/>
      <c r="AU2356" s="78"/>
    </row>
    <row r="2357" spans="3:47" ht="12.95" customHeight="1">
      <c r="C2357" s="139"/>
      <c r="D2357" s="139"/>
      <c r="AA2357" s="78"/>
      <c r="AB2357" s="78"/>
      <c r="AC2357" s="78"/>
      <c r="AD2357" s="78"/>
      <c r="AE2357" s="78"/>
      <c r="AF2357" s="159"/>
      <c r="AG2357" s="131"/>
      <c r="AN2357" s="78"/>
      <c r="AO2357" s="78"/>
      <c r="AP2357" s="78"/>
      <c r="AQ2357" s="78"/>
      <c r="AR2357" s="78"/>
      <c r="AS2357" s="78"/>
      <c r="AT2357" s="78"/>
      <c r="AU2357" s="78"/>
    </row>
    <row r="2358" spans="3:47" ht="12.95" customHeight="1">
      <c r="C2358" s="139"/>
      <c r="D2358" s="139"/>
      <c r="AA2358" s="78"/>
      <c r="AB2358" s="78"/>
      <c r="AC2358" s="78"/>
      <c r="AD2358" s="78"/>
      <c r="AE2358" s="78"/>
      <c r="AF2358" s="159"/>
      <c r="AG2358" s="131"/>
      <c r="AN2358" s="78"/>
      <c r="AO2358" s="78"/>
      <c r="AP2358" s="78"/>
      <c r="AQ2358" s="78"/>
      <c r="AR2358" s="78"/>
      <c r="AS2358" s="78"/>
      <c r="AT2358" s="78"/>
      <c r="AU2358" s="78"/>
    </row>
    <row r="2359" spans="3:47" ht="12.95" customHeight="1">
      <c r="C2359" s="139"/>
      <c r="D2359" s="139"/>
      <c r="AA2359" s="78"/>
      <c r="AB2359" s="78"/>
      <c r="AC2359" s="78"/>
      <c r="AD2359" s="78"/>
      <c r="AE2359" s="78"/>
      <c r="AF2359" s="159"/>
      <c r="AG2359" s="131"/>
      <c r="AN2359" s="78"/>
      <c r="AO2359" s="78"/>
      <c r="AP2359" s="78"/>
      <c r="AQ2359" s="78"/>
      <c r="AR2359" s="78"/>
      <c r="AS2359" s="78"/>
      <c r="AT2359" s="78"/>
      <c r="AU2359" s="78"/>
    </row>
    <row r="2360" spans="3:47" ht="12.95" customHeight="1">
      <c r="C2360" s="139"/>
      <c r="D2360" s="139"/>
      <c r="AA2360" s="78"/>
      <c r="AB2360" s="78"/>
      <c r="AC2360" s="78"/>
      <c r="AD2360" s="78"/>
      <c r="AE2360" s="78"/>
      <c r="AF2360" s="159"/>
      <c r="AG2360" s="131"/>
      <c r="AN2360" s="78"/>
      <c r="AO2360" s="78"/>
      <c r="AP2360" s="78"/>
      <c r="AQ2360" s="78"/>
      <c r="AR2360" s="78"/>
      <c r="AS2360" s="78"/>
      <c r="AT2360" s="78"/>
      <c r="AU2360" s="78"/>
    </row>
    <row r="2361" spans="3:47" ht="12.95" customHeight="1">
      <c r="C2361" s="139"/>
      <c r="D2361" s="139"/>
      <c r="AA2361" s="78"/>
      <c r="AB2361" s="78"/>
      <c r="AC2361" s="78"/>
      <c r="AD2361" s="78"/>
      <c r="AE2361" s="78"/>
      <c r="AF2361" s="159"/>
      <c r="AG2361" s="131"/>
      <c r="AN2361" s="78"/>
      <c r="AO2361" s="78"/>
      <c r="AP2361" s="78"/>
      <c r="AQ2361" s="78"/>
      <c r="AR2361" s="78"/>
      <c r="AS2361" s="78"/>
      <c r="AT2361" s="78"/>
      <c r="AU2361" s="78"/>
    </row>
    <row r="2362" spans="3:47" ht="12.95" customHeight="1">
      <c r="C2362" s="139"/>
      <c r="D2362" s="139"/>
      <c r="AA2362" s="78"/>
      <c r="AB2362" s="78"/>
      <c r="AC2362" s="78"/>
      <c r="AD2362" s="78"/>
      <c r="AE2362" s="78"/>
      <c r="AF2362" s="159"/>
      <c r="AG2362" s="131"/>
      <c r="AN2362" s="78"/>
      <c r="AO2362" s="78"/>
      <c r="AP2362" s="78"/>
      <c r="AQ2362" s="78"/>
      <c r="AR2362" s="78"/>
      <c r="AS2362" s="78"/>
      <c r="AT2362" s="78"/>
      <c r="AU2362" s="78"/>
    </row>
    <row r="2363" spans="3:47" ht="12.95" customHeight="1">
      <c r="C2363" s="139"/>
      <c r="D2363" s="139"/>
      <c r="AA2363" s="78"/>
      <c r="AB2363" s="78"/>
      <c r="AC2363" s="78"/>
      <c r="AD2363" s="78"/>
      <c r="AE2363" s="78"/>
      <c r="AF2363" s="159"/>
      <c r="AG2363" s="131"/>
      <c r="AN2363" s="78"/>
      <c r="AO2363" s="78"/>
      <c r="AP2363" s="78"/>
      <c r="AQ2363" s="78"/>
      <c r="AR2363" s="78"/>
      <c r="AS2363" s="78"/>
      <c r="AT2363" s="78"/>
      <c r="AU2363" s="78"/>
    </row>
    <row r="2364" spans="3:47" ht="12.95" customHeight="1">
      <c r="C2364" s="139"/>
      <c r="D2364" s="139"/>
      <c r="AA2364" s="78"/>
      <c r="AB2364" s="78"/>
      <c r="AC2364" s="78"/>
      <c r="AD2364" s="78"/>
      <c r="AE2364" s="78"/>
      <c r="AF2364" s="159"/>
      <c r="AG2364" s="131"/>
      <c r="AN2364" s="78"/>
      <c r="AO2364" s="78"/>
      <c r="AP2364" s="78"/>
      <c r="AQ2364" s="78"/>
      <c r="AR2364" s="78"/>
      <c r="AS2364" s="78"/>
      <c r="AT2364" s="78"/>
      <c r="AU2364" s="78"/>
    </row>
    <row r="2365" spans="3:47" ht="12.95" customHeight="1">
      <c r="C2365" s="139"/>
      <c r="D2365" s="139"/>
      <c r="AA2365" s="78"/>
      <c r="AB2365" s="78"/>
      <c r="AC2365" s="78"/>
      <c r="AD2365" s="78"/>
      <c r="AE2365" s="78"/>
      <c r="AF2365" s="159"/>
      <c r="AG2365" s="131"/>
      <c r="AN2365" s="78"/>
      <c r="AO2365" s="78"/>
      <c r="AP2365" s="78"/>
      <c r="AQ2365" s="78"/>
      <c r="AR2365" s="78"/>
      <c r="AS2365" s="78"/>
      <c r="AT2365" s="78"/>
      <c r="AU2365" s="78"/>
    </row>
    <row r="2366" spans="3:47" ht="12.95" customHeight="1">
      <c r="C2366" s="139"/>
      <c r="D2366" s="139"/>
      <c r="AA2366" s="78"/>
      <c r="AB2366" s="78"/>
      <c r="AC2366" s="78"/>
      <c r="AD2366" s="78"/>
      <c r="AE2366" s="78"/>
      <c r="AF2366" s="159"/>
      <c r="AG2366" s="131"/>
      <c r="AN2366" s="78"/>
      <c r="AO2366" s="78"/>
      <c r="AP2366" s="78"/>
      <c r="AQ2366" s="78"/>
      <c r="AR2366" s="78"/>
      <c r="AS2366" s="78"/>
      <c r="AT2366" s="78"/>
      <c r="AU2366" s="78"/>
    </row>
    <row r="2367" spans="3:47" ht="12.95" customHeight="1">
      <c r="C2367" s="139"/>
      <c r="D2367" s="139"/>
      <c r="AA2367" s="78"/>
      <c r="AB2367" s="78"/>
      <c r="AC2367" s="78"/>
      <c r="AD2367" s="78"/>
      <c r="AE2367" s="78"/>
      <c r="AF2367" s="159"/>
      <c r="AG2367" s="131"/>
      <c r="AN2367" s="78"/>
      <c r="AO2367" s="78"/>
      <c r="AP2367" s="78"/>
      <c r="AQ2367" s="78"/>
      <c r="AR2367" s="78"/>
      <c r="AS2367" s="78"/>
      <c r="AT2367" s="78"/>
      <c r="AU2367" s="78"/>
    </row>
    <row r="2368" spans="3:47" ht="12.95" customHeight="1">
      <c r="C2368" s="139"/>
      <c r="D2368" s="139"/>
      <c r="AA2368" s="78"/>
      <c r="AB2368" s="78"/>
      <c r="AC2368" s="78"/>
      <c r="AD2368" s="78"/>
      <c r="AE2368" s="78"/>
      <c r="AF2368" s="159"/>
      <c r="AG2368" s="131"/>
      <c r="AN2368" s="78"/>
      <c r="AO2368" s="78"/>
      <c r="AP2368" s="78"/>
      <c r="AQ2368" s="78"/>
      <c r="AR2368" s="78"/>
      <c r="AS2368" s="78"/>
      <c r="AT2368" s="78"/>
      <c r="AU2368" s="78"/>
    </row>
    <row r="2369" spans="3:47" ht="12.95" customHeight="1">
      <c r="C2369" s="139"/>
      <c r="D2369" s="139"/>
      <c r="AA2369" s="78"/>
      <c r="AB2369" s="78"/>
      <c r="AC2369" s="78"/>
      <c r="AD2369" s="78"/>
      <c r="AE2369" s="78"/>
      <c r="AF2369" s="159"/>
      <c r="AG2369" s="131"/>
      <c r="AN2369" s="78"/>
      <c r="AO2369" s="78"/>
      <c r="AP2369" s="78"/>
      <c r="AQ2369" s="78"/>
      <c r="AR2369" s="78"/>
      <c r="AS2369" s="78"/>
      <c r="AT2369" s="78"/>
      <c r="AU2369" s="78"/>
    </row>
    <row r="2370" spans="3:47" ht="12.95" customHeight="1">
      <c r="C2370" s="139"/>
      <c r="D2370" s="139"/>
      <c r="AA2370" s="78"/>
      <c r="AB2370" s="78"/>
      <c r="AC2370" s="78"/>
      <c r="AD2370" s="78"/>
      <c r="AE2370" s="78"/>
      <c r="AF2370" s="159"/>
      <c r="AG2370" s="131"/>
      <c r="AN2370" s="78"/>
      <c r="AO2370" s="78"/>
      <c r="AP2370" s="78"/>
      <c r="AQ2370" s="78"/>
      <c r="AR2370" s="78"/>
      <c r="AS2370" s="78"/>
      <c r="AT2370" s="78"/>
      <c r="AU2370" s="78"/>
    </row>
    <row r="2371" spans="3:47" ht="12.95" customHeight="1">
      <c r="C2371" s="139"/>
      <c r="D2371" s="139"/>
      <c r="AA2371" s="78"/>
      <c r="AB2371" s="78"/>
      <c r="AC2371" s="78"/>
      <c r="AD2371" s="78"/>
      <c r="AE2371" s="78"/>
      <c r="AF2371" s="159"/>
      <c r="AG2371" s="131"/>
      <c r="AN2371" s="78"/>
      <c r="AO2371" s="78"/>
      <c r="AP2371" s="78"/>
      <c r="AQ2371" s="78"/>
      <c r="AR2371" s="78"/>
      <c r="AS2371" s="78"/>
      <c r="AT2371" s="78"/>
      <c r="AU2371" s="78"/>
    </row>
    <row r="2372" spans="3:47" ht="12.95" customHeight="1">
      <c r="C2372" s="139"/>
      <c r="D2372" s="139"/>
      <c r="AA2372" s="78"/>
      <c r="AB2372" s="78"/>
      <c r="AC2372" s="78"/>
      <c r="AD2372" s="78"/>
      <c r="AE2372" s="78"/>
      <c r="AF2372" s="159"/>
      <c r="AG2372" s="131"/>
      <c r="AN2372" s="78"/>
      <c r="AO2372" s="78"/>
      <c r="AP2372" s="78"/>
      <c r="AQ2372" s="78"/>
      <c r="AR2372" s="78"/>
      <c r="AS2372" s="78"/>
      <c r="AT2372" s="78"/>
      <c r="AU2372" s="78"/>
    </row>
    <row r="2373" spans="3:47" ht="12.95" customHeight="1">
      <c r="C2373" s="139"/>
      <c r="D2373" s="139"/>
      <c r="AA2373" s="78"/>
      <c r="AB2373" s="78"/>
      <c r="AC2373" s="78"/>
      <c r="AD2373" s="78"/>
      <c r="AE2373" s="78"/>
      <c r="AF2373" s="159"/>
      <c r="AG2373" s="131"/>
      <c r="AN2373" s="78"/>
      <c r="AO2373" s="78"/>
      <c r="AP2373" s="78"/>
      <c r="AQ2373" s="78"/>
      <c r="AR2373" s="78"/>
      <c r="AS2373" s="78"/>
      <c r="AT2373" s="78"/>
      <c r="AU2373" s="78"/>
    </row>
    <row r="2374" spans="3:47" ht="12.95" customHeight="1">
      <c r="C2374" s="139"/>
      <c r="D2374" s="139"/>
      <c r="AA2374" s="78"/>
      <c r="AB2374" s="78"/>
      <c r="AC2374" s="78"/>
      <c r="AD2374" s="78"/>
      <c r="AE2374" s="78"/>
      <c r="AF2374" s="159"/>
      <c r="AG2374" s="131"/>
      <c r="AN2374" s="78"/>
      <c r="AO2374" s="78"/>
      <c r="AP2374" s="78"/>
      <c r="AQ2374" s="78"/>
      <c r="AR2374" s="78"/>
      <c r="AS2374" s="78"/>
      <c r="AT2374" s="78"/>
      <c r="AU2374" s="78"/>
    </row>
    <row r="2375" spans="3:47" ht="12.95" customHeight="1">
      <c r="C2375" s="139"/>
      <c r="D2375" s="139"/>
      <c r="AA2375" s="78"/>
      <c r="AB2375" s="78"/>
      <c r="AC2375" s="78"/>
      <c r="AD2375" s="78"/>
      <c r="AE2375" s="78"/>
      <c r="AF2375" s="159"/>
      <c r="AG2375" s="131"/>
      <c r="AN2375" s="78"/>
      <c r="AO2375" s="78"/>
      <c r="AP2375" s="78"/>
      <c r="AQ2375" s="78"/>
      <c r="AR2375" s="78"/>
      <c r="AS2375" s="78"/>
      <c r="AT2375" s="78"/>
      <c r="AU2375" s="78"/>
    </row>
    <row r="2376" spans="3:47" ht="12.95" customHeight="1">
      <c r="C2376" s="139"/>
      <c r="D2376" s="139"/>
      <c r="AA2376" s="78"/>
      <c r="AB2376" s="78"/>
      <c r="AC2376" s="78"/>
      <c r="AD2376" s="78"/>
      <c r="AE2376" s="78"/>
      <c r="AF2376" s="159"/>
      <c r="AG2376" s="131"/>
      <c r="AN2376" s="78"/>
      <c r="AO2376" s="78"/>
      <c r="AP2376" s="78"/>
      <c r="AQ2376" s="78"/>
      <c r="AR2376" s="78"/>
      <c r="AS2376" s="78"/>
      <c r="AT2376" s="78"/>
      <c r="AU2376" s="78"/>
    </row>
    <row r="2377" spans="3:47" ht="12.95" customHeight="1">
      <c r="C2377" s="139"/>
      <c r="D2377" s="139"/>
      <c r="AA2377" s="78"/>
      <c r="AB2377" s="78"/>
      <c r="AC2377" s="78"/>
      <c r="AD2377" s="78"/>
      <c r="AE2377" s="78"/>
      <c r="AF2377" s="159"/>
      <c r="AG2377" s="131"/>
      <c r="AN2377" s="78"/>
      <c r="AO2377" s="78"/>
      <c r="AP2377" s="78"/>
      <c r="AQ2377" s="78"/>
      <c r="AR2377" s="78"/>
      <c r="AS2377" s="78"/>
      <c r="AT2377" s="78"/>
      <c r="AU2377" s="78"/>
    </row>
    <row r="2378" spans="3:47" ht="12.95" customHeight="1">
      <c r="C2378" s="139"/>
      <c r="D2378" s="139"/>
      <c r="AA2378" s="78"/>
      <c r="AB2378" s="78"/>
      <c r="AC2378" s="78"/>
      <c r="AD2378" s="78"/>
      <c r="AE2378" s="78"/>
      <c r="AF2378" s="159"/>
      <c r="AG2378" s="131"/>
      <c r="AN2378" s="78"/>
      <c r="AO2378" s="78"/>
      <c r="AP2378" s="78"/>
      <c r="AQ2378" s="78"/>
      <c r="AR2378" s="78"/>
      <c r="AS2378" s="78"/>
      <c r="AT2378" s="78"/>
      <c r="AU2378" s="78"/>
    </row>
    <row r="2379" spans="3:47" ht="12.95" customHeight="1">
      <c r="C2379" s="139"/>
      <c r="D2379" s="139"/>
      <c r="AA2379" s="78"/>
      <c r="AB2379" s="78"/>
      <c r="AC2379" s="78"/>
      <c r="AD2379" s="78"/>
      <c r="AE2379" s="78"/>
      <c r="AF2379" s="159"/>
      <c r="AG2379" s="131"/>
      <c r="AN2379" s="78"/>
      <c r="AO2379" s="78"/>
      <c r="AP2379" s="78"/>
      <c r="AQ2379" s="78"/>
      <c r="AR2379" s="78"/>
      <c r="AS2379" s="78"/>
      <c r="AT2379" s="78"/>
      <c r="AU2379" s="78"/>
    </row>
    <row r="2380" spans="3:47" ht="12.95" customHeight="1">
      <c r="C2380" s="139"/>
      <c r="D2380" s="139"/>
      <c r="AA2380" s="78"/>
      <c r="AB2380" s="78"/>
      <c r="AC2380" s="78"/>
      <c r="AD2380" s="78"/>
      <c r="AE2380" s="78"/>
      <c r="AF2380" s="159"/>
      <c r="AG2380" s="131"/>
      <c r="AN2380" s="78"/>
      <c r="AO2380" s="78"/>
      <c r="AP2380" s="78"/>
      <c r="AQ2380" s="78"/>
      <c r="AR2380" s="78"/>
      <c r="AS2380" s="78"/>
      <c r="AT2380" s="78"/>
      <c r="AU2380" s="78"/>
    </row>
    <row r="2381" spans="3:47" ht="12.95" customHeight="1">
      <c r="C2381" s="139"/>
      <c r="D2381" s="139"/>
      <c r="AA2381" s="78"/>
      <c r="AB2381" s="78"/>
      <c r="AC2381" s="78"/>
      <c r="AD2381" s="78"/>
      <c r="AE2381" s="78"/>
      <c r="AF2381" s="159"/>
      <c r="AG2381" s="131"/>
      <c r="AN2381" s="78"/>
      <c r="AO2381" s="78"/>
      <c r="AP2381" s="78"/>
      <c r="AQ2381" s="78"/>
      <c r="AR2381" s="78"/>
      <c r="AS2381" s="78"/>
      <c r="AT2381" s="78"/>
      <c r="AU2381" s="78"/>
    </row>
    <row r="2382" spans="3:47" ht="12.95" customHeight="1">
      <c r="C2382" s="139"/>
      <c r="D2382" s="139"/>
      <c r="AA2382" s="78"/>
      <c r="AB2382" s="78"/>
      <c r="AC2382" s="78"/>
      <c r="AD2382" s="78"/>
      <c r="AE2382" s="78"/>
      <c r="AF2382" s="159"/>
      <c r="AG2382" s="131"/>
      <c r="AN2382" s="78"/>
      <c r="AO2382" s="78"/>
      <c r="AP2382" s="78"/>
      <c r="AQ2382" s="78"/>
      <c r="AR2382" s="78"/>
      <c r="AS2382" s="78"/>
      <c r="AT2382" s="78"/>
      <c r="AU2382" s="78"/>
    </row>
    <row r="2383" spans="3:47" ht="12.95" customHeight="1">
      <c r="C2383" s="139"/>
      <c r="D2383" s="139"/>
      <c r="AA2383" s="78"/>
      <c r="AB2383" s="78"/>
      <c r="AC2383" s="78"/>
      <c r="AD2383" s="78"/>
      <c r="AE2383" s="78"/>
      <c r="AF2383" s="159"/>
      <c r="AG2383" s="131"/>
      <c r="AN2383" s="78"/>
      <c r="AO2383" s="78"/>
      <c r="AP2383" s="78"/>
      <c r="AQ2383" s="78"/>
      <c r="AR2383" s="78"/>
      <c r="AS2383" s="78"/>
      <c r="AT2383" s="78"/>
      <c r="AU2383" s="78"/>
    </row>
    <row r="2384" spans="3:47" ht="12.95" customHeight="1">
      <c r="C2384" s="139"/>
      <c r="D2384" s="139"/>
      <c r="AA2384" s="78"/>
      <c r="AB2384" s="78"/>
      <c r="AC2384" s="78"/>
      <c r="AD2384" s="78"/>
      <c r="AE2384" s="78"/>
      <c r="AF2384" s="159"/>
      <c r="AG2384" s="131"/>
      <c r="AN2384" s="78"/>
      <c r="AO2384" s="78"/>
      <c r="AP2384" s="78"/>
      <c r="AQ2384" s="78"/>
      <c r="AR2384" s="78"/>
      <c r="AS2384" s="78"/>
      <c r="AT2384" s="78"/>
      <c r="AU2384" s="78"/>
    </row>
    <row r="2385" spans="3:47" ht="12.95" customHeight="1">
      <c r="C2385" s="139"/>
      <c r="D2385" s="139"/>
      <c r="AA2385" s="78"/>
      <c r="AB2385" s="78"/>
      <c r="AC2385" s="78"/>
      <c r="AD2385" s="78"/>
      <c r="AE2385" s="78"/>
      <c r="AF2385" s="159"/>
      <c r="AG2385" s="131"/>
      <c r="AN2385" s="78"/>
      <c r="AO2385" s="78"/>
      <c r="AP2385" s="78"/>
      <c r="AQ2385" s="78"/>
      <c r="AR2385" s="78"/>
      <c r="AS2385" s="78"/>
      <c r="AT2385" s="78"/>
      <c r="AU2385" s="78"/>
    </row>
    <row r="2386" spans="3:47" ht="12.95" customHeight="1">
      <c r="C2386" s="139"/>
      <c r="D2386" s="139"/>
      <c r="AA2386" s="78"/>
      <c r="AB2386" s="78"/>
      <c r="AC2386" s="78"/>
      <c r="AD2386" s="78"/>
      <c r="AE2386" s="78"/>
      <c r="AF2386" s="159"/>
      <c r="AG2386" s="131"/>
      <c r="AN2386" s="78"/>
      <c r="AO2386" s="78"/>
      <c r="AP2386" s="78"/>
      <c r="AQ2386" s="78"/>
      <c r="AR2386" s="78"/>
      <c r="AS2386" s="78"/>
      <c r="AT2386" s="78"/>
      <c r="AU2386" s="78"/>
    </row>
    <row r="2387" spans="3:47" ht="12.95" customHeight="1">
      <c r="C2387" s="139"/>
      <c r="D2387" s="139"/>
      <c r="AA2387" s="78"/>
      <c r="AB2387" s="78"/>
      <c r="AC2387" s="78"/>
      <c r="AD2387" s="78"/>
      <c r="AE2387" s="78"/>
      <c r="AF2387" s="159"/>
      <c r="AG2387" s="131"/>
      <c r="AN2387" s="78"/>
      <c r="AO2387" s="78"/>
      <c r="AP2387" s="78"/>
      <c r="AQ2387" s="78"/>
      <c r="AR2387" s="78"/>
      <c r="AS2387" s="78"/>
      <c r="AT2387" s="78"/>
      <c r="AU2387" s="78"/>
    </row>
    <row r="2388" spans="3:47" ht="12.95" customHeight="1">
      <c r="C2388" s="139"/>
      <c r="D2388" s="139"/>
      <c r="AA2388" s="78"/>
      <c r="AB2388" s="78"/>
      <c r="AC2388" s="78"/>
      <c r="AD2388" s="78"/>
      <c r="AE2388" s="78"/>
      <c r="AF2388" s="159"/>
      <c r="AG2388" s="131"/>
      <c r="AN2388" s="78"/>
      <c r="AO2388" s="78"/>
      <c r="AP2388" s="78"/>
      <c r="AQ2388" s="78"/>
      <c r="AR2388" s="78"/>
      <c r="AS2388" s="78"/>
      <c r="AT2388" s="78"/>
      <c r="AU2388" s="78"/>
    </row>
    <row r="2389" spans="3:47" ht="12.95" customHeight="1">
      <c r="C2389" s="139"/>
      <c r="D2389" s="139"/>
      <c r="AA2389" s="78"/>
      <c r="AB2389" s="78"/>
      <c r="AC2389" s="78"/>
      <c r="AD2389" s="78"/>
      <c r="AE2389" s="78"/>
      <c r="AF2389" s="159"/>
      <c r="AG2389" s="131"/>
      <c r="AN2389" s="78"/>
      <c r="AO2389" s="78"/>
      <c r="AP2389" s="78"/>
      <c r="AQ2389" s="78"/>
      <c r="AR2389" s="78"/>
      <c r="AS2389" s="78"/>
      <c r="AT2389" s="78"/>
      <c r="AU2389" s="78"/>
    </row>
    <row r="2390" spans="3:47" ht="12.95" customHeight="1">
      <c r="C2390" s="139"/>
      <c r="D2390" s="139"/>
      <c r="AA2390" s="78"/>
      <c r="AB2390" s="78"/>
      <c r="AC2390" s="78"/>
      <c r="AD2390" s="78"/>
      <c r="AE2390" s="78"/>
      <c r="AF2390" s="159"/>
      <c r="AG2390" s="131"/>
      <c r="AN2390" s="78"/>
      <c r="AO2390" s="78"/>
      <c r="AP2390" s="78"/>
      <c r="AQ2390" s="78"/>
      <c r="AR2390" s="78"/>
      <c r="AS2390" s="78"/>
      <c r="AT2390" s="78"/>
      <c r="AU2390" s="78"/>
    </row>
    <row r="2391" spans="3:47" ht="12.95" customHeight="1">
      <c r="C2391" s="139"/>
      <c r="D2391" s="139"/>
      <c r="AA2391" s="78"/>
      <c r="AB2391" s="78"/>
      <c r="AC2391" s="78"/>
      <c r="AD2391" s="78"/>
      <c r="AE2391" s="78"/>
      <c r="AF2391" s="159"/>
      <c r="AG2391" s="131"/>
      <c r="AN2391" s="78"/>
      <c r="AO2391" s="78"/>
      <c r="AP2391" s="78"/>
      <c r="AQ2391" s="78"/>
      <c r="AR2391" s="78"/>
      <c r="AS2391" s="78"/>
      <c r="AT2391" s="78"/>
      <c r="AU2391" s="78"/>
    </row>
    <row r="2392" spans="3:47" ht="12.95" customHeight="1">
      <c r="C2392" s="139"/>
      <c r="D2392" s="139"/>
      <c r="AA2392" s="78"/>
      <c r="AB2392" s="78"/>
      <c r="AC2392" s="78"/>
      <c r="AD2392" s="78"/>
      <c r="AE2392" s="78"/>
      <c r="AF2392" s="159"/>
      <c r="AG2392" s="131"/>
      <c r="AN2392" s="78"/>
      <c r="AO2392" s="78"/>
      <c r="AP2392" s="78"/>
      <c r="AQ2392" s="78"/>
      <c r="AR2392" s="78"/>
      <c r="AS2392" s="78"/>
      <c r="AT2392" s="78"/>
      <c r="AU2392" s="78"/>
    </row>
    <row r="2393" spans="3:47" ht="12.95" customHeight="1">
      <c r="C2393" s="139"/>
      <c r="D2393" s="139"/>
      <c r="AA2393" s="78"/>
      <c r="AB2393" s="78"/>
      <c r="AC2393" s="78"/>
      <c r="AD2393" s="78"/>
      <c r="AE2393" s="78"/>
      <c r="AF2393" s="159"/>
      <c r="AG2393" s="131"/>
      <c r="AN2393" s="78"/>
      <c r="AO2393" s="78"/>
      <c r="AP2393" s="78"/>
      <c r="AQ2393" s="78"/>
      <c r="AR2393" s="78"/>
      <c r="AS2393" s="78"/>
      <c r="AT2393" s="78"/>
      <c r="AU2393" s="78"/>
    </row>
    <row r="2394" spans="3:47" ht="12.95" customHeight="1">
      <c r="C2394" s="139"/>
      <c r="D2394" s="139"/>
      <c r="AA2394" s="78"/>
      <c r="AB2394" s="78"/>
      <c r="AC2394" s="78"/>
      <c r="AD2394" s="78"/>
      <c r="AE2394" s="78"/>
      <c r="AF2394" s="159"/>
      <c r="AG2394" s="131"/>
      <c r="AN2394" s="78"/>
      <c r="AO2394" s="78"/>
      <c r="AP2394" s="78"/>
      <c r="AQ2394" s="78"/>
      <c r="AR2394" s="78"/>
      <c r="AS2394" s="78"/>
      <c r="AT2394" s="78"/>
      <c r="AU2394" s="78"/>
    </row>
    <row r="2395" spans="3:47" ht="12.95" customHeight="1">
      <c r="C2395" s="139"/>
      <c r="D2395" s="139"/>
      <c r="AA2395" s="78"/>
      <c r="AB2395" s="78"/>
      <c r="AC2395" s="78"/>
      <c r="AD2395" s="78"/>
      <c r="AE2395" s="78"/>
      <c r="AF2395" s="159"/>
      <c r="AG2395" s="131"/>
      <c r="AN2395" s="78"/>
      <c r="AO2395" s="78"/>
      <c r="AP2395" s="78"/>
      <c r="AQ2395" s="78"/>
      <c r="AR2395" s="78"/>
      <c r="AS2395" s="78"/>
      <c r="AT2395" s="78"/>
      <c r="AU2395" s="78"/>
    </row>
    <row r="2396" spans="3:47" ht="12.95" customHeight="1">
      <c r="C2396" s="139"/>
      <c r="D2396" s="139"/>
      <c r="AA2396" s="78"/>
      <c r="AB2396" s="78"/>
      <c r="AC2396" s="78"/>
      <c r="AD2396" s="78"/>
      <c r="AE2396" s="78"/>
      <c r="AF2396" s="159"/>
      <c r="AG2396" s="131"/>
      <c r="AN2396" s="78"/>
      <c r="AO2396" s="78"/>
      <c r="AP2396" s="78"/>
      <c r="AQ2396" s="78"/>
      <c r="AR2396" s="78"/>
      <c r="AS2396" s="78"/>
      <c r="AT2396" s="78"/>
      <c r="AU2396" s="78"/>
    </row>
    <row r="2397" spans="3:47" ht="12.95" customHeight="1">
      <c r="C2397" s="139"/>
      <c r="D2397" s="139"/>
      <c r="AA2397" s="78"/>
      <c r="AB2397" s="78"/>
      <c r="AC2397" s="78"/>
      <c r="AD2397" s="78"/>
      <c r="AE2397" s="78"/>
      <c r="AF2397" s="159"/>
      <c r="AG2397" s="131"/>
      <c r="AN2397" s="78"/>
      <c r="AO2397" s="78"/>
      <c r="AP2397" s="78"/>
      <c r="AQ2397" s="78"/>
      <c r="AR2397" s="78"/>
      <c r="AS2397" s="78"/>
      <c r="AT2397" s="78"/>
      <c r="AU2397" s="78"/>
    </row>
    <row r="2398" spans="3:47" ht="12.95" customHeight="1">
      <c r="C2398" s="139"/>
      <c r="D2398" s="139"/>
      <c r="AA2398" s="78"/>
      <c r="AB2398" s="78"/>
      <c r="AC2398" s="78"/>
      <c r="AD2398" s="78"/>
      <c r="AE2398" s="78"/>
      <c r="AF2398" s="159"/>
      <c r="AG2398" s="131"/>
      <c r="AN2398" s="78"/>
      <c r="AO2398" s="78"/>
      <c r="AP2398" s="78"/>
      <c r="AQ2398" s="78"/>
      <c r="AR2398" s="78"/>
      <c r="AS2398" s="78"/>
      <c r="AT2398" s="78"/>
      <c r="AU2398" s="78"/>
    </row>
    <row r="2399" spans="3:47" ht="12.95" customHeight="1">
      <c r="C2399" s="139"/>
      <c r="D2399" s="139"/>
      <c r="AA2399" s="78"/>
      <c r="AB2399" s="78"/>
      <c r="AC2399" s="78"/>
      <c r="AD2399" s="78"/>
      <c r="AE2399" s="78"/>
      <c r="AF2399" s="159"/>
      <c r="AG2399" s="131"/>
      <c r="AN2399" s="78"/>
      <c r="AO2399" s="78"/>
      <c r="AP2399" s="78"/>
      <c r="AQ2399" s="78"/>
      <c r="AR2399" s="78"/>
      <c r="AS2399" s="78"/>
      <c r="AT2399" s="78"/>
      <c r="AU2399" s="78"/>
    </row>
    <row r="2400" spans="3:47" ht="12.95" customHeight="1">
      <c r="C2400" s="139"/>
      <c r="D2400" s="139"/>
      <c r="AA2400" s="78"/>
      <c r="AB2400" s="78"/>
      <c r="AC2400" s="78"/>
      <c r="AD2400" s="78"/>
      <c r="AE2400" s="78"/>
      <c r="AF2400" s="159"/>
      <c r="AG2400" s="131"/>
      <c r="AN2400" s="78"/>
      <c r="AO2400" s="78"/>
      <c r="AP2400" s="78"/>
      <c r="AQ2400" s="78"/>
      <c r="AR2400" s="78"/>
      <c r="AS2400" s="78"/>
      <c r="AT2400" s="78"/>
      <c r="AU2400" s="78"/>
    </row>
    <row r="2401" spans="3:47" ht="12.95" customHeight="1">
      <c r="C2401" s="139"/>
      <c r="D2401" s="139"/>
      <c r="AA2401" s="78"/>
      <c r="AB2401" s="78"/>
      <c r="AC2401" s="78"/>
      <c r="AD2401" s="78"/>
      <c r="AE2401" s="78"/>
      <c r="AF2401" s="159"/>
      <c r="AG2401" s="131"/>
      <c r="AN2401" s="78"/>
      <c r="AO2401" s="78"/>
      <c r="AP2401" s="78"/>
      <c r="AQ2401" s="78"/>
      <c r="AR2401" s="78"/>
      <c r="AS2401" s="78"/>
      <c r="AT2401" s="78"/>
      <c r="AU2401" s="78"/>
    </row>
    <row r="2402" spans="3:47" ht="12.95" customHeight="1">
      <c r="C2402" s="139"/>
      <c r="D2402" s="139"/>
      <c r="AA2402" s="78"/>
      <c r="AB2402" s="78"/>
      <c r="AC2402" s="78"/>
      <c r="AD2402" s="78"/>
      <c r="AE2402" s="78"/>
      <c r="AF2402" s="159"/>
      <c r="AG2402" s="131"/>
      <c r="AN2402" s="78"/>
      <c r="AO2402" s="78"/>
      <c r="AP2402" s="78"/>
      <c r="AQ2402" s="78"/>
      <c r="AR2402" s="78"/>
      <c r="AS2402" s="78"/>
      <c r="AT2402" s="78"/>
      <c r="AU2402" s="78"/>
    </row>
    <row r="2403" spans="3:47" ht="12.95" customHeight="1">
      <c r="C2403" s="139"/>
      <c r="D2403" s="139"/>
      <c r="AA2403" s="78"/>
      <c r="AB2403" s="78"/>
      <c r="AC2403" s="78"/>
      <c r="AD2403" s="78"/>
      <c r="AE2403" s="78"/>
      <c r="AF2403" s="159"/>
      <c r="AG2403" s="131"/>
      <c r="AN2403" s="78"/>
      <c r="AO2403" s="78"/>
      <c r="AP2403" s="78"/>
      <c r="AQ2403" s="78"/>
      <c r="AR2403" s="78"/>
      <c r="AS2403" s="78"/>
      <c r="AT2403" s="78"/>
      <c r="AU2403" s="78"/>
    </row>
    <row r="2404" spans="3:47" ht="12.95" customHeight="1">
      <c r="C2404" s="139"/>
      <c r="D2404" s="139"/>
      <c r="AA2404" s="78"/>
      <c r="AB2404" s="78"/>
      <c r="AC2404" s="78"/>
      <c r="AD2404" s="78"/>
      <c r="AE2404" s="78"/>
      <c r="AF2404" s="159"/>
      <c r="AG2404" s="131"/>
      <c r="AN2404" s="78"/>
      <c r="AO2404" s="78"/>
      <c r="AP2404" s="78"/>
      <c r="AQ2404" s="78"/>
      <c r="AR2404" s="78"/>
      <c r="AS2404" s="78"/>
      <c r="AT2404" s="78"/>
      <c r="AU2404" s="78"/>
    </row>
    <row r="2405" spans="3:47" ht="12.95" customHeight="1">
      <c r="C2405" s="139"/>
      <c r="D2405" s="139"/>
      <c r="AA2405" s="78"/>
      <c r="AB2405" s="78"/>
      <c r="AC2405" s="78"/>
      <c r="AD2405" s="78"/>
      <c r="AE2405" s="78"/>
      <c r="AF2405" s="159"/>
      <c r="AG2405" s="131"/>
      <c r="AN2405" s="78"/>
      <c r="AO2405" s="78"/>
      <c r="AP2405" s="78"/>
      <c r="AQ2405" s="78"/>
      <c r="AR2405" s="78"/>
      <c r="AS2405" s="78"/>
      <c r="AT2405" s="78"/>
      <c r="AU2405" s="78"/>
    </row>
    <row r="2406" spans="3:47" ht="12.95" customHeight="1">
      <c r="C2406" s="139"/>
      <c r="D2406" s="139"/>
      <c r="AA2406" s="78"/>
      <c r="AB2406" s="78"/>
      <c r="AC2406" s="78"/>
      <c r="AD2406" s="78"/>
      <c r="AE2406" s="78"/>
      <c r="AF2406" s="159"/>
      <c r="AG2406" s="131"/>
      <c r="AN2406" s="78"/>
      <c r="AO2406" s="78"/>
      <c r="AP2406" s="78"/>
      <c r="AQ2406" s="78"/>
      <c r="AR2406" s="78"/>
      <c r="AS2406" s="78"/>
      <c r="AT2406" s="78"/>
      <c r="AU2406" s="78"/>
    </row>
    <row r="2407" spans="3:47" ht="12.95" customHeight="1">
      <c r="C2407" s="139"/>
      <c r="D2407" s="139"/>
      <c r="AA2407" s="78"/>
      <c r="AB2407" s="78"/>
      <c r="AC2407" s="78"/>
      <c r="AD2407" s="78"/>
      <c r="AE2407" s="78"/>
      <c r="AF2407" s="159"/>
      <c r="AG2407" s="131"/>
      <c r="AN2407" s="78"/>
      <c r="AO2407" s="78"/>
      <c r="AP2407" s="78"/>
      <c r="AQ2407" s="78"/>
      <c r="AR2407" s="78"/>
      <c r="AS2407" s="78"/>
      <c r="AT2407" s="78"/>
      <c r="AU2407" s="78"/>
    </row>
    <row r="2408" spans="3:47" ht="12.95" customHeight="1">
      <c r="C2408" s="139"/>
      <c r="D2408" s="139"/>
      <c r="AA2408" s="78"/>
      <c r="AB2408" s="78"/>
      <c r="AC2408" s="78"/>
      <c r="AD2408" s="78"/>
      <c r="AE2408" s="78"/>
      <c r="AF2408" s="159"/>
      <c r="AG2408" s="131"/>
      <c r="AN2408" s="78"/>
      <c r="AO2408" s="78"/>
      <c r="AP2408" s="78"/>
      <c r="AQ2408" s="78"/>
      <c r="AR2408" s="78"/>
      <c r="AS2408" s="78"/>
      <c r="AT2408" s="78"/>
      <c r="AU2408" s="78"/>
    </row>
    <row r="2409" spans="3:47" ht="12.95" customHeight="1">
      <c r="C2409" s="139"/>
      <c r="D2409" s="139"/>
      <c r="AA2409" s="78"/>
      <c r="AB2409" s="78"/>
      <c r="AC2409" s="78"/>
      <c r="AD2409" s="78"/>
      <c r="AE2409" s="78"/>
      <c r="AF2409" s="159"/>
      <c r="AG2409" s="131"/>
      <c r="AN2409" s="78"/>
      <c r="AO2409" s="78"/>
      <c r="AP2409" s="78"/>
      <c r="AQ2409" s="78"/>
      <c r="AR2409" s="78"/>
      <c r="AS2409" s="78"/>
      <c r="AT2409" s="78"/>
      <c r="AU2409" s="78"/>
    </row>
    <row r="2410" spans="3:47" ht="12.95" customHeight="1">
      <c r="C2410" s="139"/>
      <c r="D2410" s="139"/>
      <c r="AA2410" s="78"/>
      <c r="AB2410" s="78"/>
      <c r="AC2410" s="78"/>
      <c r="AD2410" s="78"/>
      <c r="AE2410" s="78"/>
      <c r="AF2410" s="159"/>
      <c r="AG2410" s="131"/>
      <c r="AN2410" s="78"/>
      <c r="AO2410" s="78"/>
      <c r="AP2410" s="78"/>
      <c r="AQ2410" s="78"/>
      <c r="AR2410" s="78"/>
      <c r="AS2410" s="78"/>
      <c r="AT2410" s="78"/>
      <c r="AU2410" s="78"/>
    </row>
    <row r="2411" spans="3:47" ht="12.95" customHeight="1">
      <c r="C2411" s="139"/>
      <c r="D2411" s="139"/>
      <c r="AA2411" s="78"/>
      <c r="AB2411" s="78"/>
      <c r="AC2411" s="78"/>
      <c r="AD2411" s="78"/>
      <c r="AE2411" s="78"/>
      <c r="AF2411" s="159"/>
      <c r="AG2411" s="131"/>
      <c r="AN2411" s="78"/>
      <c r="AO2411" s="78"/>
      <c r="AP2411" s="78"/>
      <c r="AQ2411" s="78"/>
      <c r="AR2411" s="78"/>
      <c r="AS2411" s="78"/>
      <c r="AT2411" s="78"/>
      <c r="AU2411" s="78"/>
    </row>
    <row r="2412" spans="3:47" ht="12.95" customHeight="1">
      <c r="C2412" s="139"/>
      <c r="D2412" s="139"/>
      <c r="AA2412" s="78"/>
      <c r="AB2412" s="78"/>
      <c r="AC2412" s="78"/>
      <c r="AD2412" s="78"/>
      <c r="AE2412" s="78"/>
      <c r="AF2412" s="159"/>
      <c r="AG2412" s="131"/>
      <c r="AN2412" s="78"/>
      <c r="AO2412" s="78"/>
      <c r="AP2412" s="78"/>
      <c r="AQ2412" s="78"/>
      <c r="AR2412" s="78"/>
      <c r="AS2412" s="78"/>
      <c r="AT2412" s="78"/>
      <c r="AU2412" s="78"/>
    </row>
    <row r="2413" spans="3:47" ht="12.95" customHeight="1">
      <c r="C2413" s="139"/>
      <c r="D2413" s="139"/>
      <c r="AA2413" s="78"/>
      <c r="AB2413" s="78"/>
      <c r="AC2413" s="78"/>
      <c r="AD2413" s="78"/>
      <c r="AE2413" s="78"/>
      <c r="AF2413" s="159"/>
      <c r="AG2413" s="131"/>
      <c r="AN2413" s="78"/>
      <c r="AO2413" s="78"/>
      <c r="AP2413" s="78"/>
      <c r="AQ2413" s="78"/>
      <c r="AR2413" s="78"/>
      <c r="AS2413" s="78"/>
      <c r="AT2413" s="78"/>
      <c r="AU2413" s="78"/>
    </row>
    <row r="2414" spans="3:47" ht="12.95" customHeight="1">
      <c r="C2414" s="139"/>
      <c r="D2414" s="139"/>
      <c r="AA2414" s="78"/>
      <c r="AB2414" s="78"/>
      <c r="AC2414" s="78"/>
      <c r="AD2414" s="78"/>
      <c r="AE2414" s="78"/>
      <c r="AF2414" s="159"/>
      <c r="AG2414" s="131"/>
      <c r="AN2414" s="78"/>
      <c r="AO2414" s="78"/>
      <c r="AP2414" s="78"/>
      <c r="AQ2414" s="78"/>
      <c r="AR2414" s="78"/>
      <c r="AS2414" s="78"/>
      <c r="AT2414" s="78"/>
      <c r="AU2414" s="78"/>
    </row>
    <row r="2415" spans="3:47" ht="12.95" customHeight="1">
      <c r="C2415" s="139"/>
      <c r="D2415" s="139"/>
      <c r="AA2415" s="78"/>
      <c r="AB2415" s="78"/>
      <c r="AC2415" s="78"/>
      <c r="AD2415" s="78"/>
      <c r="AE2415" s="78"/>
      <c r="AF2415" s="159"/>
      <c r="AG2415" s="131"/>
      <c r="AN2415" s="78"/>
      <c r="AO2415" s="78"/>
      <c r="AP2415" s="78"/>
      <c r="AQ2415" s="78"/>
      <c r="AR2415" s="78"/>
      <c r="AS2415" s="78"/>
      <c r="AT2415" s="78"/>
      <c r="AU2415" s="78"/>
    </row>
    <row r="2416" spans="3:47" ht="12.95" customHeight="1">
      <c r="C2416" s="139"/>
      <c r="D2416" s="139"/>
      <c r="AA2416" s="78"/>
      <c r="AB2416" s="78"/>
      <c r="AC2416" s="78"/>
      <c r="AD2416" s="78"/>
      <c r="AE2416" s="78"/>
      <c r="AF2416" s="159"/>
      <c r="AG2416" s="131"/>
      <c r="AN2416" s="78"/>
      <c r="AO2416" s="78"/>
      <c r="AP2416" s="78"/>
      <c r="AQ2416" s="78"/>
      <c r="AR2416" s="78"/>
      <c r="AS2416" s="78"/>
      <c r="AT2416" s="78"/>
      <c r="AU2416" s="78"/>
    </row>
    <row r="2417" spans="3:47" ht="12.95" customHeight="1">
      <c r="C2417" s="139"/>
      <c r="D2417" s="139"/>
      <c r="AA2417" s="78"/>
      <c r="AB2417" s="78"/>
      <c r="AC2417" s="78"/>
      <c r="AD2417" s="78"/>
      <c r="AE2417" s="78"/>
      <c r="AF2417" s="159"/>
      <c r="AG2417" s="131"/>
      <c r="AN2417" s="78"/>
      <c r="AO2417" s="78"/>
      <c r="AP2417" s="78"/>
      <c r="AQ2417" s="78"/>
      <c r="AR2417" s="78"/>
      <c r="AS2417" s="78"/>
      <c r="AT2417" s="78"/>
      <c r="AU2417" s="78"/>
    </row>
    <row r="2418" spans="3:47" ht="12.95" customHeight="1">
      <c r="C2418" s="139"/>
      <c r="D2418" s="139"/>
      <c r="AA2418" s="78"/>
      <c r="AB2418" s="78"/>
      <c r="AC2418" s="78"/>
      <c r="AD2418" s="78"/>
      <c r="AE2418" s="78"/>
      <c r="AF2418" s="159"/>
      <c r="AG2418" s="131"/>
      <c r="AN2418" s="78"/>
      <c r="AO2418" s="78"/>
      <c r="AP2418" s="78"/>
      <c r="AQ2418" s="78"/>
      <c r="AR2418" s="78"/>
      <c r="AS2418" s="78"/>
      <c r="AT2418" s="78"/>
      <c r="AU2418" s="78"/>
    </row>
    <row r="2419" spans="3:47" ht="12.95" customHeight="1">
      <c r="C2419" s="139"/>
      <c r="D2419" s="139"/>
      <c r="AA2419" s="78"/>
      <c r="AB2419" s="78"/>
      <c r="AC2419" s="78"/>
      <c r="AD2419" s="78"/>
      <c r="AE2419" s="78"/>
      <c r="AF2419" s="159"/>
      <c r="AG2419" s="131"/>
      <c r="AN2419" s="78"/>
      <c r="AO2419" s="78"/>
      <c r="AP2419" s="78"/>
      <c r="AQ2419" s="78"/>
      <c r="AR2419" s="78"/>
      <c r="AS2419" s="78"/>
      <c r="AT2419" s="78"/>
      <c r="AU2419" s="78"/>
    </row>
    <row r="2420" spans="3:47" ht="12.95" customHeight="1">
      <c r="C2420" s="139"/>
      <c r="D2420" s="139"/>
      <c r="AA2420" s="78"/>
      <c r="AB2420" s="78"/>
      <c r="AC2420" s="78"/>
      <c r="AD2420" s="78"/>
      <c r="AE2420" s="78"/>
      <c r="AF2420" s="159"/>
      <c r="AG2420" s="131"/>
      <c r="AN2420" s="78"/>
      <c r="AO2420" s="78"/>
      <c r="AP2420" s="78"/>
      <c r="AQ2420" s="78"/>
      <c r="AR2420" s="78"/>
      <c r="AS2420" s="78"/>
      <c r="AT2420" s="78"/>
      <c r="AU2420" s="78"/>
    </row>
    <row r="2421" spans="3:47" ht="12.95" customHeight="1">
      <c r="C2421" s="139"/>
      <c r="D2421" s="139"/>
      <c r="AA2421" s="78"/>
      <c r="AB2421" s="78"/>
      <c r="AC2421" s="78"/>
      <c r="AD2421" s="78"/>
      <c r="AE2421" s="78"/>
      <c r="AF2421" s="159"/>
      <c r="AG2421" s="131"/>
      <c r="AN2421" s="78"/>
      <c r="AO2421" s="78"/>
      <c r="AP2421" s="78"/>
      <c r="AQ2421" s="78"/>
      <c r="AR2421" s="78"/>
      <c r="AS2421" s="78"/>
      <c r="AT2421" s="78"/>
      <c r="AU2421" s="78"/>
    </row>
    <row r="2422" spans="3:47" ht="12.95" customHeight="1">
      <c r="C2422" s="139"/>
      <c r="D2422" s="139"/>
      <c r="AA2422" s="78"/>
      <c r="AB2422" s="78"/>
      <c r="AC2422" s="78"/>
      <c r="AD2422" s="78"/>
      <c r="AE2422" s="78"/>
      <c r="AF2422" s="159"/>
      <c r="AG2422" s="131"/>
      <c r="AN2422" s="78"/>
      <c r="AO2422" s="78"/>
      <c r="AP2422" s="78"/>
      <c r="AQ2422" s="78"/>
      <c r="AR2422" s="78"/>
      <c r="AS2422" s="78"/>
      <c r="AT2422" s="78"/>
      <c r="AU2422" s="78"/>
    </row>
    <row r="2423" spans="3:47" ht="12.95" customHeight="1">
      <c r="C2423" s="139"/>
      <c r="D2423" s="139"/>
      <c r="AA2423" s="78"/>
      <c r="AB2423" s="78"/>
      <c r="AC2423" s="78"/>
      <c r="AD2423" s="78"/>
      <c r="AE2423" s="78"/>
      <c r="AF2423" s="159"/>
      <c r="AG2423" s="131"/>
      <c r="AN2423" s="78"/>
      <c r="AO2423" s="78"/>
      <c r="AP2423" s="78"/>
      <c r="AQ2423" s="78"/>
      <c r="AR2423" s="78"/>
      <c r="AS2423" s="78"/>
      <c r="AT2423" s="78"/>
      <c r="AU2423" s="78"/>
    </row>
    <row r="2424" spans="3:47" ht="12.95" customHeight="1">
      <c r="C2424" s="139"/>
      <c r="D2424" s="139"/>
      <c r="AA2424" s="78"/>
      <c r="AB2424" s="78"/>
      <c r="AC2424" s="78"/>
      <c r="AD2424" s="78"/>
      <c r="AE2424" s="78"/>
      <c r="AF2424" s="159"/>
      <c r="AG2424" s="131"/>
      <c r="AN2424" s="78"/>
      <c r="AO2424" s="78"/>
      <c r="AP2424" s="78"/>
      <c r="AQ2424" s="78"/>
      <c r="AR2424" s="78"/>
      <c r="AS2424" s="78"/>
      <c r="AT2424" s="78"/>
      <c r="AU2424" s="78"/>
    </row>
    <row r="2425" spans="3:47" ht="12.95" customHeight="1">
      <c r="C2425" s="139"/>
      <c r="D2425" s="139"/>
      <c r="AA2425" s="78"/>
      <c r="AB2425" s="78"/>
      <c r="AC2425" s="78"/>
      <c r="AD2425" s="78"/>
      <c r="AE2425" s="78"/>
      <c r="AF2425" s="159"/>
      <c r="AG2425" s="131"/>
      <c r="AN2425" s="78"/>
      <c r="AO2425" s="78"/>
      <c r="AP2425" s="78"/>
      <c r="AQ2425" s="78"/>
      <c r="AR2425" s="78"/>
      <c r="AS2425" s="78"/>
      <c r="AT2425" s="78"/>
      <c r="AU2425" s="78"/>
    </row>
    <row r="2426" spans="3:47" ht="12.95" customHeight="1">
      <c r="C2426" s="139"/>
      <c r="D2426" s="139"/>
      <c r="AA2426" s="78"/>
      <c r="AB2426" s="78"/>
      <c r="AC2426" s="78"/>
      <c r="AD2426" s="78"/>
      <c r="AE2426" s="78"/>
      <c r="AF2426" s="159"/>
      <c r="AG2426" s="131"/>
      <c r="AN2426" s="78"/>
      <c r="AO2426" s="78"/>
      <c r="AP2426" s="78"/>
      <c r="AQ2426" s="78"/>
      <c r="AR2426" s="78"/>
      <c r="AS2426" s="78"/>
      <c r="AT2426" s="78"/>
      <c r="AU2426" s="78"/>
    </row>
    <row r="2427" spans="3:47" ht="12.95" customHeight="1">
      <c r="C2427" s="139"/>
      <c r="D2427" s="139"/>
      <c r="AA2427" s="78"/>
      <c r="AB2427" s="78"/>
      <c r="AC2427" s="78"/>
      <c r="AD2427" s="78"/>
      <c r="AE2427" s="78"/>
      <c r="AF2427" s="159"/>
      <c r="AG2427" s="131"/>
      <c r="AN2427" s="78"/>
      <c r="AO2427" s="78"/>
      <c r="AP2427" s="78"/>
      <c r="AQ2427" s="78"/>
      <c r="AR2427" s="78"/>
      <c r="AS2427" s="78"/>
      <c r="AT2427" s="78"/>
      <c r="AU2427" s="78"/>
    </row>
    <row r="2428" spans="3:47" ht="12.95" customHeight="1">
      <c r="C2428" s="139"/>
      <c r="D2428" s="139"/>
      <c r="AA2428" s="78"/>
      <c r="AB2428" s="78"/>
      <c r="AC2428" s="78"/>
      <c r="AD2428" s="78"/>
      <c r="AE2428" s="78"/>
      <c r="AF2428" s="159"/>
      <c r="AG2428" s="131"/>
      <c r="AN2428" s="78"/>
      <c r="AO2428" s="78"/>
      <c r="AP2428" s="78"/>
      <c r="AQ2428" s="78"/>
      <c r="AR2428" s="78"/>
      <c r="AS2428" s="78"/>
      <c r="AT2428" s="78"/>
      <c r="AU2428" s="78"/>
    </row>
    <row r="2429" spans="3:47" ht="12.95" customHeight="1">
      <c r="C2429" s="139"/>
      <c r="D2429" s="139"/>
      <c r="AA2429" s="78"/>
      <c r="AB2429" s="78"/>
      <c r="AC2429" s="78"/>
      <c r="AD2429" s="78"/>
      <c r="AE2429" s="78"/>
      <c r="AF2429" s="159"/>
      <c r="AG2429" s="131"/>
      <c r="AN2429" s="78"/>
      <c r="AO2429" s="78"/>
      <c r="AP2429" s="78"/>
      <c r="AQ2429" s="78"/>
      <c r="AR2429" s="78"/>
      <c r="AS2429" s="78"/>
      <c r="AT2429" s="78"/>
      <c r="AU2429" s="78"/>
    </row>
    <row r="2430" spans="3:47" ht="12.95" customHeight="1">
      <c r="C2430" s="139"/>
      <c r="D2430" s="139"/>
      <c r="AA2430" s="78"/>
      <c r="AB2430" s="78"/>
      <c r="AC2430" s="78"/>
      <c r="AD2430" s="78"/>
      <c r="AE2430" s="78"/>
      <c r="AF2430" s="159"/>
      <c r="AG2430" s="131"/>
      <c r="AN2430" s="78"/>
      <c r="AO2430" s="78"/>
      <c r="AP2430" s="78"/>
      <c r="AQ2430" s="78"/>
      <c r="AR2430" s="78"/>
      <c r="AS2430" s="78"/>
      <c r="AT2430" s="78"/>
      <c r="AU2430" s="78"/>
    </row>
    <row r="2431" spans="3:47" ht="12.95" customHeight="1">
      <c r="C2431" s="139"/>
      <c r="D2431" s="139"/>
      <c r="AA2431" s="78"/>
      <c r="AB2431" s="78"/>
      <c r="AC2431" s="78"/>
      <c r="AD2431" s="78"/>
      <c r="AE2431" s="78"/>
      <c r="AF2431" s="159"/>
      <c r="AG2431" s="131"/>
      <c r="AN2431" s="78"/>
      <c r="AO2431" s="78"/>
      <c r="AP2431" s="78"/>
      <c r="AQ2431" s="78"/>
      <c r="AR2431" s="78"/>
      <c r="AS2431" s="78"/>
      <c r="AT2431" s="78"/>
      <c r="AU2431" s="78"/>
    </row>
    <row r="2432" spans="3:47" ht="12.95" customHeight="1">
      <c r="C2432" s="139"/>
      <c r="D2432" s="139"/>
      <c r="AA2432" s="78"/>
      <c r="AB2432" s="78"/>
      <c r="AC2432" s="78"/>
      <c r="AD2432" s="78"/>
      <c r="AE2432" s="78"/>
      <c r="AF2432" s="159"/>
      <c r="AG2432" s="131"/>
      <c r="AN2432" s="78"/>
      <c r="AO2432" s="78"/>
      <c r="AP2432" s="78"/>
      <c r="AQ2432" s="78"/>
      <c r="AR2432" s="78"/>
      <c r="AS2432" s="78"/>
      <c r="AT2432" s="78"/>
      <c r="AU2432" s="78"/>
    </row>
    <row r="2433" spans="3:47" ht="12.95" customHeight="1">
      <c r="C2433" s="139"/>
      <c r="D2433" s="139"/>
      <c r="AA2433" s="78"/>
      <c r="AB2433" s="78"/>
      <c r="AC2433" s="78"/>
      <c r="AD2433" s="78"/>
      <c r="AE2433" s="78"/>
      <c r="AF2433" s="159"/>
      <c r="AG2433" s="131"/>
      <c r="AN2433" s="78"/>
      <c r="AO2433" s="78"/>
      <c r="AP2433" s="78"/>
      <c r="AQ2433" s="78"/>
      <c r="AR2433" s="78"/>
      <c r="AS2433" s="78"/>
      <c r="AT2433" s="78"/>
      <c r="AU2433" s="78"/>
    </row>
    <row r="2434" spans="3:47" ht="12.95" customHeight="1">
      <c r="C2434" s="139"/>
      <c r="D2434" s="139"/>
      <c r="AA2434" s="78"/>
      <c r="AB2434" s="78"/>
      <c r="AC2434" s="78"/>
      <c r="AD2434" s="78"/>
      <c r="AE2434" s="78"/>
      <c r="AF2434" s="159"/>
      <c r="AG2434" s="131"/>
      <c r="AN2434" s="78"/>
      <c r="AO2434" s="78"/>
      <c r="AP2434" s="78"/>
      <c r="AQ2434" s="78"/>
      <c r="AR2434" s="78"/>
      <c r="AS2434" s="78"/>
      <c r="AT2434" s="78"/>
      <c r="AU2434" s="78"/>
    </row>
    <row r="2435" spans="3:47" ht="12.95" customHeight="1">
      <c r="C2435" s="139"/>
      <c r="D2435" s="139"/>
      <c r="AA2435" s="78"/>
      <c r="AB2435" s="78"/>
      <c r="AC2435" s="78"/>
      <c r="AD2435" s="78"/>
      <c r="AE2435" s="78"/>
      <c r="AF2435" s="159"/>
      <c r="AG2435" s="131"/>
      <c r="AN2435" s="78"/>
      <c r="AO2435" s="78"/>
      <c r="AP2435" s="78"/>
      <c r="AQ2435" s="78"/>
      <c r="AR2435" s="78"/>
      <c r="AS2435" s="78"/>
      <c r="AT2435" s="78"/>
      <c r="AU2435" s="78"/>
    </row>
    <row r="2436" spans="3:47" ht="12.95" customHeight="1">
      <c r="C2436" s="139"/>
      <c r="D2436" s="139"/>
      <c r="AA2436" s="78"/>
      <c r="AB2436" s="78"/>
      <c r="AC2436" s="78"/>
      <c r="AD2436" s="78"/>
      <c r="AE2436" s="78"/>
      <c r="AF2436" s="159"/>
      <c r="AG2436" s="131"/>
      <c r="AN2436" s="78"/>
      <c r="AO2436" s="78"/>
      <c r="AP2436" s="78"/>
      <c r="AQ2436" s="78"/>
      <c r="AR2436" s="78"/>
      <c r="AS2436" s="78"/>
      <c r="AT2436" s="78"/>
      <c r="AU2436" s="78"/>
    </row>
    <row r="2437" spans="3:47" ht="12.95" customHeight="1">
      <c r="C2437" s="139"/>
      <c r="D2437" s="139"/>
      <c r="AA2437" s="78"/>
      <c r="AB2437" s="78"/>
      <c r="AC2437" s="78"/>
      <c r="AD2437" s="78"/>
      <c r="AE2437" s="78"/>
      <c r="AF2437" s="159"/>
      <c r="AG2437" s="131"/>
      <c r="AN2437" s="78"/>
      <c r="AO2437" s="78"/>
      <c r="AP2437" s="78"/>
      <c r="AQ2437" s="78"/>
      <c r="AR2437" s="78"/>
      <c r="AS2437" s="78"/>
      <c r="AT2437" s="78"/>
      <c r="AU2437" s="78"/>
    </row>
    <row r="2438" spans="3:47" ht="12.95" customHeight="1">
      <c r="C2438" s="139"/>
      <c r="D2438" s="139"/>
      <c r="AA2438" s="78"/>
      <c r="AB2438" s="78"/>
      <c r="AC2438" s="78"/>
      <c r="AD2438" s="78"/>
      <c r="AE2438" s="78"/>
      <c r="AF2438" s="159"/>
      <c r="AG2438" s="131"/>
      <c r="AN2438" s="78"/>
      <c r="AO2438" s="78"/>
      <c r="AP2438" s="78"/>
      <c r="AQ2438" s="78"/>
      <c r="AR2438" s="78"/>
      <c r="AS2438" s="78"/>
      <c r="AT2438" s="78"/>
      <c r="AU2438" s="78"/>
    </row>
    <row r="2439" spans="3:47" ht="12.95" customHeight="1">
      <c r="C2439" s="139"/>
      <c r="D2439" s="139"/>
      <c r="AA2439" s="78"/>
      <c r="AB2439" s="78"/>
      <c r="AC2439" s="78"/>
      <c r="AD2439" s="78"/>
      <c r="AE2439" s="78"/>
      <c r="AF2439" s="159"/>
      <c r="AG2439" s="131"/>
      <c r="AN2439" s="78"/>
      <c r="AO2439" s="78"/>
      <c r="AP2439" s="78"/>
      <c r="AQ2439" s="78"/>
      <c r="AR2439" s="78"/>
      <c r="AS2439" s="78"/>
      <c r="AT2439" s="78"/>
      <c r="AU2439" s="78"/>
    </row>
    <row r="2440" spans="3:47" ht="12.95" customHeight="1">
      <c r="C2440" s="139"/>
      <c r="D2440" s="139"/>
      <c r="AA2440" s="78"/>
      <c r="AB2440" s="78"/>
      <c r="AC2440" s="78"/>
      <c r="AD2440" s="78"/>
      <c r="AE2440" s="78"/>
      <c r="AF2440" s="159"/>
      <c r="AG2440" s="131"/>
      <c r="AN2440" s="78"/>
      <c r="AO2440" s="78"/>
      <c r="AP2440" s="78"/>
      <c r="AQ2440" s="78"/>
      <c r="AR2440" s="78"/>
      <c r="AS2440" s="78"/>
      <c r="AT2440" s="78"/>
      <c r="AU2440" s="78"/>
    </row>
    <row r="2441" spans="3:47" ht="12.95" customHeight="1">
      <c r="C2441" s="139"/>
      <c r="D2441" s="139"/>
      <c r="AA2441" s="78"/>
      <c r="AB2441" s="78"/>
      <c r="AC2441" s="78"/>
      <c r="AD2441" s="78"/>
      <c r="AE2441" s="78"/>
      <c r="AF2441" s="159"/>
      <c r="AG2441" s="131"/>
      <c r="AN2441" s="78"/>
      <c r="AO2441" s="78"/>
      <c r="AP2441" s="78"/>
      <c r="AQ2441" s="78"/>
      <c r="AR2441" s="78"/>
      <c r="AS2441" s="78"/>
      <c r="AT2441" s="78"/>
      <c r="AU2441" s="78"/>
    </row>
    <row r="2442" spans="3:47" ht="12.95" customHeight="1">
      <c r="C2442" s="139"/>
      <c r="D2442" s="139"/>
      <c r="AA2442" s="78"/>
      <c r="AB2442" s="78"/>
      <c r="AC2442" s="78"/>
      <c r="AD2442" s="78"/>
      <c r="AE2442" s="78"/>
      <c r="AF2442" s="159"/>
      <c r="AG2442" s="131"/>
      <c r="AN2442" s="78"/>
      <c r="AO2442" s="78"/>
      <c r="AP2442" s="78"/>
      <c r="AQ2442" s="78"/>
      <c r="AR2442" s="78"/>
      <c r="AS2442" s="78"/>
      <c r="AT2442" s="78"/>
      <c r="AU2442" s="78"/>
    </row>
    <row r="2443" spans="3:47" ht="12.95" customHeight="1">
      <c r="C2443" s="139"/>
      <c r="D2443" s="139"/>
      <c r="AA2443" s="78"/>
      <c r="AB2443" s="78"/>
      <c r="AC2443" s="78"/>
      <c r="AD2443" s="78"/>
      <c r="AE2443" s="78"/>
      <c r="AF2443" s="159"/>
      <c r="AG2443" s="131"/>
      <c r="AN2443" s="78"/>
      <c r="AO2443" s="78"/>
      <c r="AP2443" s="78"/>
      <c r="AQ2443" s="78"/>
      <c r="AR2443" s="78"/>
      <c r="AS2443" s="78"/>
      <c r="AT2443" s="78"/>
      <c r="AU2443" s="78"/>
    </row>
    <row r="2444" spans="3:47" ht="12.95" customHeight="1">
      <c r="C2444" s="139"/>
      <c r="D2444" s="139"/>
      <c r="AA2444" s="78"/>
      <c r="AB2444" s="78"/>
      <c r="AC2444" s="78"/>
      <c r="AD2444" s="78"/>
      <c r="AE2444" s="78"/>
      <c r="AF2444" s="159"/>
      <c r="AG2444" s="131"/>
      <c r="AN2444" s="78"/>
      <c r="AO2444" s="78"/>
      <c r="AP2444" s="78"/>
      <c r="AQ2444" s="78"/>
      <c r="AR2444" s="78"/>
      <c r="AS2444" s="78"/>
      <c r="AT2444" s="78"/>
      <c r="AU2444" s="78"/>
    </row>
    <row r="2445" spans="3:47" ht="12.95" customHeight="1">
      <c r="C2445" s="139"/>
      <c r="D2445" s="139"/>
      <c r="AA2445" s="78"/>
      <c r="AB2445" s="78"/>
      <c r="AC2445" s="78"/>
      <c r="AD2445" s="78"/>
      <c r="AE2445" s="78"/>
      <c r="AF2445" s="159"/>
      <c r="AG2445" s="131"/>
      <c r="AN2445" s="78"/>
      <c r="AO2445" s="78"/>
      <c r="AP2445" s="78"/>
      <c r="AQ2445" s="78"/>
      <c r="AR2445" s="78"/>
      <c r="AS2445" s="78"/>
      <c r="AT2445" s="78"/>
      <c r="AU2445" s="78"/>
    </row>
    <row r="2446" spans="3:47" ht="12.95" customHeight="1">
      <c r="C2446" s="139"/>
      <c r="D2446" s="139"/>
      <c r="AA2446" s="78"/>
      <c r="AB2446" s="78"/>
      <c r="AC2446" s="78"/>
      <c r="AD2446" s="78"/>
      <c r="AE2446" s="78"/>
      <c r="AF2446" s="159"/>
      <c r="AG2446" s="131"/>
      <c r="AN2446" s="78"/>
      <c r="AO2446" s="78"/>
      <c r="AP2446" s="78"/>
      <c r="AQ2446" s="78"/>
      <c r="AR2446" s="78"/>
      <c r="AS2446" s="78"/>
      <c r="AT2446" s="78"/>
      <c r="AU2446" s="78"/>
    </row>
    <row r="2447" spans="3:47" ht="12.95" customHeight="1">
      <c r="C2447" s="139"/>
      <c r="D2447" s="139"/>
      <c r="AA2447" s="78"/>
      <c r="AB2447" s="78"/>
      <c r="AC2447" s="78"/>
      <c r="AD2447" s="78"/>
      <c r="AE2447" s="78"/>
      <c r="AF2447" s="159"/>
      <c r="AG2447" s="131"/>
      <c r="AN2447" s="78"/>
      <c r="AO2447" s="78"/>
      <c r="AP2447" s="78"/>
      <c r="AQ2447" s="78"/>
      <c r="AR2447" s="78"/>
      <c r="AS2447" s="78"/>
      <c r="AT2447" s="78"/>
      <c r="AU2447" s="78"/>
    </row>
    <row r="2448" spans="3:47" ht="12.95" customHeight="1">
      <c r="C2448" s="139"/>
      <c r="D2448" s="139"/>
      <c r="AA2448" s="78"/>
      <c r="AB2448" s="78"/>
      <c r="AC2448" s="78"/>
      <c r="AD2448" s="78"/>
      <c r="AE2448" s="78"/>
      <c r="AF2448" s="159"/>
      <c r="AG2448" s="131"/>
      <c r="AN2448" s="78"/>
      <c r="AO2448" s="78"/>
      <c r="AP2448" s="78"/>
      <c r="AQ2448" s="78"/>
      <c r="AR2448" s="78"/>
      <c r="AS2448" s="78"/>
      <c r="AT2448" s="78"/>
      <c r="AU2448" s="78"/>
    </row>
    <row r="2449" spans="3:47" ht="12.95" customHeight="1">
      <c r="C2449" s="139"/>
      <c r="D2449" s="139"/>
      <c r="AA2449" s="78"/>
      <c r="AB2449" s="78"/>
      <c r="AC2449" s="78"/>
      <c r="AD2449" s="78"/>
      <c r="AE2449" s="78"/>
      <c r="AF2449" s="159"/>
      <c r="AG2449" s="131"/>
      <c r="AN2449" s="78"/>
      <c r="AO2449" s="78"/>
      <c r="AP2449" s="78"/>
      <c r="AQ2449" s="78"/>
      <c r="AR2449" s="78"/>
      <c r="AS2449" s="78"/>
      <c r="AT2449" s="78"/>
      <c r="AU2449" s="78"/>
    </row>
    <row r="2450" spans="3:47" ht="12.95" customHeight="1">
      <c r="C2450" s="139"/>
      <c r="D2450" s="139"/>
      <c r="AA2450" s="78"/>
      <c r="AB2450" s="78"/>
      <c r="AC2450" s="78"/>
      <c r="AD2450" s="78"/>
      <c r="AE2450" s="78"/>
      <c r="AF2450" s="159"/>
      <c r="AG2450" s="131"/>
      <c r="AN2450" s="78"/>
      <c r="AO2450" s="78"/>
      <c r="AP2450" s="78"/>
      <c r="AQ2450" s="78"/>
      <c r="AR2450" s="78"/>
      <c r="AS2450" s="78"/>
      <c r="AT2450" s="78"/>
      <c r="AU2450" s="78"/>
    </row>
    <row r="2451" spans="3:47" ht="12.95" customHeight="1">
      <c r="C2451" s="139"/>
      <c r="D2451" s="139"/>
      <c r="AA2451" s="78"/>
      <c r="AB2451" s="78"/>
      <c r="AC2451" s="78"/>
      <c r="AD2451" s="78"/>
      <c r="AE2451" s="78"/>
      <c r="AF2451" s="159"/>
      <c r="AG2451" s="131"/>
      <c r="AN2451" s="78"/>
      <c r="AO2451" s="78"/>
      <c r="AP2451" s="78"/>
      <c r="AQ2451" s="78"/>
      <c r="AR2451" s="78"/>
      <c r="AS2451" s="78"/>
      <c r="AT2451" s="78"/>
      <c r="AU2451" s="78"/>
    </row>
    <row r="2452" spans="3:47" ht="12.95" customHeight="1">
      <c r="C2452" s="139"/>
      <c r="D2452" s="139"/>
      <c r="AA2452" s="78"/>
      <c r="AB2452" s="78"/>
      <c r="AC2452" s="78"/>
      <c r="AD2452" s="78"/>
      <c r="AE2452" s="78"/>
      <c r="AF2452" s="159"/>
      <c r="AG2452" s="131"/>
      <c r="AN2452" s="78"/>
      <c r="AO2452" s="78"/>
      <c r="AP2452" s="78"/>
      <c r="AQ2452" s="78"/>
      <c r="AR2452" s="78"/>
      <c r="AS2452" s="78"/>
      <c r="AT2452" s="78"/>
      <c r="AU2452" s="78"/>
    </row>
    <row r="2453" spans="3:47" ht="12.95" customHeight="1">
      <c r="C2453" s="139"/>
      <c r="D2453" s="139"/>
      <c r="AA2453" s="78"/>
      <c r="AB2453" s="78"/>
      <c r="AC2453" s="78"/>
      <c r="AD2453" s="78"/>
      <c r="AE2453" s="78"/>
      <c r="AF2453" s="159"/>
      <c r="AG2453" s="131"/>
      <c r="AN2453" s="78"/>
      <c r="AO2453" s="78"/>
      <c r="AP2453" s="78"/>
      <c r="AQ2453" s="78"/>
      <c r="AR2453" s="78"/>
      <c r="AS2453" s="78"/>
      <c r="AT2453" s="78"/>
      <c r="AU2453" s="78"/>
    </row>
    <row r="2454" spans="3:47" ht="12.95" customHeight="1">
      <c r="C2454" s="139"/>
      <c r="D2454" s="139"/>
      <c r="AA2454" s="78"/>
      <c r="AB2454" s="78"/>
      <c r="AC2454" s="78"/>
      <c r="AD2454" s="78"/>
      <c r="AE2454" s="78"/>
      <c r="AF2454" s="159"/>
      <c r="AG2454" s="131"/>
      <c r="AN2454" s="78"/>
      <c r="AO2454" s="78"/>
      <c r="AP2454" s="78"/>
      <c r="AQ2454" s="78"/>
      <c r="AR2454" s="78"/>
      <c r="AS2454" s="78"/>
      <c r="AT2454" s="78"/>
      <c r="AU2454" s="78"/>
    </row>
    <row r="2455" spans="3:47" ht="12.95" customHeight="1">
      <c r="C2455" s="139"/>
      <c r="D2455" s="139"/>
      <c r="AA2455" s="78"/>
      <c r="AB2455" s="78"/>
      <c r="AC2455" s="78"/>
      <c r="AD2455" s="78"/>
      <c r="AE2455" s="78"/>
      <c r="AF2455" s="159"/>
      <c r="AG2455" s="131"/>
      <c r="AN2455" s="78"/>
      <c r="AO2455" s="78"/>
      <c r="AP2455" s="78"/>
      <c r="AQ2455" s="78"/>
      <c r="AR2455" s="78"/>
      <c r="AS2455" s="78"/>
      <c r="AT2455" s="78"/>
      <c r="AU2455" s="78"/>
    </row>
    <row r="2456" spans="3:47" ht="12.95" customHeight="1">
      <c r="C2456" s="139"/>
      <c r="D2456" s="139"/>
      <c r="AA2456" s="78"/>
      <c r="AB2456" s="78"/>
      <c r="AC2456" s="78"/>
      <c r="AD2456" s="78"/>
      <c r="AE2456" s="78"/>
      <c r="AF2456" s="159"/>
      <c r="AG2456" s="131"/>
      <c r="AN2456" s="78"/>
      <c r="AO2456" s="78"/>
      <c r="AP2456" s="78"/>
      <c r="AQ2456" s="78"/>
      <c r="AR2456" s="78"/>
      <c r="AS2456" s="78"/>
      <c r="AT2456" s="78"/>
      <c r="AU2456" s="78"/>
    </row>
    <row r="2457" spans="3:47" ht="12.95" customHeight="1">
      <c r="C2457" s="139"/>
      <c r="D2457" s="139"/>
      <c r="AA2457" s="78"/>
      <c r="AB2457" s="78"/>
      <c r="AC2457" s="78"/>
      <c r="AD2457" s="78"/>
      <c r="AE2457" s="78"/>
      <c r="AF2457" s="159"/>
      <c r="AG2457" s="131"/>
      <c r="AN2457" s="78"/>
      <c r="AO2457" s="78"/>
      <c r="AP2457" s="78"/>
      <c r="AQ2457" s="78"/>
      <c r="AR2457" s="78"/>
      <c r="AS2457" s="78"/>
      <c r="AT2457" s="78"/>
      <c r="AU2457" s="78"/>
    </row>
    <row r="2458" spans="3:47" ht="12.95" customHeight="1">
      <c r="C2458" s="139"/>
      <c r="D2458" s="139"/>
      <c r="AA2458" s="78"/>
      <c r="AB2458" s="78"/>
      <c r="AC2458" s="78"/>
      <c r="AD2458" s="78"/>
      <c r="AE2458" s="78"/>
      <c r="AF2458" s="159"/>
      <c r="AG2458" s="131"/>
      <c r="AN2458" s="78"/>
      <c r="AO2458" s="78"/>
      <c r="AP2458" s="78"/>
      <c r="AQ2458" s="78"/>
      <c r="AR2458" s="78"/>
      <c r="AS2458" s="78"/>
      <c r="AT2458" s="78"/>
      <c r="AU2458" s="78"/>
    </row>
    <row r="2459" spans="3:47" ht="12.95" customHeight="1">
      <c r="C2459" s="139"/>
      <c r="D2459" s="139"/>
      <c r="AA2459" s="78"/>
      <c r="AB2459" s="78"/>
      <c r="AC2459" s="78"/>
      <c r="AD2459" s="78"/>
      <c r="AE2459" s="78"/>
      <c r="AF2459" s="159"/>
      <c r="AG2459" s="131"/>
      <c r="AN2459" s="78"/>
      <c r="AO2459" s="78"/>
      <c r="AP2459" s="78"/>
      <c r="AQ2459" s="78"/>
      <c r="AR2459" s="78"/>
      <c r="AS2459" s="78"/>
      <c r="AT2459" s="78"/>
      <c r="AU2459" s="78"/>
    </row>
    <row r="2460" spans="3:47" ht="12.95" customHeight="1">
      <c r="C2460" s="139"/>
      <c r="D2460" s="139"/>
      <c r="AA2460" s="78"/>
      <c r="AB2460" s="78"/>
      <c r="AC2460" s="78"/>
      <c r="AD2460" s="78"/>
      <c r="AE2460" s="78"/>
      <c r="AF2460" s="159"/>
      <c r="AG2460" s="131"/>
      <c r="AN2460" s="78"/>
      <c r="AO2460" s="78"/>
      <c r="AP2460" s="78"/>
      <c r="AQ2460" s="78"/>
      <c r="AR2460" s="78"/>
      <c r="AS2460" s="78"/>
      <c r="AT2460" s="78"/>
      <c r="AU2460" s="78"/>
    </row>
    <row r="2461" spans="3:47" ht="12.95" customHeight="1">
      <c r="C2461" s="139"/>
      <c r="D2461" s="139"/>
      <c r="AA2461" s="78"/>
      <c r="AB2461" s="78"/>
      <c r="AC2461" s="78"/>
      <c r="AD2461" s="78"/>
      <c r="AE2461" s="78"/>
      <c r="AF2461" s="159"/>
      <c r="AG2461" s="131"/>
      <c r="AN2461" s="78"/>
      <c r="AO2461" s="78"/>
      <c r="AP2461" s="78"/>
      <c r="AQ2461" s="78"/>
      <c r="AR2461" s="78"/>
      <c r="AS2461" s="78"/>
      <c r="AT2461" s="78"/>
      <c r="AU2461" s="78"/>
    </row>
    <row r="2462" spans="3:47" ht="12.95" customHeight="1">
      <c r="C2462" s="139"/>
      <c r="D2462" s="139"/>
      <c r="AA2462" s="78"/>
      <c r="AB2462" s="78"/>
      <c r="AC2462" s="78"/>
      <c r="AD2462" s="78"/>
      <c r="AE2462" s="78"/>
      <c r="AF2462" s="159"/>
      <c r="AG2462" s="131"/>
      <c r="AN2462" s="78"/>
      <c r="AO2462" s="78"/>
      <c r="AP2462" s="78"/>
      <c r="AQ2462" s="78"/>
      <c r="AR2462" s="78"/>
      <c r="AS2462" s="78"/>
      <c r="AT2462" s="78"/>
      <c r="AU2462" s="78"/>
    </row>
    <row r="2463" spans="3:47" ht="12.95" customHeight="1">
      <c r="C2463" s="139"/>
      <c r="D2463" s="139"/>
      <c r="AA2463" s="78"/>
      <c r="AB2463" s="78"/>
      <c r="AC2463" s="78"/>
      <c r="AD2463" s="78"/>
      <c r="AE2463" s="78"/>
      <c r="AF2463" s="159"/>
      <c r="AG2463" s="131"/>
      <c r="AN2463" s="78"/>
      <c r="AO2463" s="78"/>
      <c r="AP2463" s="78"/>
      <c r="AQ2463" s="78"/>
      <c r="AR2463" s="78"/>
      <c r="AS2463" s="78"/>
      <c r="AT2463" s="78"/>
      <c r="AU2463" s="78"/>
    </row>
    <row r="2464" spans="3:47" ht="12.95" customHeight="1">
      <c r="C2464" s="139"/>
      <c r="D2464" s="139"/>
      <c r="AA2464" s="78"/>
      <c r="AB2464" s="78"/>
      <c r="AC2464" s="78"/>
      <c r="AD2464" s="78"/>
      <c r="AE2464" s="78"/>
      <c r="AF2464" s="159"/>
      <c r="AG2464" s="131"/>
      <c r="AN2464" s="78"/>
      <c r="AO2464" s="78"/>
      <c r="AP2464" s="78"/>
      <c r="AQ2464" s="78"/>
      <c r="AR2464" s="78"/>
      <c r="AS2464" s="78"/>
      <c r="AT2464" s="78"/>
      <c r="AU2464" s="78"/>
    </row>
    <row r="2465" spans="3:47" ht="12.95" customHeight="1">
      <c r="C2465" s="139"/>
      <c r="D2465" s="139"/>
      <c r="AA2465" s="78"/>
      <c r="AB2465" s="78"/>
      <c r="AC2465" s="78"/>
      <c r="AD2465" s="78"/>
      <c r="AE2465" s="78"/>
      <c r="AF2465" s="159"/>
      <c r="AG2465" s="131"/>
      <c r="AN2465" s="78"/>
      <c r="AO2465" s="78"/>
      <c r="AP2465" s="78"/>
      <c r="AQ2465" s="78"/>
      <c r="AR2465" s="78"/>
      <c r="AS2465" s="78"/>
      <c r="AT2465" s="78"/>
      <c r="AU2465" s="78"/>
    </row>
    <row r="2466" spans="3:47" ht="12.95" customHeight="1">
      <c r="C2466" s="139"/>
      <c r="D2466" s="139"/>
      <c r="AA2466" s="78"/>
      <c r="AB2466" s="78"/>
      <c r="AC2466" s="78"/>
      <c r="AD2466" s="78"/>
      <c r="AE2466" s="78"/>
      <c r="AF2466" s="159"/>
      <c r="AG2466" s="131"/>
      <c r="AN2466" s="78"/>
      <c r="AO2466" s="78"/>
      <c r="AP2466" s="78"/>
      <c r="AQ2466" s="78"/>
      <c r="AR2466" s="78"/>
      <c r="AS2466" s="78"/>
      <c r="AT2466" s="78"/>
      <c r="AU2466" s="78"/>
    </row>
    <row r="2467" spans="3:47" ht="12.95" customHeight="1">
      <c r="C2467" s="139"/>
      <c r="D2467" s="139"/>
      <c r="AA2467" s="78"/>
      <c r="AB2467" s="78"/>
      <c r="AC2467" s="78"/>
      <c r="AD2467" s="78"/>
      <c r="AE2467" s="78"/>
      <c r="AF2467" s="159"/>
      <c r="AG2467" s="131"/>
      <c r="AN2467" s="78"/>
      <c r="AO2467" s="78"/>
      <c r="AP2467" s="78"/>
      <c r="AQ2467" s="78"/>
      <c r="AR2467" s="78"/>
      <c r="AS2467" s="78"/>
      <c r="AT2467" s="78"/>
      <c r="AU2467" s="78"/>
    </row>
    <row r="2468" spans="3:47" ht="12.95" customHeight="1">
      <c r="C2468" s="139"/>
      <c r="D2468" s="139"/>
      <c r="AA2468" s="78"/>
      <c r="AB2468" s="78"/>
      <c r="AC2468" s="78"/>
      <c r="AD2468" s="78"/>
      <c r="AE2468" s="78"/>
      <c r="AF2468" s="159"/>
      <c r="AG2468" s="131"/>
      <c r="AN2468" s="78"/>
      <c r="AO2468" s="78"/>
      <c r="AP2468" s="78"/>
      <c r="AQ2468" s="78"/>
      <c r="AR2468" s="78"/>
      <c r="AS2468" s="78"/>
      <c r="AT2468" s="78"/>
      <c r="AU2468" s="78"/>
    </row>
    <row r="2469" spans="3:47" ht="12.95" customHeight="1">
      <c r="C2469" s="139"/>
      <c r="D2469" s="139"/>
      <c r="AA2469" s="78"/>
      <c r="AB2469" s="78"/>
      <c r="AC2469" s="78"/>
      <c r="AD2469" s="78"/>
      <c r="AE2469" s="78"/>
      <c r="AF2469" s="159"/>
      <c r="AG2469" s="131"/>
      <c r="AN2469" s="78"/>
      <c r="AO2469" s="78"/>
      <c r="AP2469" s="78"/>
      <c r="AQ2469" s="78"/>
      <c r="AR2469" s="78"/>
      <c r="AS2469" s="78"/>
      <c r="AT2469" s="78"/>
      <c r="AU2469" s="78"/>
    </row>
    <row r="2470" spans="3:47" ht="12.95" customHeight="1">
      <c r="C2470" s="139"/>
      <c r="D2470" s="139"/>
      <c r="AA2470" s="78"/>
      <c r="AB2470" s="78"/>
      <c r="AC2470" s="78"/>
      <c r="AD2470" s="78"/>
      <c r="AE2470" s="78"/>
      <c r="AF2470" s="159"/>
      <c r="AG2470" s="131"/>
      <c r="AN2470" s="78"/>
      <c r="AO2470" s="78"/>
      <c r="AP2470" s="78"/>
      <c r="AQ2470" s="78"/>
      <c r="AR2470" s="78"/>
      <c r="AS2470" s="78"/>
      <c r="AT2470" s="78"/>
      <c r="AU2470" s="78"/>
    </row>
    <row r="2471" spans="3:47" ht="12.95" customHeight="1">
      <c r="C2471" s="139"/>
      <c r="D2471" s="139"/>
      <c r="AA2471" s="78"/>
      <c r="AB2471" s="78"/>
      <c r="AC2471" s="78"/>
      <c r="AD2471" s="78"/>
      <c r="AE2471" s="78"/>
      <c r="AF2471" s="159"/>
      <c r="AG2471" s="131"/>
      <c r="AN2471" s="78"/>
      <c r="AO2471" s="78"/>
      <c r="AP2471" s="78"/>
      <c r="AQ2471" s="78"/>
      <c r="AR2471" s="78"/>
      <c r="AS2471" s="78"/>
      <c r="AT2471" s="78"/>
      <c r="AU2471" s="78"/>
    </row>
    <row r="2472" spans="3:47" ht="12.95" customHeight="1">
      <c r="C2472" s="139"/>
      <c r="D2472" s="139"/>
      <c r="AA2472" s="78"/>
      <c r="AB2472" s="78"/>
      <c r="AC2472" s="78"/>
      <c r="AD2472" s="78"/>
      <c r="AE2472" s="78"/>
      <c r="AF2472" s="159"/>
      <c r="AG2472" s="131"/>
      <c r="AN2472" s="78"/>
      <c r="AO2472" s="78"/>
      <c r="AP2472" s="78"/>
      <c r="AQ2472" s="78"/>
      <c r="AR2472" s="78"/>
      <c r="AS2472" s="78"/>
      <c r="AT2472" s="78"/>
      <c r="AU2472" s="78"/>
    </row>
    <row r="2473" spans="3:47" ht="12.95" customHeight="1">
      <c r="C2473" s="139"/>
      <c r="D2473" s="139"/>
      <c r="AA2473" s="78"/>
      <c r="AB2473" s="78"/>
      <c r="AC2473" s="78"/>
      <c r="AD2473" s="78"/>
      <c r="AE2473" s="78"/>
      <c r="AF2473" s="159"/>
      <c r="AG2473" s="131"/>
      <c r="AN2473" s="78"/>
      <c r="AO2473" s="78"/>
      <c r="AP2473" s="78"/>
      <c r="AQ2473" s="78"/>
      <c r="AR2473" s="78"/>
      <c r="AS2473" s="78"/>
      <c r="AT2473" s="78"/>
      <c r="AU2473" s="78"/>
    </row>
    <row r="2474" spans="3:47" ht="12.95" customHeight="1">
      <c r="C2474" s="139"/>
      <c r="D2474" s="139"/>
      <c r="AA2474" s="78"/>
      <c r="AB2474" s="78"/>
      <c r="AC2474" s="78"/>
      <c r="AD2474" s="78"/>
      <c r="AE2474" s="78"/>
      <c r="AF2474" s="159"/>
      <c r="AG2474" s="131"/>
      <c r="AN2474" s="78"/>
      <c r="AO2474" s="78"/>
      <c r="AP2474" s="78"/>
      <c r="AQ2474" s="78"/>
      <c r="AR2474" s="78"/>
      <c r="AS2474" s="78"/>
      <c r="AT2474" s="78"/>
      <c r="AU2474" s="78"/>
    </row>
    <row r="2475" spans="3:47" ht="12.95" customHeight="1">
      <c r="C2475" s="139"/>
      <c r="D2475" s="139"/>
      <c r="AA2475" s="78"/>
      <c r="AB2475" s="78"/>
      <c r="AC2475" s="78"/>
      <c r="AD2475" s="78"/>
      <c r="AE2475" s="78"/>
      <c r="AF2475" s="159"/>
      <c r="AG2475" s="131"/>
      <c r="AN2475" s="78"/>
      <c r="AO2475" s="78"/>
      <c r="AP2475" s="78"/>
      <c r="AQ2475" s="78"/>
      <c r="AR2475" s="78"/>
      <c r="AS2475" s="78"/>
      <c r="AT2475" s="78"/>
      <c r="AU2475" s="78"/>
    </row>
    <row r="2476" spans="3:47" ht="12.95" customHeight="1">
      <c r="C2476" s="139"/>
      <c r="D2476" s="139"/>
      <c r="AA2476" s="78"/>
      <c r="AB2476" s="78"/>
      <c r="AC2476" s="78"/>
      <c r="AD2476" s="78"/>
      <c r="AE2476" s="78"/>
      <c r="AF2476" s="159"/>
      <c r="AG2476" s="131"/>
      <c r="AN2476" s="78"/>
      <c r="AO2476" s="78"/>
      <c r="AP2476" s="78"/>
      <c r="AQ2476" s="78"/>
      <c r="AR2476" s="78"/>
      <c r="AS2476" s="78"/>
      <c r="AT2476" s="78"/>
      <c r="AU2476" s="78"/>
    </row>
    <row r="2477" spans="3:47" ht="12.95" customHeight="1">
      <c r="C2477" s="139"/>
      <c r="D2477" s="139"/>
      <c r="AA2477" s="78"/>
      <c r="AB2477" s="78"/>
      <c r="AC2477" s="78"/>
      <c r="AD2477" s="78"/>
      <c r="AE2477" s="78"/>
      <c r="AF2477" s="159"/>
      <c r="AG2477" s="131"/>
      <c r="AN2477" s="78"/>
      <c r="AO2477" s="78"/>
      <c r="AP2477" s="78"/>
      <c r="AQ2477" s="78"/>
      <c r="AR2477" s="78"/>
      <c r="AS2477" s="78"/>
      <c r="AT2477" s="78"/>
      <c r="AU2477" s="78"/>
    </row>
    <row r="2478" spans="3:47" ht="12.95" customHeight="1">
      <c r="C2478" s="139"/>
      <c r="D2478" s="139"/>
      <c r="AA2478" s="78"/>
      <c r="AB2478" s="78"/>
      <c r="AC2478" s="78"/>
      <c r="AD2478" s="78"/>
      <c r="AE2478" s="78"/>
      <c r="AF2478" s="159"/>
      <c r="AG2478" s="131"/>
      <c r="AN2478" s="78"/>
      <c r="AO2478" s="78"/>
      <c r="AP2478" s="78"/>
      <c r="AQ2478" s="78"/>
      <c r="AR2478" s="78"/>
      <c r="AS2478" s="78"/>
      <c r="AT2478" s="78"/>
      <c r="AU2478" s="78"/>
    </row>
    <row r="2479" spans="3:47" ht="12.95" customHeight="1">
      <c r="C2479" s="139"/>
      <c r="D2479" s="139"/>
      <c r="AA2479" s="78"/>
      <c r="AB2479" s="78"/>
      <c r="AC2479" s="78"/>
      <c r="AD2479" s="78"/>
      <c r="AE2479" s="78"/>
      <c r="AF2479" s="159"/>
      <c r="AG2479" s="131"/>
      <c r="AN2479" s="78"/>
      <c r="AO2479" s="78"/>
      <c r="AP2479" s="78"/>
      <c r="AQ2479" s="78"/>
      <c r="AR2479" s="78"/>
      <c r="AS2479" s="78"/>
      <c r="AT2479" s="78"/>
      <c r="AU2479" s="78"/>
    </row>
    <row r="2480" spans="3:47" ht="12.95" customHeight="1">
      <c r="C2480" s="139"/>
      <c r="D2480" s="139"/>
      <c r="AA2480" s="78"/>
      <c r="AB2480" s="78"/>
      <c r="AC2480" s="78"/>
      <c r="AD2480" s="78"/>
      <c r="AE2480" s="78"/>
      <c r="AF2480" s="159"/>
      <c r="AG2480" s="131"/>
      <c r="AN2480" s="78"/>
      <c r="AO2480" s="78"/>
      <c r="AP2480" s="78"/>
      <c r="AQ2480" s="78"/>
      <c r="AR2480" s="78"/>
      <c r="AS2480" s="78"/>
      <c r="AT2480" s="78"/>
      <c r="AU2480" s="78"/>
    </row>
    <row r="2481" spans="3:47" ht="12.95" customHeight="1">
      <c r="C2481" s="139"/>
      <c r="D2481" s="139"/>
      <c r="AA2481" s="78"/>
      <c r="AB2481" s="78"/>
      <c r="AC2481" s="78"/>
      <c r="AD2481" s="78"/>
      <c r="AE2481" s="78"/>
      <c r="AF2481" s="159"/>
      <c r="AG2481" s="131"/>
      <c r="AN2481" s="78"/>
      <c r="AO2481" s="78"/>
      <c r="AP2481" s="78"/>
      <c r="AQ2481" s="78"/>
      <c r="AR2481" s="78"/>
      <c r="AS2481" s="78"/>
      <c r="AT2481" s="78"/>
      <c r="AU2481" s="78"/>
    </row>
    <row r="2482" spans="3:47" ht="12.95" customHeight="1">
      <c r="C2482" s="139"/>
      <c r="D2482" s="139"/>
      <c r="AA2482" s="78"/>
      <c r="AB2482" s="78"/>
      <c r="AC2482" s="78"/>
      <c r="AD2482" s="78"/>
      <c r="AE2482" s="78"/>
      <c r="AF2482" s="159"/>
      <c r="AG2482" s="131"/>
      <c r="AN2482" s="78"/>
      <c r="AO2482" s="78"/>
      <c r="AP2482" s="78"/>
      <c r="AQ2482" s="78"/>
      <c r="AR2482" s="78"/>
      <c r="AS2482" s="78"/>
      <c r="AT2482" s="78"/>
      <c r="AU2482" s="78"/>
    </row>
    <row r="2483" spans="3:47" ht="12.95" customHeight="1">
      <c r="C2483" s="139"/>
      <c r="D2483" s="139"/>
      <c r="AA2483" s="78"/>
      <c r="AB2483" s="78"/>
      <c r="AC2483" s="78"/>
      <c r="AD2483" s="78"/>
      <c r="AE2483" s="78"/>
      <c r="AF2483" s="159"/>
      <c r="AG2483" s="131"/>
      <c r="AN2483" s="78"/>
      <c r="AO2483" s="78"/>
      <c r="AP2483" s="78"/>
      <c r="AQ2483" s="78"/>
      <c r="AR2483" s="78"/>
      <c r="AS2483" s="78"/>
      <c r="AT2483" s="78"/>
      <c r="AU2483" s="78"/>
    </row>
    <row r="2484" spans="3:47" ht="12.95" customHeight="1">
      <c r="C2484" s="139"/>
      <c r="D2484" s="139"/>
      <c r="AA2484" s="78"/>
      <c r="AB2484" s="78"/>
      <c r="AC2484" s="78"/>
      <c r="AD2484" s="78"/>
      <c r="AE2484" s="78"/>
      <c r="AF2484" s="159"/>
      <c r="AG2484" s="131"/>
      <c r="AN2484" s="78"/>
      <c r="AO2484" s="78"/>
      <c r="AP2484" s="78"/>
      <c r="AQ2484" s="78"/>
      <c r="AR2484" s="78"/>
      <c r="AS2484" s="78"/>
      <c r="AT2484" s="78"/>
      <c r="AU2484" s="78"/>
    </row>
    <row r="2485" spans="3:47" ht="12.95" customHeight="1">
      <c r="C2485" s="139"/>
      <c r="D2485" s="139"/>
      <c r="AA2485" s="78"/>
      <c r="AB2485" s="78"/>
      <c r="AC2485" s="78"/>
      <c r="AD2485" s="78"/>
      <c r="AE2485" s="78"/>
      <c r="AF2485" s="159"/>
      <c r="AG2485" s="131"/>
      <c r="AN2485" s="78"/>
      <c r="AO2485" s="78"/>
      <c r="AP2485" s="78"/>
      <c r="AQ2485" s="78"/>
      <c r="AR2485" s="78"/>
      <c r="AS2485" s="78"/>
      <c r="AT2485" s="78"/>
      <c r="AU2485" s="78"/>
    </row>
    <row r="2486" spans="3:47" ht="12.95" customHeight="1">
      <c r="C2486" s="139"/>
      <c r="D2486" s="139"/>
      <c r="AA2486" s="78"/>
      <c r="AB2486" s="78"/>
      <c r="AC2486" s="78"/>
      <c r="AD2486" s="78"/>
      <c r="AE2486" s="78"/>
      <c r="AF2486" s="159"/>
      <c r="AG2486" s="131"/>
      <c r="AN2486" s="78"/>
      <c r="AO2486" s="78"/>
      <c r="AP2486" s="78"/>
      <c r="AQ2486" s="78"/>
      <c r="AR2486" s="78"/>
      <c r="AS2486" s="78"/>
      <c r="AT2486" s="78"/>
      <c r="AU2486" s="78"/>
    </row>
    <row r="2487" spans="3:47" ht="12.95" customHeight="1">
      <c r="C2487" s="139"/>
      <c r="D2487" s="139"/>
      <c r="AA2487" s="78"/>
      <c r="AB2487" s="78"/>
      <c r="AC2487" s="78"/>
      <c r="AD2487" s="78"/>
      <c r="AE2487" s="78"/>
      <c r="AF2487" s="159"/>
      <c r="AG2487" s="131"/>
      <c r="AN2487" s="78"/>
      <c r="AO2487" s="78"/>
      <c r="AP2487" s="78"/>
      <c r="AQ2487" s="78"/>
      <c r="AR2487" s="78"/>
      <c r="AS2487" s="78"/>
      <c r="AT2487" s="78"/>
      <c r="AU2487" s="78"/>
    </row>
    <row r="2488" spans="3:47" ht="12.95" customHeight="1">
      <c r="C2488" s="139"/>
      <c r="D2488" s="139"/>
      <c r="AA2488" s="78"/>
      <c r="AB2488" s="78"/>
      <c r="AC2488" s="78"/>
      <c r="AD2488" s="78"/>
      <c r="AE2488" s="78"/>
      <c r="AF2488" s="159"/>
      <c r="AG2488" s="131"/>
      <c r="AN2488" s="78"/>
      <c r="AO2488" s="78"/>
      <c r="AP2488" s="78"/>
      <c r="AQ2488" s="78"/>
      <c r="AR2488" s="78"/>
      <c r="AS2488" s="78"/>
      <c r="AT2488" s="78"/>
      <c r="AU2488" s="78"/>
    </row>
    <row r="2489" spans="3:47" ht="12.95" customHeight="1">
      <c r="C2489" s="139"/>
      <c r="D2489" s="139"/>
      <c r="AA2489" s="78"/>
      <c r="AB2489" s="78"/>
      <c r="AC2489" s="78"/>
      <c r="AD2489" s="78"/>
      <c r="AE2489" s="78"/>
      <c r="AF2489" s="159"/>
      <c r="AG2489" s="131"/>
      <c r="AN2489" s="78"/>
      <c r="AO2489" s="78"/>
      <c r="AP2489" s="78"/>
      <c r="AQ2489" s="78"/>
      <c r="AR2489" s="78"/>
      <c r="AS2489" s="78"/>
      <c r="AT2489" s="78"/>
      <c r="AU2489" s="78"/>
    </row>
    <row r="2490" spans="3:47" ht="12.95" customHeight="1">
      <c r="C2490" s="139"/>
      <c r="D2490" s="139"/>
      <c r="AA2490" s="78"/>
      <c r="AB2490" s="78"/>
      <c r="AC2490" s="78"/>
      <c r="AD2490" s="78"/>
      <c r="AE2490" s="78"/>
      <c r="AF2490" s="159"/>
      <c r="AG2490" s="131"/>
      <c r="AN2490" s="78"/>
      <c r="AO2490" s="78"/>
      <c r="AP2490" s="78"/>
      <c r="AQ2490" s="78"/>
      <c r="AR2490" s="78"/>
      <c r="AS2490" s="78"/>
      <c r="AT2490" s="78"/>
      <c r="AU2490" s="78"/>
    </row>
    <row r="2491" spans="3:47" ht="12.95" customHeight="1">
      <c r="C2491" s="139"/>
      <c r="D2491" s="139"/>
      <c r="AA2491" s="78"/>
      <c r="AB2491" s="78"/>
      <c r="AC2491" s="78"/>
      <c r="AD2491" s="78"/>
      <c r="AE2491" s="78"/>
      <c r="AF2491" s="159"/>
      <c r="AG2491" s="131"/>
      <c r="AN2491" s="78"/>
      <c r="AO2491" s="78"/>
      <c r="AP2491" s="78"/>
      <c r="AQ2491" s="78"/>
      <c r="AR2491" s="78"/>
      <c r="AS2491" s="78"/>
      <c r="AT2491" s="78"/>
      <c r="AU2491" s="78"/>
    </row>
    <row r="2492" spans="3:47" ht="12.95" customHeight="1">
      <c r="C2492" s="139"/>
      <c r="D2492" s="139"/>
      <c r="AA2492" s="78"/>
      <c r="AB2492" s="78"/>
      <c r="AC2492" s="78"/>
      <c r="AD2492" s="78"/>
      <c r="AE2492" s="78"/>
      <c r="AF2492" s="159"/>
      <c r="AG2492" s="131"/>
      <c r="AN2492" s="78"/>
      <c r="AO2492" s="78"/>
      <c r="AP2492" s="78"/>
      <c r="AQ2492" s="78"/>
      <c r="AR2492" s="78"/>
      <c r="AS2492" s="78"/>
      <c r="AT2492" s="78"/>
      <c r="AU2492" s="78"/>
    </row>
    <row r="2493" spans="3:47" ht="12.95" customHeight="1">
      <c r="C2493" s="139"/>
      <c r="D2493" s="139"/>
      <c r="AA2493" s="78"/>
      <c r="AB2493" s="78"/>
      <c r="AC2493" s="78"/>
      <c r="AD2493" s="78"/>
      <c r="AE2493" s="78"/>
      <c r="AF2493" s="159"/>
      <c r="AG2493" s="131"/>
      <c r="AN2493" s="78"/>
      <c r="AO2493" s="78"/>
      <c r="AP2493" s="78"/>
      <c r="AQ2493" s="78"/>
      <c r="AR2493" s="78"/>
      <c r="AS2493" s="78"/>
      <c r="AT2493" s="78"/>
      <c r="AU2493" s="78"/>
    </row>
    <row r="2494" spans="3:47" ht="12.95" customHeight="1">
      <c r="C2494" s="139"/>
      <c r="D2494" s="139"/>
      <c r="AA2494" s="78"/>
      <c r="AB2494" s="78"/>
      <c r="AC2494" s="78"/>
      <c r="AD2494" s="78"/>
      <c r="AE2494" s="78"/>
      <c r="AF2494" s="159"/>
      <c r="AG2494" s="131"/>
      <c r="AN2494" s="78"/>
      <c r="AO2494" s="78"/>
      <c r="AP2494" s="78"/>
      <c r="AQ2494" s="78"/>
      <c r="AR2494" s="78"/>
      <c r="AS2494" s="78"/>
      <c r="AT2494" s="78"/>
      <c r="AU2494" s="78"/>
    </row>
    <row r="2495" spans="3:47" ht="12.95" customHeight="1">
      <c r="C2495" s="139"/>
      <c r="D2495" s="139"/>
      <c r="AA2495" s="78"/>
      <c r="AB2495" s="78"/>
      <c r="AC2495" s="78"/>
      <c r="AD2495" s="78"/>
      <c r="AE2495" s="78"/>
      <c r="AF2495" s="159"/>
      <c r="AG2495" s="131"/>
      <c r="AN2495" s="78"/>
      <c r="AO2495" s="78"/>
      <c r="AP2495" s="78"/>
      <c r="AQ2495" s="78"/>
      <c r="AR2495" s="78"/>
      <c r="AS2495" s="78"/>
      <c r="AT2495" s="78"/>
      <c r="AU2495" s="78"/>
    </row>
    <row r="2496" spans="3:47" ht="12.95" customHeight="1">
      <c r="C2496" s="139"/>
      <c r="D2496" s="139"/>
      <c r="AA2496" s="78"/>
      <c r="AB2496" s="78"/>
      <c r="AC2496" s="78"/>
      <c r="AD2496" s="78"/>
      <c r="AE2496" s="78"/>
      <c r="AF2496" s="159"/>
      <c r="AG2496" s="131"/>
      <c r="AN2496" s="78"/>
      <c r="AO2496" s="78"/>
      <c r="AP2496" s="78"/>
      <c r="AQ2496" s="78"/>
      <c r="AR2496" s="78"/>
      <c r="AS2496" s="78"/>
      <c r="AT2496" s="78"/>
      <c r="AU2496" s="78"/>
    </row>
    <row r="2497" spans="3:47" ht="12.95" customHeight="1">
      <c r="C2497" s="139"/>
      <c r="D2497" s="139"/>
      <c r="AA2497" s="78"/>
      <c r="AB2497" s="78"/>
      <c r="AC2497" s="78"/>
      <c r="AD2497" s="78"/>
      <c r="AE2497" s="78"/>
      <c r="AF2497" s="159"/>
      <c r="AG2497" s="131"/>
      <c r="AN2497" s="78"/>
      <c r="AO2497" s="78"/>
      <c r="AP2497" s="78"/>
      <c r="AQ2497" s="78"/>
      <c r="AR2497" s="78"/>
      <c r="AS2497" s="78"/>
      <c r="AT2497" s="78"/>
      <c r="AU2497" s="78"/>
    </row>
    <row r="2498" spans="3:47" ht="12.95" customHeight="1">
      <c r="C2498" s="139"/>
      <c r="D2498" s="139"/>
      <c r="AA2498" s="78"/>
      <c r="AB2498" s="78"/>
      <c r="AC2498" s="78"/>
      <c r="AD2498" s="78"/>
      <c r="AE2498" s="78"/>
      <c r="AF2498" s="159"/>
      <c r="AG2498" s="131"/>
      <c r="AN2498" s="78"/>
      <c r="AO2498" s="78"/>
      <c r="AP2498" s="78"/>
      <c r="AQ2498" s="78"/>
      <c r="AR2498" s="78"/>
      <c r="AS2498" s="78"/>
      <c r="AT2498" s="78"/>
      <c r="AU2498" s="78"/>
    </row>
    <row r="2499" spans="3:47" ht="12.95" customHeight="1">
      <c r="C2499" s="139"/>
      <c r="D2499" s="139"/>
      <c r="AA2499" s="78"/>
      <c r="AB2499" s="78"/>
      <c r="AC2499" s="78"/>
      <c r="AD2499" s="78"/>
      <c r="AE2499" s="78"/>
      <c r="AF2499" s="159"/>
      <c r="AG2499" s="131"/>
      <c r="AN2499" s="78"/>
      <c r="AO2499" s="78"/>
      <c r="AP2499" s="78"/>
      <c r="AQ2499" s="78"/>
      <c r="AR2499" s="78"/>
      <c r="AS2499" s="78"/>
      <c r="AT2499" s="78"/>
      <c r="AU2499" s="78"/>
    </row>
    <row r="2500" spans="3:47" ht="12.95" customHeight="1">
      <c r="C2500" s="139"/>
      <c r="D2500" s="139"/>
      <c r="AA2500" s="78"/>
      <c r="AB2500" s="78"/>
      <c r="AC2500" s="78"/>
      <c r="AD2500" s="78"/>
      <c r="AE2500" s="78"/>
      <c r="AF2500" s="159"/>
      <c r="AG2500" s="131"/>
      <c r="AN2500" s="78"/>
      <c r="AO2500" s="78"/>
      <c r="AP2500" s="78"/>
      <c r="AQ2500" s="78"/>
      <c r="AR2500" s="78"/>
      <c r="AS2500" s="78"/>
      <c r="AT2500" s="78"/>
      <c r="AU2500" s="78"/>
    </row>
    <row r="2501" spans="3:47" ht="12.95" customHeight="1">
      <c r="C2501" s="139"/>
      <c r="D2501" s="139"/>
      <c r="AA2501" s="78"/>
      <c r="AB2501" s="78"/>
      <c r="AC2501" s="78"/>
      <c r="AD2501" s="78"/>
      <c r="AE2501" s="78"/>
      <c r="AF2501" s="159"/>
      <c r="AG2501" s="131"/>
      <c r="AN2501" s="78"/>
      <c r="AO2501" s="78"/>
      <c r="AP2501" s="78"/>
      <c r="AQ2501" s="78"/>
      <c r="AR2501" s="78"/>
      <c r="AS2501" s="78"/>
      <c r="AT2501" s="78"/>
      <c r="AU2501" s="78"/>
    </row>
    <row r="2502" spans="3:47" ht="12.95" customHeight="1">
      <c r="C2502" s="139"/>
      <c r="D2502" s="139"/>
      <c r="AA2502" s="78"/>
      <c r="AB2502" s="78"/>
      <c r="AC2502" s="78"/>
      <c r="AD2502" s="78"/>
      <c r="AE2502" s="78"/>
      <c r="AF2502" s="159"/>
      <c r="AG2502" s="131"/>
      <c r="AN2502" s="78"/>
      <c r="AO2502" s="78"/>
      <c r="AP2502" s="78"/>
      <c r="AQ2502" s="78"/>
      <c r="AR2502" s="78"/>
      <c r="AS2502" s="78"/>
      <c r="AT2502" s="78"/>
      <c r="AU2502" s="78"/>
    </row>
    <row r="2503" spans="3:47" ht="12.95" customHeight="1">
      <c r="C2503" s="139"/>
      <c r="D2503" s="139"/>
      <c r="AA2503" s="78"/>
      <c r="AB2503" s="78"/>
      <c r="AC2503" s="78"/>
      <c r="AD2503" s="78"/>
      <c r="AE2503" s="78"/>
      <c r="AF2503" s="159"/>
      <c r="AG2503" s="131"/>
      <c r="AN2503" s="78"/>
      <c r="AO2503" s="78"/>
      <c r="AP2503" s="78"/>
      <c r="AQ2503" s="78"/>
      <c r="AR2503" s="78"/>
      <c r="AS2503" s="78"/>
      <c r="AT2503" s="78"/>
      <c r="AU2503" s="78"/>
    </row>
    <row r="2504" spans="3:47" ht="12.95" customHeight="1">
      <c r="C2504" s="139"/>
      <c r="D2504" s="139"/>
      <c r="AA2504" s="78"/>
      <c r="AB2504" s="78"/>
      <c r="AC2504" s="78"/>
      <c r="AD2504" s="78"/>
      <c r="AE2504" s="78"/>
      <c r="AF2504" s="159"/>
      <c r="AG2504" s="131"/>
      <c r="AN2504" s="78"/>
      <c r="AO2504" s="78"/>
      <c r="AP2504" s="78"/>
      <c r="AQ2504" s="78"/>
      <c r="AR2504" s="78"/>
      <c r="AS2504" s="78"/>
      <c r="AT2504" s="78"/>
      <c r="AU2504" s="78"/>
    </row>
    <row r="2505" spans="3:47" ht="12.95" customHeight="1">
      <c r="C2505" s="139"/>
      <c r="D2505" s="139"/>
      <c r="AA2505" s="78"/>
      <c r="AB2505" s="78"/>
      <c r="AC2505" s="78"/>
      <c r="AD2505" s="78"/>
      <c r="AE2505" s="78"/>
      <c r="AF2505" s="159"/>
      <c r="AG2505" s="131"/>
      <c r="AN2505" s="78"/>
      <c r="AO2505" s="78"/>
      <c r="AP2505" s="78"/>
      <c r="AQ2505" s="78"/>
      <c r="AR2505" s="78"/>
      <c r="AS2505" s="78"/>
      <c r="AT2505" s="78"/>
      <c r="AU2505" s="78"/>
    </row>
    <row r="2506" spans="3:47" ht="12.95" customHeight="1">
      <c r="C2506" s="139"/>
      <c r="D2506" s="139"/>
      <c r="AA2506" s="78"/>
      <c r="AB2506" s="78"/>
      <c r="AC2506" s="78"/>
      <c r="AD2506" s="78"/>
      <c r="AE2506" s="78"/>
      <c r="AF2506" s="159"/>
      <c r="AG2506" s="131"/>
      <c r="AN2506" s="78"/>
      <c r="AO2506" s="78"/>
      <c r="AP2506" s="78"/>
      <c r="AQ2506" s="78"/>
      <c r="AR2506" s="78"/>
      <c r="AS2506" s="78"/>
      <c r="AT2506" s="78"/>
      <c r="AU2506" s="78"/>
    </row>
    <row r="2507" spans="3:47" ht="12.95" customHeight="1">
      <c r="C2507" s="139"/>
      <c r="D2507" s="139"/>
      <c r="AA2507" s="78"/>
      <c r="AB2507" s="78"/>
      <c r="AC2507" s="78"/>
      <c r="AD2507" s="78"/>
      <c r="AE2507" s="78"/>
      <c r="AF2507" s="159"/>
      <c r="AG2507" s="131"/>
      <c r="AN2507" s="78"/>
      <c r="AO2507" s="78"/>
      <c r="AP2507" s="78"/>
      <c r="AQ2507" s="78"/>
      <c r="AR2507" s="78"/>
      <c r="AS2507" s="78"/>
      <c r="AT2507" s="78"/>
      <c r="AU2507" s="78"/>
    </row>
    <row r="2508" spans="3:47" ht="12.95" customHeight="1">
      <c r="C2508" s="139"/>
      <c r="D2508" s="139"/>
      <c r="AA2508" s="78"/>
      <c r="AB2508" s="78"/>
      <c r="AC2508" s="78"/>
      <c r="AD2508" s="78"/>
      <c r="AE2508" s="78"/>
      <c r="AF2508" s="159"/>
      <c r="AG2508" s="131"/>
      <c r="AN2508" s="78"/>
      <c r="AO2508" s="78"/>
      <c r="AP2508" s="78"/>
      <c r="AQ2508" s="78"/>
      <c r="AR2508" s="78"/>
      <c r="AS2508" s="78"/>
      <c r="AT2508" s="78"/>
      <c r="AU2508" s="78"/>
    </row>
    <row r="2509" spans="3:47" ht="12.95" customHeight="1">
      <c r="C2509" s="139"/>
      <c r="D2509" s="139"/>
      <c r="AA2509" s="78"/>
      <c r="AB2509" s="78"/>
      <c r="AC2509" s="78"/>
      <c r="AD2509" s="78"/>
      <c r="AE2509" s="78"/>
      <c r="AF2509" s="159"/>
      <c r="AG2509" s="131"/>
      <c r="AN2509" s="78"/>
      <c r="AO2509" s="78"/>
      <c r="AP2509" s="78"/>
      <c r="AQ2509" s="78"/>
      <c r="AR2509" s="78"/>
      <c r="AS2509" s="78"/>
      <c r="AT2509" s="78"/>
      <c r="AU2509" s="78"/>
    </row>
    <row r="2510" spans="3:47" ht="12.95" customHeight="1">
      <c r="C2510" s="139"/>
      <c r="D2510" s="139"/>
      <c r="AA2510" s="78"/>
      <c r="AB2510" s="78"/>
      <c r="AC2510" s="78"/>
      <c r="AD2510" s="78"/>
      <c r="AE2510" s="78"/>
      <c r="AF2510" s="159"/>
      <c r="AG2510" s="131"/>
      <c r="AN2510" s="78"/>
      <c r="AO2510" s="78"/>
      <c r="AP2510" s="78"/>
      <c r="AQ2510" s="78"/>
      <c r="AR2510" s="78"/>
      <c r="AS2510" s="78"/>
      <c r="AT2510" s="78"/>
      <c r="AU2510" s="78"/>
    </row>
    <row r="2511" spans="3:47" ht="12.95" customHeight="1">
      <c r="C2511" s="139"/>
      <c r="D2511" s="139"/>
      <c r="AA2511" s="78"/>
      <c r="AB2511" s="78"/>
      <c r="AC2511" s="78"/>
      <c r="AD2511" s="78"/>
      <c r="AE2511" s="78"/>
      <c r="AF2511" s="159"/>
      <c r="AG2511" s="131"/>
      <c r="AN2511" s="78"/>
      <c r="AO2511" s="78"/>
      <c r="AP2511" s="78"/>
      <c r="AQ2511" s="78"/>
      <c r="AR2511" s="78"/>
      <c r="AS2511" s="78"/>
      <c r="AT2511" s="78"/>
      <c r="AU2511" s="78"/>
    </row>
    <row r="2512" spans="3:47" ht="12.95" customHeight="1">
      <c r="C2512" s="139"/>
      <c r="D2512" s="139"/>
      <c r="AA2512" s="78"/>
      <c r="AB2512" s="78"/>
      <c r="AC2512" s="78"/>
      <c r="AD2512" s="78"/>
      <c r="AE2512" s="78"/>
      <c r="AF2512" s="159"/>
      <c r="AG2512" s="131"/>
      <c r="AN2512" s="78"/>
      <c r="AO2512" s="78"/>
      <c r="AP2512" s="78"/>
      <c r="AQ2512" s="78"/>
      <c r="AR2512" s="78"/>
      <c r="AS2512" s="78"/>
      <c r="AT2512" s="78"/>
      <c r="AU2512" s="78"/>
    </row>
    <row r="2513" spans="3:47" ht="12.95" customHeight="1">
      <c r="C2513" s="139"/>
      <c r="D2513" s="139"/>
      <c r="AA2513" s="78"/>
      <c r="AB2513" s="78"/>
      <c r="AC2513" s="78"/>
      <c r="AD2513" s="78"/>
      <c r="AE2513" s="78"/>
      <c r="AF2513" s="159"/>
      <c r="AG2513" s="131"/>
      <c r="AN2513" s="78"/>
      <c r="AO2513" s="78"/>
      <c r="AP2513" s="78"/>
      <c r="AQ2513" s="78"/>
      <c r="AR2513" s="78"/>
      <c r="AS2513" s="78"/>
      <c r="AT2513" s="78"/>
      <c r="AU2513" s="78"/>
    </row>
    <row r="2514" spans="3:47" ht="12.95" customHeight="1">
      <c r="C2514" s="139"/>
      <c r="D2514" s="139"/>
      <c r="AA2514" s="78"/>
      <c r="AB2514" s="78"/>
      <c r="AC2514" s="78"/>
      <c r="AD2514" s="78"/>
      <c r="AE2514" s="78"/>
      <c r="AF2514" s="159"/>
      <c r="AG2514" s="131"/>
      <c r="AN2514" s="78"/>
      <c r="AO2514" s="78"/>
      <c r="AP2514" s="78"/>
      <c r="AQ2514" s="78"/>
      <c r="AR2514" s="78"/>
      <c r="AS2514" s="78"/>
      <c r="AT2514" s="78"/>
      <c r="AU2514" s="78"/>
    </row>
    <row r="2515" spans="3:47" ht="12.95" customHeight="1">
      <c r="C2515" s="139"/>
      <c r="D2515" s="139"/>
      <c r="AA2515" s="78"/>
      <c r="AB2515" s="78"/>
      <c r="AC2515" s="78"/>
      <c r="AD2515" s="78"/>
      <c r="AE2515" s="78"/>
      <c r="AF2515" s="159"/>
      <c r="AG2515" s="131"/>
      <c r="AN2515" s="78"/>
      <c r="AO2515" s="78"/>
      <c r="AP2515" s="78"/>
      <c r="AQ2515" s="78"/>
      <c r="AR2515" s="78"/>
      <c r="AS2515" s="78"/>
      <c r="AT2515" s="78"/>
      <c r="AU2515" s="78"/>
    </row>
    <row r="2516" spans="3:47" ht="12.95" customHeight="1">
      <c r="C2516" s="139"/>
      <c r="D2516" s="139"/>
      <c r="AA2516" s="78"/>
      <c r="AB2516" s="78"/>
      <c r="AC2516" s="78"/>
      <c r="AD2516" s="78"/>
      <c r="AE2516" s="78"/>
      <c r="AF2516" s="159"/>
      <c r="AG2516" s="131"/>
      <c r="AN2516" s="78"/>
      <c r="AO2516" s="78"/>
      <c r="AP2516" s="78"/>
      <c r="AQ2516" s="78"/>
      <c r="AR2516" s="78"/>
      <c r="AS2516" s="78"/>
      <c r="AT2516" s="78"/>
      <c r="AU2516" s="78"/>
    </row>
    <row r="2517" spans="3:47" ht="12.95" customHeight="1">
      <c r="C2517" s="139"/>
      <c r="D2517" s="139"/>
      <c r="AA2517" s="78"/>
      <c r="AB2517" s="78"/>
      <c r="AC2517" s="78"/>
      <c r="AD2517" s="78"/>
      <c r="AE2517" s="78"/>
      <c r="AF2517" s="159"/>
      <c r="AG2517" s="131"/>
      <c r="AN2517" s="78"/>
      <c r="AO2517" s="78"/>
      <c r="AP2517" s="78"/>
      <c r="AQ2517" s="78"/>
      <c r="AR2517" s="78"/>
      <c r="AS2517" s="78"/>
      <c r="AT2517" s="78"/>
      <c r="AU2517" s="78"/>
    </row>
    <row r="2518" spans="3:47" ht="12.95" customHeight="1">
      <c r="C2518" s="139"/>
      <c r="D2518" s="139"/>
      <c r="AA2518" s="78"/>
      <c r="AB2518" s="78"/>
      <c r="AC2518" s="78"/>
      <c r="AD2518" s="78"/>
      <c r="AE2518" s="78"/>
      <c r="AF2518" s="159"/>
      <c r="AG2518" s="131"/>
      <c r="AN2518" s="78"/>
      <c r="AO2518" s="78"/>
      <c r="AP2518" s="78"/>
      <c r="AQ2518" s="78"/>
      <c r="AR2518" s="78"/>
      <c r="AS2518" s="78"/>
      <c r="AT2518" s="78"/>
      <c r="AU2518" s="78"/>
    </row>
    <row r="2519" spans="3:47" ht="12.95" customHeight="1">
      <c r="C2519" s="139"/>
      <c r="D2519" s="139"/>
      <c r="AA2519" s="78"/>
      <c r="AB2519" s="78"/>
      <c r="AC2519" s="78"/>
      <c r="AD2519" s="78"/>
      <c r="AE2519" s="78"/>
      <c r="AF2519" s="159"/>
      <c r="AG2519" s="131"/>
      <c r="AN2519" s="78"/>
      <c r="AO2519" s="78"/>
      <c r="AP2519" s="78"/>
      <c r="AQ2519" s="78"/>
      <c r="AR2519" s="78"/>
      <c r="AS2519" s="78"/>
      <c r="AT2519" s="78"/>
      <c r="AU2519" s="78"/>
    </row>
    <row r="2520" spans="3:47" ht="12.95" customHeight="1">
      <c r="C2520" s="139"/>
      <c r="D2520" s="139"/>
      <c r="AA2520" s="78"/>
      <c r="AB2520" s="78"/>
      <c r="AC2520" s="78"/>
      <c r="AD2520" s="78"/>
      <c r="AE2520" s="78"/>
      <c r="AF2520" s="159"/>
      <c r="AG2520" s="131"/>
      <c r="AN2520" s="78"/>
      <c r="AO2520" s="78"/>
      <c r="AP2520" s="78"/>
      <c r="AQ2520" s="78"/>
      <c r="AR2520" s="78"/>
      <c r="AS2520" s="78"/>
      <c r="AT2520" s="78"/>
      <c r="AU2520" s="78"/>
    </row>
    <row r="2521" spans="3:47" ht="12.95" customHeight="1">
      <c r="C2521" s="139"/>
      <c r="D2521" s="139"/>
      <c r="AA2521" s="78"/>
      <c r="AB2521" s="78"/>
      <c r="AC2521" s="78"/>
      <c r="AD2521" s="78"/>
      <c r="AE2521" s="78"/>
      <c r="AF2521" s="159"/>
      <c r="AG2521" s="131"/>
      <c r="AN2521" s="78"/>
      <c r="AO2521" s="78"/>
      <c r="AP2521" s="78"/>
      <c r="AQ2521" s="78"/>
      <c r="AR2521" s="78"/>
      <c r="AS2521" s="78"/>
      <c r="AT2521" s="78"/>
      <c r="AU2521" s="78"/>
    </row>
    <row r="2522" spans="3:47" ht="12.95" customHeight="1">
      <c r="C2522" s="139"/>
      <c r="D2522" s="139"/>
      <c r="AA2522" s="78"/>
      <c r="AB2522" s="78"/>
      <c r="AC2522" s="78"/>
      <c r="AD2522" s="78"/>
      <c r="AE2522" s="78"/>
      <c r="AF2522" s="159"/>
      <c r="AG2522" s="131"/>
      <c r="AN2522" s="78"/>
      <c r="AO2522" s="78"/>
      <c r="AP2522" s="78"/>
      <c r="AQ2522" s="78"/>
      <c r="AR2522" s="78"/>
      <c r="AS2522" s="78"/>
      <c r="AT2522" s="78"/>
      <c r="AU2522" s="78"/>
    </row>
    <row r="2523" spans="3:47" ht="12.95" customHeight="1">
      <c r="C2523" s="139"/>
      <c r="D2523" s="139"/>
      <c r="AA2523" s="78"/>
      <c r="AB2523" s="78"/>
      <c r="AC2523" s="78"/>
      <c r="AD2523" s="78"/>
      <c r="AE2523" s="78"/>
      <c r="AF2523" s="159"/>
      <c r="AG2523" s="131"/>
      <c r="AN2523" s="78"/>
      <c r="AO2523" s="78"/>
      <c r="AP2523" s="78"/>
      <c r="AQ2523" s="78"/>
      <c r="AR2523" s="78"/>
      <c r="AS2523" s="78"/>
      <c r="AT2523" s="78"/>
      <c r="AU2523" s="78"/>
    </row>
    <row r="2524" spans="3:47" ht="12.95" customHeight="1">
      <c r="C2524" s="139"/>
      <c r="D2524" s="139"/>
      <c r="AA2524" s="78"/>
      <c r="AB2524" s="78"/>
      <c r="AC2524" s="78"/>
      <c r="AD2524" s="78"/>
      <c r="AE2524" s="78"/>
      <c r="AF2524" s="159"/>
      <c r="AG2524" s="131"/>
      <c r="AN2524" s="78"/>
      <c r="AO2524" s="78"/>
      <c r="AP2524" s="78"/>
      <c r="AQ2524" s="78"/>
      <c r="AR2524" s="78"/>
      <c r="AS2524" s="78"/>
      <c r="AT2524" s="78"/>
      <c r="AU2524" s="78"/>
    </row>
    <row r="2525" spans="3:47" ht="12.95" customHeight="1">
      <c r="C2525" s="139"/>
      <c r="D2525" s="139"/>
      <c r="AA2525" s="78"/>
      <c r="AB2525" s="78"/>
      <c r="AC2525" s="78"/>
      <c r="AD2525" s="78"/>
      <c r="AE2525" s="78"/>
      <c r="AF2525" s="159"/>
      <c r="AG2525" s="131"/>
      <c r="AN2525" s="78"/>
      <c r="AO2525" s="78"/>
      <c r="AP2525" s="78"/>
      <c r="AQ2525" s="78"/>
      <c r="AR2525" s="78"/>
      <c r="AS2525" s="78"/>
      <c r="AT2525" s="78"/>
      <c r="AU2525" s="78"/>
    </row>
    <row r="2526" spans="3:47" ht="12.95" customHeight="1">
      <c r="C2526" s="139"/>
      <c r="D2526" s="139"/>
      <c r="AA2526" s="78"/>
      <c r="AB2526" s="78"/>
      <c r="AC2526" s="78"/>
      <c r="AD2526" s="78"/>
      <c r="AE2526" s="78"/>
      <c r="AF2526" s="159"/>
      <c r="AG2526" s="131"/>
      <c r="AN2526" s="78"/>
      <c r="AO2526" s="78"/>
      <c r="AP2526" s="78"/>
      <c r="AQ2526" s="78"/>
      <c r="AR2526" s="78"/>
      <c r="AS2526" s="78"/>
      <c r="AT2526" s="78"/>
      <c r="AU2526" s="78"/>
    </row>
    <row r="2527" spans="3:47" ht="12.95" customHeight="1">
      <c r="C2527" s="139"/>
      <c r="D2527" s="139"/>
      <c r="AA2527" s="78"/>
      <c r="AB2527" s="78"/>
      <c r="AC2527" s="78"/>
      <c r="AD2527" s="78"/>
      <c r="AE2527" s="78"/>
      <c r="AF2527" s="159"/>
      <c r="AG2527" s="131"/>
      <c r="AN2527" s="78"/>
      <c r="AO2527" s="78"/>
      <c r="AP2527" s="78"/>
      <c r="AQ2527" s="78"/>
      <c r="AR2527" s="78"/>
      <c r="AS2527" s="78"/>
      <c r="AT2527" s="78"/>
      <c r="AU2527" s="78"/>
    </row>
    <row r="2528" spans="3:47" ht="12.95" customHeight="1">
      <c r="C2528" s="139"/>
      <c r="D2528" s="139"/>
      <c r="AA2528" s="78"/>
      <c r="AB2528" s="78"/>
      <c r="AC2528" s="78"/>
      <c r="AD2528" s="78"/>
      <c r="AE2528" s="78"/>
      <c r="AF2528" s="159"/>
      <c r="AG2528" s="131"/>
      <c r="AN2528" s="78"/>
      <c r="AO2528" s="78"/>
      <c r="AP2528" s="78"/>
      <c r="AQ2528" s="78"/>
      <c r="AR2528" s="78"/>
      <c r="AS2528" s="78"/>
      <c r="AT2528" s="78"/>
      <c r="AU2528" s="78"/>
    </row>
    <row r="2529" spans="3:47" ht="12.95" customHeight="1">
      <c r="C2529" s="139"/>
      <c r="D2529" s="139"/>
      <c r="AA2529" s="78"/>
      <c r="AB2529" s="78"/>
      <c r="AC2529" s="78"/>
      <c r="AD2529" s="78"/>
      <c r="AE2529" s="78"/>
      <c r="AF2529" s="159"/>
      <c r="AG2529" s="131"/>
      <c r="AN2529" s="78"/>
      <c r="AO2529" s="78"/>
      <c r="AP2529" s="78"/>
      <c r="AQ2529" s="78"/>
      <c r="AR2529" s="78"/>
      <c r="AS2529" s="78"/>
      <c r="AT2529" s="78"/>
      <c r="AU2529" s="78"/>
    </row>
    <row r="2530" spans="3:47" ht="12.95" customHeight="1">
      <c r="C2530" s="139"/>
      <c r="D2530" s="139"/>
      <c r="AA2530" s="78"/>
      <c r="AB2530" s="78"/>
      <c r="AC2530" s="78"/>
      <c r="AD2530" s="78"/>
      <c r="AE2530" s="78"/>
      <c r="AF2530" s="159"/>
      <c r="AG2530" s="131"/>
      <c r="AN2530" s="78"/>
      <c r="AO2530" s="78"/>
      <c r="AP2530" s="78"/>
      <c r="AQ2530" s="78"/>
      <c r="AR2530" s="78"/>
      <c r="AS2530" s="78"/>
      <c r="AT2530" s="78"/>
      <c r="AU2530" s="78"/>
    </row>
    <row r="2531" spans="3:47" ht="12.95" customHeight="1">
      <c r="C2531" s="139"/>
      <c r="D2531" s="139"/>
      <c r="AA2531" s="78"/>
      <c r="AB2531" s="78"/>
      <c r="AC2531" s="78"/>
      <c r="AD2531" s="78"/>
      <c r="AE2531" s="78"/>
      <c r="AF2531" s="159"/>
      <c r="AG2531" s="131"/>
      <c r="AN2531" s="78"/>
      <c r="AO2531" s="78"/>
      <c r="AP2531" s="78"/>
      <c r="AQ2531" s="78"/>
      <c r="AR2531" s="78"/>
      <c r="AS2531" s="78"/>
      <c r="AT2531" s="78"/>
      <c r="AU2531" s="78"/>
    </row>
    <row r="2532" spans="3:47" ht="12.95" customHeight="1">
      <c r="C2532" s="139"/>
      <c r="D2532" s="139"/>
      <c r="AA2532" s="78"/>
      <c r="AB2532" s="78"/>
      <c r="AC2532" s="78"/>
      <c r="AD2532" s="78"/>
      <c r="AE2532" s="78"/>
      <c r="AF2532" s="159"/>
      <c r="AG2532" s="131"/>
      <c r="AN2532" s="78"/>
      <c r="AO2532" s="78"/>
      <c r="AP2532" s="78"/>
      <c r="AQ2532" s="78"/>
      <c r="AR2532" s="78"/>
      <c r="AS2532" s="78"/>
      <c r="AT2532" s="78"/>
      <c r="AU2532" s="78"/>
    </row>
    <row r="2533" spans="3:47" ht="12.95" customHeight="1">
      <c r="C2533" s="139"/>
      <c r="D2533" s="139"/>
      <c r="AA2533" s="78"/>
      <c r="AB2533" s="78"/>
      <c r="AC2533" s="78"/>
      <c r="AD2533" s="78"/>
      <c r="AE2533" s="78"/>
      <c r="AF2533" s="159"/>
      <c r="AG2533" s="131"/>
      <c r="AN2533" s="78"/>
      <c r="AO2533" s="78"/>
      <c r="AP2533" s="78"/>
      <c r="AQ2533" s="78"/>
      <c r="AR2533" s="78"/>
      <c r="AS2533" s="78"/>
      <c r="AT2533" s="78"/>
      <c r="AU2533" s="78"/>
    </row>
    <row r="2534" spans="3:47" ht="12.95" customHeight="1">
      <c r="C2534" s="139"/>
      <c r="D2534" s="139"/>
      <c r="AA2534" s="78"/>
      <c r="AB2534" s="78"/>
      <c r="AC2534" s="78"/>
      <c r="AD2534" s="78"/>
      <c r="AE2534" s="78"/>
      <c r="AF2534" s="159"/>
      <c r="AG2534" s="131"/>
      <c r="AN2534" s="78"/>
      <c r="AO2534" s="78"/>
      <c r="AP2534" s="78"/>
      <c r="AQ2534" s="78"/>
      <c r="AR2534" s="78"/>
      <c r="AS2534" s="78"/>
      <c r="AT2534" s="78"/>
      <c r="AU2534" s="78"/>
    </row>
    <row r="2535" spans="3:47" ht="12.95" customHeight="1">
      <c r="C2535" s="139"/>
      <c r="D2535" s="139"/>
      <c r="AA2535" s="78"/>
      <c r="AB2535" s="78"/>
      <c r="AC2535" s="78"/>
      <c r="AD2535" s="78"/>
      <c r="AE2535" s="78"/>
      <c r="AF2535" s="159"/>
      <c r="AG2535" s="131"/>
      <c r="AN2535" s="78"/>
      <c r="AO2535" s="78"/>
      <c r="AP2535" s="78"/>
      <c r="AQ2535" s="78"/>
      <c r="AR2535" s="78"/>
      <c r="AS2535" s="78"/>
      <c r="AT2535" s="78"/>
      <c r="AU2535" s="78"/>
    </row>
    <row r="2536" spans="3:47" ht="12.95" customHeight="1">
      <c r="C2536" s="139"/>
      <c r="D2536" s="139"/>
      <c r="AA2536" s="78"/>
      <c r="AB2536" s="78"/>
      <c r="AC2536" s="78"/>
      <c r="AD2536" s="78"/>
      <c r="AE2536" s="78"/>
      <c r="AF2536" s="159"/>
      <c r="AG2536" s="131"/>
      <c r="AN2536" s="78"/>
      <c r="AO2536" s="78"/>
      <c r="AP2536" s="78"/>
      <c r="AQ2536" s="78"/>
      <c r="AR2536" s="78"/>
      <c r="AS2536" s="78"/>
      <c r="AT2536" s="78"/>
      <c r="AU2536" s="78"/>
    </row>
    <row r="2537" spans="3:47" ht="12.95" customHeight="1">
      <c r="C2537" s="139"/>
      <c r="D2537" s="139"/>
      <c r="AA2537" s="78"/>
      <c r="AB2537" s="78"/>
      <c r="AC2537" s="78"/>
      <c r="AD2537" s="78"/>
      <c r="AE2537" s="78"/>
      <c r="AF2537" s="159"/>
      <c r="AG2537" s="131"/>
      <c r="AN2537" s="78"/>
      <c r="AO2537" s="78"/>
      <c r="AP2537" s="78"/>
      <c r="AQ2537" s="78"/>
      <c r="AR2537" s="78"/>
      <c r="AS2537" s="78"/>
      <c r="AT2537" s="78"/>
      <c r="AU2537" s="78"/>
    </row>
    <row r="2538" spans="3:47" ht="12.95" customHeight="1">
      <c r="C2538" s="139"/>
      <c r="D2538" s="139"/>
      <c r="AA2538" s="78"/>
      <c r="AB2538" s="78"/>
      <c r="AC2538" s="78"/>
      <c r="AD2538" s="78"/>
      <c r="AE2538" s="78"/>
      <c r="AF2538" s="159"/>
      <c r="AG2538" s="131"/>
      <c r="AN2538" s="78"/>
      <c r="AO2538" s="78"/>
      <c r="AP2538" s="78"/>
      <c r="AQ2538" s="78"/>
      <c r="AR2538" s="78"/>
      <c r="AS2538" s="78"/>
      <c r="AT2538" s="78"/>
      <c r="AU2538" s="78"/>
    </row>
    <row r="2539" spans="3:47" ht="12.95" customHeight="1">
      <c r="C2539" s="139"/>
      <c r="D2539" s="139"/>
      <c r="AA2539" s="78"/>
      <c r="AB2539" s="78"/>
      <c r="AC2539" s="78"/>
      <c r="AD2539" s="78"/>
      <c r="AE2539" s="78"/>
      <c r="AF2539" s="159"/>
      <c r="AG2539" s="131"/>
      <c r="AN2539" s="78"/>
      <c r="AO2539" s="78"/>
      <c r="AP2539" s="78"/>
      <c r="AQ2539" s="78"/>
      <c r="AR2539" s="78"/>
      <c r="AS2539" s="78"/>
      <c r="AT2539" s="78"/>
      <c r="AU2539" s="78"/>
    </row>
    <row r="2540" spans="3:47" ht="12.95" customHeight="1">
      <c r="C2540" s="139"/>
      <c r="D2540" s="139"/>
      <c r="AA2540" s="78"/>
      <c r="AB2540" s="78"/>
      <c r="AC2540" s="78"/>
      <c r="AD2540" s="78"/>
      <c r="AE2540" s="78"/>
      <c r="AF2540" s="159"/>
      <c r="AG2540" s="131"/>
      <c r="AN2540" s="78"/>
      <c r="AO2540" s="78"/>
      <c r="AP2540" s="78"/>
      <c r="AQ2540" s="78"/>
      <c r="AR2540" s="78"/>
      <c r="AS2540" s="78"/>
      <c r="AT2540" s="78"/>
      <c r="AU2540" s="78"/>
    </row>
    <row r="2541" spans="3:47" ht="12.95" customHeight="1">
      <c r="C2541" s="139"/>
      <c r="D2541" s="139"/>
    </row>
    <row r="2542" spans="3:47" ht="12.95" customHeight="1">
      <c r="C2542" s="139"/>
      <c r="D2542" s="139"/>
    </row>
    <row r="2543" spans="3:47" ht="12.95" customHeight="1">
      <c r="C2543" s="139"/>
      <c r="D2543" s="139"/>
    </row>
    <row r="2544" spans="3:47" ht="12.95" customHeight="1">
      <c r="C2544" s="139"/>
      <c r="D2544" s="139"/>
    </row>
    <row r="2545" spans="3:4" ht="12.95" customHeight="1">
      <c r="C2545" s="139"/>
      <c r="D2545" s="139"/>
    </row>
    <row r="2546" spans="3:4" ht="12.95" customHeight="1">
      <c r="C2546" s="139"/>
      <c r="D2546" s="139"/>
    </row>
    <row r="2547" spans="3:4" ht="12.95" customHeight="1">
      <c r="C2547" s="139"/>
      <c r="D2547" s="139"/>
    </row>
    <row r="2548" spans="3:4" ht="12.95" customHeight="1">
      <c r="C2548" s="139"/>
      <c r="D2548" s="139"/>
    </row>
    <row r="2549" spans="3:4" ht="12.95" customHeight="1">
      <c r="C2549" s="139"/>
      <c r="D2549" s="139"/>
    </row>
    <row r="2550" spans="3:4" ht="12.95" customHeight="1">
      <c r="C2550" s="139"/>
      <c r="D2550" s="139"/>
    </row>
    <row r="2551" spans="3:4" ht="12.95" customHeight="1">
      <c r="C2551" s="139"/>
      <c r="D2551" s="139"/>
    </row>
    <row r="2552" spans="3:4" ht="12.95" customHeight="1">
      <c r="C2552" s="139"/>
      <c r="D2552" s="139"/>
    </row>
    <row r="2553" spans="3:4" ht="12.95" customHeight="1">
      <c r="C2553" s="139"/>
      <c r="D2553" s="139"/>
    </row>
    <row r="2554" spans="3:4" ht="12.95" customHeight="1">
      <c r="C2554" s="139"/>
      <c r="D2554" s="139"/>
    </row>
    <row r="2555" spans="3:4" ht="12.95" customHeight="1">
      <c r="C2555" s="139"/>
      <c r="D2555" s="139"/>
    </row>
    <row r="2556" spans="3:4" ht="12.95" customHeight="1">
      <c r="C2556" s="139"/>
      <c r="D2556" s="139"/>
    </row>
    <row r="2557" spans="3:4" ht="12.95" customHeight="1">
      <c r="C2557" s="139"/>
      <c r="D2557" s="139"/>
    </row>
    <row r="2558" spans="3:4" ht="12.95" customHeight="1">
      <c r="C2558" s="139"/>
      <c r="D2558" s="139"/>
    </row>
    <row r="2559" spans="3:4" ht="12.95" customHeight="1">
      <c r="C2559" s="139"/>
      <c r="D2559" s="139"/>
    </row>
    <row r="2560" spans="3:4" ht="12.95" customHeight="1">
      <c r="C2560" s="139"/>
      <c r="D2560" s="139"/>
    </row>
    <row r="2561" spans="3:4" ht="12.95" customHeight="1">
      <c r="C2561" s="139"/>
      <c r="D2561" s="139"/>
    </row>
    <row r="2562" spans="3:4" ht="12.95" customHeight="1">
      <c r="C2562" s="139"/>
      <c r="D2562" s="139"/>
    </row>
    <row r="2563" spans="3:4" ht="12.95" customHeight="1">
      <c r="C2563" s="139"/>
      <c r="D2563" s="139"/>
    </row>
    <row r="2564" spans="3:4" ht="12.95" customHeight="1">
      <c r="C2564" s="139"/>
      <c r="D2564" s="139"/>
    </row>
    <row r="2565" spans="3:4" ht="12.95" customHeight="1">
      <c r="C2565" s="139"/>
      <c r="D2565" s="139"/>
    </row>
    <row r="2566" spans="3:4" ht="12.95" customHeight="1">
      <c r="C2566" s="139"/>
      <c r="D2566" s="139"/>
    </row>
    <row r="2567" spans="3:4" ht="12.95" customHeight="1">
      <c r="C2567" s="139"/>
      <c r="D2567" s="139"/>
    </row>
    <row r="2568" spans="3:4" ht="12.95" customHeight="1">
      <c r="C2568" s="139"/>
      <c r="D2568" s="139"/>
    </row>
    <row r="2569" spans="3:4" ht="12.95" customHeight="1">
      <c r="C2569" s="139"/>
      <c r="D2569" s="139"/>
    </row>
    <row r="2570" spans="3:4" ht="12.95" customHeight="1">
      <c r="C2570" s="139"/>
      <c r="D2570" s="139"/>
    </row>
    <row r="2571" spans="3:4" ht="12.95" customHeight="1">
      <c r="C2571" s="139"/>
      <c r="D2571" s="139"/>
    </row>
    <row r="2572" spans="3:4" ht="12.95" customHeight="1">
      <c r="C2572" s="139"/>
      <c r="D2572" s="139"/>
    </row>
    <row r="2573" spans="3:4" ht="12.95" customHeight="1">
      <c r="C2573" s="139"/>
      <c r="D2573" s="139"/>
    </row>
    <row r="2574" spans="3:4" ht="12.95" customHeight="1">
      <c r="C2574" s="139"/>
      <c r="D2574" s="139"/>
    </row>
    <row r="2575" spans="3:4" ht="12.95" customHeight="1">
      <c r="C2575" s="139"/>
      <c r="D2575" s="139"/>
    </row>
    <row r="2576" spans="3:4" ht="12.95" customHeight="1">
      <c r="C2576" s="139"/>
      <c r="D2576" s="139"/>
    </row>
    <row r="2577" spans="3:4" ht="12.95" customHeight="1">
      <c r="C2577" s="139"/>
      <c r="D2577" s="139"/>
    </row>
    <row r="2578" spans="3:4" ht="12.95" customHeight="1">
      <c r="C2578" s="139"/>
      <c r="D2578" s="139"/>
    </row>
    <row r="2579" spans="3:4" ht="12.95" customHeight="1">
      <c r="C2579" s="139"/>
      <c r="D2579" s="139"/>
    </row>
    <row r="2580" spans="3:4" ht="12.95" customHeight="1">
      <c r="C2580" s="139"/>
      <c r="D2580" s="139"/>
    </row>
    <row r="2581" spans="3:4" ht="12.95" customHeight="1">
      <c r="C2581" s="139"/>
      <c r="D2581" s="139"/>
    </row>
    <row r="2582" spans="3:4" ht="12.95" customHeight="1">
      <c r="C2582" s="139"/>
      <c r="D2582" s="139"/>
    </row>
    <row r="2583" spans="3:4" ht="12.95" customHeight="1">
      <c r="C2583" s="139"/>
      <c r="D2583" s="139"/>
    </row>
    <row r="2584" spans="3:4" ht="12.95" customHeight="1">
      <c r="C2584" s="139"/>
      <c r="D2584" s="139"/>
    </row>
    <row r="2585" spans="3:4" ht="12.95" customHeight="1">
      <c r="C2585" s="139"/>
      <c r="D2585" s="139"/>
    </row>
    <row r="2586" spans="3:4" ht="12.95" customHeight="1">
      <c r="C2586" s="139"/>
      <c r="D2586" s="139"/>
    </row>
    <row r="2587" spans="3:4" ht="12.95" customHeight="1">
      <c r="C2587" s="139"/>
      <c r="D2587" s="139"/>
    </row>
    <row r="2588" spans="3:4" ht="12.95" customHeight="1">
      <c r="C2588" s="139"/>
      <c r="D2588" s="139"/>
    </row>
    <row r="2589" spans="3:4" ht="12.95" customHeight="1">
      <c r="C2589" s="139"/>
      <c r="D2589" s="139"/>
    </row>
    <row r="2590" spans="3:4" ht="12.95" customHeight="1">
      <c r="C2590" s="139"/>
      <c r="D2590" s="139"/>
    </row>
    <row r="2591" spans="3:4" ht="12.95" customHeight="1">
      <c r="C2591" s="139"/>
      <c r="D2591" s="139"/>
    </row>
    <row r="2592" spans="3:4" ht="12.95" customHeight="1">
      <c r="C2592" s="139"/>
      <c r="D2592" s="139"/>
    </row>
    <row r="2593" spans="3:4" ht="12.95" customHeight="1">
      <c r="C2593" s="139"/>
      <c r="D2593" s="139"/>
    </row>
    <row r="2594" spans="3:4" ht="12.95" customHeight="1">
      <c r="C2594" s="139"/>
      <c r="D2594" s="139"/>
    </row>
    <row r="2595" spans="3:4" ht="12.95" customHeight="1">
      <c r="C2595" s="139"/>
      <c r="D2595" s="139"/>
    </row>
    <row r="2596" spans="3:4" ht="12.95" customHeight="1">
      <c r="C2596" s="139"/>
      <c r="D2596" s="139"/>
    </row>
    <row r="2597" spans="3:4" ht="12.95" customHeight="1">
      <c r="C2597" s="139"/>
      <c r="D2597" s="139"/>
    </row>
    <row r="2598" spans="3:4" ht="12.95" customHeight="1">
      <c r="C2598" s="139"/>
      <c r="D2598" s="139"/>
    </row>
    <row r="2599" spans="3:4" ht="12.95" customHeight="1">
      <c r="C2599" s="139"/>
      <c r="D2599" s="139"/>
    </row>
    <row r="2600" spans="3:4" ht="12.95" customHeight="1">
      <c r="C2600" s="139"/>
      <c r="D2600" s="139"/>
    </row>
    <row r="2601" spans="3:4" ht="12.95" customHeight="1">
      <c r="C2601" s="139"/>
      <c r="D2601" s="139"/>
    </row>
    <row r="2602" spans="3:4" ht="12.95" customHeight="1">
      <c r="C2602" s="139"/>
      <c r="D2602" s="139"/>
    </row>
    <row r="2603" spans="3:4" ht="12.95" customHeight="1">
      <c r="C2603" s="139"/>
      <c r="D2603" s="139"/>
    </row>
    <row r="2604" spans="3:4" ht="12.95" customHeight="1">
      <c r="C2604" s="139"/>
      <c r="D2604" s="139"/>
    </row>
    <row r="2605" spans="3:4" ht="12.95" customHeight="1">
      <c r="C2605" s="139"/>
      <c r="D2605" s="139"/>
    </row>
    <row r="2606" spans="3:4" ht="12.95" customHeight="1">
      <c r="C2606" s="139"/>
      <c r="D2606" s="139"/>
    </row>
    <row r="2607" spans="3:4" ht="12.95" customHeight="1">
      <c r="C2607" s="139"/>
      <c r="D2607" s="139"/>
    </row>
    <row r="2608" spans="3:4" ht="12.95" customHeight="1">
      <c r="C2608" s="139"/>
      <c r="D2608" s="139"/>
    </row>
    <row r="2609" spans="3:4" ht="12.95" customHeight="1">
      <c r="C2609" s="139"/>
      <c r="D2609" s="139"/>
    </row>
    <row r="2610" spans="3:4" ht="12.95" customHeight="1">
      <c r="C2610" s="139"/>
      <c r="D2610" s="139"/>
    </row>
    <row r="2611" spans="3:4" ht="12.95" customHeight="1">
      <c r="C2611" s="139"/>
      <c r="D2611" s="139"/>
    </row>
    <row r="2612" spans="3:4" ht="12.95" customHeight="1">
      <c r="C2612" s="139"/>
      <c r="D2612" s="139"/>
    </row>
    <row r="2613" spans="3:4" ht="12.95" customHeight="1">
      <c r="C2613" s="139"/>
      <c r="D2613" s="139"/>
    </row>
    <row r="2614" spans="3:4" ht="12.95" customHeight="1">
      <c r="C2614" s="139"/>
      <c r="D2614" s="139"/>
    </row>
    <row r="2615" spans="3:4" ht="12.95" customHeight="1">
      <c r="C2615" s="139"/>
      <c r="D2615" s="139"/>
    </row>
    <row r="2616" spans="3:4" ht="12.95" customHeight="1">
      <c r="C2616" s="139"/>
      <c r="D2616" s="139"/>
    </row>
    <row r="2617" spans="3:4" ht="12.95" customHeight="1">
      <c r="C2617" s="139"/>
      <c r="D2617" s="139"/>
    </row>
    <row r="2618" spans="3:4" ht="12.95" customHeight="1">
      <c r="C2618" s="139"/>
      <c r="D2618" s="139"/>
    </row>
    <row r="2619" spans="3:4" ht="12.95" customHeight="1">
      <c r="C2619" s="139"/>
      <c r="D2619" s="139"/>
    </row>
    <row r="2620" spans="3:4" ht="12.95" customHeight="1">
      <c r="C2620" s="139"/>
      <c r="D2620" s="139"/>
    </row>
    <row r="2621" spans="3:4" ht="12.95" customHeight="1">
      <c r="C2621" s="139"/>
      <c r="D2621" s="139"/>
    </row>
    <row r="2622" spans="3:4" ht="12.95" customHeight="1">
      <c r="C2622" s="139"/>
      <c r="D2622" s="139"/>
    </row>
    <row r="2623" spans="3:4" ht="12.95" customHeight="1">
      <c r="C2623" s="139"/>
      <c r="D2623" s="139"/>
    </row>
    <row r="2624" spans="3:4" ht="12.95" customHeight="1">
      <c r="C2624" s="139"/>
      <c r="D2624" s="139"/>
    </row>
    <row r="2625" spans="3:4" ht="12.95" customHeight="1">
      <c r="C2625" s="139"/>
      <c r="D2625" s="139"/>
    </row>
    <row r="2626" spans="3:4" ht="12.95" customHeight="1">
      <c r="C2626" s="139"/>
      <c r="D2626" s="139"/>
    </row>
    <row r="2627" spans="3:4" ht="12.95" customHeight="1">
      <c r="C2627" s="139"/>
      <c r="D2627" s="139"/>
    </row>
    <row r="2628" spans="3:4" ht="12.95" customHeight="1">
      <c r="C2628" s="139"/>
      <c r="D2628" s="139"/>
    </row>
    <row r="2629" spans="3:4" ht="12.95" customHeight="1">
      <c r="C2629" s="139"/>
      <c r="D2629" s="139"/>
    </row>
    <row r="2630" spans="3:4" ht="12.95" customHeight="1">
      <c r="C2630" s="139"/>
      <c r="D2630" s="139"/>
    </row>
    <row r="2631" spans="3:4" ht="12.95" customHeight="1">
      <c r="C2631" s="139"/>
      <c r="D2631" s="139"/>
    </row>
    <row r="2632" spans="3:4" ht="12.95" customHeight="1">
      <c r="C2632" s="139"/>
      <c r="D2632" s="139"/>
    </row>
    <row r="2633" spans="3:4" ht="12.95" customHeight="1">
      <c r="C2633" s="139"/>
      <c r="D2633" s="139"/>
    </row>
    <row r="2634" spans="3:4" ht="12.95" customHeight="1">
      <c r="C2634" s="139"/>
      <c r="D2634" s="139"/>
    </row>
    <row r="2635" spans="3:4" ht="12.95" customHeight="1">
      <c r="C2635" s="139"/>
      <c r="D2635" s="139"/>
    </row>
    <row r="2636" spans="3:4" ht="12.95" customHeight="1">
      <c r="C2636" s="139"/>
      <c r="D2636" s="139"/>
    </row>
    <row r="2637" spans="3:4" ht="12.95" customHeight="1">
      <c r="C2637" s="139"/>
      <c r="D2637" s="139"/>
    </row>
    <row r="2638" spans="3:4" ht="12.95" customHeight="1">
      <c r="C2638" s="139"/>
      <c r="D2638" s="139"/>
    </row>
    <row r="2639" spans="3:4" ht="12.95" customHeight="1">
      <c r="C2639" s="139"/>
      <c r="D2639" s="139"/>
    </row>
    <row r="2640" spans="3:4" ht="12.95" customHeight="1">
      <c r="C2640" s="139"/>
      <c r="D2640" s="139"/>
    </row>
    <row r="2641" spans="3:4" ht="12.95" customHeight="1">
      <c r="C2641" s="139"/>
      <c r="D2641" s="139"/>
    </row>
    <row r="2642" spans="3:4" ht="12.95" customHeight="1">
      <c r="C2642" s="139"/>
      <c r="D2642" s="139"/>
    </row>
    <row r="2643" spans="3:4" ht="12.95" customHeight="1">
      <c r="C2643" s="139"/>
      <c r="D2643" s="139"/>
    </row>
    <row r="2644" spans="3:4" ht="12.95" customHeight="1">
      <c r="C2644" s="139"/>
      <c r="D2644" s="139"/>
    </row>
    <row r="2645" spans="3:4" ht="12.95" customHeight="1">
      <c r="C2645" s="139"/>
      <c r="D2645" s="139"/>
    </row>
    <row r="2646" spans="3:4" ht="12.95" customHeight="1">
      <c r="C2646" s="139"/>
      <c r="D2646" s="139"/>
    </row>
    <row r="2647" spans="3:4" ht="12.95" customHeight="1">
      <c r="C2647" s="139"/>
      <c r="D2647" s="139"/>
    </row>
    <row r="2648" spans="3:4" ht="12.95" customHeight="1">
      <c r="C2648" s="139"/>
      <c r="D2648" s="139"/>
    </row>
    <row r="2649" spans="3:4" ht="12.95" customHeight="1">
      <c r="C2649" s="139"/>
      <c r="D2649" s="139"/>
    </row>
    <row r="2650" spans="3:4" ht="12.95" customHeight="1">
      <c r="C2650" s="139"/>
      <c r="D2650" s="139"/>
    </row>
    <row r="2651" spans="3:4" ht="12.95" customHeight="1">
      <c r="C2651" s="139"/>
      <c r="D2651" s="139"/>
    </row>
    <row r="2652" spans="3:4" ht="12.95" customHeight="1">
      <c r="C2652" s="139"/>
      <c r="D2652" s="139"/>
    </row>
    <row r="2653" spans="3:4" ht="12.95" customHeight="1">
      <c r="C2653" s="139"/>
      <c r="D2653" s="139"/>
    </row>
    <row r="2654" spans="3:4" ht="12.95" customHeight="1">
      <c r="C2654" s="139"/>
      <c r="D2654" s="139"/>
    </row>
    <row r="2655" spans="3:4" ht="12.95" customHeight="1">
      <c r="C2655" s="139"/>
      <c r="D2655" s="139"/>
    </row>
    <row r="2656" spans="3:4" ht="12.95" customHeight="1">
      <c r="C2656" s="139"/>
      <c r="D2656" s="139"/>
    </row>
    <row r="2657" spans="3:4" ht="12.95" customHeight="1">
      <c r="C2657" s="139"/>
      <c r="D2657" s="139"/>
    </row>
    <row r="2658" spans="3:4" ht="12.95" customHeight="1">
      <c r="C2658" s="139"/>
      <c r="D2658" s="139"/>
    </row>
    <row r="2659" spans="3:4" ht="12.95" customHeight="1">
      <c r="C2659" s="139"/>
      <c r="D2659" s="139"/>
    </row>
    <row r="2660" spans="3:4" ht="12.95" customHeight="1">
      <c r="C2660" s="139"/>
      <c r="D2660" s="139"/>
    </row>
    <row r="2661" spans="3:4" ht="12.95" customHeight="1">
      <c r="C2661" s="139"/>
      <c r="D2661" s="139"/>
    </row>
    <row r="2662" spans="3:4" ht="12.95" customHeight="1">
      <c r="C2662" s="139"/>
      <c r="D2662" s="139"/>
    </row>
    <row r="2663" spans="3:4" ht="12.95" customHeight="1">
      <c r="C2663" s="139"/>
      <c r="D2663" s="139"/>
    </row>
    <row r="2664" spans="3:4" ht="12.95" customHeight="1">
      <c r="C2664" s="139"/>
      <c r="D2664" s="139"/>
    </row>
    <row r="2665" spans="3:4" ht="12.95" customHeight="1">
      <c r="C2665" s="139"/>
      <c r="D2665" s="139"/>
    </row>
    <row r="2666" spans="3:4" ht="12.95" customHeight="1">
      <c r="C2666" s="139"/>
      <c r="D2666" s="139"/>
    </row>
    <row r="2667" spans="3:4" ht="12.95" customHeight="1">
      <c r="C2667" s="139"/>
      <c r="D2667" s="139"/>
    </row>
    <row r="2668" spans="3:4" ht="12.95" customHeight="1">
      <c r="C2668" s="139"/>
      <c r="D2668" s="139"/>
    </row>
    <row r="2669" spans="3:4" ht="12.95" customHeight="1">
      <c r="C2669" s="139"/>
      <c r="D2669" s="139"/>
    </row>
    <row r="2670" spans="3:4" ht="12.95" customHeight="1">
      <c r="C2670" s="139"/>
      <c r="D2670" s="139"/>
    </row>
    <row r="2671" spans="3:4" ht="12.95" customHeight="1">
      <c r="C2671" s="139"/>
      <c r="D2671" s="139"/>
    </row>
    <row r="2672" spans="3:4" ht="12.95" customHeight="1">
      <c r="C2672" s="139"/>
      <c r="D2672" s="139"/>
    </row>
    <row r="2673" spans="3:4" ht="12.95" customHeight="1">
      <c r="C2673" s="139"/>
      <c r="D2673" s="139"/>
    </row>
    <row r="2674" spans="3:4" ht="12.95" customHeight="1">
      <c r="C2674" s="139"/>
      <c r="D2674" s="139"/>
    </row>
    <row r="2675" spans="3:4" ht="12.95" customHeight="1">
      <c r="C2675" s="139"/>
      <c r="D2675" s="139"/>
    </row>
    <row r="2676" spans="3:4" ht="12.95" customHeight="1">
      <c r="C2676" s="139"/>
      <c r="D2676" s="139"/>
    </row>
    <row r="2677" spans="3:4" ht="12.95" customHeight="1">
      <c r="C2677" s="139"/>
      <c r="D2677" s="139"/>
    </row>
    <row r="2678" spans="3:4" ht="12.95" customHeight="1">
      <c r="C2678" s="139"/>
      <c r="D2678" s="139"/>
    </row>
    <row r="2679" spans="3:4" ht="12.95" customHeight="1">
      <c r="C2679" s="139"/>
      <c r="D2679" s="139"/>
    </row>
    <row r="2680" spans="3:4" ht="12.95" customHeight="1">
      <c r="C2680" s="139"/>
      <c r="D2680" s="139"/>
    </row>
    <row r="2681" spans="3:4" ht="12.95" customHeight="1">
      <c r="C2681" s="139"/>
      <c r="D2681" s="139"/>
    </row>
    <row r="2682" spans="3:4" ht="12.95" customHeight="1">
      <c r="C2682" s="139"/>
      <c r="D2682" s="139"/>
    </row>
    <row r="2683" spans="3:4" ht="12.95" customHeight="1">
      <c r="C2683" s="139"/>
      <c r="D2683" s="139"/>
    </row>
    <row r="2684" spans="3:4" ht="12.95" customHeight="1">
      <c r="C2684" s="139"/>
      <c r="D2684" s="139"/>
    </row>
    <row r="2685" spans="3:4" ht="12.95" customHeight="1">
      <c r="C2685" s="139"/>
      <c r="D2685" s="139"/>
    </row>
    <row r="2686" spans="3:4" ht="12.95" customHeight="1">
      <c r="C2686" s="139"/>
      <c r="D2686" s="139"/>
    </row>
    <row r="2687" spans="3:4" ht="12.95" customHeight="1">
      <c r="C2687" s="139"/>
      <c r="D2687" s="139"/>
    </row>
    <row r="2688" spans="3:4" ht="12.95" customHeight="1">
      <c r="C2688" s="139"/>
      <c r="D2688" s="139"/>
    </row>
    <row r="2689" spans="3:4" ht="12.95" customHeight="1">
      <c r="C2689" s="139"/>
      <c r="D2689" s="139"/>
    </row>
    <row r="2690" spans="3:4" ht="12.95" customHeight="1">
      <c r="C2690" s="139"/>
      <c r="D2690" s="139"/>
    </row>
    <row r="2691" spans="3:4" ht="12.95" customHeight="1">
      <c r="C2691" s="139"/>
      <c r="D2691" s="139"/>
    </row>
    <row r="2692" spans="3:4" ht="12.95" customHeight="1">
      <c r="C2692" s="139"/>
      <c r="D2692" s="139"/>
    </row>
    <row r="2693" spans="3:4" ht="12.95" customHeight="1">
      <c r="C2693" s="139"/>
      <c r="D2693" s="139"/>
    </row>
    <row r="2694" spans="3:4" ht="12.95" customHeight="1">
      <c r="C2694" s="139"/>
      <c r="D2694" s="139"/>
    </row>
    <row r="2695" spans="3:4" ht="12.95" customHeight="1">
      <c r="C2695" s="139"/>
      <c r="D2695" s="139"/>
    </row>
    <row r="2696" spans="3:4" ht="12.95" customHeight="1">
      <c r="C2696" s="139"/>
      <c r="D2696" s="139"/>
    </row>
    <row r="2697" spans="3:4" ht="12.95" customHeight="1">
      <c r="C2697" s="139"/>
      <c r="D2697" s="139"/>
    </row>
    <row r="2698" spans="3:4" ht="12.95" customHeight="1">
      <c r="C2698" s="139"/>
      <c r="D2698" s="139"/>
    </row>
    <row r="2699" spans="3:4" ht="12.95" customHeight="1">
      <c r="C2699" s="139"/>
      <c r="D2699" s="139"/>
    </row>
    <row r="2700" spans="3:4" ht="12.95" customHeight="1">
      <c r="C2700" s="139"/>
      <c r="D2700" s="139"/>
    </row>
    <row r="2701" spans="3:4" ht="12.95" customHeight="1">
      <c r="C2701" s="139"/>
      <c r="D2701" s="139"/>
    </row>
    <row r="2702" spans="3:4" ht="12.95" customHeight="1">
      <c r="C2702" s="139"/>
      <c r="D2702" s="139"/>
    </row>
    <row r="2703" spans="3:4" ht="12.95" customHeight="1">
      <c r="C2703" s="139"/>
      <c r="D2703" s="139"/>
    </row>
    <row r="2704" spans="3:4" ht="12.95" customHeight="1">
      <c r="C2704" s="139"/>
      <c r="D2704" s="139"/>
    </row>
    <row r="2705" spans="3:4" ht="12.95" customHeight="1">
      <c r="C2705" s="139"/>
      <c r="D2705" s="139"/>
    </row>
    <row r="2706" spans="3:4" ht="12.95" customHeight="1">
      <c r="C2706" s="139"/>
      <c r="D2706" s="139"/>
    </row>
    <row r="2707" spans="3:4" ht="12.95" customHeight="1">
      <c r="C2707" s="139"/>
      <c r="D2707" s="139"/>
    </row>
    <row r="2708" spans="3:4" ht="12.95" customHeight="1">
      <c r="C2708" s="139"/>
      <c r="D2708" s="139"/>
    </row>
    <row r="2709" spans="3:4" ht="12.95" customHeight="1">
      <c r="C2709" s="139"/>
      <c r="D2709" s="139"/>
    </row>
    <row r="2710" spans="3:4" ht="12.95" customHeight="1">
      <c r="C2710" s="139"/>
      <c r="D2710" s="139"/>
    </row>
    <row r="2711" spans="3:4" ht="12.95" customHeight="1">
      <c r="C2711" s="139"/>
      <c r="D2711" s="139"/>
    </row>
    <row r="2712" spans="3:4" ht="12.95" customHeight="1">
      <c r="C2712" s="139"/>
      <c r="D2712" s="139"/>
    </row>
    <row r="2713" spans="3:4" ht="12.95" customHeight="1">
      <c r="C2713" s="139"/>
      <c r="D2713" s="139"/>
    </row>
    <row r="2714" spans="3:4" ht="12.95" customHeight="1">
      <c r="C2714" s="139"/>
      <c r="D2714" s="139"/>
    </row>
    <row r="2715" spans="3:4" ht="12.95" customHeight="1">
      <c r="C2715" s="139"/>
      <c r="D2715" s="139"/>
    </row>
    <row r="2716" spans="3:4" ht="12.95" customHeight="1">
      <c r="C2716" s="139"/>
      <c r="D2716" s="139"/>
    </row>
    <row r="2717" spans="3:4" ht="12.95" customHeight="1">
      <c r="C2717" s="139"/>
      <c r="D2717" s="139"/>
    </row>
    <row r="2718" spans="3:4" ht="12.95" customHeight="1">
      <c r="C2718" s="139"/>
      <c r="D2718" s="139"/>
    </row>
    <row r="2719" spans="3:4" ht="12.95" customHeight="1">
      <c r="C2719" s="139"/>
      <c r="D2719" s="139"/>
    </row>
    <row r="2720" spans="3:4" ht="12.95" customHeight="1">
      <c r="C2720" s="139"/>
      <c r="D2720" s="139"/>
    </row>
    <row r="2721" spans="3:4" ht="12.95" customHeight="1">
      <c r="C2721" s="139"/>
      <c r="D2721" s="139"/>
    </row>
    <row r="2722" spans="3:4" ht="12.95" customHeight="1">
      <c r="C2722" s="139"/>
      <c r="D2722" s="139"/>
    </row>
    <row r="2723" spans="3:4" ht="12.95" customHeight="1">
      <c r="C2723" s="139"/>
      <c r="D2723" s="139"/>
    </row>
    <row r="2724" spans="3:4" ht="12.95" customHeight="1">
      <c r="C2724" s="139"/>
      <c r="D2724" s="139"/>
    </row>
    <row r="2725" spans="3:4" ht="12.95" customHeight="1">
      <c r="C2725" s="139"/>
      <c r="D2725" s="139"/>
    </row>
    <row r="2726" spans="3:4" ht="12.95" customHeight="1">
      <c r="C2726" s="139"/>
      <c r="D2726" s="139"/>
    </row>
    <row r="2727" spans="3:4" ht="12.95" customHeight="1">
      <c r="C2727" s="139"/>
      <c r="D2727" s="139"/>
    </row>
    <row r="2728" spans="3:4" ht="12.95" customHeight="1">
      <c r="C2728" s="139"/>
      <c r="D2728" s="139"/>
    </row>
    <row r="2729" spans="3:4" ht="12.95" customHeight="1">
      <c r="C2729" s="139"/>
      <c r="D2729" s="139"/>
    </row>
    <row r="2730" spans="3:4" ht="12.95" customHeight="1">
      <c r="C2730" s="139"/>
      <c r="D2730" s="139"/>
    </row>
    <row r="2731" spans="3:4" ht="12.95" customHeight="1">
      <c r="C2731" s="139"/>
      <c r="D2731" s="139"/>
    </row>
    <row r="2732" spans="3:4" ht="12.95" customHeight="1">
      <c r="C2732" s="139"/>
      <c r="D2732" s="139"/>
    </row>
    <row r="2733" spans="3:4" ht="12.95" customHeight="1">
      <c r="C2733" s="139"/>
      <c r="D2733" s="139"/>
    </row>
    <row r="2734" spans="3:4" ht="12.95" customHeight="1">
      <c r="C2734" s="139"/>
      <c r="D2734" s="139"/>
    </row>
    <row r="2735" spans="3:4" ht="12.95" customHeight="1">
      <c r="C2735" s="139"/>
      <c r="D2735" s="139"/>
    </row>
    <row r="2736" spans="3:4" ht="12.95" customHeight="1">
      <c r="C2736" s="139"/>
      <c r="D2736" s="139"/>
    </row>
    <row r="2737" spans="3:4" ht="12.95" customHeight="1">
      <c r="C2737" s="139"/>
      <c r="D2737" s="139"/>
    </row>
    <row r="2738" spans="3:4" ht="12.95" customHeight="1">
      <c r="C2738" s="139"/>
      <c r="D2738" s="139"/>
    </row>
    <row r="2739" spans="3:4" ht="12.95" customHeight="1">
      <c r="C2739" s="139"/>
      <c r="D2739" s="139"/>
    </row>
    <row r="2740" spans="3:4" ht="12.95" customHeight="1">
      <c r="C2740" s="139"/>
      <c r="D2740" s="139"/>
    </row>
    <row r="2741" spans="3:4" ht="12.95" customHeight="1">
      <c r="C2741" s="139"/>
      <c r="D2741" s="139"/>
    </row>
    <row r="2742" spans="3:4" ht="12.95" customHeight="1">
      <c r="C2742" s="139"/>
      <c r="D2742" s="139"/>
    </row>
    <row r="2743" spans="3:4" ht="12.95" customHeight="1">
      <c r="C2743" s="139"/>
      <c r="D2743" s="139"/>
    </row>
    <row r="2744" spans="3:4" ht="12.95" customHeight="1">
      <c r="C2744" s="139"/>
      <c r="D2744" s="139"/>
    </row>
    <row r="2745" spans="3:4" ht="12.95" customHeight="1">
      <c r="C2745" s="139"/>
      <c r="D2745" s="139"/>
    </row>
    <row r="2746" spans="3:4" ht="12.95" customHeight="1">
      <c r="C2746" s="139"/>
      <c r="D2746" s="139"/>
    </row>
    <row r="2747" spans="3:4" ht="12.95" customHeight="1">
      <c r="C2747" s="139"/>
      <c r="D2747" s="139"/>
    </row>
    <row r="2748" spans="3:4" ht="12.95" customHeight="1">
      <c r="C2748" s="139"/>
      <c r="D2748" s="139"/>
    </row>
    <row r="2749" spans="3:4" ht="12.95" customHeight="1">
      <c r="C2749" s="139"/>
      <c r="D2749" s="139"/>
    </row>
    <row r="2750" spans="3:4" ht="12.95" customHeight="1">
      <c r="C2750" s="139"/>
      <c r="D2750" s="139"/>
    </row>
    <row r="2751" spans="3:4" ht="12.95" customHeight="1">
      <c r="C2751" s="139"/>
      <c r="D2751" s="139"/>
    </row>
    <row r="2752" spans="3:4" ht="12.95" customHeight="1">
      <c r="C2752" s="139"/>
      <c r="D2752" s="139"/>
    </row>
    <row r="2753" spans="3:4" ht="12.95" customHeight="1">
      <c r="C2753" s="139"/>
      <c r="D2753" s="139"/>
    </row>
    <row r="2754" spans="3:4" ht="12.95" customHeight="1">
      <c r="C2754" s="139"/>
      <c r="D2754" s="139"/>
    </row>
    <row r="2755" spans="3:4" ht="12.95" customHeight="1">
      <c r="C2755" s="139"/>
      <c r="D2755" s="139"/>
    </row>
    <row r="2756" spans="3:4" ht="12.95" customHeight="1">
      <c r="C2756" s="139"/>
      <c r="D2756" s="139"/>
    </row>
    <row r="2757" spans="3:4" ht="12.95" customHeight="1">
      <c r="C2757" s="139"/>
      <c r="D2757" s="139"/>
    </row>
    <row r="2758" spans="3:4" ht="12.95" customHeight="1">
      <c r="C2758" s="139"/>
      <c r="D2758" s="139"/>
    </row>
    <row r="2759" spans="3:4" ht="12.95" customHeight="1">
      <c r="C2759" s="139"/>
      <c r="D2759" s="139"/>
    </row>
    <row r="2760" spans="3:4" ht="12.95" customHeight="1">
      <c r="C2760" s="139"/>
      <c r="D2760" s="139"/>
    </row>
    <row r="2761" spans="3:4" ht="12.95" customHeight="1">
      <c r="C2761" s="139"/>
      <c r="D2761" s="139"/>
    </row>
    <row r="2762" spans="3:4" ht="12.95" customHeight="1">
      <c r="C2762" s="139"/>
      <c r="D2762" s="139"/>
    </row>
    <row r="2763" spans="3:4" ht="12.95" customHeight="1">
      <c r="C2763" s="139"/>
      <c r="D2763" s="139"/>
    </row>
    <row r="2764" spans="3:4" ht="12.95" customHeight="1">
      <c r="C2764" s="139"/>
      <c r="D2764" s="139"/>
    </row>
    <row r="2765" spans="3:4" ht="12.95" customHeight="1">
      <c r="C2765" s="139"/>
      <c r="D2765" s="139"/>
    </row>
    <row r="2766" spans="3:4" ht="12.95" customHeight="1">
      <c r="C2766" s="139"/>
      <c r="D2766" s="139"/>
    </row>
    <row r="2767" spans="3:4" ht="12.95" customHeight="1">
      <c r="C2767" s="139"/>
      <c r="D2767" s="139"/>
    </row>
    <row r="2768" spans="3:4" ht="12.95" customHeight="1">
      <c r="C2768" s="139"/>
      <c r="D2768" s="139"/>
    </row>
    <row r="2769" spans="3:4" ht="12.95" customHeight="1">
      <c r="C2769" s="139"/>
      <c r="D2769" s="139"/>
    </row>
    <row r="2770" spans="3:4" ht="12.95" customHeight="1">
      <c r="C2770" s="139"/>
      <c r="D2770" s="139"/>
    </row>
    <row r="2771" spans="3:4" ht="12.95" customHeight="1">
      <c r="C2771" s="139"/>
      <c r="D2771" s="139"/>
    </row>
    <row r="2772" spans="3:4" ht="12.95" customHeight="1">
      <c r="C2772" s="139"/>
      <c r="D2772" s="139"/>
    </row>
    <row r="2773" spans="3:4" ht="12.95" customHeight="1">
      <c r="C2773" s="139"/>
      <c r="D2773" s="139"/>
    </row>
    <row r="2774" spans="3:4" ht="12.95" customHeight="1">
      <c r="C2774" s="139"/>
      <c r="D2774" s="139"/>
    </row>
    <row r="2775" spans="3:4" ht="12.95" customHeight="1">
      <c r="C2775" s="139"/>
      <c r="D2775" s="139"/>
    </row>
    <row r="2776" spans="3:4" ht="12.95" customHeight="1">
      <c r="C2776" s="139"/>
      <c r="D2776" s="139"/>
    </row>
    <row r="2777" spans="3:4" ht="12.95" customHeight="1">
      <c r="C2777" s="139"/>
      <c r="D2777" s="139"/>
    </row>
    <row r="2778" spans="3:4" ht="12.95" customHeight="1">
      <c r="C2778" s="139"/>
      <c r="D2778" s="139"/>
    </row>
    <row r="2779" spans="3:4" ht="12.95" customHeight="1">
      <c r="C2779" s="139"/>
      <c r="D2779" s="139"/>
    </row>
    <row r="2780" spans="3:4" ht="12.95" customHeight="1">
      <c r="C2780" s="139"/>
      <c r="D2780" s="139"/>
    </row>
    <row r="2781" spans="3:4" ht="12.95" customHeight="1">
      <c r="C2781" s="139"/>
      <c r="D2781" s="139"/>
    </row>
    <row r="2782" spans="3:4" ht="12.95" customHeight="1">
      <c r="C2782" s="139"/>
      <c r="D2782" s="139"/>
    </row>
    <row r="2783" spans="3:4" ht="12.95" customHeight="1">
      <c r="C2783" s="139"/>
      <c r="D2783" s="139"/>
    </row>
    <row r="2784" spans="3:4" ht="12.95" customHeight="1">
      <c r="C2784" s="139"/>
      <c r="D2784" s="139"/>
    </row>
    <row r="2785" spans="3:4" ht="12.95" customHeight="1">
      <c r="C2785" s="139"/>
      <c r="D2785" s="139"/>
    </row>
    <row r="2786" spans="3:4" ht="12.95" customHeight="1">
      <c r="C2786" s="139"/>
      <c r="D2786" s="139"/>
    </row>
    <row r="2787" spans="3:4" ht="12.95" customHeight="1">
      <c r="C2787" s="139"/>
      <c r="D2787" s="139"/>
    </row>
    <row r="2788" spans="3:4" ht="12.95" customHeight="1">
      <c r="C2788" s="139"/>
      <c r="D2788" s="139"/>
    </row>
    <row r="2789" spans="3:4" ht="12.95" customHeight="1">
      <c r="C2789" s="139"/>
      <c r="D2789" s="139"/>
    </row>
    <row r="2790" spans="3:4" ht="12.95" customHeight="1">
      <c r="C2790" s="139"/>
      <c r="D2790" s="139"/>
    </row>
    <row r="2791" spans="3:4" ht="12.95" customHeight="1">
      <c r="C2791" s="139"/>
      <c r="D2791" s="139"/>
    </row>
    <row r="2792" spans="3:4" ht="12.95" customHeight="1">
      <c r="C2792" s="139"/>
      <c r="D2792" s="139"/>
    </row>
    <row r="2793" spans="3:4" ht="12.95" customHeight="1">
      <c r="C2793" s="139"/>
      <c r="D2793" s="139"/>
    </row>
    <row r="2794" spans="3:4" ht="12.95" customHeight="1">
      <c r="C2794" s="139"/>
      <c r="D2794" s="139"/>
    </row>
    <row r="2795" spans="3:4" ht="12.95" customHeight="1">
      <c r="C2795" s="139"/>
      <c r="D2795" s="139"/>
    </row>
    <row r="2796" spans="3:4" ht="12.95" customHeight="1">
      <c r="C2796" s="139"/>
      <c r="D2796" s="139"/>
    </row>
    <row r="2797" spans="3:4" ht="12.95" customHeight="1">
      <c r="C2797" s="139"/>
      <c r="D2797" s="139"/>
    </row>
    <row r="2798" spans="3:4" ht="12.95" customHeight="1">
      <c r="C2798" s="139"/>
      <c r="D2798" s="139"/>
    </row>
    <row r="2799" spans="3:4" ht="12.95" customHeight="1">
      <c r="C2799" s="139"/>
      <c r="D2799" s="139"/>
    </row>
    <row r="2800" spans="3:4" ht="12.95" customHeight="1">
      <c r="C2800" s="139"/>
      <c r="D2800" s="139"/>
    </row>
    <row r="2801" spans="3:4" ht="12.95" customHeight="1">
      <c r="C2801" s="139"/>
      <c r="D2801" s="139"/>
    </row>
    <row r="2802" spans="3:4" ht="12.95" customHeight="1">
      <c r="C2802" s="139"/>
      <c r="D2802" s="139"/>
    </row>
    <row r="2803" spans="3:4" ht="12.95" customHeight="1">
      <c r="C2803" s="139"/>
      <c r="D2803" s="139"/>
    </row>
    <row r="2804" spans="3:4" ht="12.95" customHeight="1">
      <c r="C2804" s="139"/>
      <c r="D2804" s="139"/>
    </row>
    <row r="2805" spans="3:4" ht="12.95" customHeight="1">
      <c r="C2805" s="139"/>
      <c r="D2805" s="139"/>
    </row>
    <row r="2806" spans="3:4" ht="12.95" customHeight="1">
      <c r="C2806" s="139"/>
      <c r="D2806" s="139"/>
    </row>
    <row r="2807" spans="3:4" ht="12.95" customHeight="1">
      <c r="C2807" s="139"/>
      <c r="D2807" s="139"/>
    </row>
    <row r="2808" spans="3:4" ht="12.95" customHeight="1">
      <c r="C2808" s="139"/>
      <c r="D2808" s="139"/>
    </row>
    <row r="2809" spans="3:4" ht="12.95" customHeight="1">
      <c r="C2809" s="139"/>
      <c r="D2809" s="139"/>
    </row>
    <row r="2810" spans="3:4" ht="12.95" customHeight="1">
      <c r="C2810" s="139"/>
      <c r="D2810" s="139"/>
    </row>
    <row r="2811" spans="3:4" ht="12.95" customHeight="1">
      <c r="C2811" s="139"/>
      <c r="D2811" s="139"/>
    </row>
    <row r="2812" spans="3:4" ht="12.95" customHeight="1">
      <c r="C2812" s="139"/>
      <c r="D2812" s="139"/>
    </row>
    <row r="2813" spans="3:4" ht="12.95" customHeight="1">
      <c r="C2813" s="139"/>
      <c r="D2813" s="139"/>
    </row>
    <row r="2814" spans="3:4" ht="12.95" customHeight="1">
      <c r="C2814" s="139"/>
      <c r="D2814" s="139"/>
    </row>
    <row r="2815" spans="3:4" ht="12.95" customHeight="1">
      <c r="C2815" s="139"/>
      <c r="D2815" s="139"/>
    </row>
    <row r="2816" spans="3:4" ht="12.95" customHeight="1">
      <c r="C2816" s="139"/>
      <c r="D2816" s="139"/>
    </row>
    <row r="2817" spans="3:4" ht="12.95" customHeight="1">
      <c r="C2817" s="139"/>
      <c r="D2817" s="139"/>
    </row>
    <row r="2818" spans="3:4" ht="12.95" customHeight="1">
      <c r="C2818" s="139"/>
      <c r="D2818" s="139"/>
    </row>
    <row r="2819" spans="3:4" ht="12.95" customHeight="1">
      <c r="C2819" s="139"/>
      <c r="D2819" s="139"/>
    </row>
    <row r="2820" spans="3:4" ht="12.95" customHeight="1">
      <c r="C2820" s="139"/>
      <c r="D2820" s="139"/>
    </row>
    <row r="2821" spans="3:4" ht="12.95" customHeight="1">
      <c r="C2821" s="139"/>
      <c r="D2821" s="139"/>
    </row>
    <row r="2822" spans="3:4" ht="12.95" customHeight="1">
      <c r="C2822" s="139"/>
      <c r="D2822" s="139"/>
    </row>
    <row r="2823" spans="3:4" ht="12.95" customHeight="1">
      <c r="C2823" s="139"/>
      <c r="D2823" s="139"/>
    </row>
    <row r="2824" spans="3:4" ht="12.95" customHeight="1">
      <c r="C2824" s="139"/>
      <c r="D2824" s="139"/>
    </row>
    <row r="2825" spans="3:4" ht="12.95" customHeight="1">
      <c r="C2825" s="139"/>
      <c r="D2825" s="139"/>
    </row>
    <row r="2826" spans="3:4" ht="12.95" customHeight="1">
      <c r="C2826" s="139"/>
      <c r="D2826" s="139"/>
    </row>
    <row r="2827" spans="3:4" ht="12.95" customHeight="1">
      <c r="C2827" s="139"/>
      <c r="D2827" s="139"/>
    </row>
    <row r="2828" spans="3:4" ht="12.95" customHeight="1">
      <c r="C2828" s="139"/>
      <c r="D2828" s="139"/>
    </row>
    <row r="2829" spans="3:4" ht="12.95" customHeight="1">
      <c r="C2829" s="139"/>
      <c r="D2829" s="139"/>
    </row>
    <row r="2830" spans="3:4" ht="12.95" customHeight="1">
      <c r="C2830" s="139"/>
      <c r="D2830" s="139"/>
    </row>
    <row r="2831" spans="3:4" ht="12.95" customHeight="1">
      <c r="C2831" s="139"/>
      <c r="D2831" s="139"/>
    </row>
    <row r="2832" spans="3:4" ht="12.95" customHeight="1">
      <c r="C2832" s="139"/>
      <c r="D2832" s="139"/>
    </row>
    <row r="2833" spans="3:4" ht="12.95" customHeight="1">
      <c r="C2833" s="139"/>
      <c r="D2833" s="139"/>
    </row>
    <row r="2834" spans="3:4" ht="12.95" customHeight="1">
      <c r="C2834" s="139"/>
      <c r="D2834" s="139"/>
    </row>
    <row r="2835" spans="3:4" ht="12.95" customHeight="1">
      <c r="C2835" s="139"/>
      <c r="D2835" s="139"/>
    </row>
    <row r="2836" spans="3:4" ht="12.95" customHeight="1">
      <c r="C2836" s="139"/>
      <c r="D2836" s="139"/>
    </row>
    <row r="2837" spans="3:4" ht="12.95" customHeight="1">
      <c r="C2837" s="139"/>
      <c r="D2837" s="139"/>
    </row>
    <row r="2838" spans="3:4" ht="12.95" customHeight="1">
      <c r="C2838" s="139"/>
      <c r="D2838" s="139"/>
    </row>
    <row r="2839" spans="3:4" ht="12.95" customHeight="1">
      <c r="C2839" s="139"/>
      <c r="D2839" s="139"/>
    </row>
    <row r="2840" spans="3:4" ht="12.95" customHeight="1">
      <c r="C2840" s="139"/>
      <c r="D2840" s="139"/>
    </row>
    <row r="2841" spans="3:4" ht="12.95" customHeight="1">
      <c r="C2841" s="139"/>
      <c r="D2841" s="139"/>
    </row>
    <row r="2842" spans="3:4" ht="12.95" customHeight="1">
      <c r="C2842" s="139"/>
      <c r="D2842" s="139"/>
    </row>
    <row r="2843" spans="3:4" ht="12.95" customHeight="1">
      <c r="C2843" s="139"/>
      <c r="D2843" s="139"/>
    </row>
    <row r="2844" spans="3:4" ht="12.95" customHeight="1">
      <c r="C2844" s="139"/>
      <c r="D2844" s="139"/>
    </row>
    <row r="2845" spans="3:4" ht="12.95" customHeight="1">
      <c r="C2845" s="139"/>
      <c r="D2845" s="139"/>
    </row>
    <row r="2846" spans="3:4" ht="12.95" customHeight="1">
      <c r="C2846" s="139"/>
      <c r="D2846" s="139"/>
    </row>
    <row r="2847" spans="3:4" ht="12.95" customHeight="1">
      <c r="C2847" s="139"/>
      <c r="D2847" s="139"/>
    </row>
    <row r="2848" spans="3:4" ht="12.95" customHeight="1">
      <c r="C2848" s="139"/>
      <c r="D2848" s="139"/>
    </row>
    <row r="2849" spans="3:4" ht="12.95" customHeight="1">
      <c r="C2849" s="139"/>
      <c r="D2849" s="139"/>
    </row>
    <row r="2850" spans="3:4" ht="12.95" customHeight="1">
      <c r="C2850" s="139"/>
      <c r="D2850" s="139"/>
    </row>
    <row r="2851" spans="3:4" ht="12.95" customHeight="1">
      <c r="C2851" s="139"/>
      <c r="D2851" s="139"/>
    </row>
    <row r="2852" spans="3:4" ht="12.95" customHeight="1">
      <c r="C2852" s="139"/>
      <c r="D2852" s="139"/>
    </row>
    <row r="2853" spans="3:4" ht="12.95" customHeight="1">
      <c r="C2853" s="139"/>
      <c r="D2853" s="139"/>
    </row>
    <row r="2854" spans="3:4" ht="12.95" customHeight="1">
      <c r="C2854" s="139"/>
      <c r="D2854" s="139"/>
    </row>
    <row r="2855" spans="3:4" ht="12.95" customHeight="1">
      <c r="C2855" s="139"/>
      <c r="D2855" s="139"/>
    </row>
    <row r="2856" spans="3:4" ht="12.95" customHeight="1">
      <c r="C2856" s="139"/>
      <c r="D2856" s="139"/>
    </row>
    <row r="2857" spans="3:4" ht="12.95" customHeight="1">
      <c r="C2857" s="139"/>
      <c r="D2857" s="139"/>
    </row>
    <row r="2858" spans="3:4" ht="12.95" customHeight="1">
      <c r="C2858" s="139"/>
      <c r="D2858" s="139"/>
    </row>
    <row r="2859" spans="3:4" ht="12.95" customHeight="1">
      <c r="C2859" s="139"/>
      <c r="D2859" s="139"/>
    </row>
    <row r="2860" spans="3:4" ht="12.95" customHeight="1">
      <c r="C2860" s="139"/>
      <c r="D2860" s="139"/>
    </row>
    <row r="2861" spans="3:4" ht="12.95" customHeight="1">
      <c r="C2861" s="139"/>
      <c r="D2861" s="139"/>
    </row>
    <row r="2862" spans="3:4" ht="12.95" customHeight="1">
      <c r="C2862" s="139"/>
      <c r="D2862" s="139"/>
    </row>
    <row r="2863" spans="3:4" ht="12.95" customHeight="1">
      <c r="C2863" s="139"/>
      <c r="D2863" s="139"/>
    </row>
    <row r="2864" spans="3:4" ht="12.95" customHeight="1">
      <c r="C2864" s="139"/>
      <c r="D2864" s="139"/>
    </row>
    <row r="2865" spans="3:4" ht="12.95" customHeight="1">
      <c r="C2865" s="139"/>
      <c r="D2865" s="139"/>
    </row>
    <row r="2866" spans="3:4" ht="12.95" customHeight="1">
      <c r="C2866" s="139"/>
      <c r="D2866" s="139"/>
    </row>
    <row r="2867" spans="3:4" ht="12.95" customHeight="1">
      <c r="C2867" s="139"/>
      <c r="D2867" s="139"/>
    </row>
    <row r="2868" spans="3:4" ht="12.95" customHeight="1">
      <c r="C2868" s="139"/>
      <c r="D2868" s="139"/>
    </row>
    <row r="2869" spans="3:4" ht="12.95" customHeight="1">
      <c r="C2869" s="139"/>
      <c r="D2869" s="139"/>
    </row>
    <row r="2870" spans="3:4" ht="12.95" customHeight="1">
      <c r="C2870" s="139"/>
      <c r="D2870" s="139"/>
    </row>
    <row r="2871" spans="3:4" ht="12.95" customHeight="1">
      <c r="C2871" s="139"/>
      <c r="D2871" s="139"/>
    </row>
    <row r="2872" spans="3:4" ht="12.95" customHeight="1">
      <c r="C2872" s="139"/>
      <c r="D2872" s="139"/>
    </row>
    <row r="2873" spans="3:4" ht="12.95" customHeight="1">
      <c r="C2873" s="139"/>
      <c r="D2873" s="139"/>
    </row>
    <row r="2874" spans="3:4" ht="12.95" customHeight="1">
      <c r="C2874" s="139"/>
      <c r="D2874" s="139"/>
    </row>
    <row r="2875" spans="3:4" ht="12.95" customHeight="1">
      <c r="C2875" s="139"/>
      <c r="D2875" s="139"/>
    </row>
    <row r="2876" spans="3:4" ht="12.95" customHeight="1">
      <c r="C2876" s="139"/>
      <c r="D2876" s="139"/>
    </row>
    <row r="2877" spans="3:4" ht="12.95" customHeight="1">
      <c r="C2877" s="139"/>
      <c r="D2877" s="139"/>
    </row>
    <row r="2878" spans="3:4" ht="12.95" customHeight="1">
      <c r="C2878" s="139"/>
      <c r="D2878" s="139"/>
    </row>
    <row r="2879" spans="3:4" ht="12.95" customHeight="1">
      <c r="C2879" s="139"/>
      <c r="D2879" s="139"/>
    </row>
    <row r="2880" spans="3:4" ht="12.95" customHeight="1">
      <c r="C2880" s="139"/>
      <c r="D2880" s="139"/>
    </row>
    <row r="2881" spans="3:4" ht="12.95" customHeight="1">
      <c r="C2881" s="139"/>
      <c r="D2881" s="139"/>
    </row>
    <row r="2882" spans="3:4" ht="12.95" customHeight="1">
      <c r="C2882" s="139"/>
      <c r="D2882" s="139"/>
    </row>
    <row r="2883" spans="3:4" ht="12.95" customHeight="1">
      <c r="C2883" s="139"/>
      <c r="D2883" s="139"/>
    </row>
    <row r="2884" spans="3:4" ht="12.95" customHeight="1">
      <c r="C2884" s="139"/>
      <c r="D2884" s="139"/>
    </row>
    <row r="2885" spans="3:4" ht="12.95" customHeight="1">
      <c r="C2885" s="139"/>
      <c r="D2885" s="139"/>
    </row>
    <row r="2886" spans="3:4" ht="12.95" customHeight="1">
      <c r="C2886" s="139"/>
      <c r="D2886" s="139"/>
    </row>
    <row r="2887" spans="3:4" ht="12.95" customHeight="1">
      <c r="C2887" s="139"/>
      <c r="D2887" s="139"/>
    </row>
    <row r="2888" spans="3:4" ht="12.95" customHeight="1">
      <c r="C2888" s="139"/>
      <c r="D2888" s="139"/>
    </row>
    <row r="2889" spans="3:4" ht="12.95" customHeight="1">
      <c r="C2889" s="139"/>
      <c r="D2889" s="139"/>
    </row>
    <row r="2890" spans="3:4" ht="12.95" customHeight="1">
      <c r="C2890" s="139"/>
      <c r="D2890" s="139"/>
    </row>
    <row r="2891" spans="3:4" ht="12.95" customHeight="1">
      <c r="C2891" s="139"/>
      <c r="D2891" s="139"/>
    </row>
    <row r="2892" spans="3:4" ht="12.95" customHeight="1">
      <c r="C2892" s="139"/>
      <c r="D2892" s="139"/>
    </row>
    <row r="2893" spans="3:4" ht="12.95" customHeight="1">
      <c r="C2893" s="139"/>
      <c r="D2893" s="139"/>
    </row>
    <row r="2894" spans="3:4" ht="12.95" customHeight="1">
      <c r="C2894" s="139"/>
      <c r="D2894" s="139"/>
    </row>
    <row r="2895" spans="3:4" ht="12.95" customHeight="1">
      <c r="C2895" s="139"/>
      <c r="D2895" s="139"/>
    </row>
    <row r="2896" spans="3:4" ht="12.95" customHeight="1">
      <c r="C2896" s="139"/>
      <c r="D2896" s="139"/>
    </row>
    <row r="2897" spans="3:4" ht="12.95" customHeight="1">
      <c r="C2897" s="139"/>
      <c r="D2897" s="139"/>
    </row>
    <row r="2898" spans="3:4" ht="12.95" customHeight="1">
      <c r="C2898" s="139"/>
      <c r="D2898" s="139"/>
    </row>
    <row r="2899" spans="3:4" ht="12.95" customHeight="1">
      <c r="C2899" s="139"/>
      <c r="D2899" s="139"/>
    </row>
    <row r="2900" spans="3:4" ht="12.95" customHeight="1">
      <c r="C2900" s="139"/>
      <c r="D2900" s="139"/>
    </row>
    <row r="2901" spans="3:4" ht="12.95" customHeight="1">
      <c r="C2901" s="139"/>
      <c r="D2901" s="139"/>
    </row>
    <row r="2902" spans="3:4" ht="12.95" customHeight="1">
      <c r="C2902" s="139"/>
      <c r="D2902" s="139"/>
    </row>
    <row r="2903" spans="3:4" ht="12.95" customHeight="1">
      <c r="C2903" s="139"/>
      <c r="D2903" s="139"/>
    </row>
    <row r="2904" spans="3:4" ht="12.95" customHeight="1">
      <c r="C2904" s="139"/>
      <c r="D2904" s="139"/>
    </row>
    <row r="2905" spans="3:4" ht="12.95" customHeight="1">
      <c r="C2905" s="139"/>
      <c r="D2905" s="139"/>
    </row>
    <row r="2906" spans="3:4" ht="12.95" customHeight="1">
      <c r="C2906" s="139"/>
      <c r="D2906" s="139"/>
    </row>
    <row r="2907" spans="3:4" ht="12.95" customHeight="1">
      <c r="C2907" s="139"/>
      <c r="D2907" s="139"/>
    </row>
    <row r="2908" spans="3:4" ht="12.95" customHeight="1">
      <c r="C2908" s="139"/>
      <c r="D2908" s="139"/>
    </row>
    <row r="2909" spans="3:4" ht="12.95" customHeight="1">
      <c r="C2909" s="139"/>
      <c r="D2909" s="139"/>
    </row>
    <row r="2910" spans="3:4" ht="12.95" customHeight="1">
      <c r="C2910" s="139"/>
      <c r="D2910" s="139"/>
    </row>
    <row r="2911" spans="3:4" ht="12.95" customHeight="1">
      <c r="C2911" s="139"/>
      <c r="D2911" s="139"/>
    </row>
    <row r="2912" spans="3:4" ht="12.95" customHeight="1">
      <c r="C2912" s="139"/>
      <c r="D2912" s="139"/>
    </row>
    <row r="2913" spans="3:4" ht="12.95" customHeight="1">
      <c r="C2913" s="139"/>
      <c r="D2913" s="139"/>
    </row>
    <row r="2914" spans="3:4" ht="12.95" customHeight="1">
      <c r="C2914" s="139"/>
      <c r="D2914" s="139"/>
    </row>
    <row r="2915" spans="3:4" ht="12.95" customHeight="1">
      <c r="C2915" s="139"/>
      <c r="D2915" s="139"/>
    </row>
    <row r="2916" spans="3:4" ht="12.95" customHeight="1">
      <c r="C2916" s="139"/>
      <c r="D2916" s="139"/>
    </row>
    <row r="2917" spans="3:4" ht="12.95" customHeight="1">
      <c r="C2917" s="139"/>
      <c r="D2917" s="139"/>
    </row>
    <row r="2918" spans="3:4" ht="12.95" customHeight="1">
      <c r="C2918" s="139"/>
      <c r="D2918" s="139"/>
    </row>
    <row r="2919" spans="3:4" ht="12.95" customHeight="1">
      <c r="C2919" s="139"/>
      <c r="D2919" s="139"/>
    </row>
    <row r="2920" spans="3:4" ht="12.95" customHeight="1">
      <c r="C2920" s="139"/>
      <c r="D2920" s="139"/>
    </row>
    <row r="2921" spans="3:4" ht="12.95" customHeight="1">
      <c r="C2921" s="139"/>
      <c r="D2921" s="139"/>
    </row>
    <row r="2922" spans="3:4" ht="12.95" customHeight="1">
      <c r="C2922" s="139"/>
      <c r="D2922" s="139"/>
    </row>
    <row r="2923" spans="3:4" ht="12.95" customHeight="1">
      <c r="C2923" s="139"/>
      <c r="D2923" s="139"/>
    </row>
    <row r="2924" spans="3:4" ht="12.95" customHeight="1">
      <c r="C2924" s="139"/>
      <c r="D2924" s="139"/>
    </row>
    <row r="2925" spans="3:4" ht="12.95" customHeight="1">
      <c r="C2925" s="139"/>
      <c r="D2925" s="139"/>
    </row>
    <row r="2926" spans="3:4" ht="12.95" customHeight="1">
      <c r="C2926" s="139"/>
      <c r="D2926" s="139"/>
    </row>
    <row r="2927" spans="3:4" ht="12.95" customHeight="1">
      <c r="C2927" s="139"/>
      <c r="D2927" s="139"/>
    </row>
    <row r="2928" spans="3:4" ht="12.95" customHeight="1">
      <c r="C2928" s="139"/>
      <c r="D2928" s="139"/>
    </row>
    <row r="2929" spans="3:4" ht="12.95" customHeight="1">
      <c r="C2929" s="139"/>
      <c r="D2929" s="139"/>
    </row>
    <row r="2930" spans="3:4" ht="12.95" customHeight="1">
      <c r="C2930" s="139"/>
      <c r="D2930" s="139"/>
    </row>
    <row r="2931" spans="3:4" ht="12.95" customHeight="1">
      <c r="C2931" s="139"/>
      <c r="D2931" s="139"/>
    </row>
    <row r="2932" spans="3:4" ht="12.95" customHeight="1">
      <c r="C2932" s="139"/>
      <c r="D2932" s="139"/>
    </row>
    <row r="2933" spans="3:4" ht="12.95" customHeight="1">
      <c r="C2933" s="139"/>
      <c r="D2933" s="139"/>
    </row>
    <row r="2934" spans="3:4" ht="12.95" customHeight="1">
      <c r="C2934" s="139"/>
      <c r="D2934" s="139"/>
    </row>
    <row r="2935" spans="3:4" ht="12.95" customHeight="1">
      <c r="C2935" s="139"/>
      <c r="D2935" s="139"/>
    </row>
    <row r="2936" spans="3:4" ht="12.95" customHeight="1">
      <c r="C2936" s="139"/>
      <c r="D2936" s="139"/>
    </row>
    <row r="2937" spans="3:4" ht="12.95" customHeight="1">
      <c r="C2937" s="139"/>
      <c r="D2937" s="139"/>
    </row>
    <row r="2938" spans="3:4" ht="12.95" customHeight="1">
      <c r="C2938" s="139"/>
      <c r="D2938" s="139"/>
    </row>
    <row r="2939" spans="3:4" ht="12.95" customHeight="1">
      <c r="C2939" s="139"/>
      <c r="D2939" s="139"/>
    </row>
    <row r="2940" spans="3:4" ht="12.95" customHeight="1">
      <c r="C2940" s="139"/>
      <c r="D2940" s="139"/>
    </row>
    <row r="2941" spans="3:4" ht="12.95" customHeight="1">
      <c r="C2941" s="139"/>
      <c r="D2941" s="139"/>
    </row>
    <row r="2942" spans="3:4" ht="12.95" customHeight="1">
      <c r="C2942" s="139"/>
      <c r="D2942" s="139"/>
    </row>
    <row r="2943" spans="3:4" ht="12.95" customHeight="1">
      <c r="C2943" s="139"/>
      <c r="D2943" s="139"/>
    </row>
    <row r="2944" spans="3:4" ht="12.95" customHeight="1">
      <c r="C2944" s="139"/>
      <c r="D2944" s="139"/>
    </row>
    <row r="2945" spans="3:4" ht="12.95" customHeight="1">
      <c r="C2945" s="139"/>
      <c r="D2945" s="139"/>
    </row>
    <row r="2946" spans="3:4" ht="12.95" customHeight="1">
      <c r="C2946" s="139"/>
      <c r="D2946" s="139"/>
    </row>
    <row r="2947" spans="3:4" ht="12.95" customHeight="1">
      <c r="C2947" s="139"/>
      <c r="D2947" s="139"/>
    </row>
    <row r="2948" spans="3:4" ht="12.95" customHeight="1">
      <c r="C2948" s="139"/>
      <c r="D2948" s="139"/>
    </row>
    <row r="2949" spans="3:4" ht="12.95" customHeight="1">
      <c r="C2949" s="139"/>
      <c r="D2949" s="139"/>
    </row>
    <row r="2950" spans="3:4" ht="12.95" customHeight="1">
      <c r="C2950" s="139"/>
      <c r="D2950" s="139"/>
    </row>
    <row r="2951" spans="3:4" ht="12.95" customHeight="1">
      <c r="C2951" s="139"/>
      <c r="D2951" s="139"/>
    </row>
    <row r="2952" spans="3:4" ht="12.95" customHeight="1">
      <c r="C2952" s="139"/>
      <c r="D2952" s="139"/>
    </row>
    <row r="2953" spans="3:4" ht="12.95" customHeight="1">
      <c r="C2953" s="139"/>
      <c r="D2953" s="139"/>
    </row>
    <row r="2954" spans="3:4" ht="12.95" customHeight="1">
      <c r="C2954" s="139"/>
      <c r="D2954" s="139"/>
    </row>
    <row r="2955" spans="3:4" ht="12.95" customHeight="1">
      <c r="C2955" s="139"/>
      <c r="D2955" s="139"/>
    </row>
    <row r="2956" spans="3:4" ht="12.95" customHeight="1">
      <c r="C2956" s="139"/>
      <c r="D2956" s="139"/>
    </row>
    <row r="2957" spans="3:4" ht="12.95" customHeight="1">
      <c r="C2957" s="139"/>
      <c r="D2957" s="139"/>
    </row>
    <row r="2958" spans="3:4" ht="12.95" customHeight="1">
      <c r="C2958" s="139"/>
      <c r="D2958" s="139"/>
    </row>
    <row r="2959" spans="3:4" ht="12.95" customHeight="1">
      <c r="C2959" s="139"/>
      <c r="D2959" s="139"/>
    </row>
    <row r="2960" spans="3:4" ht="12.95" customHeight="1">
      <c r="C2960" s="139"/>
      <c r="D2960" s="139"/>
    </row>
    <row r="2961" spans="3:4" ht="12.95" customHeight="1">
      <c r="C2961" s="139"/>
      <c r="D2961" s="139"/>
    </row>
    <row r="2962" spans="3:4" ht="12.95" customHeight="1">
      <c r="C2962" s="139"/>
      <c r="D2962" s="139"/>
    </row>
    <row r="2963" spans="3:4" ht="12.95" customHeight="1">
      <c r="C2963" s="139"/>
      <c r="D2963" s="139"/>
    </row>
    <row r="2964" spans="3:4" ht="12.95" customHeight="1">
      <c r="C2964" s="139"/>
      <c r="D2964" s="139"/>
    </row>
    <row r="2965" spans="3:4" ht="12.95" customHeight="1">
      <c r="C2965" s="139"/>
      <c r="D2965" s="139"/>
    </row>
    <row r="2966" spans="3:4" ht="12.95" customHeight="1">
      <c r="C2966" s="139"/>
      <c r="D2966" s="139"/>
    </row>
    <row r="2967" spans="3:4" ht="12.95" customHeight="1">
      <c r="C2967" s="139"/>
      <c r="D2967" s="139"/>
    </row>
    <row r="2968" spans="3:4" ht="12.95" customHeight="1">
      <c r="C2968" s="139"/>
      <c r="D2968" s="139"/>
    </row>
    <row r="2969" spans="3:4" ht="12.95" customHeight="1">
      <c r="C2969" s="139"/>
      <c r="D2969" s="139"/>
    </row>
    <row r="2970" spans="3:4" ht="12.95" customHeight="1">
      <c r="C2970" s="139"/>
      <c r="D2970" s="139"/>
    </row>
    <row r="2971" spans="3:4" ht="12.95" customHeight="1">
      <c r="C2971" s="139"/>
      <c r="D2971" s="139"/>
    </row>
    <row r="2972" spans="3:4" ht="12.95" customHeight="1">
      <c r="C2972" s="139"/>
      <c r="D2972" s="139"/>
    </row>
    <row r="2973" spans="3:4" ht="12.95" customHeight="1">
      <c r="C2973" s="139"/>
      <c r="D2973" s="139"/>
    </row>
    <row r="2974" spans="3:4" ht="12.95" customHeight="1">
      <c r="C2974" s="139"/>
      <c r="D2974" s="139"/>
    </row>
    <row r="2975" spans="3:4" ht="12.95" customHeight="1">
      <c r="C2975" s="139"/>
      <c r="D2975" s="139"/>
    </row>
    <row r="2976" spans="3:4" ht="12.95" customHeight="1">
      <c r="C2976" s="139"/>
      <c r="D2976" s="139"/>
    </row>
    <row r="2977" spans="3:4" ht="12.95" customHeight="1">
      <c r="C2977" s="139"/>
      <c r="D2977" s="139"/>
    </row>
    <row r="2978" spans="3:4" ht="12.95" customHeight="1">
      <c r="C2978" s="139"/>
      <c r="D2978" s="139"/>
    </row>
    <row r="2979" spans="3:4" ht="12.95" customHeight="1">
      <c r="C2979" s="139"/>
      <c r="D2979" s="139"/>
    </row>
    <row r="2980" spans="3:4" ht="12.95" customHeight="1">
      <c r="C2980" s="139"/>
      <c r="D2980" s="139"/>
    </row>
    <row r="2981" spans="3:4" ht="12.95" customHeight="1">
      <c r="C2981" s="139"/>
      <c r="D2981" s="139"/>
    </row>
    <row r="2982" spans="3:4" ht="12.95" customHeight="1">
      <c r="C2982" s="139"/>
      <c r="D2982" s="139"/>
    </row>
    <row r="2983" spans="3:4" ht="12.95" customHeight="1">
      <c r="C2983" s="139"/>
      <c r="D2983" s="139"/>
    </row>
    <row r="2984" spans="3:4" ht="12.95" customHeight="1">
      <c r="C2984" s="139"/>
      <c r="D2984" s="139"/>
    </row>
    <row r="2985" spans="3:4" ht="12.95" customHeight="1">
      <c r="C2985" s="139"/>
      <c r="D2985" s="139"/>
    </row>
    <row r="2986" spans="3:4" ht="12.95" customHeight="1">
      <c r="C2986" s="139"/>
      <c r="D2986" s="139"/>
    </row>
    <row r="2987" spans="3:4" ht="12.95" customHeight="1">
      <c r="C2987" s="139"/>
      <c r="D2987" s="139"/>
    </row>
    <row r="2988" spans="3:4" ht="12.95" customHeight="1">
      <c r="C2988" s="139"/>
      <c r="D2988" s="139"/>
    </row>
    <row r="2989" spans="3:4" ht="12.95" customHeight="1">
      <c r="C2989" s="139"/>
      <c r="D2989" s="139"/>
    </row>
    <row r="2990" spans="3:4" ht="12.95" customHeight="1">
      <c r="C2990" s="139"/>
      <c r="D2990" s="139"/>
    </row>
    <row r="2991" spans="3:4" ht="12.95" customHeight="1">
      <c r="C2991" s="139"/>
      <c r="D2991" s="139"/>
    </row>
    <row r="2992" spans="3:4" ht="12.95" customHeight="1">
      <c r="C2992" s="139"/>
      <c r="D2992" s="139"/>
    </row>
    <row r="2993" spans="3:4" ht="12.95" customHeight="1">
      <c r="C2993" s="139"/>
      <c r="D2993" s="139"/>
    </row>
    <row r="2994" spans="3:4" ht="12.95" customHeight="1">
      <c r="C2994" s="139"/>
      <c r="D2994" s="139"/>
    </row>
    <row r="2995" spans="3:4" ht="12.95" customHeight="1">
      <c r="C2995" s="139"/>
      <c r="D2995" s="139"/>
    </row>
    <row r="2996" spans="3:4" ht="12.95" customHeight="1">
      <c r="C2996" s="139"/>
      <c r="D2996" s="139"/>
    </row>
    <row r="2997" spans="3:4" ht="12.95" customHeight="1">
      <c r="C2997" s="139"/>
      <c r="D2997" s="139"/>
    </row>
    <row r="2998" spans="3:4" ht="12.95" customHeight="1">
      <c r="C2998" s="139"/>
      <c r="D2998" s="139"/>
    </row>
    <row r="2999" spans="3:4" ht="12.95" customHeight="1">
      <c r="C2999" s="139"/>
      <c r="D2999" s="139"/>
    </row>
    <row r="3000" spans="3:4" ht="12.95" customHeight="1">
      <c r="C3000" s="139"/>
      <c r="D3000" s="139"/>
    </row>
    <row r="3001" spans="3:4" ht="12.95" customHeight="1">
      <c r="C3001" s="139"/>
      <c r="D3001" s="139"/>
    </row>
    <row r="3002" spans="3:4" ht="12.95" customHeight="1">
      <c r="C3002" s="139"/>
      <c r="D3002" s="139"/>
    </row>
    <row r="3003" spans="3:4" ht="12.95" customHeight="1">
      <c r="C3003" s="139"/>
      <c r="D3003" s="139"/>
    </row>
    <row r="3004" spans="3:4" ht="12.95" customHeight="1">
      <c r="C3004" s="139"/>
      <c r="D3004" s="139"/>
    </row>
    <row r="3005" spans="3:4" ht="12.95" customHeight="1">
      <c r="C3005" s="139"/>
      <c r="D3005" s="139"/>
    </row>
    <row r="3006" spans="3:4" ht="12.95" customHeight="1">
      <c r="C3006" s="139"/>
      <c r="D3006" s="139"/>
    </row>
    <row r="3007" spans="3:4" ht="12.95" customHeight="1">
      <c r="C3007" s="139"/>
      <c r="D3007" s="139"/>
    </row>
    <row r="3008" spans="3:4" ht="12.95" customHeight="1">
      <c r="C3008" s="139"/>
      <c r="D3008" s="139"/>
    </row>
    <row r="3009" spans="3:4" ht="12.95" customHeight="1">
      <c r="C3009" s="139"/>
      <c r="D3009" s="139"/>
    </row>
    <row r="3010" spans="3:4" ht="12.95" customHeight="1">
      <c r="C3010" s="139"/>
      <c r="D3010" s="139"/>
    </row>
    <row r="3011" spans="3:4" ht="12.95" customHeight="1">
      <c r="C3011" s="139"/>
      <c r="D3011" s="139"/>
    </row>
    <row r="3012" spans="3:4" ht="12.95" customHeight="1">
      <c r="C3012" s="139"/>
      <c r="D3012" s="139"/>
    </row>
    <row r="3013" spans="3:4" ht="12.95" customHeight="1">
      <c r="C3013" s="139"/>
      <c r="D3013" s="139"/>
    </row>
    <row r="3014" spans="3:4" ht="12.95" customHeight="1">
      <c r="C3014" s="139"/>
      <c r="D3014" s="139"/>
    </row>
    <row r="3015" spans="3:4" ht="12.95" customHeight="1">
      <c r="C3015" s="139"/>
      <c r="D3015" s="139"/>
    </row>
    <row r="3016" spans="3:4" ht="12.95" customHeight="1">
      <c r="C3016" s="139"/>
      <c r="D3016" s="139"/>
    </row>
    <row r="3017" spans="3:4" ht="12.95" customHeight="1">
      <c r="C3017" s="139"/>
      <c r="D3017" s="139"/>
    </row>
    <row r="3018" spans="3:4" ht="12.95" customHeight="1">
      <c r="C3018" s="139"/>
      <c r="D3018" s="139"/>
    </row>
    <row r="3019" spans="3:4" ht="12.95" customHeight="1">
      <c r="C3019" s="139"/>
      <c r="D3019" s="139"/>
    </row>
    <row r="3020" spans="3:4" ht="12.95" customHeight="1">
      <c r="C3020" s="139"/>
      <c r="D3020" s="139"/>
    </row>
    <row r="3021" spans="3:4" ht="12.95" customHeight="1">
      <c r="C3021" s="139"/>
      <c r="D3021" s="139"/>
    </row>
    <row r="3022" spans="3:4" ht="12.95" customHeight="1">
      <c r="C3022" s="139"/>
      <c r="D3022" s="139"/>
    </row>
    <row r="3023" spans="3:4" ht="12.95" customHeight="1">
      <c r="C3023" s="139"/>
      <c r="D3023" s="139"/>
    </row>
    <row r="3024" spans="3:4" ht="12.95" customHeight="1">
      <c r="C3024" s="139"/>
      <c r="D3024" s="139"/>
    </row>
    <row r="3025" spans="3:4" ht="12.95" customHeight="1">
      <c r="C3025" s="139"/>
      <c r="D3025" s="139"/>
    </row>
    <row r="3026" spans="3:4" ht="12.95" customHeight="1">
      <c r="C3026" s="139"/>
      <c r="D3026" s="139"/>
    </row>
    <row r="3027" spans="3:4" ht="12.95" customHeight="1">
      <c r="C3027" s="139"/>
      <c r="D3027" s="139"/>
    </row>
    <row r="3028" spans="3:4" ht="12.95" customHeight="1">
      <c r="C3028" s="139"/>
      <c r="D3028" s="139"/>
    </row>
    <row r="3029" spans="3:4" ht="12.95" customHeight="1">
      <c r="C3029" s="139"/>
      <c r="D3029" s="139"/>
    </row>
    <row r="3030" spans="3:4" ht="12.95" customHeight="1">
      <c r="C3030" s="139"/>
      <c r="D3030" s="139"/>
    </row>
    <row r="3031" spans="3:4" ht="12.95" customHeight="1">
      <c r="C3031" s="139"/>
      <c r="D3031" s="139"/>
    </row>
    <row r="3032" spans="3:4" ht="12.95" customHeight="1">
      <c r="C3032" s="139"/>
      <c r="D3032" s="139"/>
    </row>
    <row r="3033" spans="3:4" ht="12.95" customHeight="1">
      <c r="C3033" s="139"/>
      <c r="D3033" s="139"/>
    </row>
    <row r="3034" spans="3:4" ht="12.95" customHeight="1">
      <c r="C3034" s="139"/>
      <c r="D3034" s="139"/>
    </row>
    <row r="3035" spans="3:4" ht="12.95" customHeight="1">
      <c r="C3035" s="139"/>
      <c r="D3035" s="139"/>
    </row>
    <row r="3036" spans="3:4" ht="12.95" customHeight="1">
      <c r="C3036" s="139"/>
      <c r="D3036" s="139"/>
    </row>
    <row r="3037" spans="3:4" ht="12.95" customHeight="1">
      <c r="C3037" s="139"/>
      <c r="D3037" s="139"/>
    </row>
    <row r="3038" spans="3:4" ht="12.95" customHeight="1">
      <c r="C3038" s="139"/>
      <c r="D3038" s="139"/>
    </row>
    <row r="3039" spans="3:4" ht="12.95" customHeight="1">
      <c r="C3039" s="139"/>
      <c r="D3039" s="139"/>
    </row>
    <row r="3040" spans="3:4" ht="12.95" customHeight="1">
      <c r="C3040" s="139"/>
      <c r="D3040" s="139"/>
    </row>
    <row r="3041" spans="3:4" ht="12.95" customHeight="1">
      <c r="C3041" s="139"/>
      <c r="D3041" s="139"/>
    </row>
    <row r="3042" spans="3:4" ht="12.95" customHeight="1">
      <c r="C3042" s="139"/>
      <c r="D3042" s="139"/>
    </row>
    <row r="3043" spans="3:4" ht="12.95" customHeight="1">
      <c r="C3043" s="139"/>
      <c r="D3043" s="139"/>
    </row>
    <row r="3044" spans="3:4" ht="12.95" customHeight="1">
      <c r="C3044" s="139"/>
      <c r="D3044" s="139"/>
    </row>
    <row r="3045" spans="3:4" ht="12.95" customHeight="1">
      <c r="C3045" s="139"/>
      <c r="D3045" s="139"/>
    </row>
    <row r="3046" spans="3:4" ht="12.95" customHeight="1">
      <c r="C3046" s="139"/>
      <c r="D3046" s="139"/>
    </row>
    <row r="3047" spans="3:4" ht="12.95" customHeight="1">
      <c r="C3047" s="139"/>
      <c r="D3047" s="139"/>
    </row>
    <row r="3048" spans="3:4" ht="12.95" customHeight="1">
      <c r="C3048" s="139"/>
      <c r="D3048" s="139"/>
    </row>
    <row r="3049" spans="3:4" ht="12.95" customHeight="1">
      <c r="C3049" s="139"/>
      <c r="D3049" s="139"/>
    </row>
    <row r="3050" spans="3:4" ht="12.95" customHeight="1">
      <c r="C3050" s="139"/>
      <c r="D3050" s="139"/>
    </row>
    <row r="3051" spans="3:4" ht="12.95" customHeight="1">
      <c r="C3051" s="139"/>
      <c r="D3051" s="139"/>
    </row>
    <row r="3052" spans="3:4" ht="12.95" customHeight="1">
      <c r="C3052" s="139"/>
      <c r="D3052" s="139"/>
    </row>
    <row r="3053" spans="3:4" ht="12.95" customHeight="1">
      <c r="C3053" s="139"/>
      <c r="D3053" s="139"/>
    </row>
    <row r="3054" spans="3:4" ht="12.95" customHeight="1">
      <c r="C3054" s="139"/>
      <c r="D3054" s="139"/>
    </row>
    <row r="3055" spans="3:4" ht="12.95" customHeight="1">
      <c r="C3055" s="139"/>
      <c r="D3055" s="139"/>
    </row>
    <row r="3056" spans="3:4" ht="12.95" customHeight="1">
      <c r="C3056" s="139"/>
      <c r="D3056" s="139"/>
    </row>
    <row r="3057" spans="3:4" ht="12.95" customHeight="1">
      <c r="C3057" s="139"/>
      <c r="D3057" s="139"/>
    </row>
    <row r="3058" spans="3:4" ht="12.95" customHeight="1">
      <c r="C3058" s="139"/>
      <c r="D3058" s="139"/>
    </row>
    <row r="3059" spans="3:4" ht="12.95" customHeight="1">
      <c r="C3059" s="139"/>
      <c r="D3059" s="139"/>
    </row>
    <row r="3060" spans="3:4" ht="12.95" customHeight="1">
      <c r="C3060" s="139"/>
      <c r="D3060" s="139"/>
    </row>
    <row r="3061" spans="3:4" ht="12.95" customHeight="1">
      <c r="C3061" s="139"/>
      <c r="D3061" s="139"/>
    </row>
    <row r="3062" spans="3:4" ht="12.95" customHeight="1">
      <c r="C3062" s="139"/>
      <c r="D3062" s="139"/>
    </row>
    <row r="3063" spans="3:4" ht="12.95" customHeight="1">
      <c r="C3063" s="139"/>
      <c r="D3063" s="139"/>
    </row>
    <row r="3064" spans="3:4" ht="12.95" customHeight="1">
      <c r="C3064" s="139"/>
      <c r="D3064" s="139"/>
    </row>
    <row r="3065" spans="3:4" ht="12.95" customHeight="1">
      <c r="C3065" s="139"/>
      <c r="D3065" s="139"/>
    </row>
    <row r="3066" spans="3:4" ht="12.95" customHeight="1">
      <c r="C3066" s="139"/>
      <c r="D3066" s="139"/>
    </row>
    <row r="3067" spans="3:4" ht="12.95" customHeight="1">
      <c r="C3067" s="139"/>
      <c r="D3067" s="139"/>
    </row>
    <row r="3068" spans="3:4" ht="12.95" customHeight="1">
      <c r="C3068" s="139"/>
      <c r="D3068" s="139"/>
    </row>
    <row r="3069" spans="3:4" ht="12.95" customHeight="1">
      <c r="C3069" s="139"/>
      <c r="D3069" s="139"/>
    </row>
    <row r="3070" spans="3:4" ht="12.95" customHeight="1">
      <c r="C3070" s="139"/>
      <c r="D3070" s="139"/>
    </row>
    <row r="3071" spans="3:4" ht="12.95" customHeight="1">
      <c r="C3071" s="139"/>
      <c r="D3071" s="139"/>
    </row>
    <row r="3072" spans="3:4" ht="12.95" customHeight="1">
      <c r="C3072" s="139"/>
      <c r="D3072" s="139"/>
    </row>
    <row r="3073" spans="3:4" ht="12.95" customHeight="1">
      <c r="C3073" s="139"/>
      <c r="D3073" s="139"/>
    </row>
    <row r="3074" spans="3:4" ht="12.95" customHeight="1">
      <c r="C3074" s="139"/>
      <c r="D3074" s="139"/>
    </row>
    <row r="3075" spans="3:4" ht="12.95" customHeight="1">
      <c r="C3075" s="139"/>
      <c r="D3075" s="139"/>
    </row>
    <row r="3076" spans="3:4" ht="12.95" customHeight="1">
      <c r="C3076" s="139"/>
      <c r="D3076" s="139"/>
    </row>
    <row r="3077" spans="3:4" ht="12.95" customHeight="1">
      <c r="C3077" s="139"/>
      <c r="D3077" s="139"/>
    </row>
    <row r="3078" spans="3:4" ht="12.95" customHeight="1">
      <c r="C3078" s="139"/>
      <c r="D3078" s="139"/>
    </row>
    <row r="3079" spans="3:4" ht="12.95" customHeight="1">
      <c r="C3079" s="139"/>
      <c r="D3079" s="139"/>
    </row>
    <row r="3080" spans="3:4" ht="12.95" customHeight="1">
      <c r="C3080" s="139"/>
      <c r="D3080" s="139"/>
    </row>
    <row r="3081" spans="3:4" ht="12.95" customHeight="1">
      <c r="C3081" s="139"/>
      <c r="D3081" s="139"/>
    </row>
    <row r="3082" spans="3:4" ht="12.95" customHeight="1">
      <c r="C3082" s="139"/>
      <c r="D3082" s="139"/>
    </row>
    <row r="3083" spans="3:4" ht="12.95" customHeight="1">
      <c r="C3083" s="139"/>
      <c r="D3083" s="139"/>
    </row>
    <row r="3084" spans="3:4" ht="12.95" customHeight="1">
      <c r="C3084" s="139"/>
      <c r="D3084" s="139"/>
    </row>
    <row r="3085" spans="3:4" ht="12.95" customHeight="1">
      <c r="C3085" s="139"/>
      <c r="D3085" s="139"/>
    </row>
    <row r="3086" spans="3:4" ht="12.95" customHeight="1">
      <c r="C3086" s="139"/>
      <c r="D3086" s="139"/>
    </row>
    <row r="3087" spans="3:4" ht="12.95" customHeight="1">
      <c r="C3087" s="139"/>
      <c r="D3087" s="139"/>
    </row>
    <row r="3088" spans="3:4" ht="12.95" customHeight="1">
      <c r="C3088" s="139"/>
      <c r="D3088" s="139"/>
    </row>
    <row r="3089" spans="3:4" ht="12.95" customHeight="1">
      <c r="C3089" s="139"/>
      <c r="D3089" s="139"/>
    </row>
    <row r="3090" spans="3:4" ht="12.95" customHeight="1">
      <c r="C3090" s="139"/>
      <c r="D3090" s="139"/>
    </row>
    <row r="3091" spans="3:4" ht="12.95" customHeight="1">
      <c r="C3091" s="139"/>
      <c r="D3091" s="139"/>
    </row>
    <row r="3092" spans="3:4" ht="12.95" customHeight="1">
      <c r="C3092" s="139"/>
      <c r="D3092" s="139"/>
    </row>
    <row r="3093" spans="3:4" ht="12.95" customHeight="1">
      <c r="C3093" s="139"/>
      <c r="D3093" s="139"/>
    </row>
    <row r="3094" spans="3:4" ht="12.95" customHeight="1">
      <c r="C3094" s="139"/>
      <c r="D3094" s="139"/>
    </row>
    <row r="3095" spans="3:4" ht="12.95" customHeight="1">
      <c r="C3095" s="139"/>
      <c r="D3095" s="139"/>
    </row>
    <row r="3096" spans="3:4" ht="12.95" customHeight="1">
      <c r="C3096" s="139"/>
      <c r="D3096" s="139"/>
    </row>
    <row r="3097" spans="3:4" ht="12.95" customHeight="1">
      <c r="C3097" s="139"/>
      <c r="D3097" s="139"/>
    </row>
    <row r="3098" spans="3:4" ht="12.95" customHeight="1">
      <c r="C3098" s="139"/>
      <c r="D3098" s="139"/>
    </row>
    <row r="3099" spans="3:4" ht="12.95" customHeight="1">
      <c r="C3099" s="139"/>
      <c r="D3099" s="139"/>
    </row>
    <row r="3100" spans="3:4" ht="12.95" customHeight="1">
      <c r="C3100" s="139"/>
      <c r="D3100" s="139"/>
    </row>
    <row r="3101" spans="3:4" ht="12.95" customHeight="1">
      <c r="C3101" s="139"/>
      <c r="D3101" s="139"/>
    </row>
    <row r="3102" spans="3:4" ht="12.95" customHeight="1">
      <c r="C3102" s="139"/>
      <c r="D3102" s="139"/>
    </row>
    <row r="3103" spans="3:4" ht="12.95" customHeight="1">
      <c r="C3103" s="139"/>
      <c r="D3103" s="139"/>
    </row>
    <row r="3104" spans="3:4" ht="12.95" customHeight="1">
      <c r="C3104" s="139"/>
      <c r="D3104" s="139"/>
    </row>
    <row r="3105" spans="3:4" ht="12.95" customHeight="1">
      <c r="C3105" s="139"/>
      <c r="D3105" s="139"/>
    </row>
    <row r="3106" spans="3:4" ht="12.95" customHeight="1">
      <c r="C3106" s="139"/>
      <c r="D3106" s="139"/>
    </row>
    <row r="3107" spans="3:4" ht="12.95" customHeight="1">
      <c r="C3107" s="139"/>
      <c r="D3107" s="139"/>
    </row>
    <row r="3108" spans="3:4" ht="12.95" customHeight="1">
      <c r="C3108" s="139"/>
      <c r="D3108" s="139"/>
    </row>
    <row r="3109" spans="3:4" ht="12.95" customHeight="1">
      <c r="C3109" s="139"/>
      <c r="D3109" s="139"/>
    </row>
    <row r="3110" spans="3:4" ht="12.95" customHeight="1">
      <c r="C3110" s="139"/>
      <c r="D3110" s="139"/>
    </row>
    <row r="3111" spans="3:4" ht="12.95" customHeight="1">
      <c r="C3111" s="139"/>
      <c r="D3111" s="139"/>
    </row>
    <row r="3112" spans="3:4" ht="12.95" customHeight="1">
      <c r="C3112" s="139"/>
      <c r="D3112" s="139"/>
    </row>
    <row r="3113" spans="3:4" ht="12.95" customHeight="1">
      <c r="C3113" s="139"/>
      <c r="D3113" s="139"/>
    </row>
    <row r="3114" spans="3:4" ht="12.95" customHeight="1">
      <c r="C3114" s="139"/>
      <c r="D3114" s="139"/>
    </row>
    <row r="3115" spans="3:4" ht="12.95" customHeight="1">
      <c r="C3115" s="139"/>
      <c r="D3115" s="139"/>
    </row>
    <row r="3116" spans="3:4" ht="12.95" customHeight="1">
      <c r="C3116" s="139"/>
      <c r="D3116" s="139"/>
    </row>
    <row r="3117" spans="3:4" ht="12.95" customHeight="1">
      <c r="C3117" s="139"/>
      <c r="D3117" s="139"/>
    </row>
    <row r="3118" spans="3:4" ht="12.95" customHeight="1">
      <c r="C3118" s="139"/>
      <c r="D3118" s="139"/>
    </row>
    <row r="3119" spans="3:4" ht="12.95" customHeight="1">
      <c r="C3119" s="139"/>
      <c r="D3119" s="139"/>
    </row>
    <row r="3120" spans="3:4" ht="12.95" customHeight="1">
      <c r="C3120" s="139"/>
      <c r="D3120" s="139"/>
    </row>
    <row r="3121" spans="3:4" ht="12.95" customHeight="1">
      <c r="C3121" s="139"/>
      <c r="D3121" s="139"/>
    </row>
    <row r="3122" spans="3:4" ht="12.95" customHeight="1">
      <c r="C3122" s="139"/>
      <c r="D3122" s="139"/>
    </row>
    <row r="3123" spans="3:4" ht="12.95" customHeight="1">
      <c r="C3123" s="139"/>
      <c r="D3123" s="139"/>
    </row>
    <row r="3124" spans="3:4" ht="12.95" customHeight="1">
      <c r="C3124" s="139"/>
      <c r="D3124" s="139"/>
    </row>
    <row r="3125" spans="3:4" ht="12.95" customHeight="1">
      <c r="C3125" s="139"/>
      <c r="D3125" s="139"/>
    </row>
    <row r="3126" spans="3:4" ht="12.95" customHeight="1">
      <c r="C3126" s="139"/>
      <c r="D3126" s="139"/>
    </row>
    <row r="3127" spans="3:4" ht="12.95" customHeight="1">
      <c r="C3127" s="139"/>
      <c r="D3127" s="139"/>
    </row>
    <row r="3128" spans="3:4" ht="12.95" customHeight="1">
      <c r="C3128" s="139"/>
      <c r="D3128" s="139"/>
    </row>
    <row r="3129" spans="3:4" ht="12.95" customHeight="1">
      <c r="C3129" s="139"/>
      <c r="D3129" s="139"/>
    </row>
    <row r="3130" spans="3:4" ht="12.95" customHeight="1">
      <c r="C3130" s="139"/>
      <c r="D3130" s="139"/>
    </row>
    <row r="3131" spans="3:4" ht="12.95" customHeight="1">
      <c r="C3131" s="139"/>
      <c r="D3131" s="139"/>
    </row>
    <row r="3132" spans="3:4" ht="12.95" customHeight="1">
      <c r="C3132" s="139"/>
      <c r="D3132" s="139"/>
    </row>
    <row r="3133" spans="3:4" ht="12.95" customHeight="1">
      <c r="C3133" s="139"/>
      <c r="D3133" s="139"/>
    </row>
    <row r="3134" spans="3:4" ht="12.95" customHeight="1">
      <c r="C3134" s="139"/>
      <c r="D3134" s="139"/>
    </row>
    <row r="3135" spans="3:4" ht="12.95" customHeight="1">
      <c r="C3135" s="139"/>
      <c r="D3135" s="139"/>
    </row>
    <row r="3136" spans="3:4" ht="12.95" customHeight="1">
      <c r="C3136" s="139"/>
      <c r="D3136" s="139"/>
    </row>
    <row r="3137" spans="3:4" ht="12.95" customHeight="1">
      <c r="C3137" s="139"/>
      <c r="D3137" s="139"/>
    </row>
    <row r="3138" spans="3:4" ht="12.95" customHeight="1">
      <c r="C3138" s="139"/>
      <c r="D3138" s="139"/>
    </row>
    <row r="3139" spans="3:4" ht="12.95" customHeight="1">
      <c r="C3139" s="139"/>
      <c r="D3139" s="139"/>
    </row>
    <row r="3140" spans="3:4" ht="12.95" customHeight="1">
      <c r="C3140" s="139"/>
      <c r="D3140" s="139"/>
    </row>
    <row r="3141" spans="3:4" ht="12.95" customHeight="1">
      <c r="C3141" s="139"/>
      <c r="D3141" s="139"/>
    </row>
    <row r="3142" spans="3:4" ht="12.95" customHeight="1">
      <c r="C3142" s="139"/>
      <c r="D3142" s="139"/>
    </row>
    <row r="3143" spans="3:4" ht="12.95" customHeight="1">
      <c r="C3143" s="139"/>
      <c r="D3143" s="139"/>
    </row>
    <row r="3144" spans="3:4" ht="12.95" customHeight="1">
      <c r="C3144" s="139"/>
      <c r="D3144" s="139"/>
    </row>
    <row r="3145" spans="3:4" ht="12.95" customHeight="1">
      <c r="C3145" s="139"/>
      <c r="D3145" s="139"/>
    </row>
    <row r="3146" spans="3:4" ht="12.95" customHeight="1">
      <c r="C3146" s="139"/>
      <c r="D3146" s="139"/>
    </row>
    <row r="3147" spans="3:4" ht="12.95" customHeight="1">
      <c r="C3147" s="139"/>
      <c r="D3147" s="139"/>
    </row>
    <row r="3148" spans="3:4" ht="12.95" customHeight="1">
      <c r="C3148" s="139"/>
      <c r="D3148" s="139"/>
    </row>
    <row r="3149" spans="3:4" ht="12.95" customHeight="1">
      <c r="C3149" s="139"/>
      <c r="D3149" s="139"/>
    </row>
    <row r="3150" spans="3:4" ht="12.95" customHeight="1">
      <c r="C3150" s="139"/>
      <c r="D3150" s="139"/>
    </row>
    <row r="3151" spans="3:4" ht="12.95" customHeight="1">
      <c r="C3151" s="139"/>
      <c r="D3151" s="139"/>
    </row>
    <row r="3152" spans="3:4" ht="12.95" customHeight="1">
      <c r="C3152" s="139"/>
      <c r="D3152" s="139"/>
    </row>
    <row r="3153" spans="3:4" ht="12.95" customHeight="1">
      <c r="C3153" s="139"/>
      <c r="D3153" s="139"/>
    </row>
    <row r="3154" spans="3:4" ht="12.95" customHeight="1">
      <c r="C3154" s="139"/>
      <c r="D3154" s="139"/>
    </row>
    <row r="3155" spans="3:4" ht="12.95" customHeight="1">
      <c r="C3155" s="139"/>
      <c r="D3155" s="139"/>
    </row>
    <row r="3156" spans="3:4" ht="12.95" customHeight="1">
      <c r="C3156" s="139"/>
      <c r="D3156" s="139"/>
    </row>
    <row r="3157" spans="3:4" ht="12.95" customHeight="1">
      <c r="C3157" s="139"/>
      <c r="D3157" s="139"/>
    </row>
    <row r="3158" spans="3:4" ht="12.95" customHeight="1">
      <c r="C3158" s="139"/>
      <c r="D3158" s="139"/>
    </row>
    <row r="3159" spans="3:4" ht="12.95" customHeight="1">
      <c r="C3159" s="139"/>
      <c r="D3159" s="139"/>
    </row>
    <row r="3160" spans="3:4" ht="12.95" customHeight="1">
      <c r="C3160" s="139"/>
      <c r="D3160" s="139"/>
    </row>
    <row r="3161" spans="3:4" ht="12.95" customHeight="1">
      <c r="C3161" s="139"/>
      <c r="D3161" s="139"/>
    </row>
    <row r="3162" spans="3:4" ht="12.95" customHeight="1">
      <c r="C3162" s="139"/>
      <c r="D3162" s="139"/>
    </row>
    <row r="3163" spans="3:4" ht="12.95" customHeight="1">
      <c r="C3163" s="139"/>
      <c r="D3163" s="139"/>
    </row>
    <row r="3164" spans="3:4" ht="12.95" customHeight="1">
      <c r="C3164" s="139"/>
      <c r="D3164" s="139"/>
    </row>
    <row r="3165" spans="3:4" ht="12.95" customHeight="1">
      <c r="C3165" s="139"/>
      <c r="D3165" s="139"/>
    </row>
    <row r="3166" spans="3:4" ht="12.95" customHeight="1">
      <c r="C3166" s="139"/>
      <c r="D3166" s="139"/>
    </row>
    <row r="3167" spans="3:4" ht="12.95" customHeight="1">
      <c r="C3167" s="139"/>
      <c r="D3167" s="139"/>
    </row>
    <row r="3168" spans="3:4" ht="12.95" customHeight="1">
      <c r="C3168" s="139"/>
      <c r="D3168" s="139"/>
    </row>
    <row r="3169" spans="3:4" ht="12.95" customHeight="1">
      <c r="C3169" s="139"/>
      <c r="D3169" s="139"/>
    </row>
    <row r="3170" spans="3:4" ht="12.95" customHeight="1">
      <c r="C3170" s="139"/>
      <c r="D3170" s="139"/>
    </row>
    <row r="3171" spans="3:4" ht="12.95" customHeight="1">
      <c r="C3171" s="139"/>
      <c r="D3171" s="139"/>
    </row>
    <row r="3172" spans="3:4" ht="12.95" customHeight="1">
      <c r="C3172" s="139"/>
      <c r="D3172" s="139"/>
    </row>
    <row r="3173" spans="3:4" ht="12.95" customHeight="1">
      <c r="C3173" s="139"/>
      <c r="D3173" s="139"/>
    </row>
    <row r="3174" spans="3:4" ht="12.95" customHeight="1">
      <c r="C3174" s="139"/>
      <c r="D3174" s="139"/>
    </row>
    <row r="3175" spans="3:4" ht="12.95" customHeight="1">
      <c r="C3175" s="139"/>
      <c r="D3175" s="139"/>
    </row>
    <row r="3176" spans="3:4" ht="12.95" customHeight="1">
      <c r="C3176" s="139"/>
      <c r="D3176" s="139"/>
    </row>
    <row r="3177" spans="3:4" ht="12.95" customHeight="1">
      <c r="C3177" s="139"/>
      <c r="D3177" s="139"/>
    </row>
    <row r="3178" spans="3:4" ht="12.95" customHeight="1">
      <c r="C3178" s="139"/>
      <c r="D3178" s="139"/>
    </row>
    <row r="3179" spans="3:4" ht="12.95" customHeight="1">
      <c r="C3179" s="139"/>
      <c r="D3179" s="139"/>
    </row>
    <row r="3180" spans="3:4" ht="12.95" customHeight="1">
      <c r="C3180" s="139"/>
      <c r="D3180" s="139"/>
    </row>
    <row r="3181" spans="3:4" ht="12.95" customHeight="1">
      <c r="C3181" s="139"/>
      <c r="D3181" s="139"/>
    </row>
    <row r="3182" spans="3:4" ht="12.95" customHeight="1">
      <c r="C3182" s="139"/>
      <c r="D3182" s="139"/>
    </row>
    <row r="3183" spans="3:4" ht="12.95" customHeight="1">
      <c r="C3183" s="139"/>
      <c r="D3183" s="139"/>
    </row>
    <row r="3184" spans="3:4" ht="12.95" customHeight="1">
      <c r="C3184" s="139"/>
      <c r="D3184" s="139"/>
    </row>
    <row r="3185" spans="3:4" ht="12.95" customHeight="1">
      <c r="C3185" s="139"/>
      <c r="D3185" s="139"/>
    </row>
    <row r="3186" spans="3:4" ht="12.95" customHeight="1">
      <c r="C3186" s="139"/>
      <c r="D3186" s="139"/>
    </row>
    <row r="3187" spans="3:4" ht="12.95" customHeight="1">
      <c r="C3187" s="139"/>
      <c r="D3187" s="139"/>
    </row>
    <row r="3188" spans="3:4" ht="12.95" customHeight="1">
      <c r="C3188" s="139"/>
      <c r="D3188" s="139"/>
    </row>
    <row r="3189" spans="3:4" ht="12.95" customHeight="1">
      <c r="C3189" s="139"/>
      <c r="D3189" s="139"/>
    </row>
    <row r="3190" spans="3:4" ht="12.95" customHeight="1">
      <c r="C3190" s="139"/>
      <c r="D3190" s="139"/>
    </row>
    <row r="3191" spans="3:4" ht="12.95" customHeight="1">
      <c r="C3191" s="139"/>
      <c r="D3191" s="139"/>
    </row>
    <row r="3192" spans="3:4" ht="12.95" customHeight="1">
      <c r="C3192" s="139"/>
      <c r="D3192" s="139"/>
    </row>
    <row r="3193" spans="3:4" ht="12.95" customHeight="1">
      <c r="C3193" s="139"/>
      <c r="D3193" s="139"/>
    </row>
    <row r="3194" spans="3:4" ht="12.95" customHeight="1">
      <c r="C3194" s="139"/>
      <c r="D3194" s="139"/>
    </row>
    <row r="3195" spans="3:4" ht="12.95" customHeight="1">
      <c r="C3195" s="139"/>
      <c r="D3195" s="139"/>
    </row>
    <row r="3196" spans="3:4" ht="12.95" customHeight="1">
      <c r="C3196" s="139"/>
      <c r="D3196" s="139"/>
    </row>
    <row r="3197" spans="3:4" ht="12.95" customHeight="1">
      <c r="C3197" s="139"/>
      <c r="D3197" s="139"/>
    </row>
    <row r="3198" spans="3:4" ht="12.95" customHeight="1">
      <c r="C3198" s="139"/>
      <c r="D3198" s="139"/>
    </row>
    <row r="3199" spans="3:4" ht="12.95" customHeight="1">
      <c r="C3199" s="139"/>
      <c r="D3199" s="139"/>
    </row>
    <row r="3200" spans="3:4" ht="12.95" customHeight="1">
      <c r="C3200" s="139"/>
      <c r="D3200" s="139"/>
    </row>
    <row r="3201" spans="3:4" ht="12.95" customHeight="1">
      <c r="C3201" s="139"/>
      <c r="D3201" s="139"/>
    </row>
    <row r="3202" spans="3:4" ht="12.95" customHeight="1">
      <c r="C3202" s="139"/>
      <c r="D3202" s="139"/>
    </row>
    <row r="3203" spans="3:4" ht="12.95" customHeight="1">
      <c r="C3203" s="139"/>
      <c r="D3203" s="139"/>
    </row>
    <row r="3204" spans="3:4" ht="12.95" customHeight="1">
      <c r="C3204" s="139"/>
      <c r="D3204" s="139"/>
    </row>
    <row r="3205" spans="3:4" ht="12.95" customHeight="1">
      <c r="C3205" s="139"/>
      <c r="D3205" s="139"/>
    </row>
    <row r="3206" spans="3:4" ht="12.95" customHeight="1">
      <c r="C3206" s="139"/>
      <c r="D3206" s="139"/>
    </row>
    <row r="3207" spans="3:4" ht="12.95" customHeight="1">
      <c r="C3207" s="139"/>
      <c r="D3207" s="139"/>
    </row>
    <row r="3208" spans="3:4" ht="12.95" customHeight="1">
      <c r="C3208" s="139"/>
      <c r="D3208" s="139"/>
    </row>
    <row r="3209" spans="3:4" ht="12.95" customHeight="1">
      <c r="C3209" s="139"/>
      <c r="D3209" s="139"/>
    </row>
    <row r="3210" spans="3:4" ht="12.95" customHeight="1">
      <c r="C3210" s="139"/>
      <c r="D3210" s="139"/>
    </row>
    <row r="3211" spans="3:4" ht="12.95" customHeight="1">
      <c r="C3211" s="139"/>
      <c r="D3211" s="139"/>
    </row>
    <row r="3212" spans="3:4" ht="12.95" customHeight="1">
      <c r="C3212" s="139"/>
      <c r="D3212" s="139"/>
    </row>
    <row r="3213" spans="3:4" ht="12.95" customHeight="1">
      <c r="C3213" s="139"/>
      <c r="D3213" s="139"/>
    </row>
    <row r="3214" spans="3:4" ht="12.95" customHeight="1">
      <c r="C3214" s="139"/>
      <c r="D3214" s="139"/>
    </row>
    <row r="3215" spans="3:4" ht="12.95" customHeight="1">
      <c r="C3215" s="139"/>
      <c r="D3215" s="139"/>
    </row>
    <row r="3216" spans="3:4" ht="12.95" customHeight="1">
      <c r="C3216" s="139"/>
      <c r="D3216" s="139"/>
    </row>
    <row r="3217" spans="3:4" ht="12.95" customHeight="1">
      <c r="C3217" s="139"/>
      <c r="D3217" s="139"/>
    </row>
    <row r="3218" spans="3:4" ht="12.95" customHeight="1">
      <c r="C3218" s="139"/>
      <c r="D3218" s="139"/>
    </row>
    <row r="3219" spans="3:4" ht="12.95" customHeight="1">
      <c r="C3219" s="139"/>
      <c r="D3219" s="139"/>
    </row>
    <row r="3220" spans="3:4" ht="12.95" customHeight="1">
      <c r="C3220" s="139"/>
      <c r="D3220" s="139"/>
    </row>
    <row r="3221" spans="3:4" ht="12.95" customHeight="1">
      <c r="C3221" s="139"/>
      <c r="D3221" s="139"/>
    </row>
    <row r="3222" spans="3:4" ht="12.95" customHeight="1">
      <c r="C3222" s="139"/>
      <c r="D3222" s="139"/>
    </row>
    <row r="3223" spans="3:4" ht="12.95" customHeight="1">
      <c r="C3223" s="139"/>
      <c r="D3223" s="139"/>
    </row>
    <row r="3224" spans="3:4" ht="12.95" customHeight="1">
      <c r="C3224" s="139"/>
      <c r="D3224" s="139"/>
    </row>
    <row r="3225" spans="3:4" ht="12.95" customHeight="1">
      <c r="C3225" s="139"/>
      <c r="D3225" s="139"/>
    </row>
    <row r="3226" spans="3:4" ht="12.95" customHeight="1">
      <c r="C3226" s="139"/>
      <c r="D3226" s="139"/>
    </row>
    <row r="3227" spans="3:4" ht="12.95" customHeight="1">
      <c r="C3227" s="139"/>
      <c r="D3227" s="139"/>
    </row>
    <row r="3228" spans="3:4" ht="12.95" customHeight="1">
      <c r="C3228" s="139"/>
      <c r="D3228" s="139"/>
    </row>
    <row r="3229" spans="3:4" ht="12.95" customHeight="1">
      <c r="C3229" s="139"/>
      <c r="D3229" s="139"/>
    </row>
    <row r="3230" spans="3:4" ht="12.95" customHeight="1">
      <c r="C3230" s="139"/>
      <c r="D3230" s="139"/>
    </row>
    <row r="3231" spans="3:4" ht="12.95" customHeight="1">
      <c r="C3231" s="139"/>
      <c r="D3231" s="139"/>
    </row>
    <row r="3232" spans="3:4" ht="12.95" customHeight="1">
      <c r="C3232" s="139"/>
      <c r="D3232" s="139"/>
    </row>
    <row r="3233" spans="3:4" ht="12.95" customHeight="1">
      <c r="C3233" s="139"/>
      <c r="D3233" s="139"/>
    </row>
    <row r="3234" spans="3:4" ht="12.95" customHeight="1">
      <c r="C3234" s="139"/>
      <c r="D3234" s="139"/>
    </row>
    <row r="3235" spans="3:4" ht="12.95" customHeight="1">
      <c r="C3235" s="139"/>
      <c r="D3235" s="139"/>
    </row>
    <row r="3236" spans="3:4" ht="12.95" customHeight="1">
      <c r="C3236" s="139"/>
      <c r="D3236" s="139"/>
    </row>
    <row r="3237" spans="3:4" ht="12.95" customHeight="1">
      <c r="C3237" s="139"/>
      <c r="D3237" s="139"/>
    </row>
    <row r="3238" spans="3:4" ht="12.95" customHeight="1">
      <c r="C3238" s="139"/>
      <c r="D3238" s="139"/>
    </row>
    <row r="3239" spans="3:4" ht="12.95" customHeight="1">
      <c r="C3239" s="139"/>
      <c r="D3239" s="139"/>
    </row>
    <row r="3240" spans="3:4" ht="12.95" customHeight="1">
      <c r="C3240" s="139"/>
      <c r="D3240" s="139"/>
    </row>
    <row r="3241" spans="3:4" ht="12.95" customHeight="1">
      <c r="C3241" s="139"/>
      <c r="D3241" s="139"/>
    </row>
    <row r="3242" spans="3:4" ht="12.95" customHeight="1">
      <c r="C3242" s="139"/>
      <c r="D3242" s="139"/>
    </row>
    <row r="3243" spans="3:4" ht="12.95" customHeight="1">
      <c r="C3243" s="139"/>
      <c r="D3243" s="139"/>
    </row>
    <row r="3244" spans="3:4" ht="12.95" customHeight="1">
      <c r="C3244" s="139"/>
      <c r="D3244" s="139"/>
    </row>
    <row r="3245" spans="3:4" ht="12.95" customHeight="1">
      <c r="C3245" s="139"/>
      <c r="D3245" s="139"/>
    </row>
    <row r="3246" spans="3:4" ht="12.95" customHeight="1">
      <c r="C3246" s="139"/>
      <c r="D3246" s="139"/>
    </row>
    <row r="3247" spans="3:4" ht="12.95" customHeight="1">
      <c r="C3247" s="139"/>
      <c r="D3247" s="139"/>
    </row>
    <row r="3248" spans="3:4" ht="12.95" customHeight="1">
      <c r="C3248" s="139"/>
      <c r="D3248" s="139"/>
    </row>
    <row r="3249" spans="3:4" ht="12.95" customHeight="1">
      <c r="C3249" s="139"/>
      <c r="D3249" s="139"/>
    </row>
    <row r="3250" spans="3:4" ht="12.95" customHeight="1">
      <c r="C3250" s="139"/>
      <c r="D3250" s="139"/>
    </row>
    <row r="3251" spans="3:4" ht="12.95" customHeight="1">
      <c r="C3251" s="139"/>
      <c r="D3251" s="139"/>
    </row>
    <row r="3252" spans="3:4" ht="12.95" customHeight="1">
      <c r="C3252" s="139"/>
      <c r="D3252" s="139"/>
    </row>
    <row r="3253" spans="3:4" ht="12.95" customHeight="1">
      <c r="C3253" s="139"/>
      <c r="D3253" s="139"/>
    </row>
    <row r="3254" spans="3:4" ht="12.95" customHeight="1">
      <c r="C3254" s="139"/>
      <c r="D3254" s="139"/>
    </row>
    <row r="3255" spans="3:4" ht="12.95" customHeight="1">
      <c r="C3255" s="139"/>
      <c r="D3255" s="139"/>
    </row>
    <row r="3256" spans="3:4" ht="12.95" customHeight="1">
      <c r="C3256" s="139"/>
      <c r="D3256" s="139"/>
    </row>
    <row r="3257" spans="3:4" ht="12.95" customHeight="1">
      <c r="C3257" s="139"/>
      <c r="D3257" s="139"/>
    </row>
    <row r="3258" spans="3:4" ht="12.95" customHeight="1">
      <c r="C3258" s="139"/>
      <c r="D3258" s="139"/>
    </row>
    <row r="3259" spans="3:4" ht="12.95" customHeight="1">
      <c r="C3259" s="139"/>
      <c r="D3259" s="139"/>
    </row>
    <row r="3260" spans="3:4" ht="12.95" customHeight="1">
      <c r="C3260" s="139"/>
      <c r="D3260" s="139"/>
    </row>
    <row r="3261" spans="3:4" ht="12.95" customHeight="1">
      <c r="C3261" s="139"/>
      <c r="D3261" s="139"/>
    </row>
    <row r="3262" spans="3:4" ht="12.95" customHeight="1">
      <c r="C3262" s="139"/>
      <c r="D3262" s="139"/>
    </row>
    <row r="3263" spans="3:4" ht="12.95" customHeight="1">
      <c r="C3263" s="139"/>
      <c r="D3263" s="139"/>
    </row>
    <row r="3264" spans="3:4" ht="12.95" customHeight="1">
      <c r="C3264" s="139"/>
      <c r="D3264" s="139"/>
    </row>
    <row r="3265" spans="3:4" ht="12.95" customHeight="1">
      <c r="C3265" s="139"/>
      <c r="D3265" s="139"/>
    </row>
    <row r="3266" spans="3:4" ht="12.95" customHeight="1">
      <c r="C3266" s="139"/>
      <c r="D3266" s="139"/>
    </row>
    <row r="3267" spans="3:4" ht="12.95" customHeight="1">
      <c r="C3267" s="139"/>
      <c r="D3267" s="139"/>
    </row>
    <row r="3268" spans="3:4" ht="12.95" customHeight="1">
      <c r="C3268" s="139"/>
      <c r="D3268" s="139"/>
    </row>
    <row r="3269" spans="3:4" ht="12.95" customHeight="1">
      <c r="C3269" s="139"/>
      <c r="D3269" s="139"/>
    </row>
    <row r="3270" spans="3:4" ht="12.95" customHeight="1">
      <c r="C3270" s="139"/>
      <c r="D3270" s="139"/>
    </row>
    <row r="3271" spans="3:4" ht="12.95" customHeight="1">
      <c r="C3271" s="139"/>
      <c r="D3271" s="139"/>
    </row>
    <row r="3272" spans="3:4" ht="12.95" customHeight="1">
      <c r="C3272" s="139"/>
      <c r="D3272" s="139"/>
    </row>
    <row r="3273" spans="3:4" ht="12.95" customHeight="1">
      <c r="C3273" s="139"/>
      <c r="D3273" s="139"/>
    </row>
    <row r="3274" spans="3:4" ht="12.95" customHeight="1">
      <c r="C3274" s="139"/>
      <c r="D3274" s="139"/>
    </row>
    <row r="3275" spans="3:4" ht="12.95" customHeight="1">
      <c r="C3275" s="139"/>
      <c r="D3275" s="139"/>
    </row>
    <row r="3276" spans="3:4" ht="12.95" customHeight="1">
      <c r="C3276" s="139"/>
      <c r="D3276" s="139"/>
    </row>
    <row r="3277" spans="3:4" ht="12.95" customHeight="1">
      <c r="C3277" s="139"/>
      <c r="D3277" s="139"/>
    </row>
    <row r="3278" spans="3:4" ht="12.95" customHeight="1">
      <c r="C3278" s="139"/>
      <c r="D3278" s="139"/>
    </row>
    <row r="3279" spans="3:4" ht="12.95" customHeight="1">
      <c r="C3279" s="139"/>
      <c r="D3279" s="139"/>
    </row>
    <row r="3280" spans="3:4" ht="12.95" customHeight="1">
      <c r="C3280" s="139"/>
      <c r="D3280" s="139"/>
    </row>
    <row r="3281" spans="3:4" ht="12.95" customHeight="1">
      <c r="C3281" s="139"/>
      <c r="D3281" s="139"/>
    </row>
    <row r="3282" spans="3:4" ht="12.95" customHeight="1">
      <c r="C3282" s="139"/>
      <c r="D3282" s="139"/>
    </row>
    <row r="3283" spans="3:4" ht="12.95" customHeight="1">
      <c r="C3283" s="139"/>
      <c r="D3283" s="139"/>
    </row>
    <row r="3284" spans="3:4" ht="12.95" customHeight="1">
      <c r="C3284" s="139"/>
      <c r="D3284" s="139"/>
    </row>
    <row r="3285" spans="3:4" ht="12.95" customHeight="1">
      <c r="C3285" s="139"/>
      <c r="D3285" s="139"/>
    </row>
    <row r="3286" spans="3:4" ht="12.95" customHeight="1">
      <c r="C3286" s="139"/>
      <c r="D3286" s="139"/>
    </row>
    <row r="3287" spans="3:4" ht="12.95" customHeight="1">
      <c r="C3287" s="139"/>
      <c r="D3287" s="139"/>
    </row>
    <row r="3288" spans="3:4" ht="12.95" customHeight="1">
      <c r="C3288" s="139"/>
      <c r="D3288" s="139"/>
    </row>
    <row r="3289" spans="3:4" ht="12.95" customHeight="1">
      <c r="C3289" s="139"/>
      <c r="D3289" s="139"/>
    </row>
    <row r="3290" spans="3:4" ht="12.95" customHeight="1">
      <c r="C3290" s="139"/>
      <c r="D3290" s="139"/>
    </row>
    <row r="3291" spans="3:4" ht="12.95" customHeight="1">
      <c r="C3291" s="139"/>
      <c r="D3291" s="139"/>
    </row>
    <row r="3292" spans="3:4" ht="12.95" customHeight="1">
      <c r="C3292" s="139"/>
      <c r="D3292" s="139"/>
    </row>
    <row r="3293" spans="3:4" ht="12.95" customHeight="1">
      <c r="C3293" s="139"/>
      <c r="D3293" s="139"/>
    </row>
    <row r="3294" spans="3:4" ht="12.95" customHeight="1">
      <c r="C3294" s="139"/>
      <c r="D3294" s="139"/>
    </row>
    <row r="3295" spans="3:4" ht="12.95" customHeight="1">
      <c r="C3295" s="139"/>
      <c r="D3295" s="139"/>
    </row>
    <row r="3296" spans="3:4" ht="12.95" customHeight="1">
      <c r="C3296" s="139"/>
      <c r="D3296" s="139"/>
    </row>
    <row r="3297" spans="3:4" ht="12.95" customHeight="1">
      <c r="C3297" s="139"/>
      <c r="D3297" s="139"/>
    </row>
    <row r="3298" spans="3:4" ht="12.95" customHeight="1">
      <c r="C3298" s="139"/>
      <c r="D3298" s="139"/>
    </row>
    <row r="3299" spans="3:4" ht="12.95" customHeight="1">
      <c r="C3299" s="139"/>
      <c r="D3299" s="139"/>
    </row>
    <row r="3300" spans="3:4" ht="12.95" customHeight="1">
      <c r="C3300" s="139"/>
      <c r="D3300" s="139"/>
    </row>
    <row r="3301" spans="3:4" ht="12.95" customHeight="1">
      <c r="C3301" s="139"/>
      <c r="D3301" s="139"/>
    </row>
    <row r="3302" spans="3:4" ht="12.95" customHeight="1">
      <c r="C3302" s="139"/>
      <c r="D3302" s="139"/>
    </row>
    <row r="3303" spans="3:4" ht="12.95" customHeight="1">
      <c r="C3303" s="139"/>
      <c r="D3303" s="139"/>
    </row>
    <row r="3304" spans="3:4" ht="12.95" customHeight="1">
      <c r="C3304" s="139"/>
      <c r="D3304" s="139"/>
    </row>
    <row r="3305" spans="3:4" ht="12.95" customHeight="1">
      <c r="C3305" s="139"/>
      <c r="D3305" s="139"/>
    </row>
    <row r="3306" spans="3:4" ht="12.95" customHeight="1">
      <c r="C3306" s="139"/>
      <c r="D3306" s="139"/>
    </row>
    <row r="3307" spans="3:4" ht="12.95" customHeight="1">
      <c r="C3307" s="139"/>
      <c r="D3307" s="139"/>
    </row>
    <row r="3308" spans="3:4" ht="12.95" customHeight="1">
      <c r="C3308" s="139"/>
      <c r="D3308" s="139"/>
    </row>
    <row r="3309" spans="3:4" ht="12.95" customHeight="1">
      <c r="C3309" s="139"/>
      <c r="D3309" s="139"/>
    </row>
    <row r="3310" spans="3:4" ht="12.95" customHeight="1">
      <c r="C3310" s="139"/>
      <c r="D3310" s="139"/>
    </row>
    <row r="3311" spans="3:4" ht="12.95" customHeight="1">
      <c r="C3311" s="139"/>
      <c r="D3311" s="139"/>
    </row>
    <row r="3312" spans="3:4" ht="12.95" customHeight="1">
      <c r="C3312" s="139"/>
      <c r="D3312" s="139"/>
    </row>
    <row r="3313" spans="3:4" ht="12.95" customHeight="1">
      <c r="C3313" s="139"/>
      <c r="D3313" s="139"/>
    </row>
    <row r="3314" spans="3:4" ht="12.95" customHeight="1">
      <c r="C3314" s="139"/>
      <c r="D3314" s="139"/>
    </row>
    <row r="3315" spans="3:4" ht="12.95" customHeight="1">
      <c r="C3315" s="139"/>
      <c r="D3315" s="139"/>
    </row>
    <row r="3316" spans="3:4" ht="12.95" customHeight="1">
      <c r="C3316" s="139"/>
      <c r="D3316" s="139"/>
    </row>
    <row r="3317" spans="3:4" ht="12.95" customHeight="1">
      <c r="C3317" s="139"/>
      <c r="D3317" s="139"/>
    </row>
    <row r="3318" spans="3:4" ht="12.95" customHeight="1">
      <c r="C3318" s="139"/>
      <c r="D3318" s="139"/>
    </row>
    <row r="3319" spans="3:4" ht="12.95" customHeight="1">
      <c r="C3319" s="139"/>
      <c r="D3319" s="139"/>
    </row>
    <row r="3320" spans="3:4" ht="12.95" customHeight="1">
      <c r="C3320" s="139"/>
      <c r="D3320" s="139"/>
    </row>
    <row r="3321" spans="3:4" ht="12.95" customHeight="1">
      <c r="C3321" s="139"/>
      <c r="D3321" s="139"/>
    </row>
    <row r="3322" spans="3:4" ht="12.95" customHeight="1">
      <c r="C3322" s="139"/>
      <c r="D3322" s="139"/>
    </row>
    <row r="3323" spans="3:4" ht="12.95" customHeight="1">
      <c r="C3323" s="139"/>
      <c r="D3323" s="139"/>
    </row>
    <row r="3324" spans="3:4" ht="12.95" customHeight="1">
      <c r="C3324" s="139"/>
      <c r="D3324" s="139"/>
    </row>
    <row r="3325" spans="3:4" ht="12.95" customHeight="1">
      <c r="C3325" s="139"/>
      <c r="D3325" s="139"/>
    </row>
    <row r="3326" spans="3:4" ht="12.95" customHeight="1">
      <c r="C3326" s="139"/>
      <c r="D3326" s="139"/>
    </row>
    <row r="3327" spans="3:4" ht="12.95" customHeight="1">
      <c r="C3327" s="139"/>
      <c r="D3327" s="139"/>
    </row>
    <row r="3328" spans="3:4" ht="12.95" customHeight="1">
      <c r="C3328" s="139"/>
      <c r="D3328" s="139"/>
    </row>
    <row r="3329" spans="3:4" ht="12.95" customHeight="1">
      <c r="C3329" s="139"/>
      <c r="D3329" s="139"/>
    </row>
    <row r="3330" spans="3:4" ht="12.95" customHeight="1">
      <c r="C3330" s="139"/>
      <c r="D3330" s="139"/>
    </row>
    <row r="3331" spans="3:4" ht="12.95" customHeight="1">
      <c r="C3331" s="139"/>
      <c r="D3331" s="139"/>
    </row>
    <row r="3332" spans="3:4" ht="12.95" customHeight="1">
      <c r="C3332" s="139"/>
      <c r="D3332" s="139"/>
    </row>
    <row r="3333" spans="3:4" ht="12.95" customHeight="1">
      <c r="C3333" s="139"/>
      <c r="D3333" s="139"/>
    </row>
    <row r="3334" spans="3:4" ht="12.95" customHeight="1">
      <c r="C3334" s="139"/>
      <c r="D3334" s="139"/>
    </row>
    <row r="3335" spans="3:4" ht="12.95" customHeight="1">
      <c r="C3335" s="139"/>
      <c r="D3335" s="139"/>
    </row>
    <row r="3336" spans="3:4" ht="12.95" customHeight="1">
      <c r="C3336" s="139"/>
      <c r="D3336" s="139"/>
    </row>
    <row r="3337" spans="3:4" ht="12.95" customHeight="1">
      <c r="C3337" s="139"/>
      <c r="D3337" s="139"/>
    </row>
    <row r="3338" spans="3:4" ht="12.95" customHeight="1">
      <c r="C3338" s="139"/>
      <c r="D3338" s="139"/>
    </row>
    <row r="3339" spans="3:4" ht="12.95" customHeight="1">
      <c r="C3339" s="139"/>
      <c r="D3339" s="139"/>
    </row>
    <row r="3340" spans="3:4" ht="12.95" customHeight="1">
      <c r="C3340" s="139"/>
      <c r="D3340" s="139"/>
    </row>
    <row r="3341" spans="3:4" ht="12.95" customHeight="1">
      <c r="C3341" s="139"/>
      <c r="D3341" s="139"/>
    </row>
    <row r="3342" spans="3:4" ht="12.95" customHeight="1">
      <c r="C3342" s="139"/>
      <c r="D3342" s="139"/>
    </row>
    <row r="3343" spans="3:4" ht="12.95" customHeight="1">
      <c r="C3343" s="139"/>
      <c r="D3343" s="139"/>
    </row>
    <row r="3344" spans="3:4" ht="12.95" customHeight="1">
      <c r="C3344" s="139"/>
      <c r="D3344" s="139"/>
    </row>
    <row r="3345" spans="3:4" ht="12.95" customHeight="1">
      <c r="C3345" s="139"/>
      <c r="D3345" s="139"/>
    </row>
    <row r="3346" spans="3:4" ht="12.95" customHeight="1">
      <c r="C3346" s="139"/>
      <c r="D3346" s="139"/>
    </row>
    <row r="3347" spans="3:4" ht="12.95" customHeight="1">
      <c r="C3347" s="139"/>
      <c r="D3347" s="139"/>
    </row>
    <row r="3348" spans="3:4" ht="12.95" customHeight="1">
      <c r="C3348" s="139"/>
      <c r="D3348" s="139"/>
    </row>
    <row r="3349" spans="3:4" ht="12.95" customHeight="1">
      <c r="C3349" s="139"/>
      <c r="D3349" s="139"/>
    </row>
    <row r="3350" spans="3:4" ht="12.95" customHeight="1">
      <c r="C3350" s="139"/>
      <c r="D3350" s="139"/>
    </row>
    <row r="3351" spans="3:4" ht="12.95" customHeight="1">
      <c r="C3351" s="139"/>
      <c r="D3351" s="139"/>
    </row>
    <row r="3352" spans="3:4" ht="12.95" customHeight="1">
      <c r="C3352" s="139"/>
      <c r="D3352" s="139"/>
    </row>
    <row r="3353" spans="3:4" ht="12.95" customHeight="1">
      <c r="C3353" s="139"/>
      <c r="D3353" s="139"/>
    </row>
    <row r="3354" spans="3:4" ht="12.95" customHeight="1">
      <c r="C3354" s="139"/>
      <c r="D3354" s="139"/>
    </row>
    <row r="3355" spans="3:4" ht="12.95" customHeight="1">
      <c r="C3355" s="139"/>
      <c r="D3355" s="139"/>
    </row>
    <row r="3356" spans="3:4" ht="12.95" customHeight="1">
      <c r="C3356" s="139"/>
      <c r="D3356" s="139"/>
    </row>
    <row r="3357" spans="3:4" ht="12.95" customHeight="1">
      <c r="C3357" s="139"/>
      <c r="D3357" s="139"/>
    </row>
    <row r="3358" spans="3:4" ht="12.95" customHeight="1">
      <c r="C3358" s="139"/>
      <c r="D3358" s="139"/>
    </row>
    <row r="3359" spans="3:4" ht="12.95" customHeight="1">
      <c r="C3359" s="139"/>
      <c r="D3359" s="139"/>
    </row>
    <row r="3360" spans="3:4" ht="12.95" customHeight="1">
      <c r="C3360" s="139"/>
      <c r="D3360" s="139"/>
    </row>
    <row r="3361" spans="3:4" ht="12.95" customHeight="1">
      <c r="C3361" s="139"/>
      <c r="D3361" s="139"/>
    </row>
    <row r="3362" spans="3:4" ht="12.95" customHeight="1">
      <c r="C3362" s="139"/>
      <c r="D3362" s="139"/>
    </row>
    <row r="3363" spans="3:4" ht="12.95" customHeight="1">
      <c r="C3363" s="139"/>
      <c r="D3363" s="139"/>
    </row>
    <row r="3364" spans="3:4" ht="12.95" customHeight="1">
      <c r="C3364" s="139"/>
      <c r="D3364" s="139"/>
    </row>
    <row r="3365" spans="3:4" ht="12.95" customHeight="1">
      <c r="C3365" s="139"/>
      <c r="D3365" s="139"/>
    </row>
    <row r="3366" spans="3:4" ht="12.95" customHeight="1">
      <c r="C3366" s="139"/>
      <c r="D3366" s="139"/>
    </row>
    <row r="3367" spans="3:4" ht="12.95" customHeight="1">
      <c r="C3367" s="139"/>
      <c r="D3367" s="139"/>
    </row>
    <row r="3368" spans="3:4" ht="12.95" customHeight="1">
      <c r="C3368" s="139"/>
      <c r="D3368" s="139"/>
    </row>
    <row r="3369" spans="3:4" ht="12.95" customHeight="1">
      <c r="C3369" s="139"/>
      <c r="D3369" s="139"/>
    </row>
    <row r="3370" spans="3:4" ht="12.95" customHeight="1">
      <c r="C3370" s="139"/>
      <c r="D3370" s="139"/>
    </row>
    <row r="3371" spans="3:4" ht="12.95" customHeight="1">
      <c r="C3371" s="139"/>
      <c r="D3371" s="139"/>
    </row>
    <row r="3372" spans="3:4" ht="12.95" customHeight="1">
      <c r="C3372" s="139"/>
      <c r="D3372" s="139"/>
    </row>
    <row r="3373" spans="3:4" ht="12.95" customHeight="1">
      <c r="C3373" s="139"/>
      <c r="D3373" s="139"/>
    </row>
    <row r="3374" spans="3:4" ht="12.95" customHeight="1">
      <c r="C3374" s="139"/>
      <c r="D3374" s="139"/>
    </row>
    <row r="3375" spans="3:4" ht="12.95" customHeight="1">
      <c r="C3375" s="139"/>
      <c r="D3375" s="139"/>
    </row>
    <row r="3376" spans="3:4" ht="12.95" customHeight="1">
      <c r="C3376" s="139"/>
      <c r="D3376" s="139"/>
    </row>
    <row r="3377" spans="3:4" ht="12.95" customHeight="1">
      <c r="C3377" s="139"/>
      <c r="D3377" s="139"/>
    </row>
    <row r="3378" spans="3:4" ht="12.95" customHeight="1">
      <c r="C3378" s="139"/>
      <c r="D3378" s="139"/>
    </row>
    <row r="3379" spans="3:4" ht="12.95" customHeight="1">
      <c r="C3379" s="139"/>
      <c r="D3379" s="139"/>
    </row>
    <row r="3380" spans="3:4" ht="12.95" customHeight="1">
      <c r="C3380" s="139"/>
      <c r="D3380" s="139"/>
    </row>
    <row r="3381" spans="3:4" ht="12.95" customHeight="1">
      <c r="C3381" s="139"/>
      <c r="D3381" s="139"/>
    </row>
    <row r="3382" spans="3:4" ht="12.95" customHeight="1">
      <c r="C3382" s="139"/>
      <c r="D3382" s="139"/>
    </row>
    <row r="3383" spans="3:4" ht="12.95" customHeight="1">
      <c r="C3383" s="139"/>
      <c r="D3383" s="139"/>
    </row>
    <row r="3384" spans="3:4" ht="12.95" customHeight="1">
      <c r="C3384" s="139"/>
      <c r="D3384" s="139"/>
    </row>
    <row r="3385" spans="3:4" ht="12.95" customHeight="1">
      <c r="C3385" s="139"/>
      <c r="D3385" s="139"/>
    </row>
    <row r="3386" spans="3:4" ht="12.95" customHeight="1">
      <c r="C3386" s="139"/>
      <c r="D3386" s="139"/>
    </row>
    <row r="3387" spans="3:4" ht="12.95" customHeight="1">
      <c r="C3387" s="139"/>
      <c r="D3387" s="139"/>
    </row>
    <row r="3388" spans="3:4" ht="12.95" customHeight="1">
      <c r="C3388" s="139"/>
      <c r="D3388" s="139"/>
    </row>
    <row r="3389" spans="3:4" ht="12.95" customHeight="1">
      <c r="C3389" s="139"/>
      <c r="D3389" s="139"/>
    </row>
    <row r="3390" spans="3:4" ht="12.95" customHeight="1">
      <c r="C3390" s="139"/>
      <c r="D3390" s="139"/>
    </row>
    <row r="3391" spans="3:4" ht="12.95" customHeight="1">
      <c r="C3391" s="139"/>
      <c r="D3391" s="139"/>
    </row>
    <row r="3392" spans="3:4" ht="12.95" customHeight="1">
      <c r="C3392" s="139"/>
      <c r="D3392" s="139"/>
    </row>
    <row r="3393" spans="3:4" ht="12.95" customHeight="1">
      <c r="C3393" s="139"/>
      <c r="D3393" s="139"/>
    </row>
    <row r="3394" spans="3:4" ht="12.95" customHeight="1">
      <c r="C3394" s="139"/>
      <c r="D3394" s="139"/>
    </row>
    <row r="3395" spans="3:4" ht="12.95" customHeight="1">
      <c r="C3395" s="139"/>
      <c r="D3395" s="139"/>
    </row>
    <row r="3396" spans="3:4" ht="12.95" customHeight="1">
      <c r="C3396" s="139"/>
      <c r="D3396" s="139"/>
    </row>
    <row r="3397" spans="3:4" ht="12.95" customHeight="1">
      <c r="C3397" s="139"/>
      <c r="D3397" s="139"/>
    </row>
    <row r="3398" spans="3:4" ht="12.95" customHeight="1">
      <c r="C3398" s="139"/>
      <c r="D3398" s="139"/>
    </row>
    <row r="3399" spans="3:4" ht="12.95" customHeight="1">
      <c r="C3399" s="139"/>
      <c r="D3399" s="139"/>
    </row>
    <row r="3400" spans="3:4" ht="12.95" customHeight="1">
      <c r="C3400" s="139"/>
      <c r="D3400" s="139"/>
    </row>
    <row r="3401" spans="3:4" ht="12.95" customHeight="1">
      <c r="C3401" s="139"/>
      <c r="D3401" s="139"/>
    </row>
    <row r="3402" spans="3:4" ht="12.95" customHeight="1">
      <c r="C3402" s="139"/>
      <c r="D3402" s="139"/>
    </row>
    <row r="3403" spans="3:4" ht="12.95" customHeight="1">
      <c r="C3403" s="139"/>
      <c r="D3403" s="139"/>
    </row>
    <row r="3404" spans="3:4" ht="12.95" customHeight="1">
      <c r="C3404" s="139"/>
      <c r="D3404" s="139"/>
    </row>
    <row r="3405" spans="3:4" ht="12.95" customHeight="1">
      <c r="C3405" s="139"/>
      <c r="D3405" s="139"/>
    </row>
    <row r="3406" spans="3:4" ht="12.95" customHeight="1">
      <c r="C3406" s="139"/>
      <c r="D3406" s="139"/>
    </row>
    <row r="3407" spans="3:4" ht="12.95" customHeight="1">
      <c r="C3407" s="139"/>
      <c r="D3407" s="139"/>
    </row>
    <row r="3408" spans="3:4" ht="12.95" customHeight="1">
      <c r="C3408" s="139"/>
      <c r="D3408" s="139"/>
    </row>
    <row r="3409" spans="3:4" ht="12.95" customHeight="1">
      <c r="C3409" s="139"/>
      <c r="D3409" s="139"/>
    </row>
    <row r="3410" spans="3:4" ht="12.95" customHeight="1">
      <c r="C3410" s="139"/>
      <c r="D3410" s="139"/>
    </row>
    <row r="3411" spans="3:4" ht="12.95" customHeight="1">
      <c r="C3411" s="139"/>
      <c r="D3411" s="139"/>
    </row>
    <row r="3412" spans="3:4" ht="12.95" customHeight="1">
      <c r="C3412" s="139"/>
      <c r="D3412" s="139"/>
    </row>
    <row r="3413" spans="3:4" ht="12.95" customHeight="1">
      <c r="C3413" s="139"/>
      <c r="D3413" s="139"/>
    </row>
    <row r="3414" spans="3:4" ht="12.95" customHeight="1">
      <c r="C3414" s="139"/>
      <c r="D3414" s="139"/>
    </row>
    <row r="3415" spans="3:4" ht="12.95" customHeight="1">
      <c r="C3415" s="139"/>
      <c r="D3415" s="139"/>
    </row>
    <row r="3416" spans="3:4" ht="12.95" customHeight="1">
      <c r="C3416" s="139"/>
      <c r="D3416" s="139"/>
    </row>
    <row r="3417" spans="3:4" ht="12.95" customHeight="1">
      <c r="C3417" s="139"/>
      <c r="D3417" s="139"/>
    </row>
    <row r="3418" spans="3:4" ht="12.95" customHeight="1">
      <c r="C3418" s="139"/>
      <c r="D3418" s="139"/>
    </row>
    <row r="3419" spans="3:4" ht="12.95" customHeight="1">
      <c r="C3419" s="139"/>
      <c r="D3419" s="139"/>
    </row>
    <row r="3420" spans="3:4" ht="12.95" customHeight="1">
      <c r="C3420" s="139"/>
      <c r="D3420" s="139"/>
    </row>
    <row r="3421" spans="3:4" ht="12.95" customHeight="1">
      <c r="C3421" s="139"/>
      <c r="D3421" s="139"/>
    </row>
    <row r="3422" spans="3:4" ht="12.95" customHeight="1">
      <c r="C3422" s="139"/>
      <c r="D3422" s="139"/>
    </row>
    <row r="3423" spans="3:4" ht="12.95" customHeight="1">
      <c r="C3423" s="139"/>
      <c r="D3423" s="139"/>
    </row>
    <row r="3424" spans="3:4" ht="12.95" customHeight="1">
      <c r="C3424" s="139"/>
      <c r="D3424" s="139"/>
    </row>
    <row r="3425" spans="3:4" ht="12.95" customHeight="1">
      <c r="C3425" s="139"/>
      <c r="D3425" s="139"/>
    </row>
    <row r="3426" spans="3:4" ht="12.95" customHeight="1">
      <c r="C3426" s="139"/>
      <c r="D3426" s="139"/>
    </row>
    <row r="3427" spans="3:4" ht="12.95" customHeight="1">
      <c r="C3427" s="139"/>
      <c r="D3427" s="139"/>
    </row>
    <row r="3428" spans="3:4" ht="12.95" customHeight="1">
      <c r="C3428" s="139"/>
      <c r="D3428" s="139"/>
    </row>
    <row r="3429" spans="3:4" ht="12.95" customHeight="1">
      <c r="C3429" s="139"/>
      <c r="D3429" s="139"/>
    </row>
    <row r="3430" spans="3:4" ht="12.95" customHeight="1">
      <c r="C3430" s="139"/>
      <c r="D3430" s="139"/>
    </row>
    <row r="3431" spans="3:4" ht="12.95" customHeight="1">
      <c r="C3431" s="139"/>
      <c r="D3431" s="139"/>
    </row>
    <row r="3432" spans="3:4" ht="12.95" customHeight="1">
      <c r="C3432" s="139"/>
      <c r="D3432" s="139"/>
    </row>
    <row r="3433" spans="3:4" ht="12.95" customHeight="1">
      <c r="C3433" s="139"/>
      <c r="D3433" s="139"/>
    </row>
    <row r="3434" spans="3:4" ht="12.95" customHeight="1">
      <c r="C3434" s="139"/>
      <c r="D3434" s="139"/>
    </row>
    <row r="3435" spans="3:4" ht="12.95" customHeight="1">
      <c r="C3435" s="139"/>
      <c r="D3435" s="139"/>
    </row>
    <row r="3436" spans="3:4" ht="12.95" customHeight="1">
      <c r="C3436" s="139"/>
      <c r="D3436" s="139"/>
    </row>
    <row r="3437" spans="3:4" ht="12.95" customHeight="1">
      <c r="C3437" s="139"/>
      <c r="D3437" s="139"/>
    </row>
    <row r="3438" spans="3:4" ht="12.95" customHeight="1">
      <c r="C3438" s="139"/>
      <c r="D3438" s="139"/>
    </row>
    <row r="3439" spans="3:4" ht="12.95" customHeight="1">
      <c r="C3439" s="139"/>
      <c r="D3439" s="139"/>
    </row>
    <row r="3440" spans="3:4" ht="12.95" customHeight="1">
      <c r="C3440" s="139"/>
      <c r="D3440" s="139"/>
    </row>
    <row r="3441" spans="3:4" ht="12.95" customHeight="1">
      <c r="C3441" s="139"/>
      <c r="D3441" s="139"/>
    </row>
    <row r="3442" spans="3:4" ht="12.95" customHeight="1">
      <c r="C3442" s="139"/>
      <c r="D3442" s="139"/>
    </row>
    <row r="3443" spans="3:4" ht="12.95" customHeight="1">
      <c r="C3443" s="139"/>
      <c r="D3443" s="139"/>
    </row>
    <row r="3444" spans="3:4" ht="12.95" customHeight="1">
      <c r="C3444" s="139"/>
      <c r="D3444" s="139"/>
    </row>
    <row r="3445" spans="3:4" ht="12.95" customHeight="1">
      <c r="C3445" s="139"/>
      <c r="D3445" s="139"/>
    </row>
    <row r="3446" spans="3:4" ht="12.95" customHeight="1">
      <c r="C3446" s="139"/>
      <c r="D3446" s="139"/>
    </row>
    <row r="3447" spans="3:4" ht="12.95" customHeight="1">
      <c r="C3447" s="139"/>
      <c r="D3447" s="139"/>
    </row>
    <row r="3448" spans="3:4" ht="12.95" customHeight="1">
      <c r="C3448" s="139"/>
      <c r="D3448" s="139"/>
    </row>
    <row r="3449" spans="3:4" ht="12.95" customHeight="1">
      <c r="C3449" s="139"/>
      <c r="D3449" s="139"/>
    </row>
    <row r="3450" spans="3:4" ht="12.95" customHeight="1">
      <c r="C3450" s="139"/>
      <c r="D3450" s="139"/>
    </row>
    <row r="3451" spans="3:4" ht="12.95" customHeight="1">
      <c r="C3451" s="139"/>
      <c r="D3451" s="139"/>
    </row>
    <row r="3452" spans="3:4" ht="12.95" customHeight="1">
      <c r="C3452" s="139"/>
      <c r="D3452" s="139"/>
    </row>
    <row r="3453" spans="3:4" ht="12.95" customHeight="1">
      <c r="C3453" s="139"/>
      <c r="D3453" s="139"/>
    </row>
    <row r="3454" spans="3:4" ht="12.95" customHeight="1">
      <c r="C3454" s="139"/>
      <c r="D3454" s="139"/>
    </row>
    <row r="3455" spans="3:4" ht="12.95" customHeight="1">
      <c r="C3455" s="139"/>
      <c r="D3455" s="139"/>
    </row>
    <row r="3456" spans="3:4" ht="12.95" customHeight="1">
      <c r="C3456" s="139"/>
      <c r="D3456" s="139"/>
    </row>
    <row r="3457" spans="3:4" ht="12.95" customHeight="1">
      <c r="C3457" s="139"/>
      <c r="D3457" s="139"/>
    </row>
    <row r="3458" spans="3:4" ht="12.95" customHeight="1">
      <c r="C3458" s="139"/>
      <c r="D3458" s="139"/>
    </row>
    <row r="3459" spans="3:4" ht="12.95" customHeight="1">
      <c r="C3459" s="139"/>
      <c r="D3459" s="139"/>
    </row>
    <row r="3460" spans="3:4" ht="12.95" customHeight="1">
      <c r="C3460" s="139"/>
      <c r="D3460" s="139"/>
    </row>
    <row r="3461" spans="3:4" ht="12.95" customHeight="1">
      <c r="C3461" s="139"/>
      <c r="D3461" s="139"/>
    </row>
    <row r="3462" spans="3:4" ht="12.95" customHeight="1">
      <c r="C3462" s="139"/>
      <c r="D3462" s="139"/>
    </row>
    <row r="3463" spans="3:4" ht="12.95" customHeight="1">
      <c r="C3463" s="139"/>
      <c r="D3463" s="139"/>
    </row>
    <row r="3464" spans="3:4" ht="12.95" customHeight="1">
      <c r="C3464" s="139"/>
      <c r="D3464" s="139"/>
    </row>
    <row r="3465" spans="3:4" ht="12.95" customHeight="1">
      <c r="C3465" s="139"/>
      <c r="D3465" s="139"/>
    </row>
    <row r="3466" spans="3:4" ht="12.95" customHeight="1">
      <c r="C3466" s="139"/>
      <c r="D3466" s="139"/>
    </row>
    <row r="3467" spans="3:4" ht="12.95" customHeight="1">
      <c r="C3467" s="139"/>
      <c r="D3467" s="139"/>
    </row>
    <row r="3468" spans="3:4" ht="12.95" customHeight="1">
      <c r="C3468" s="139"/>
      <c r="D3468" s="139"/>
    </row>
    <row r="3469" spans="3:4" ht="12.95" customHeight="1">
      <c r="C3469" s="139"/>
      <c r="D3469" s="139"/>
    </row>
    <row r="3470" spans="3:4" ht="12.95" customHeight="1">
      <c r="C3470" s="139"/>
      <c r="D3470" s="139"/>
    </row>
    <row r="3471" spans="3:4" ht="12.95" customHeight="1">
      <c r="C3471" s="139"/>
      <c r="D3471" s="139"/>
    </row>
    <row r="3472" spans="3:4" ht="12.95" customHeight="1">
      <c r="C3472" s="139"/>
      <c r="D3472" s="139"/>
    </row>
    <row r="3473" spans="3:4" ht="12.95" customHeight="1">
      <c r="C3473" s="139"/>
      <c r="D3473" s="139"/>
    </row>
    <row r="3474" spans="3:4" ht="12.95" customHeight="1">
      <c r="C3474" s="139"/>
      <c r="D3474" s="139"/>
    </row>
    <row r="3475" spans="3:4" ht="12.95" customHeight="1">
      <c r="C3475" s="139"/>
      <c r="D3475" s="139"/>
    </row>
    <row r="3476" spans="3:4" ht="12.95" customHeight="1">
      <c r="C3476" s="139"/>
      <c r="D3476" s="139"/>
    </row>
    <row r="3477" spans="3:4" ht="12.95" customHeight="1">
      <c r="C3477" s="139"/>
      <c r="D3477" s="139"/>
    </row>
    <row r="3478" spans="3:4" ht="12.95" customHeight="1">
      <c r="C3478" s="139"/>
      <c r="D3478" s="139"/>
    </row>
    <row r="3479" spans="3:4" ht="12.95" customHeight="1">
      <c r="C3479" s="139"/>
      <c r="D3479" s="139"/>
    </row>
    <row r="3480" spans="3:4" ht="12.95" customHeight="1">
      <c r="C3480" s="139"/>
      <c r="D3480" s="139"/>
    </row>
    <row r="3481" spans="3:4" ht="12.95" customHeight="1">
      <c r="C3481" s="139"/>
      <c r="D3481" s="139"/>
    </row>
    <row r="3482" spans="3:4" ht="12.95" customHeight="1">
      <c r="C3482" s="139"/>
      <c r="D3482" s="139"/>
    </row>
    <row r="3483" spans="3:4" ht="12.95" customHeight="1">
      <c r="C3483" s="139"/>
      <c r="D3483" s="139"/>
    </row>
    <row r="3484" spans="3:4" ht="12.95" customHeight="1">
      <c r="C3484" s="139"/>
      <c r="D3484" s="139"/>
    </row>
    <row r="3485" spans="3:4" ht="12.95" customHeight="1">
      <c r="C3485" s="139"/>
      <c r="D3485" s="139"/>
    </row>
    <row r="3486" spans="3:4" ht="12.95" customHeight="1">
      <c r="C3486" s="139"/>
      <c r="D3486" s="139"/>
    </row>
    <row r="3487" spans="3:4" ht="12.95" customHeight="1">
      <c r="C3487" s="139"/>
      <c r="D3487" s="139"/>
    </row>
    <row r="3488" spans="3:4" ht="12.95" customHeight="1">
      <c r="C3488" s="139"/>
      <c r="D3488" s="139"/>
    </row>
    <row r="3489" spans="3:4" ht="12.95" customHeight="1">
      <c r="C3489" s="139"/>
      <c r="D3489" s="139"/>
    </row>
    <row r="3490" spans="3:4" ht="12.95" customHeight="1">
      <c r="C3490" s="139"/>
      <c r="D3490" s="139"/>
    </row>
    <row r="3491" spans="3:4" ht="12.95" customHeight="1">
      <c r="C3491" s="139"/>
      <c r="D3491" s="139"/>
    </row>
    <row r="3492" spans="3:4" ht="12.95" customHeight="1">
      <c r="C3492" s="139"/>
      <c r="D3492" s="139"/>
    </row>
    <row r="3493" spans="3:4" ht="12.95" customHeight="1">
      <c r="C3493" s="139"/>
      <c r="D3493" s="139"/>
    </row>
    <row r="3494" spans="3:4" ht="12.95" customHeight="1">
      <c r="C3494" s="139"/>
      <c r="D3494" s="139"/>
    </row>
    <row r="3495" spans="3:4" ht="12.95" customHeight="1">
      <c r="C3495" s="139"/>
      <c r="D3495" s="139"/>
    </row>
    <row r="3496" spans="3:4" ht="12.95" customHeight="1">
      <c r="C3496" s="139"/>
      <c r="D3496" s="139"/>
    </row>
    <row r="3497" spans="3:4" ht="12.95" customHeight="1">
      <c r="C3497" s="139"/>
      <c r="D3497" s="139"/>
    </row>
    <row r="3498" spans="3:4" ht="12.95" customHeight="1">
      <c r="C3498" s="139"/>
      <c r="D3498" s="139"/>
    </row>
    <row r="3499" spans="3:4" ht="12.95" customHeight="1">
      <c r="C3499" s="139"/>
      <c r="D3499" s="139"/>
    </row>
    <row r="3500" spans="3:4" ht="12.95" customHeight="1">
      <c r="C3500" s="139"/>
      <c r="D3500" s="139"/>
    </row>
    <row r="3501" spans="3:4" ht="12.95" customHeight="1">
      <c r="C3501" s="139"/>
      <c r="D3501" s="139"/>
    </row>
    <row r="3502" spans="3:4" ht="12.95" customHeight="1">
      <c r="C3502" s="139"/>
      <c r="D3502" s="139"/>
    </row>
    <row r="3503" spans="3:4" ht="12.95" customHeight="1">
      <c r="C3503" s="139"/>
      <c r="D3503" s="139"/>
    </row>
    <row r="3504" spans="3:4" ht="12.95" customHeight="1">
      <c r="C3504" s="139"/>
      <c r="D3504" s="139"/>
    </row>
    <row r="3505" spans="3:4" ht="12.95" customHeight="1">
      <c r="C3505" s="139"/>
      <c r="D3505" s="139"/>
    </row>
    <row r="3506" spans="3:4" ht="12.95" customHeight="1">
      <c r="C3506" s="139"/>
      <c r="D3506" s="139"/>
    </row>
    <row r="3507" spans="3:4" ht="12.95" customHeight="1">
      <c r="C3507" s="139"/>
      <c r="D3507" s="139"/>
    </row>
    <row r="3508" spans="3:4" ht="12.95" customHeight="1">
      <c r="C3508" s="139"/>
      <c r="D3508" s="139"/>
    </row>
    <row r="3509" spans="3:4" ht="12.95" customHeight="1">
      <c r="C3509" s="139"/>
      <c r="D3509" s="139"/>
    </row>
    <row r="3510" spans="3:4" ht="12.95" customHeight="1">
      <c r="C3510" s="139"/>
      <c r="D3510" s="139"/>
    </row>
    <row r="3511" spans="3:4" ht="12.95" customHeight="1">
      <c r="C3511" s="139"/>
      <c r="D3511" s="139"/>
    </row>
    <row r="3512" spans="3:4" ht="12.95" customHeight="1">
      <c r="C3512" s="139"/>
      <c r="D3512" s="139"/>
    </row>
    <row r="3513" spans="3:4" ht="12.95" customHeight="1">
      <c r="C3513" s="139"/>
      <c r="D3513" s="139"/>
    </row>
    <row r="3514" spans="3:4" ht="12.95" customHeight="1">
      <c r="C3514" s="139"/>
      <c r="D3514" s="139"/>
    </row>
    <row r="3515" spans="3:4" ht="12.95" customHeight="1">
      <c r="C3515" s="139"/>
      <c r="D3515" s="139"/>
    </row>
    <row r="3516" spans="3:4" ht="12.95" customHeight="1">
      <c r="C3516" s="139"/>
      <c r="D3516" s="139"/>
    </row>
    <row r="3517" spans="3:4" ht="12.95" customHeight="1">
      <c r="C3517" s="139"/>
      <c r="D3517" s="139"/>
    </row>
    <row r="3518" spans="3:4" ht="12.95" customHeight="1">
      <c r="C3518" s="139"/>
      <c r="D3518" s="139"/>
    </row>
    <row r="3519" spans="3:4" ht="12.95" customHeight="1">
      <c r="C3519" s="139"/>
      <c r="D3519" s="139"/>
    </row>
    <row r="3520" spans="3:4" ht="12.95" customHeight="1">
      <c r="C3520" s="139"/>
      <c r="D3520" s="139"/>
    </row>
    <row r="3521" spans="3:4" ht="12.95" customHeight="1">
      <c r="C3521" s="139"/>
      <c r="D3521" s="139"/>
    </row>
    <row r="3522" spans="3:4" ht="12.95" customHeight="1">
      <c r="C3522" s="139"/>
      <c r="D3522" s="139"/>
    </row>
    <row r="3523" spans="3:4" ht="12.95" customHeight="1">
      <c r="C3523" s="139"/>
      <c r="D3523" s="139"/>
    </row>
    <row r="3524" spans="3:4" ht="12.95" customHeight="1">
      <c r="C3524" s="139"/>
      <c r="D3524" s="139"/>
    </row>
    <row r="3525" spans="3:4" ht="12.95" customHeight="1">
      <c r="C3525" s="139"/>
      <c r="D3525" s="139"/>
    </row>
    <row r="3526" spans="3:4" ht="12.95" customHeight="1">
      <c r="C3526" s="139"/>
      <c r="D3526" s="139"/>
    </row>
    <row r="3527" spans="3:4" ht="12.95" customHeight="1">
      <c r="C3527" s="139"/>
      <c r="D3527" s="139"/>
    </row>
    <row r="3528" spans="3:4" ht="12.95" customHeight="1">
      <c r="C3528" s="139"/>
      <c r="D3528" s="139"/>
    </row>
    <row r="3529" spans="3:4" ht="12.95" customHeight="1">
      <c r="C3529" s="139"/>
      <c r="D3529" s="139"/>
    </row>
    <row r="3530" spans="3:4" ht="12.95" customHeight="1">
      <c r="C3530" s="139"/>
      <c r="D3530" s="139"/>
    </row>
    <row r="3531" spans="3:4" ht="12.95" customHeight="1">
      <c r="C3531" s="139"/>
      <c r="D3531" s="139"/>
    </row>
    <row r="3532" spans="3:4" ht="12.95" customHeight="1">
      <c r="C3532" s="139"/>
      <c r="D3532" s="139"/>
    </row>
    <row r="3533" spans="3:4" ht="12.95" customHeight="1">
      <c r="C3533" s="139"/>
      <c r="D3533" s="139"/>
    </row>
    <row r="3534" spans="3:4" ht="12.95" customHeight="1">
      <c r="C3534" s="139"/>
      <c r="D3534" s="139"/>
    </row>
    <row r="3535" spans="3:4" ht="12.95" customHeight="1">
      <c r="C3535" s="139"/>
      <c r="D3535" s="139"/>
    </row>
    <row r="3536" spans="3:4" ht="12.95" customHeight="1">
      <c r="C3536" s="139"/>
      <c r="D3536" s="139"/>
    </row>
    <row r="3537" spans="3:4" ht="12.95" customHeight="1">
      <c r="C3537" s="139"/>
      <c r="D3537" s="139"/>
    </row>
    <row r="3538" spans="3:4" ht="12.95" customHeight="1">
      <c r="C3538" s="139"/>
      <c r="D3538" s="139"/>
    </row>
    <row r="3539" spans="3:4" ht="12.95" customHeight="1">
      <c r="C3539" s="139"/>
      <c r="D3539" s="139"/>
    </row>
    <row r="3540" spans="3:4" ht="12.95" customHeight="1">
      <c r="C3540" s="139"/>
      <c r="D3540" s="139"/>
    </row>
    <row r="3541" spans="3:4" ht="12.95" customHeight="1">
      <c r="C3541" s="139"/>
      <c r="D3541" s="139"/>
    </row>
    <row r="3542" spans="3:4" ht="12.95" customHeight="1">
      <c r="C3542" s="139"/>
      <c r="D3542" s="139"/>
    </row>
    <row r="3543" spans="3:4" ht="12.95" customHeight="1">
      <c r="C3543" s="139"/>
      <c r="D3543" s="139"/>
    </row>
    <row r="3544" spans="3:4" ht="12.95" customHeight="1">
      <c r="C3544" s="139"/>
      <c r="D3544" s="139"/>
    </row>
    <row r="3545" spans="3:4" ht="12.95" customHeight="1">
      <c r="C3545" s="139"/>
      <c r="D3545" s="139"/>
    </row>
    <row r="3546" spans="3:4" ht="12.95" customHeight="1">
      <c r="C3546" s="139"/>
      <c r="D3546" s="139"/>
    </row>
    <row r="3547" spans="3:4" ht="12.95" customHeight="1">
      <c r="C3547" s="139"/>
      <c r="D3547" s="139"/>
    </row>
    <row r="3548" spans="3:4" ht="12.95" customHeight="1">
      <c r="C3548" s="139"/>
      <c r="D3548" s="139"/>
    </row>
    <row r="3549" spans="3:4" ht="12.95" customHeight="1">
      <c r="C3549" s="139"/>
      <c r="D3549" s="139"/>
    </row>
    <row r="3550" spans="3:4" ht="12.95" customHeight="1">
      <c r="C3550" s="139"/>
      <c r="D3550" s="139"/>
    </row>
    <row r="3551" spans="3:4" ht="12.95" customHeight="1">
      <c r="C3551" s="139"/>
      <c r="D3551" s="139"/>
    </row>
    <row r="3552" spans="3:4" ht="12.95" customHeight="1">
      <c r="C3552" s="139"/>
      <c r="D3552" s="139"/>
    </row>
    <row r="3553" spans="3:4" ht="12.95" customHeight="1">
      <c r="C3553" s="139"/>
      <c r="D3553" s="139"/>
    </row>
    <row r="3554" spans="3:4" ht="12.95" customHeight="1">
      <c r="C3554" s="139"/>
      <c r="D3554" s="139"/>
    </row>
    <row r="3555" spans="3:4" ht="12.95" customHeight="1">
      <c r="C3555" s="139"/>
      <c r="D3555" s="139"/>
    </row>
    <row r="3556" spans="3:4" ht="12.95" customHeight="1">
      <c r="C3556" s="139"/>
      <c r="D3556" s="139"/>
    </row>
    <row r="3557" spans="3:4" ht="12.95" customHeight="1">
      <c r="C3557" s="139"/>
      <c r="D3557" s="139"/>
    </row>
    <row r="3558" spans="3:4" ht="12.95" customHeight="1">
      <c r="C3558" s="139"/>
      <c r="D3558" s="139"/>
    </row>
    <row r="3559" spans="3:4" ht="12.95" customHeight="1">
      <c r="C3559" s="139"/>
      <c r="D3559" s="139"/>
    </row>
    <row r="3560" spans="3:4" ht="12.95" customHeight="1">
      <c r="C3560" s="139"/>
      <c r="D3560" s="139"/>
    </row>
    <row r="3561" spans="3:4" ht="12.95" customHeight="1">
      <c r="C3561" s="139"/>
      <c r="D3561" s="139"/>
    </row>
    <row r="3562" spans="3:4" ht="12.95" customHeight="1">
      <c r="C3562" s="139"/>
      <c r="D3562" s="139"/>
    </row>
    <row r="3563" spans="3:4" ht="12.95" customHeight="1">
      <c r="C3563" s="139"/>
      <c r="D3563" s="139"/>
    </row>
    <row r="3564" spans="3:4" ht="12.95" customHeight="1">
      <c r="C3564" s="139"/>
      <c r="D3564" s="139"/>
    </row>
    <row r="3565" spans="3:4" ht="12.95" customHeight="1">
      <c r="C3565" s="139"/>
      <c r="D3565" s="139"/>
    </row>
    <row r="3566" spans="3:4" ht="12.95" customHeight="1">
      <c r="C3566" s="139"/>
      <c r="D3566" s="139"/>
    </row>
    <row r="3567" spans="3:4" ht="12.95" customHeight="1">
      <c r="C3567" s="139"/>
      <c r="D3567" s="139"/>
    </row>
    <row r="3568" spans="3:4" ht="12.95" customHeight="1">
      <c r="C3568" s="139"/>
      <c r="D3568" s="139"/>
    </row>
    <row r="3569" spans="3:4" ht="12.95" customHeight="1">
      <c r="C3569" s="139"/>
      <c r="D3569" s="139"/>
    </row>
    <row r="3570" spans="3:4" ht="12.95" customHeight="1">
      <c r="C3570" s="139"/>
      <c r="D3570" s="139"/>
    </row>
    <row r="3571" spans="3:4" ht="12.95" customHeight="1">
      <c r="C3571" s="139"/>
      <c r="D3571" s="139"/>
    </row>
    <row r="3572" spans="3:4" ht="12.95" customHeight="1">
      <c r="C3572" s="139"/>
      <c r="D3572" s="139"/>
    </row>
    <row r="3573" spans="3:4" ht="12.95" customHeight="1">
      <c r="C3573" s="139"/>
      <c r="D3573" s="139"/>
    </row>
    <row r="3574" spans="3:4" ht="12.95" customHeight="1">
      <c r="C3574" s="139"/>
      <c r="D3574" s="139"/>
    </row>
    <row r="3575" spans="3:4" ht="12.95" customHeight="1">
      <c r="C3575" s="139"/>
      <c r="D3575" s="139"/>
    </row>
    <row r="3576" spans="3:4" ht="12.95" customHeight="1">
      <c r="C3576" s="139"/>
      <c r="D3576" s="139"/>
    </row>
    <row r="3577" spans="3:4" ht="12.95" customHeight="1">
      <c r="C3577" s="139"/>
      <c r="D3577" s="139"/>
    </row>
    <row r="3578" spans="3:4" ht="12.95" customHeight="1">
      <c r="C3578" s="139"/>
      <c r="D3578" s="139"/>
    </row>
    <row r="3579" spans="3:4" ht="12.95" customHeight="1">
      <c r="C3579" s="139"/>
      <c r="D3579" s="139"/>
    </row>
    <row r="3580" spans="3:4" ht="12.95" customHeight="1">
      <c r="C3580" s="139"/>
      <c r="D3580" s="139"/>
    </row>
    <row r="3581" spans="3:4" ht="12.95" customHeight="1">
      <c r="C3581" s="139"/>
      <c r="D3581" s="139"/>
    </row>
    <row r="3582" spans="3:4" ht="12.95" customHeight="1">
      <c r="C3582" s="139"/>
      <c r="D3582" s="139"/>
    </row>
    <row r="3583" spans="3:4" ht="12.95" customHeight="1">
      <c r="C3583" s="139"/>
      <c r="D3583" s="139"/>
    </row>
    <row r="3584" spans="3:4" ht="12.95" customHeight="1">
      <c r="C3584" s="139"/>
      <c r="D3584" s="139"/>
    </row>
    <row r="3585" spans="3:4" ht="12.95" customHeight="1">
      <c r="C3585" s="139"/>
      <c r="D3585" s="139"/>
    </row>
    <row r="3586" spans="3:4" ht="12.95" customHeight="1">
      <c r="C3586" s="139"/>
      <c r="D3586" s="139"/>
    </row>
    <row r="3587" spans="3:4" ht="12.95" customHeight="1">
      <c r="C3587" s="139"/>
      <c r="D3587" s="139"/>
    </row>
    <row r="3588" spans="3:4" ht="12.95" customHeight="1">
      <c r="C3588" s="139"/>
      <c r="D3588" s="139"/>
    </row>
    <row r="3589" spans="3:4" ht="12.95" customHeight="1">
      <c r="C3589" s="139"/>
      <c r="D3589" s="139"/>
    </row>
    <row r="3590" spans="3:4" ht="12.95" customHeight="1">
      <c r="C3590" s="139"/>
      <c r="D3590" s="139"/>
    </row>
    <row r="3591" spans="3:4" ht="12.95" customHeight="1">
      <c r="C3591" s="139"/>
      <c r="D3591" s="139"/>
    </row>
    <row r="3592" spans="3:4" ht="12.95" customHeight="1">
      <c r="C3592" s="139"/>
      <c r="D3592" s="139"/>
    </row>
    <row r="3593" spans="3:4" ht="12.95" customHeight="1">
      <c r="C3593" s="139"/>
      <c r="D3593" s="139"/>
    </row>
    <row r="3594" spans="3:4" ht="12.95" customHeight="1">
      <c r="C3594" s="139"/>
      <c r="D3594" s="139"/>
    </row>
    <row r="3595" spans="3:4" ht="12.95" customHeight="1">
      <c r="C3595" s="139"/>
      <c r="D3595" s="139"/>
    </row>
    <row r="3596" spans="3:4" ht="12.95" customHeight="1">
      <c r="C3596" s="139"/>
      <c r="D3596" s="139"/>
    </row>
    <row r="3597" spans="3:4" ht="12.95" customHeight="1">
      <c r="C3597" s="139"/>
      <c r="D3597" s="139"/>
    </row>
    <row r="3598" spans="3:4" ht="12.95" customHeight="1">
      <c r="C3598" s="139"/>
      <c r="D3598" s="139"/>
    </row>
    <row r="3599" spans="3:4" ht="12.95" customHeight="1">
      <c r="C3599" s="139"/>
      <c r="D3599" s="139"/>
    </row>
    <row r="3600" spans="3:4" ht="12.95" customHeight="1">
      <c r="C3600" s="139"/>
      <c r="D3600" s="139"/>
    </row>
    <row r="3601" spans="3:4" ht="12.95" customHeight="1">
      <c r="C3601" s="139"/>
      <c r="D3601" s="139"/>
    </row>
    <row r="3602" spans="3:4" ht="12.95" customHeight="1">
      <c r="C3602" s="139"/>
      <c r="D3602" s="139"/>
    </row>
    <row r="3603" spans="3:4" ht="12.95" customHeight="1">
      <c r="C3603" s="139"/>
      <c r="D3603" s="139"/>
    </row>
    <row r="3604" spans="3:4" ht="12.95" customHeight="1">
      <c r="C3604" s="139"/>
      <c r="D3604" s="139"/>
    </row>
    <row r="3605" spans="3:4" ht="12.95" customHeight="1">
      <c r="C3605" s="139"/>
      <c r="D3605" s="139"/>
    </row>
    <row r="3606" spans="3:4" ht="12.95" customHeight="1">
      <c r="C3606" s="139"/>
      <c r="D3606" s="139"/>
    </row>
    <row r="3607" spans="3:4" ht="12.95" customHeight="1">
      <c r="C3607" s="139"/>
      <c r="D3607" s="139"/>
    </row>
    <row r="3608" spans="3:4" ht="12.95" customHeight="1">
      <c r="C3608" s="139"/>
      <c r="D3608" s="139"/>
    </row>
    <row r="3609" spans="3:4" ht="12.95" customHeight="1">
      <c r="C3609" s="139"/>
      <c r="D3609" s="139"/>
    </row>
    <row r="3610" spans="3:4" ht="12.95" customHeight="1">
      <c r="C3610" s="139"/>
      <c r="D3610" s="139"/>
    </row>
    <row r="3611" spans="3:4" ht="12.95" customHeight="1">
      <c r="C3611" s="139"/>
      <c r="D3611" s="139"/>
    </row>
    <row r="3612" spans="3:4" ht="12.95" customHeight="1">
      <c r="C3612" s="139"/>
      <c r="D3612" s="139"/>
    </row>
    <row r="3613" spans="3:4" ht="12.95" customHeight="1">
      <c r="C3613" s="139"/>
      <c r="D3613" s="139"/>
    </row>
    <row r="3614" spans="3:4" ht="12.95" customHeight="1">
      <c r="C3614" s="139"/>
      <c r="D3614" s="139"/>
    </row>
    <row r="3615" spans="3:4" ht="12.95" customHeight="1">
      <c r="C3615" s="139"/>
      <c r="D3615" s="139"/>
    </row>
    <row r="3616" spans="3:4" ht="12.95" customHeight="1">
      <c r="C3616" s="139"/>
      <c r="D3616" s="139"/>
    </row>
    <row r="3617" spans="3:4" ht="12.95" customHeight="1">
      <c r="C3617" s="139"/>
      <c r="D3617" s="139"/>
    </row>
    <row r="3618" spans="3:4" ht="12.95" customHeight="1">
      <c r="C3618" s="139"/>
      <c r="D3618" s="139"/>
    </row>
    <row r="3619" spans="3:4" ht="12.95" customHeight="1">
      <c r="C3619" s="139"/>
      <c r="D3619" s="139"/>
    </row>
    <row r="3620" spans="3:4" ht="12.95" customHeight="1">
      <c r="C3620" s="139"/>
      <c r="D3620" s="139"/>
    </row>
    <row r="3621" spans="3:4" ht="12.95" customHeight="1">
      <c r="C3621" s="139"/>
      <c r="D3621" s="139"/>
    </row>
    <row r="3622" spans="3:4" ht="12.95" customHeight="1">
      <c r="C3622" s="139"/>
      <c r="D3622" s="139"/>
    </row>
    <row r="3623" spans="3:4" ht="12.95" customHeight="1">
      <c r="C3623" s="139"/>
      <c r="D3623" s="139"/>
    </row>
    <row r="3624" spans="3:4" ht="12.95" customHeight="1">
      <c r="C3624" s="139"/>
      <c r="D3624" s="139"/>
    </row>
    <row r="3625" spans="3:4" ht="12.95" customHeight="1">
      <c r="C3625" s="139"/>
      <c r="D3625" s="139"/>
    </row>
    <row r="3626" spans="3:4" ht="12.95" customHeight="1">
      <c r="C3626" s="139"/>
      <c r="D3626" s="139"/>
    </row>
    <row r="3627" spans="3:4" ht="12.95" customHeight="1">
      <c r="C3627" s="139"/>
      <c r="D3627" s="139"/>
    </row>
    <row r="3628" spans="3:4" ht="12.95" customHeight="1">
      <c r="C3628" s="139"/>
      <c r="D3628" s="139"/>
    </row>
    <row r="3629" spans="3:4" ht="12.95" customHeight="1">
      <c r="C3629" s="139"/>
      <c r="D3629" s="139"/>
    </row>
    <row r="3630" spans="3:4" ht="12.95" customHeight="1">
      <c r="C3630" s="139"/>
      <c r="D3630" s="139"/>
    </row>
    <row r="3631" spans="3:4" ht="12.95" customHeight="1">
      <c r="C3631" s="139"/>
      <c r="D3631" s="139"/>
    </row>
    <row r="3632" spans="3:4" ht="12.95" customHeight="1">
      <c r="C3632" s="139"/>
      <c r="D3632" s="139"/>
    </row>
    <row r="3633" spans="3:4" ht="12.95" customHeight="1">
      <c r="C3633" s="139"/>
      <c r="D3633" s="139"/>
    </row>
    <row r="3634" spans="3:4" ht="12.95" customHeight="1">
      <c r="C3634" s="139"/>
      <c r="D3634" s="139"/>
    </row>
    <row r="3635" spans="3:4" ht="12.95" customHeight="1">
      <c r="C3635" s="139"/>
      <c r="D3635" s="139"/>
    </row>
    <row r="3636" spans="3:4" ht="12.95" customHeight="1">
      <c r="C3636" s="139"/>
      <c r="D3636" s="139"/>
    </row>
    <row r="3637" spans="3:4" ht="12.95" customHeight="1">
      <c r="C3637" s="139"/>
      <c r="D3637" s="139"/>
    </row>
    <row r="3638" spans="3:4" ht="12.95" customHeight="1">
      <c r="C3638" s="139"/>
      <c r="D3638" s="139"/>
    </row>
    <row r="3639" spans="3:4" ht="12.95" customHeight="1">
      <c r="C3639" s="139"/>
      <c r="D3639" s="139"/>
    </row>
    <row r="3640" spans="3:4" ht="12.95" customHeight="1">
      <c r="C3640" s="139"/>
      <c r="D3640" s="139"/>
    </row>
    <row r="3641" spans="3:4" ht="12.95" customHeight="1">
      <c r="C3641" s="139"/>
      <c r="D3641" s="139"/>
    </row>
    <row r="3642" spans="3:4" ht="12.95" customHeight="1">
      <c r="C3642" s="139"/>
      <c r="D3642" s="139"/>
    </row>
    <row r="3643" spans="3:4" ht="12.95" customHeight="1">
      <c r="C3643" s="139"/>
      <c r="D3643" s="139"/>
    </row>
    <row r="3644" spans="3:4" ht="12.95" customHeight="1">
      <c r="C3644" s="139"/>
      <c r="D3644" s="139"/>
    </row>
    <row r="3645" spans="3:4" ht="12.95" customHeight="1">
      <c r="C3645" s="139"/>
      <c r="D3645" s="139"/>
    </row>
    <row r="3646" spans="3:4" ht="12.95" customHeight="1">
      <c r="C3646" s="139"/>
      <c r="D3646" s="139"/>
    </row>
    <row r="3647" spans="3:4" ht="12.95" customHeight="1">
      <c r="C3647" s="139"/>
      <c r="D3647" s="139"/>
    </row>
    <row r="3648" spans="3:4" ht="12.95" customHeight="1">
      <c r="C3648" s="139"/>
      <c r="D3648" s="139"/>
    </row>
    <row r="3649" spans="3:4" ht="12.95" customHeight="1">
      <c r="C3649" s="139"/>
      <c r="D3649" s="139"/>
    </row>
    <row r="3650" spans="3:4" ht="12.95" customHeight="1">
      <c r="C3650" s="139"/>
      <c r="D3650" s="139"/>
    </row>
    <row r="3651" spans="3:4" ht="12.95" customHeight="1">
      <c r="C3651" s="139"/>
      <c r="D3651" s="139"/>
    </row>
    <row r="3652" spans="3:4" ht="12.95" customHeight="1">
      <c r="C3652" s="139"/>
      <c r="D3652" s="139"/>
    </row>
    <row r="3653" spans="3:4" ht="12.95" customHeight="1">
      <c r="C3653" s="139"/>
      <c r="D3653" s="139"/>
    </row>
    <row r="3654" spans="3:4" ht="12.95" customHeight="1">
      <c r="C3654" s="139"/>
      <c r="D3654" s="139"/>
    </row>
    <row r="3655" spans="3:4" ht="12.95" customHeight="1">
      <c r="C3655" s="139"/>
      <c r="D3655" s="139"/>
    </row>
    <row r="3656" spans="3:4" ht="12.95" customHeight="1">
      <c r="C3656" s="139"/>
      <c r="D3656" s="139"/>
    </row>
    <row r="3657" spans="3:4" ht="12.95" customHeight="1">
      <c r="C3657" s="139"/>
      <c r="D3657" s="139"/>
    </row>
    <row r="3658" spans="3:4" ht="12.95" customHeight="1">
      <c r="C3658" s="139"/>
      <c r="D3658" s="139"/>
    </row>
    <row r="3659" spans="3:4" ht="12.95" customHeight="1">
      <c r="C3659" s="139"/>
      <c r="D3659" s="139"/>
    </row>
    <row r="3660" spans="3:4" ht="12.95" customHeight="1">
      <c r="C3660" s="139"/>
      <c r="D3660" s="139"/>
    </row>
    <row r="3661" spans="3:4" ht="12.95" customHeight="1">
      <c r="C3661" s="139"/>
      <c r="D3661" s="139"/>
    </row>
    <row r="3662" spans="3:4" ht="12.95" customHeight="1">
      <c r="C3662" s="139"/>
      <c r="D3662" s="139"/>
    </row>
    <row r="3663" spans="3:4" ht="12.95" customHeight="1">
      <c r="C3663" s="139"/>
      <c r="D3663" s="139"/>
    </row>
    <row r="3664" spans="3:4" ht="12.95" customHeight="1">
      <c r="C3664" s="139"/>
      <c r="D3664" s="139"/>
    </row>
    <row r="3665" spans="3:4" ht="12.95" customHeight="1">
      <c r="C3665" s="139"/>
      <c r="D3665" s="139"/>
    </row>
    <row r="3666" spans="3:4" ht="12.95" customHeight="1">
      <c r="C3666" s="139"/>
      <c r="D3666" s="139"/>
    </row>
    <row r="3667" spans="3:4" ht="12.95" customHeight="1">
      <c r="C3667" s="139"/>
      <c r="D3667" s="139"/>
    </row>
    <row r="3668" spans="3:4" ht="12.95" customHeight="1">
      <c r="C3668" s="139"/>
      <c r="D3668" s="139"/>
    </row>
    <row r="3669" spans="3:4" ht="12.95" customHeight="1">
      <c r="C3669" s="139"/>
      <c r="D3669" s="139"/>
    </row>
    <row r="3670" spans="3:4" ht="12.95" customHeight="1">
      <c r="C3670" s="139"/>
      <c r="D3670" s="139"/>
    </row>
    <row r="3671" spans="3:4" ht="12.95" customHeight="1">
      <c r="C3671" s="139"/>
      <c r="D3671" s="139"/>
    </row>
    <row r="3672" spans="3:4" ht="12.95" customHeight="1">
      <c r="C3672" s="139"/>
      <c r="D3672" s="139"/>
    </row>
    <row r="3673" spans="3:4" ht="12.95" customHeight="1">
      <c r="C3673" s="139"/>
      <c r="D3673" s="139"/>
    </row>
    <row r="3674" spans="3:4" ht="12.95" customHeight="1">
      <c r="C3674" s="139"/>
      <c r="D3674" s="139"/>
    </row>
    <row r="3675" spans="3:4" ht="12.95" customHeight="1">
      <c r="C3675" s="139"/>
      <c r="D3675" s="139"/>
    </row>
    <row r="3676" spans="3:4" ht="12.95" customHeight="1">
      <c r="C3676" s="139"/>
      <c r="D3676" s="139"/>
    </row>
    <row r="3677" spans="3:4" ht="12.95" customHeight="1">
      <c r="C3677" s="139"/>
      <c r="D3677" s="139"/>
    </row>
    <row r="3678" spans="3:4" ht="12.95" customHeight="1">
      <c r="C3678" s="139"/>
      <c r="D3678" s="139"/>
    </row>
    <row r="3679" spans="3:4" ht="12.95" customHeight="1">
      <c r="C3679" s="139"/>
      <c r="D3679" s="139"/>
    </row>
    <row r="3680" spans="3:4" ht="12.95" customHeight="1">
      <c r="C3680" s="139"/>
      <c r="D3680" s="139"/>
    </row>
    <row r="3681" spans="3:4" ht="12.95" customHeight="1">
      <c r="C3681" s="139"/>
      <c r="D3681" s="139"/>
    </row>
    <row r="3682" spans="3:4" ht="12.95" customHeight="1">
      <c r="C3682" s="139"/>
      <c r="D3682" s="139"/>
    </row>
    <row r="3683" spans="3:4" ht="12.95" customHeight="1">
      <c r="C3683" s="139"/>
      <c r="D3683" s="139"/>
    </row>
    <row r="3684" spans="3:4" ht="12.95" customHeight="1">
      <c r="C3684" s="139"/>
      <c r="D3684" s="139"/>
    </row>
    <row r="3685" spans="3:4" ht="12.95" customHeight="1">
      <c r="C3685" s="139"/>
      <c r="D3685" s="139"/>
    </row>
    <row r="3686" spans="3:4" ht="12.95" customHeight="1">
      <c r="C3686" s="139"/>
      <c r="D3686" s="139"/>
    </row>
    <row r="3687" spans="3:4" ht="12.95" customHeight="1">
      <c r="C3687" s="139"/>
      <c r="D3687" s="139"/>
    </row>
    <row r="3688" spans="3:4" ht="12.95" customHeight="1">
      <c r="C3688" s="139"/>
      <c r="D3688" s="139"/>
    </row>
    <row r="3689" spans="3:4" ht="12.95" customHeight="1">
      <c r="C3689" s="139"/>
      <c r="D3689" s="139"/>
    </row>
    <row r="3690" spans="3:4" ht="12.95" customHeight="1">
      <c r="C3690" s="139"/>
      <c r="D3690" s="139"/>
    </row>
    <row r="3691" spans="3:4" ht="12.95" customHeight="1">
      <c r="C3691" s="139"/>
      <c r="D3691" s="139"/>
    </row>
    <row r="3692" spans="3:4" ht="12.95" customHeight="1">
      <c r="C3692" s="139"/>
      <c r="D3692" s="139"/>
    </row>
    <row r="3693" spans="3:4" ht="12.95" customHeight="1">
      <c r="C3693" s="139"/>
      <c r="D3693" s="139"/>
    </row>
    <row r="3694" spans="3:4" ht="12.95" customHeight="1">
      <c r="C3694" s="139"/>
      <c r="D3694" s="139"/>
    </row>
    <row r="3695" spans="3:4" ht="12.95" customHeight="1">
      <c r="C3695" s="139"/>
      <c r="D3695" s="139"/>
    </row>
    <row r="3696" spans="3:4" ht="12.95" customHeight="1">
      <c r="C3696" s="139"/>
      <c r="D3696" s="139"/>
    </row>
    <row r="3697" spans="3:4" ht="12.95" customHeight="1">
      <c r="C3697" s="139"/>
      <c r="D3697" s="139"/>
    </row>
    <row r="3698" spans="3:4" ht="12.95" customHeight="1">
      <c r="C3698" s="139"/>
      <c r="D3698" s="139"/>
    </row>
    <row r="3699" spans="3:4" ht="12.95" customHeight="1">
      <c r="C3699" s="139"/>
      <c r="D3699" s="139"/>
    </row>
    <row r="3700" spans="3:4" ht="12.95" customHeight="1">
      <c r="C3700" s="139"/>
      <c r="D3700" s="139"/>
    </row>
    <row r="3701" spans="3:4" ht="12.95" customHeight="1">
      <c r="C3701" s="139"/>
      <c r="D3701" s="139"/>
    </row>
    <row r="3702" spans="3:4" ht="12.95" customHeight="1">
      <c r="C3702" s="139"/>
      <c r="D3702" s="139"/>
    </row>
    <row r="3703" spans="3:4" ht="12.95" customHeight="1">
      <c r="C3703" s="139"/>
      <c r="D3703" s="139"/>
    </row>
    <row r="3704" spans="3:4" ht="12.95" customHeight="1">
      <c r="C3704" s="139"/>
      <c r="D3704" s="139"/>
    </row>
    <row r="3705" spans="3:4" ht="12.95" customHeight="1">
      <c r="C3705" s="139"/>
      <c r="D3705" s="139"/>
    </row>
    <row r="3706" spans="3:4" ht="12.95" customHeight="1">
      <c r="C3706" s="139"/>
      <c r="D3706" s="139"/>
    </row>
    <row r="3707" spans="3:4" ht="12.95" customHeight="1">
      <c r="C3707" s="139"/>
      <c r="D3707" s="139"/>
    </row>
    <row r="3708" spans="3:4" ht="12.95" customHeight="1">
      <c r="C3708" s="139"/>
      <c r="D3708" s="139"/>
    </row>
    <row r="3709" spans="3:4" ht="12.95" customHeight="1">
      <c r="C3709" s="139"/>
      <c r="D3709" s="139"/>
    </row>
    <row r="3710" spans="3:4" ht="12.95" customHeight="1">
      <c r="C3710" s="139"/>
      <c r="D3710" s="139"/>
    </row>
    <row r="3711" spans="3:4" ht="12.95" customHeight="1">
      <c r="C3711" s="139"/>
      <c r="D3711" s="139"/>
    </row>
    <row r="3712" spans="3:4" ht="12.95" customHeight="1">
      <c r="C3712" s="139"/>
      <c r="D3712" s="139"/>
    </row>
    <row r="3713" spans="3:4" ht="12.95" customHeight="1">
      <c r="C3713" s="139"/>
      <c r="D3713" s="139"/>
    </row>
    <row r="3714" spans="3:4" ht="12.95" customHeight="1">
      <c r="C3714" s="139"/>
      <c r="D3714" s="139"/>
    </row>
    <row r="3715" spans="3:4" ht="12.95" customHeight="1">
      <c r="C3715" s="139"/>
      <c r="D3715" s="139"/>
    </row>
    <row r="3716" spans="3:4" ht="12.95" customHeight="1">
      <c r="C3716" s="139"/>
      <c r="D3716" s="139"/>
    </row>
    <row r="3717" spans="3:4" ht="12.95" customHeight="1">
      <c r="C3717" s="139"/>
      <c r="D3717" s="139"/>
    </row>
    <row r="3718" spans="3:4" ht="12.95" customHeight="1">
      <c r="C3718" s="139"/>
      <c r="D3718" s="139"/>
    </row>
    <row r="3719" spans="3:4" ht="12.95" customHeight="1">
      <c r="C3719" s="139"/>
      <c r="D3719" s="139"/>
    </row>
    <row r="3720" spans="3:4" ht="12.95" customHeight="1">
      <c r="C3720" s="139"/>
      <c r="D3720" s="139"/>
    </row>
    <row r="3721" spans="3:4" ht="12.95" customHeight="1">
      <c r="C3721" s="139"/>
      <c r="D3721" s="139"/>
    </row>
    <row r="3722" spans="3:4" ht="12.95" customHeight="1">
      <c r="C3722" s="139"/>
      <c r="D3722" s="139"/>
    </row>
    <row r="3723" spans="3:4" ht="12.95" customHeight="1">
      <c r="C3723" s="139"/>
      <c r="D3723" s="139"/>
    </row>
    <row r="3724" spans="3:4" ht="12.95" customHeight="1">
      <c r="C3724" s="139"/>
      <c r="D3724" s="139"/>
    </row>
    <row r="3725" spans="3:4" ht="12.95" customHeight="1">
      <c r="C3725" s="139"/>
      <c r="D3725" s="139"/>
    </row>
    <row r="3726" spans="3:4" ht="12.95" customHeight="1">
      <c r="C3726" s="139"/>
      <c r="D3726" s="139"/>
    </row>
    <row r="3727" spans="3:4" ht="12.95" customHeight="1">
      <c r="C3727" s="139"/>
      <c r="D3727" s="139"/>
    </row>
    <row r="3728" spans="3:4" ht="12.95" customHeight="1">
      <c r="C3728" s="139"/>
      <c r="D3728" s="139"/>
    </row>
    <row r="3729" spans="3:4" ht="12.95" customHeight="1">
      <c r="C3729" s="139"/>
      <c r="D3729" s="139"/>
    </row>
    <row r="3730" spans="3:4" ht="12.95" customHeight="1">
      <c r="C3730" s="139"/>
      <c r="D3730" s="139"/>
    </row>
    <row r="3731" spans="3:4" ht="12.95" customHeight="1">
      <c r="C3731" s="139"/>
      <c r="D3731" s="139"/>
    </row>
    <row r="3732" spans="3:4" ht="12.95" customHeight="1">
      <c r="C3732" s="139"/>
      <c r="D3732" s="139"/>
    </row>
    <row r="3733" spans="3:4" ht="12.95" customHeight="1">
      <c r="C3733" s="139"/>
      <c r="D3733" s="139"/>
    </row>
    <row r="3734" spans="3:4" ht="12.95" customHeight="1">
      <c r="C3734" s="139"/>
      <c r="D3734" s="139"/>
    </row>
    <row r="3735" spans="3:4" ht="12.95" customHeight="1">
      <c r="C3735" s="139"/>
      <c r="D3735" s="139"/>
    </row>
    <row r="3736" spans="3:4" ht="12.95" customHeight="1">
      <c r="C3736" s="139"/>
      <c r="D3736" s="139"/>
    </row>
    <row r="3737" spans="3:4" ht="12.95" customHeight="1">
      <c r="C3737" s="139"/>
      <c r="D3737" s="139"/>
    </row>
    <row r="3738" spans="3:4" ht="12.95" customHeight="1">
      <c r="C3738" s="139"/>
      <c r="D3738" s="139"/>
    </row>
    <row r="3739" spans="3:4" ht="12.95" customHeight="1">
      <c r="C3739" s="139"/>
      <c r="D3739" s="139"/>
    </row>
    <row r="3740" spans="3:4" ht="12.95" customHeight="1">
      <c r="C3740" s="139"/>
      <c r="D3740" s="139"/>
    </row>
    <row r="3741" spans="3:4" ht="12.95" customHeight="1">
      <c r="C3741" s="139"/>
      <c r="D3741" s="139"/>
    </row>
    <row r="3742" spans="3:4" ht="12.95" customHeight="1">
      <c r="C3742" s="139"/>
      <c r="D3742" s="139"/>
    </row>
    <row r="3743" spans="3:4" ht="12.95" customHeight="1">
      <c r="C3743" s="139"/>
      <c r="D3743" s="139"/>
    </row>
    <row r="3744" spans="3:4" ht="12.95" customHeight="1">
      <c r="C3744" s="139"/>
      <c r="D3744" s="139"/>
    </row>
    <row r="3745" spans="3:4" ht="12.95" customHeight="1">
      <c r="C3745" s="139"/>
      <c r="D3745" s="139"/>
    </row>
    <row r="3746" spans="3:4" ht="12.95" customHeight="1">
      <c r="C3746" s="139"/>
      <c r="D3746" s="139"/>
    </row>
    <row r="3747" spans="3:4" ht="12.95" customHeight="1">
      <c r="C3747" s="139"/>
      <c r="D3747" s="139"/>
    </row>
    <row r="3748" spans="3:4" ht="12.95" customHeight="1">
      <c r="C3748" s="139"/>
      <c r="D3748" s="139"/>
    </row>
    <row r="3749" spans="3:4" ht="12.95" customHeight="1">
      <c r="C3749" s="139"/>
      <c r="D3749" s="139"/>
    </row>
    <row r="3750" spans="3:4" ht="12.95" customHeight="1">
      <c r="C3750" s="139"/>
      <c r="D3750" s="139"/>
    </row>
    <row r="3751" spans="3:4" ht="12.95" customHeight="1">
      <c r="C3751" s="139"/>
      <c r="D3751" s="139"/>
    </row>
    <row r="3752" spans="3:4" ht="12.95" customHeight="1">
      <c r="C3752" s="139"/>
      <c r="D3752" s="139"/>
    </row>
    <row r="3753" spans="3:4" ht="12.95" customHeight="1">
      <c r="C3753" s="139"/>
      <c r="D3753" s="139"/>
    </row>
    <row r="3754" spans="3:4" ht="12.95" customHeight="1">
      <c r="C3754" s="139"/>
      <c r="D3754" s="139"/>
    </row>
    <row r="3755" spans="3:4" ht="12.95" customHeight="1">
      <c r="C3755" s="139"/>
      <c r="D3755" s="139"/>
    </row>
    <row r="3756" spans="3:4" ht="12.95" customHeight="1">
      <c r="C3756" s="139"/>
      <c r="D3756" s="139"/>
    </row>
    <row r="3757" spans="3:4" ht="12.95" customHeight="1">
      <c r="C3757" s="139"/>
      <c r="D3757" s="139"/>
    </row>
    <row r="3758" spans="3:4" ht="12.95" customHeight="1">
      <c r="C3758" s="139"/>
      <c r="D3758" s="139"/>
    </row>
    <row r="3759" spans="3:4" ht="12.95" customHeight="1">
      <c r="C3759" s="139"/>
      <c r="D3759" s="139"/>
    </row>
    <row r="3760" spans="3:4" ht="12.95" customHeight="1">
      <c r="C3760" s="139"/>
      <c r="D3760" s="139"/>
    </row>
    <row r="3761" spans="3:4" ht="12.95" customHeight="1">
      <c r="C3761" s="139"/>
      <c r="D3761" s="139"/>
    </row>
    <row r="3762" spans="3:4" ht="12.95" customHeight="1">
      <c r="C3762" s="139"/>
      <c r="D3762" s="139"/>
    </row>
    <row r="3763" spans="3:4" ht="12.95" customHeight="1">
      <c r="C3763" s="139"/>
      <c r="D3763" s="139"/>
    </row>
    <row r="3764" spans="3:4" ht="12.95" customHeight="1">
      <c r="C3764" s="139"/>
      <c r="D3764" s="139"/>
    </row>
    <row r="3765" spans="3:4" ht="12.95" customHeight="1">
      <c r="C3765" s="139"/>
      <c r="D3765" s="139"/>
    </row>
    <row r="3766" spans="3:4" ht="12.95" customHeight="1">
      <c r="C3766" s="139"/>
      <c r="D3766" s="139"/>
    </row>
    <row r="3767" spans="3:4" ht="12.95" customHeight="1">
      <c r="C3767" s="139"/>
      <c r="D3767" s="139"/>
    </row>
    <row r="3768" spans="3:4" ht="12.95" customHeight="1">
      <c r="C3768" s="139"/>
      <c r="D3768" s="139"/>
    </row>
    <row r="3769" spans="3:4" ht="12.95" customHeight="1">
      <c r="C3769" s="139"/>
      <c r="D3769" s="139"/>
    </row>
    <row r="3770" spans="3:4" ht="12.95" customHeight="1">
      <c r="C3770" s="139"/>
      <c r="D3770" s="139"/>
    </row>
    <row r="3771" spans="3:4" ht="12.95" customHeight="1">
      <c r="C3771" s="139"/>
      <c r="D3771" s="139"/>
    </row>
    <row r="3772" spans="3:4" ht="12.95" customHeight="1">
      <c r="C3772" s="139"/>
      <c r="D3772" s="139"/>
    </row>
    <row r="3773" spans="3:4" ht="12.95" customHeight="1">
      <c r="C3773" s="139"/>
      <c r="D3773" s="139"/>
    </row>
    <row r="3774" spans="3:4" ht="12.95" customHeight="1">
      <c r="C3774" s="139"/>
      <c r="D3774" s="139"/>
    </row>
    <row r="3775" spans="3:4" ht="12.95" customHeight="1">
      <c r="C3775" s="139"/>
      <c r="D3775" s="139"/>
    </row>
    <row r="3776" spans="3:4" ht="12.95" customHeight="1">
      <c r="C3776" s="139"/>
      <c r="D3776" s="139"/>
    </row>
    <row r="3777" spans="3:4" ht="12.95" customHeight="1">
      <c r="C3777" s="139"/>
      <c r="D3777" s="139"/>
    </row>
    <row r="3778" spans="3:4" ht="12.95" customHeight="1">
      <c r="C3778" s="139"/>
      <c r="D3778" s="139"/>
    </row>
    <row r="3779" spans="3:4" ht="12.95" customHeight="1">
      <c r="C3779" s="139"/>
      <c r="D3779" s="139"/>
    </row>
    <row r="3780" spans="3:4" ht="12.95" customHeight="1">
      <c r="C3780" s="139"/>
      <c r="D3780" s="139"/>
    </row>
    <row r="3781" spans="3:4" ht="12.95" customHeight="1">
      <c r="C3781" s="139"/>
      <c r="D3781" s="139"/>
    </row>
    <row r="3782" spans="3:4" ht="12.95" customHeight="1">
      <c r="C3782" s="139"/>
      <c r="D3782" s="139"/>
    </row>
    <row r="3783" spans="3:4" ht="12.95" customHeight="1">
      <c r="C3783" s="139"/>
      <c r="D3783" s="139"/>
    </row>
    <row r="3784" spans="3:4" ht="12.95" customHeight="1">
      <c r="C3784" s="139"/>
      <c r="D3784" s="139"/>
    </row>
    <row r="3785" spans="3:4" ht="12.95" customHeight="1">
      <c r="C3785" s="139"/>
      <c r="D3785" s="139"/>
    </row>
    <row r="3786" spans="3:4" ht="12.95" customHeight="1">
      <c r="C3786" s="139"/>
      <c r="D3786" s="139"/>
    </row>
    <row r="3787" spans="3:4" ht="12.95" customHeight="1">
      <c r="C3787" s="139"/>
      <c r="D3787" s="139"/>
    </row>
    <row r="3788" spans="3:4" ht="12.95" customHeight="1">
      <c r="C3788" s="139"/>
      <c r="D3788" s="139"/>
    </row>
    <row r="3789" spans="3:4" ht="12.95" customHeight="1">
      <c r="C3789" s="139"/>
      <c r="D3789" s="139"/>
    </row>
    <row r="3790" spans="3:4" ht="12.95" customHeight="1">
      <c r="C3790" s="139"/>
      <c r="D3790" s="139"/>
    </row>
    <row r="3791" spans="3:4" ht="12.95" customHeight="1">
      <c r="C3791" s="139"/>
      <c r="D3791" s="139"/>
    </row>
    <row r="3792" spans="3:4" ht="12.95" customHeight="1">
      <c r="C3792" s="139"/>
      <c r="D3792" s="139"/>
    </row>
    <row r="3793" spans="3:4" ht="12.95" customHeight="1">
      <c r="C3793" s="139"/>
      <c r="D3793" s="139"/>
    </row>
    <row r="3794" spans="3:4" ht="12.95" customHeight="1">
      <c r="C3794" s="139"/>
      <c r="D3794" s="139"/>
    </row>
    <row r="3795" spans="3:4" ht="12.95" customHeight="1">
      <c r="C3795" s="139"/>
      <c r="D3795" s="139"/>
    </row>
    <row r="3796" spans="3:4" ht="12.95" customHeight="1">
      <c r="C3796" s="139"/>
      <c r="D3796" s="139"/>
    </row>
    <row r="3797" spans="3:4" ht="12.95" customHeight="1">
      <c r="C3797" s="139"/>
      <c r="D3797" s="139"/>
    </row>
    <row r="3798" spans="3:4" ht="12.95" customHeight="1">
      <c r="C3798" s="139"/>
      <c r="D3798" s="139"/>
    </row>
    <row r="3799" spans="3:4" ht="12.95" customHeight="1">
      <c r="C3799" s="139"/>
      <c r="D3799" s="139"/>
    </row>
    <row r="3800" spans="3:4" ht="12.95" customHeight="1">
      <c r="C3800" s="139"/>
      <c r="D3800" s="139"/>
    </row>
    <row r="3801" spans="3:4" ht="12.95" customHeight="1">
      <c r="C3801" s="139"/>
      <c r="D3801" s="139"/>
    </row>
    <row r="3802" spans="3:4" ht="12.95" customHeight="1">
      <c r="C3802" s="139"/>
      <c r="D3802" s="139"/>
    </row>
    <row r="3803" spans="3:4" ht="12.95" customHeight="1">
      <c r="C3803" s="139"/>
      <c r="D3803" s="139"/>
    </row>
    <row r="3804" spans="3:4" ht="12.95" customHeight="1">
      <c r="C3804" s="139"/>
      <c r="D3804" s="139"/>
    </row>
    <row r="3805" spans="3:4" ht="12.95" customHeight="1">
      <c r="C3805" s="139"/>
      <c r="D3805" s="139"/>
    </row>
    <row r="3806" spans="3:4" ht="12.95" customHeight="1">
      <c r="C3806" s="139"/>
      <c r="D3806" s="139"/>
    </row>
    <row r="3807" spans="3:4" ht="12.95" customHeight="1">
      <c r="C3807" s="139"/>
      <c r="D3807" s="139"/>
    </row>
    <row r="3808" spans="3:4" ht="12.95" customHeight="1">
      <c r="C3808" s="139"/>
      <c r="D3808" s="139"/>
    </row>
    <row r="3809" spans="3:4" ht="12.95" customHeight="1">
      <c r="C3809" s="139"/>
      <c r="D3809" s="139"/>
    </row>
    <row r="3810" spans="3:4" ht="12.95" customHeight="1">
      <c r="C3810" s="139"/>
      <c r="D3810" s="139"/>
    </row>
    <row r="3811" spans="3:4" ht="12.95" customHeight="1">
      <c r="C3811" s="139"/>
      <c r="D3811" s="139"/>
    </row>
    <row r="3812" spans="3:4" ht="12.95" customHeight="1">
      <c r="C3812" s="139"/>
      <c r="D3812" s="139"/>
    </row>
    <row r="3813" spans="3:4" ht="12.95" customHeight="1">
      <c r="C3813" s="139"/>
      <c r="D3813" s="139"/>
    </row>
    <row r="3814" spans="3:4" ht="12.95" customHeight="1">
      <c r="C3814" s="139"/>
      <c r="D3814" s="139"/>
    </row>
    <row r="3815" spans="3:4" ht="12.95" customHeight="1">
      <c r="C3815" s="139"/>
      <c r="D3815" s="139"/>
    </row>
    <row r="3816" spans="3:4" ht="12.95" customHeight="1">
      <c r="C3816" s="139"/>
      <c r="D3816" s="139"/>
    </row>
    <row r="3817" spans="3:4" ht="12.95" customHeight="1">
      <c r="C3817" s="139"/>
      <c r="D3817" s="139"/>
    </row>
    <row r="3818" spans="3:4" ht="12.95" customHeight="1">
      <c r="C3818" s="139"/>
      <c r="D3818" s="139"/>
    </row>
    <row r="3819" spans="3:4" ht="12.95" customHeight="1">
      <c r="C3819" s="139"/>
      <c r="D3819" s="139"/>
    </row>
    <row r="3820" spans="3:4" ht="12.95" customHeight="1">
      <c r="C3820" s="139"/>
      <c r="D3820" s="139"/>
    </row>
    <row r="3821" spans="3:4" ht="12.95" customHeight="1">
      <c r="C3821" s="139"/>
      <c r="D3821" s="139"/>
    </row>
    <row r="3822" spans="3:4" ht="12.95" customHeight="1">
      <c r="C3822" s="139"/>
      <c r="D3822" s="139"/>
    </row>
    <row r="3823" spans="3:4" ht="12.95" customHeight="1">
      <c r="C3823" s="139"/>
      <c r="D3823" s="139"/>
    </row>
    <row r="3824" spans="3:4" ht="12.95" customHeight="1">
      <c r="C3824" s="139"/>
      <c r="D3824" s="139"/>
    </row>
    <row r="3825" spans="3:4" ht="12.95" customHeight="1">
      <c r="C3825" s="139"/>
      <c r="D3825" s="139"/>
    </row>
    <row r="3826" spans="3:4" ht="12.95" customHeight="1">
      <c r="C3826" s="139"/>
      <c r="D3826" s="139"/>
    </row>
    <row r="3827" spans="3:4" ht="12.95" customHeight="1">
      <c r="C3827" s="139"/>
      <c r="D3827" s="139"/>
    </row>
    <row r="3828" spans="3:4" ht="12.95" customHeight="1">
      <c r="C3828" s="139"/>
      <c r="D3828" s="139"/>
    </row>
    <row r="3829" spans="3:4" ht="12.95" customHeight="1">
      <c r="C3829" s="139"/>
      <c r="D3829" s="139"/>
    </row>
    <row r="3830" spans="3:4" ht="12.95" customHeight="1">
      <c r="C3830" s="139"/>
      <c r="D3830" s="139"/>
    </row>
    <row r="3831" spans="3:4" ht="12.95" customHeight="1">
      <c r="C3831" s="139"/>
      <c r="D3831" s="139"/>
    </row>
    <row r="3832" spans="3:4" ht="12.95" customHeight="1">
      <c r="C3832" s="139"/>
      <c r="D3832" s="139"/>
    </row>
    <row r="3833" spans="3:4" ht="12.95" customHeight="1">
      <c r="C3833" s="139"/>
      <c r="D3833" s="139"/>
    </row>
    <row r="3834" spans="3:4" ht="12.95" customHeight="1">
      <c r="C3834" s="139"/>
      <c r="D3834" s="139"/>
    </row>
    <row r="3835" spans="3:4" ht="12.95" customHeight="1">
      <c r="C3835" s="139"/>
      <c r="D3835" s="139"/>
    </row>
    <row r="3836" spans="3:4" ht="12.95" customHeight="1">
      <c r="C3836" s="139"/>
      <c r="D3836" s="139"/>
    </row>
    <row r="3837" spans="3:4" ht="12.95" customHeight="1">
      <c r="C3837" s="139"/>
      <c r="D3837" s="139"/>
    </row>
    <row r="3838" spans="3:4" ht="12.95" customHeight="1">
      <c r="C3838" s="139"/>
      <c r="D3838" s="139"/>
    </row>
    <row r="3839" spans="3:4" ht="12.95" customHeight="1">
      <c r="C3839" s="139"/>
      <c r="D3839" s="139"/>
    </row>
    <row r="3840" spans="3:4" ht="12.95" customHeight="1">
      <c r="C3840" s="139"/>
      <c r="D3840" s="139"/>
    </row>
    <row r="3841" spans="3:4" ht="12.95" customHeight="1">
      <c r="C3841" s="139"/>
      <c r="D3841" s="139"/>
    </row>
    <row r="3842" spans="3:4" ht="12.95" customHeight="1">
      <c r="C3842" s="139"/>
      <c r="D3842" s="139"/>
    </row>
    <row r="3843" spans="3:4" ht="12.95" customHeight="1">
      <c r="C3843" s="139"/>
      <c r="D3843" s="139"/>
    </row>
    <row r="3844" spans="3:4" ht="12.95" customHeight="1">
      <c r="C3844" s="139"/>
      <c r="D3844" s="139"/>
    </row>
    <row r="3845" spans="3:4" ht="12.95" customHeight="1">
      <c r="C3845" s="139"/>
      <c r="D3845" s="139"/>
    </row>
    <row r="3846" spans="3:4" ht="12.95" customHeight="1">
      <c r="C3846" s="139"/>
      <c r="D3846" s="139"/>
    </row>
    <row r="3847" spans="3:4" ht="12.95" customHeight="1">
      <c r="C3847" s="139"/>
      <c r="D3847" s="139"/>
    </row>
    <row r="3848" spans="3:4" ht="12.95" customHeight="1">
      <c r="C3848" s="139"/>
      <c r="D3848" s="139"/>
    </row>
    <row r="3849" spans="3:4" ht="12.95" customHeight="1">
      <c r="C3849" s="139"/>
      <c r="D3849" s="139"/>
    </row>
    <row r="3850" spans="3:4" ht="12.95" customHeight="1">
      <c r="C3850" s="139"/>
      <c r="D3850" s="139"/>
    </row>
    <row r="3851" spans="3:4" ht="12.95" customHeight="1">
      <c r="C3851" s="139"/>
      <c r="D3851" s="139"/>
    </row>
    <row r="3852" spans="3:4" ht="12.95" customHeight="1">
      <c r="C3852" s="139"/>
      <c r="D3852" s="139"/>
    </row>
    <row r="3853" spans="3:4" ht="12.95" customHeight="1">
      <c r="C3853" s="139"/>
      <c r="D3853" s="139"/>
    </row>
    <row r="3854" spans="3:4" ht="12.95" customHeight="1">
      <c r="C3854" s="139"/>
      <c r="D3854" s="139"/>
    </row>
    <row r="3855" spans="3:4" ht="12.95" customHeight="1">
      <c r="C3855" s="139"/>
      <c r="D3855" s="139"/>
    </row>
    <row r="3856" spans="3:4" ht="12.95" customHeight="1">
      <c r="C3856" s="139"/>
      <c r="D3856" s="139"/>
    </row>
    <row r="3857" spans="3:4" ht="12.95" customHeight="1">
      <c r="C3857" s="139"/>
      <c r="D3857" s="139"/>
    </row>
    <row r="3858" spans="3:4" ht="12.95" customHeight="1">
      <c r="C3858" s="139"/>
      <c r="D3858" s="139"/>
    </row>
    <row r="3859" spans="3:4" ht="12.95" customHeight="1">
      <c r="C3859" s="139"/>
      <c r="D3859" s="139"/>
    </row>
    <row r="3860" spans="3:4" ht="12.95" customHeight="1">
      <c r="C3860" s="139"/>
      <c r="D3860" s="139"/>
    </row>
    <row r="3861" spans="3:4" ht="12.95" customHeight="1">
      <c r="C3861" s="139"/>
      <c r="D3861" s="139"/>
    </row>
    <row r="3862" spans="3:4" ht="12.95" customHeight="1">
      <c r="C3862" s="139"/>
      <c r="D3862" s="139"/>
    </row>
    <row r="3863" spans="3:4" ht="12.95" customHeight="1">
      <c r="C3863" s="139"/>
      <c r="D3863" s="139"/>
    </row>
    <row r="3864" spans="3:4" ht="12.95" customHeight="1">
      <c r="C3864" s="139"/>
      <c r="D3864" s="139"/>
    </row>
    <row r="3865" spans="3:4" ht="12.95" customHeight="1">
      <c r="C3865" s="139"/>
      <c r="D3865" s="139"/>
    </row>
    <row r="3866" spans="3:4" ht="12.95" customHeight="1">
      <c r="C3866" s="139"/>
      <c r="D3866" s="139"/>
    </row>
    <row r="3867" spans="3:4" ht="12.95" customHeight="1">
      <c r="C3867" s="139"/>
      <c r="D3867" s="139"/>
    </row>
    <row r="3868" spans="3:4" ht="12.95" customHeight="1">
      <c r="C3868" s="139"/>
      <c r="D3868" s="139"/>
    </row>
    <row r="3869" spans="3:4" ht="12.95" customHeight="1">
      <c r="C3869" s="139"/>
      <c r="D3869" s="139"/>
    </row>
    <row r="3870" spans="3:4" ht="12.95" customHeight="1">
      <c r="C3870" s="139"/>
      <c r="D3870" s="139"/>
    </row>
    <row r="3871" spans="3:4" ht="12.95" customHeight="1">
      <c r="C3871" s="139"/>
      <c r="D3871" s="139"/>
    </row>
    <row r="3872" spans="3:4" ht="12.95" customHeight="1">
      <c r="C3872" s="139"/>
      <c r="D3872" s="139"/>
    </row>
    <row r="3873" spans="3:4" ht="12.95" customHeight="1">
      <c r="C3873" s="139"/>
      <c r="D3873" s="139"/>
    </row>
    <row r="3874" spans="3:4" ht="12.95" customHeight="1">
      <c r="C3874" s="139"/>
      <c r="D3874" s="139"/>
    </row>
    <row r="3875" spans="3:4" ht="12.95" customHeight="1">
      <c r="C3875" s="139"/>
      <c r="D3875" s="139"/>
    </row>
    <row r="3876" spans="3:4" ht="12.95" customHeight="1">
      <c r="C3876" s="139"/>
      <c r="D3876" s="139"/>
    </row>
    <row r="3877" spans="3:4" ht="12.95" customHeight="1">
      <c r="C3877" s="139"/>
      <c r="D3877" s="139"/>
    </row>
    <row r="3878" spans="3:4" ht="12.95" customHeight="1">
      <c r="C3878" s="139"/>
      <c r="D3878" s="139"/>
    </row>
    <row r="3879" spans="3:4" ht="12.95" customHeight="1">
      <c r="C3879" s="139"/>
      <c r="D3879" s="139"/>
    </row>
    <row r="3880" spans="3:4" ht="12.95" customHeight="1">
      <c r="C3880" s="139"/>
      <c r="D3880" s="139"/>
    </row>
    <row r="3881" spans="3:4" ht="12.95" customHeight="1">
      <c r="C3881" s="139"/>
      <c r="D3881" s="139"/>
    </row>
    <row r="3882" spans="3:4" ht="12.95" customHeight="1">
      <c r="C3882" s="139"/>
      <c r="D3882" s="139"/>
    </row>
    <row r="3883" spans="3:4" ht="12.95" customHeight="1">
      <c r="C3883" s="139"/>
      <c r="D3883" s="139"/>
    </row>
    <row r="3884" spans="3:4" ht="12.95" customHeight="1">
      <c r="C3884" s="139"/>
      <c r="D3884" s="139"/>
    </row>
    <row r="3885" spans="3:4" ht="12.95" customHeight="1">
      <c r="C3885" s="139"/>
      <c r="D3885" s="139"/>
    </row>
    <row r="3886" spans="3:4" ht="12.95" customHeight="1">
      <c r="C3886" s="139"/>
      <c r="D3886" s="139"/>
    </row>
    <row r="3887" spans="3:4" ht="12.95" customHeight="1">
      <c r="C3887" s="139"/>
      <c r="D3887" s="139"/>
    </row>
    <row r="3888" spans="3:4" ht="12.95" customHeight="1">
      <c r="C3888" s="139"/>
      <c r="D3888" s="139"/>
    </row>
    <row r="3889" spans="3:4" ht="12.95" customHeight="1">
      <c r="C3889" s="139"/>
      <c r="D3889" s="139"/>
    </row>
    <row r="3890" spans="3:4" ht="12.95" customHeight="1">
      <c r="C3890" s="139"/>
      <c r="D3890" s="139"/>
    </row>
    <row r="3891" spans="3:4" ht="12.95" customHeight="1">
      <c r="C3891" s="139"/>
      <c r="D3891" s="139"/>
    </row>
    <row r="3892" spans="3:4" ht="12.95" customHeight="1">
      <c r="C3892" s="139"/>
      <c r="D3892" s="139"/>
    </row>
    <row r="3893" spans="3:4" ht="12.95" customHeight="1">
      <c r="C3893" s="139"/>
      <c r="D3893" s="139"/>
    </row>
    <row r="3894" spans="3:4" ht="12.95" customHeight="1">
      <c r="C3894" s="139"/>
      <c r="D3894" s="139"/>
    </row>
    <row r="3895" spans="3:4" ht="12.95" customHeight="1">
      <c r="C3895" s="139"/>
      <c r="D3895" s="139"/>
    </row>
    <row r="3896" spans="3:4" ht="12.95" customHeight="1">
      <c r="C3896" s="139"/>
      <c r="D3896" s="139"/>
    </row>
    <row r="3897" spans="3:4" ht="12.95" customHeight="1">
      <c r="C3897" s="139"/>
      <c r="D3897" s="139"/>
    </row>
    <row r="3898" spans="3:4" ht="12.95" customHeight="1">
      <c r="C3898" s="139"/>
      <c r="D3898" s="139"/>
    </row>
    <row r="3899" spans="3:4" ht="12.95" customHeight="1">
      <c r="C3899" s="139"/>
      <c r="D3899" s="139"/>
    </row>
    <row r="3900" spans="3:4" ht="12.95" customHeight="1">
      <c r="C3900" s="139"/>
      <c r="D3900" s="139"/>
    </row>
    <row r="3901" spans="3:4" ht="12.95" customHeight="1">
      <c r="C3901" s="139"/>
      <c r="D3901" s="139"/>
    </row>
    <row r="3902" spans="3:4" ht="12.95" customHeight="1">
      <c r="C3902" s="139"/>
      <c r="D3902" s="139"/>
    </row>
    <row r="3903" spans="3:4" ht="12.95" customHeight="1">
      <c r="C3903" s="139"/>
      <c r="D3903" s="139"/>
    </row>
    <row r="3904" spans="3:4" ht="12.95" customHeight="1">
      <c r="C3904" s="139"/>
      <c r="D3904" s="139"/>
    </row>
    <row r="3905" spans="3:4" ht="12.95" customHeight="1">
      <c r="C3905" s="139"/>
      <c r="D3905" s="139"/>
    </row>
    <row r="3906" spans="3:4" ht="12.95" customHeight="1">
      <c r="C3906" s="139"/>
      <c r="D3906" s="139"/>
    </row>
    <row r="3907" spans="3:4" ht="12.95" customHeight="1">
      <c r="C3907" s="139"/>
      <c r="D3907" s="139"/>
    </row>
    <row r="3908" spans="3:4" ht="12.95" customHeight="1">
      <c r="C3908" s="139"/>
      <c r="D3908" s="139"/>
    </row>
    <row r="3909" spans="3:4" ht="12.95" customHeight="1">
      <c r="C3909" s="139"/>
      <c r="D3909" s="139"/>
    </row>
    <row r="3910" spans="3:4" ht="12.95" customHeight="1">
      <c r="C3910" s="139"/>
      <c r="D3910" s="139"/>
    </row>
    <row r="3911" spans="3:4" ht="12.95" customHeight="1">
      <c r="C3911" s="139"/>
      <c r="D3911" s="139"/>
    </row>
    <row r="3912" spans="3:4" ht="12.95" customHeight="1">
      <c r="C3912" s="139"/>
      <c r="D3912" s="139"/>
    </row>
    <row r="3913" spans="3:4" ht="12.95" customHeight="1">
      <c r="C3913" s="139"/>
      <c r="D3913" s="139"/>
    </row>
    <row r="3914" spans="3:4" ht="12.95" customHeight="1">
      <c r="C3914" s="139"/>
      <c r="D3914" s="139"/>
    </row>
    <row r="3915" spans="3:4" ht="12.95" customHeight="1">
      <c r="C3915" s="139"/>
      <c r="D3915" s="139"/>
    </row>
    <row r="3916" spans="3:4" ht="12.95" customHeight="1">
      <c r="C3916" s="139"/>
      <c r="D3916" s="139"/>
    </row>
    <row r="3917" spans="3:4" ht="12.95" customHeight="1">
      <c r="C3917" s="139"/>
      <c r="D3917" s="139"/>
    </row>
    <row r="3918" spans="3:4" ht="12.95" customHeight="1">
      <c r="C3918" s="139"/>
      <c r="D3918" s="139"/>
    </row>
    <row r="3919" spans="3:4" ht="12.95" customHeight="1">
      <c r="C3919" s="139"/>
      <c r="D3919" s="139"/>
    </row>
    <row r="3920" spans="3:4" ht="12.95" customHeight="1">
      <c r="C3920" s="139"/>
      <c r="D3920" s="139"/>
    </row>
    <row r="3921" spans="3:4" ht="12.95" customHeight="1">
      <c r="C3921" s="139"/>
      <c r="D3921" s="139"/>
    </row>
    <row r="3922" spans="3:4" ht="12.95" customHeight="1">
      <c r="C3922" s="139"/>
      <c r="D3922" s="139"/>
    </row>
    <row r="3923" spans="3:4" ht="12.95" customHeight="1">
      <c r="C3923" s="139"/>
      <c r="D3923" s="139"/>
    </row>
    <row r="3924" spans="3:4" ht="12.95" customHeight="1">
      <c r="C3924" s="139"/>
      <c r="D3924" s="139"/>
    </row>
    <row r="3925" spans="3:4" ht="12.95" customHeight="1">
      <c r="C3925" s="139"/>
      <c r="D3925" s="139"/>
    </row>
    <row r="3926" spans="3:4" ht="12.95" customHeight="1">
      <c r="C3926" s="139"/>
      <c r="D3926" s="139"/>
    </row>
    <row r="3927" spans="3:4" ht="12.95" customHeight="1">
      <c r="C3927" s="139"/>
      <c r="D3927" s="139"/>
    </row>
    <row r="3928" spans="3:4" ht="12.95" customHeight="1">
      <c r="C3928" s="139"/>
      <c r="D3928" s="139"/>
    </row>
    <row r="3929" spans="3:4" ht="12.95" customHeight="1">
      <c r="C3929" s="139"/>
      <c r="D3929" s="139"/>
    </row>
    <row r="3930" spans="3:4" ht="12.95" customHeight="1">
      <c r="C3930" s="139"/>
      <c r="D3930" s="139"/>
    </row>
    <row r="3931" spans="3:4" ht="12.95" customHeight="1">
      <c r="C3931" s="139"/>
      <c r="D3931" s="139"/>
    </row>
    <row r="3932" spans="3:4" ht="12.95" customHeight="1">
      <c r="C3932" s="139"/>
      <c r="D3932" s="139"/>
    </row>
    <row r="3933" spans="3:4" ht="12.95" customHeight="1">
      <c r="C3933" s="139"/>
      <c r="D3933" s="139"/>
    </row>
    <row r="3934" spans="3:4" ht="12.95" customHeight="1">
      <c r="C3934" s="139"/>
      <c r="D3934" s="139"/>
    </row>
    <row r="3935" spans="3:4" ht="12.95" customHeight="1">
      <c r="C3935" s="139"/>
      <c r="D3935" s="139"/>
    </row>
    <row r="3936" spans="3:4" ht="12.95" customHeight="1">
      <c r="C3936" s="139"/>
      <c r="D3936" s="139"/>
    </row>
    <row r="3937" spans="3:4" ht="12.95" customHeight="1">
      <c r="C3937" s="139"/>
      <c r="D3937" s="139"/>
    </row>
    <row r="3938" spans="3:4" ht="12.95" customHeight="1">
      <c r="C3938" s="139"/>
      <c r="D3938" s="139"/>
    </row>
    <row r="3939" spans="3:4" ht="12.95" customHeight="1">
      <c r="C3939" s="139"/>
      <c r="D3939" s="139"/>
    </row>
    <row r="3940" spans="3:4" ht="12.95" customHeight="1">
      <c r="C3940" s="139"/>
      <c r="D3940" s="139"/>
    </row>
    <row r="3941" spans="3:4" ht="12.95" customHeight="1">
      <c r="C3941" s="139"/>
      <c r="D3941" s="139"/>
    </row>
    <row r="3942" spans="3:4" ht="12.95" customHeight="1">
      <c r="C3942" s="139"/>
      <c r="D3942" s="139"/>
    </row>
    <row r="3943" spans="3:4" ht="12.95" customHeight="1">
      <c r="C3943" s="139"/>
      <c r="D3943" s="139"/>
    </row>
    <row r="3944" spans="3:4" ht="12.95" customHeight="1">
      <c r="C3944" s="139"/>
      <c r="D3944" s="139"/>
    </row>
    <row r="3945" spans="3:4" ht="12.95" customHeight="1">
      <c r="C3945" s="139"/>
      <c r="D3945" s="139"/>
    </row>
    <row r="3946" spans="3:4" ht="12.95" customHeight="1">
      <c r="C3946" s="139"/>
      <c r="D3946" s="139"/>
    </row>
    <row r="3947" spans="3:4" ht="12.95" customHeight="1">
      <c r="C3947" s="139"/>
      <c r="D3947" s="139"/>
    </row>
    <row r="3948" spans="3:4" ht="12.95" customHeight="1">
      <c r="C3948" s="139"/>
      <c r="D3948" s="139"/>
    </row>
    <row r="3949" spans="3:4" ht="12.95" customHeight="1">
      <c r="C3949" s="139"/>
      <c r="D3949" s="139"/>
    </row>
    <row r="3950" spans="3:4" ht="12.95" customHeight="1">
      <c r="C3950" s="139"/>
      <c r="D3950" s="139"/>
    </row>
    <row r="3951" spans="3:4" ht="12.95" customHeight="1">
      <c r="C3951" s="139"/>
      <c r="D3951" s="139"/>
    </row>
    <row r="3952" spans="3:4" ht="12.95" customHeight="1">
      <c r="C3952" s="139"/>
      <c r="D3952" s="139"/>
    </row>
    <row r="3953" spans="3:4" ht="12.95" customHeight="1">
      <c r="C3953" s="139"/>
      <c r="D3953" s="139"/>
    </row>
    <row r="3954" spans="3:4" ht="12.95" customHeight="1">
      <c r="C3954" s="139"/>
      <c r="D3954" s="139"/>
    </row>
    <row r="3955" spans="3:4" ht="12.95" customHeight="1">
      <c r="C3955" s="139"/>
      <c r="D3955" s="139"/>
    </row>
    <row r="3956" spans="3:4" ht="12.95" customHeight="1">
      <c r="C3956" s="139"/>
      <c r="D3956" s="139"/>
    </row>
    <row r="3957" spans="3:4" ht="12.95" customHeight="1">
      <c r="C3957" s="139"/>
      <c r="D3957" s="139"/>
    </row>
    <row r="3958" spans="3:4" ht="12.95" customHeight="1">
      <c r="C3958" s="139"/>
      <c r="D3958" s="139"/>
    </row>
    <row r="3959" spans="3:4" ht="12.95" customHeight="1">
      <c r="C3959" s="139"/>
      <c r="D3959" s="139"/>
    </row>
    <row r="3960" spans="3:4" ht="12.95" customHeight="1">
      <c r="C3960" s="139"/>
      <c r="D3960" s="139"/>
    </row>
    <row r="3961" spans="3:4" ht="12.95" customHeight="1">
      <c r="C3961" s="139"/>
      <c r="D3961" s="139"/>
    </row>
    <row r="3962" spans="3:4" ht="12.95" customHeight="1">
      <c r="C3962" s="139"/>
      <c r="D3962" s="139"/>
    </row>
    <row r="3963" spans="3:4" ht="12.95" customHeight="1">
      <c r="C3963" s="139"/>
      <c r="D3963" s="139"/>
    </row>
    <row r="3964" spans="3:4" ht="12.95" customHeight="1">
      <c r="C3964" s="139"/>
      <c r="D3964" s="139"/>
    </row>
    <row r="3965" spans="3:4" ht="12.95" customHeight="1">
      <c r="C3965" s="139"/>
      <c r="D3965" s="139"/>
    </row>
    <row r="3966" spans="3:4" ht="12.95" customHeight="1">
      <c r="C3966" s="139"/>
      <c r="D3966" s="139"/>
    </row>
    <row r="3967" spans="3:4" ht="12.95" customHeight="1">
      <c r="C3967" s="139"/>
      <c r="D3967" s="139"/>
    </row>
    <row r="3968" spans="3:4" ht="12.95" customHeight="1">
      <c r="C3968" s="139"/>
      <c r="D3968" s="139"/>
    </row>
    <row r="3969" spans="3:4" ht="12.95" customHeight="1">
      <c r="C3969" s="139"/>
      <c r="D3969" s="139"/>
    </row>
    <row r="3970" spans="3:4" ht="12.95" customHeight="1">
      <c r="C3970" s="139"/>
      <c r="D3970" s="139"/>
    </row>
    <row r="3971" spans="3:4" ht="12.95" customHeight="1">
      <c r="C3971" s="139"/>
      <c r="D3971" s="139"/>
    </row>
    <row r="3972" spans="3:4" ht="12.95" customHeight="1">
      <c r="C3972" s="139"/>
      <c r="D3972" s="139"/>
    </row>
    <row r="3973" spans="3:4" ht="12.95" customHeight="1">
      <c r="C3973" s="139"/>
      <c r="D3973" s="139"/>
    </row>
    <row r="3974" spans="3:4" ht="12.95" customHeight="1">
      <c r="C3974" s="139"/>
      <c r="D3974" s="139"/>
    </row>
    <row r="3975" spans="3:4" ht="12.95" customHeight="1">
      <c r="C3975" s="139"/>
      <c r="D3975" s="139"/>
    </row>
    <row r="3976" spans="3:4" ht="12.95" customHeight="1">
      <c r="C3976" s="139"/>
      <c r="D3976" s="139"/>
    </row>
    <row r="3977" spans="3:4" ht="12.95" customHeight="1">
      <c r="C3977" s="139"/>
      <c r="D3977" s="139"/>
    </row>
    <row r="3978" spans="3:4" ht="12.95" customHeight="1">
      <c r="C3978" s="139"/>
      <c r="D3978" s="139"/>
    </row>
    <row r="3979" spans="3:4" ht="12.95" customHeight="1">
      <c r="C3979" s="139"/>
      <c r="D3979" s="139"/>
    </row>
    <row r="3980" spans="3:4" ht="12.95" customHeight="1">
      <c r="C3980" s="139"/>
      <c r="D3980" s="139"/>
    </row>
    <row r="3981" spans="3:4" ht="12.95" customHeight="1">
      <c r="C3981" s="139"/>
      <c r="D3981" s="139"/>
    </row>
    <row r="3982" spans="3:4" ht="12.95" customHeight="1">
      <c r="C3982" s="139"/>
      <c r="D3982" s="139"/>
    </row>
    <row r="3983" spans="3:4" ht="12.95" customHeight="1">
      <c r="C3983" s="139"/>
      <c r="D3983" s="139"/>
    </row>
    <row r="3984" spans="3:4" ht="12.95" customHeight="1">
      <c r="C3984" s="139"/>
      <c r="D3984" s="139"/>
    </row>
    <row r="3985" spans="3:4" ht="12.95" customHeight="1">
      <c r="C3985" s="139"/>
      <c r="D3985" s="139"/>
    </row>
    <row r="3986" spans="3:4" ht="12.95" customHeight="1">
      <c r="C3986" s="139"/>
      <c r="D3986" s="139"/>
    </row>
    <row r="3987" spans="3:4" ht="12.95" customHeight="1">
      <c r="C3987" s="139"/>
      <c r="D3987" s="139"/>
    </row>
    <row r="3988" spans="3:4" ht="12.95" customHeight="1">
      <c r="C3988" s="139"/>
      <c r="D3988" s="139"/>
    </row>
    <row r="3989" spans="3:4" ht="12.95" customHeight="1">
      <c r="C3989" s="139"/>
      <c r="D3989" s="139"/>
    </row>
    <row r="3990" spans="3:4" ht="12.95" customHeight="1">
      <c r="C3990" s="139"/>
      <c r="D3990" s="139"/>
    </row>
    <row r="3991" spans="3:4" ht="12.95" customHeight="1">
      <c r="C3991" s="139"/>
      <c r="D3991" s="139"/>
    </row>
    <row r="3992" spans="3:4" ht="12.95" customHeight="1">
      <c r="C3992" s="139"/>
      <c r="D3992" s="139"/>
    </row>
    <row r="3993" spans="3:4" ht="12.95" customHeight="1">
      <c r="C3993" s="139"/>
      <c r="D3993" s="139"/>
    </row>
    <row r="3994" spans="3:4" ht="12.95" customHeight="1">
      <c r="C3994" s="139"/>
      <c r="D3994" s="139"/>
    </row>
    <row r="3995" spans="3:4" ht="12.95" customHeight="1">
      <c r="C3995" s="139"/>
      <c r="D3995" s="139"/>
    </row>
    <row r="3996" spans="3:4" ht="12.95" customHeight="1">
      <c r="C3996" s="139"/>
      <c r="D3996" s="139"/>
    </row>
    <row r="3997" spans="3:4" ht="12.95" customHeight="1">
      <c r="C3997" s="139"/>
      <c r="D3997" s="139"/>
    </row>
    <row r="3998" spans="3:4" ht="12.95" customHeight="1">
      <c r="C3998" s="139"/>
      <c r="D3998" s="139"/>
    </row>
    <row r="3999" spans="3:4" ht="12.95" customHeight="1">
      <c r="C3999" s="139"/>
      <c r="D3999" s="139"/>
    </row>
    <row r="4000" spans="3:4" ht="12.95" customHeight="1">
      <c r="C4000" s="139"/>
      <c r="D4000" s="139"/>
    </row>
    <row r="4001" spans="3:4" ht="12.95" customHeight="1">
      <c r="C4001" s="139"/>
      <c r="D4001" s="139"/>
    </row>
    <row r="4002" spans="3:4" ht="12.95" customHeight="1">
      <c r="C4002" s="139"/>
      <c r="D4002" s="139"/>
    </row>
    <row r="4003" spans="3:4" ht="12.95" customHeight="1">
      <c r="C4003" s="139"/>
      <c r="D4003" s="139"/>
    </row>
    <row r="4004" spans="3:4" ht="12.95" customHeight="1">
      <c r="C4004" s="139"/>
      <c r="D4004" s="139"/>
    </row>
    <row r="4005" spans="3:4" ht="12.95" customHeight="1">
      <c r="C4005" s="139"/>
      <c r="D4005" s="139"/>
    </row>
    <row r="4006" spans="3:4" ht="12.95" customHeight="1">
      <c r="C4006" s="139"/>
      <c r="D4006" s="139"/>
    </row>
    <row r="4007" spans="3:4" ht="12.95" customHeight="1">
      <c r="C4007" s="139"/>
      <c r="D4007" s="139"/>
    </row>
    <row r="4008" spans="3:4" ht="12.95" customHeight="1">
      <c r="C4008" s="139"/>
      <c r="D4008" s="139"/>
    </row>
    <row r="4009" spans="3:4" ht="12.95" customHeight="1">
      <c r="C4009" s="139"/>
      <c r="D4009" s="139"/>
    </row>
    <row r="4010" spans="3:4" ht="12.95" customHeight="1">
      <c r="C4010" s="139"/>
      <c r="D4010" s="139"/>
    </row>
    <row r="4011" spans="3:4" ht="12.95" customHeight="1">
      <c r="C4011" s="139"/>
      <c r="D4011" s="139"/>
    </row>
    <row r="4012" spans="3:4" ht="12.95" customHeight="1">
      <c r="C4012" s="139"/>
      <c r="D4012" s="139"/>
    </row>
    <row r="4013" spans="3:4" ht="12.95" customHeight="1">
      <c r="C4013" s="139"/>
      <c r="D4013" s="139"/>
    </row>
    <row r="4014" spans="3:4" ht="12.95" customHeight="1">
      <c r="C4014" s="139"/>
      <c r="D4014" s="139"/>
    </row>
    <row r="4015" spans="3:4" ht="12.95" customHeight="1">
      <c r="C4015" s="139"/>
      <c r="D4015" s="139"/>
    </row>
    <row r="4016" spans="3:4" ht="12.95" customHeight="1">
      <c r="C4016" s="139"/>
      <c r="D4016" s="139"/>
    </row>
    <row r="4017" spans="3:4" ht="12.95" customHeight="1">
      <c r="C4017" s="139"/>
      <c r="D4017" s="139"/>
    </row>
    <row r="4018" spans="3:4" ht="12.95" customHeight="1">
      <c r="C4018" s="139"/>
      <c r="D4018" s="139"/>
    </row>
    <row r="4019" spans="3:4" ht="12.95" customHeight="1">
      <c r="C4019" s="139"/>
      <c r="D4019" s="139"/>
    </row>
    <row r="4020" spans="3:4" ht="12.95" customHeight="1">
      <c r="C4020" s="139"/>
      <c r="D4020" s="139"/>
    </row>
    <row r="4021" spans="3:4" ht="12.95" customHeight="1">
      <c r="C4021" s="139"/>
      <c r="D4021" s="139"/>
    </row>
    <row r="4022" spans="3:4" ht="12.95" customHeight="1">
      <c r="C4022" s="139"/>
      <c r="D4022" s="139"/>
    </row>
    <row r="4023" spans="3:4" ht="12.95" customHeight="1">
      <c r="C4023" s="139"/>
      <c r="D4023" s="139"/>
    </row>
    <row r="4024" spans="3:4" ht="12.95" customHeight="1">
      <c r="C4024" s="139"/>
      <c r="D4024" s="139"/>
    </row>
    <row r="4025" spans="3:4" ht="12.95" customHeight="1">
      <c r="C4025" s="139"/>
      <c r="D4025" s="139"/>
    </row>
    <row r="4026" spans="3:4" ht="12.95" customHeight="1">
      <c r="C4026" s="139"/>
      <c r="D4026" s="139"/>
    </row>
    <row r="4027" spans="3:4" ht="12.95" customHeight="1">
      <c r="C4027" s="139"/>
      <c r="D4027" s="139"/>
    </row>
    <row r="4028" spans="3:4" ht="12.95" customHeight="1">
      <c r="C4028" s="139"/>
      <c r="D4028" s="139"/>
    </row>
    <row r="4029" spans="3:4" ht="12.95" customHeight="1">
      <c r="C4029" s="139"/>
      <c r="D4029" s="139"/>
    </row>
    <row r="4030" spans="3:4" ht="12.95" customHeight="1">
      <c r="C4030" s="139"/>
      <c r="D4030" s="139"/>
    </row>
    <row r="4031" spans="3:4" ht="12.95" customHeight="1">
      <c r="C4031" s="139"/>
      <c r="D4031" s="139"/>
    </row>
    <row r="4032" spans="3:4" ht="12.95" customHeight="1">
      <c r="C4032" s="139"/>
      <c r="D4032" s="139"/>
    </row>
    <row r="4033" spans="3:4" ht="12.95" customHeight="1">
      <c r="C4033" s="139"/>
      <c r="D4033" s="139"/>
    </row>
    <row r="4034" spans="3:4" ht="12.95" customHeight="1">
      <c r="C4034" s="139"/>
      <c r="D4034" s="139"/>
    </row>
    <row r="4035" spans="3:4" ht="12.95" customHeight="1">
      <c r="C4035" s="139"/>
      <c r="D4035" s="139"/>
    </row>
    <row r="4036" spans="3:4" ht="12.95" customHeight="1">
      <c r="C4036" s="139"/>
      <c r="D4036" s="139"/>
    </row>
    <row r="4037" spans="3:4" ht="12.95" customHeight="1">
      <c r="C4037" s="139"/>
      <c r="D4037" s="139"/>
    </row>
    <row r="4038" spans="3:4" ht="12.95" customHeight="1">
      <c r="C4038" s="139"/>
      <c r="D4038" s="139"/>
    </row>
    <row r="4039" spans="3:4" ht="12.95" customHeight="1">
      <c r="C4039" s="139"/>
      <c r="D4039" s="139"/>
    </row>
    <row r="4040" spans="3:4" ht="12.95" customHeight="1">
      <c r="C4040" s="139"/>
      <c r="D4040" s="139"/>
    </row>
    <row r="4041" spans="3:4" ht="12.95" customHeight="1">
      <c r="C4041" s="139"/>
      <c r="D4041" s="139"/>
    </row>
    <row r="4042" spans="3:4" ht="12.95" customHeight="1">
      <c r="C4042" s="139"/>
      <c r="D4042" s="139"/>
    </row>
    <row r="4043" spans="3:4" ht="12.95" customHeight="1">
      <c r="C4043" s="139"/>
      <c r="D4043" s="139"/>
    </row>
    <row r="4044" spans="3:4" ht="12.95" customHeight="1">
      <c r="C4044" s="139"/>
      <c r="D4044" s="139"/>
    </row>
    <row r="4045" spans="3:4" ht="12.95" customHeight="1">
      <c r="C4045" s="139"/>
      <c r="D4045" s="139"/>
    </row>
    <row r="4046" spans="3:4" ht="12.95" customHeight="1">
      <c r="C4046" s="139"/>
      <c r="D4046" s="139"/>
    </row>
    <row r="4047" spans="3:4" ht="12.95" customHeight="1">
      <c r="C4047" s="139"/>
      <c r="D4047" s="139"/>
    </row>
    <row r="4048" spans="3:4" ht="12.95" customHeight="1">
      <c r="C4048" s="139"/>
      <c r="D4048" s="139"/>
    </row>
    <row r="4049" spans="3:4" ht="12.95" customHeight="1">
      <c r="C4049" s="139"/>
      <c r="D4049" s="139"/>
    </row>
    <row r="4050" spans="3:4" ht="12.95" customHeight="1">
      <c r="C4050" s="139"/>
      <c r="D4050" s="139"/>
    </row>
    <row r="4051" spans="3:4" ht="12.95" customHeight="1">
      <c r="C4051" s="139"/>
      <c r="D4051" s="139"/>
    </row>
    <row r="4052" spans="3:4" ht="12.95" customHeight="1">
      <c r="C4052" s="139"/>
      <c r="D4052" s="139"/>
    </row>
    <row r="4053" spans="3:4" ht="12.95" customHeight="1">
      <c r="C4053" s="139"/>
      <c r="D4053" s="139"/>
    </row>
    <row r="4054" spans="3:4" ht="12.95" customHeight="1">
      <c r="C4054" s="139"/>
      <c r="D4054" s="139"/>
    </row>
    <row r="4055" spans="3:4" ht="12.95" customHeight="1">
      <c r="C4055" s="139"/>
      <c r="D4055" s="139"/>
    </row>
    <row r="4056" spans="3:4" ht="12.95" customHeight="1">
      <c r="C4056" s="139"/>
      <c r="D4056" s="139"/>
    </row>
    <row r="4057" spans="3:4" ht="12.95" customHeight="1">
      <c r="C4057" s="139"/>
      <c r="D4057" s="139"/>
    </row>
    <row r="4058" spans="3:4" ht="12.95" customHeight="1">
      <c r="C4058" s="139"/>
      <c r="D4058" s="139"/>
    </row>
    <row r="4059" spans="3:4" ht="12.95" customHeight="1">
      <c r="C4059" s="139"/>
      <c r="D4059" s="139"/>
    </row>
    <row r="4060" spans="3:4" ht="12.95" customHeight="1">
      <c r="C4060" s="139"/>
      <c r="D4060" s="139"/>
    </row>
    <row r="4061" spans="3:4" ht="12.95" customHeight="1">
      <c r="C4061" s="139"/>
      <c r="D4061" s="139"/>
    </row>
    <row r="4062" spans="3:4" ht="12.95" customHeight="1">
      <c r="C4062" s="139"/>
      <c r="D4062" s="139"/>
    </row>
    <row r="4063" spans="3:4" ht="12.95" customHeight="1">
      <c r="C4063" s="139"/>
      <c r="D4063" s="139"/>
    </row>
    <row r="4064" spans="3:4" ht="12.95" customHeight="1">
      <c r="C4064" s="139"/>
      <c r="D4064" s="139"/>
    </row>
    <row r="4065" spans="3:4" ht="12.95" customHeight="1">
      <c r="C4065" s="139"/>
      <c r="D4065" s="139"/>
    </row>
    <row r="4066" spans="3:4" ht="12.95" customHeight="1">
      <c r="C4066" s="139"/>
      <c r="D4066" s="139"/>
    </row>
    <row r="4067" spans="3:4" ht="12.95" customHeight="1">
      <c r="C4067" s="139"/>
      <c r="D4067" s="139"/>
    </row>
    <row r="4068" spans="3:4" ht="12.95" customHeight="1">
      <c r="C4068" s="139"/>
      <c r="D4068" s="139"/>
    </row>
    <row r="4069" spans="3:4" ht="12.95" customHeight="1">
      <c r="C4069" s="139"/>
      <c r="D4069" s="139"/>
    </row>
    <row r="4070" spans="3:4" ht="12.95" customHeight="1">
      <c r="C4070" s="139"/>
      <c r="D4070" s="139"/>
    </row>
    <row r="4071" spans="3:4" ht="12.95" customHeight="1">
      <c r="C4071" s="139"/>
      <c r="D4071" s="139"/>
    </row>
    <row r="4072" spans="3:4" ht="12.95" customHeight="1">
      <c r="C4072" s="139"/>
      <c r="D4072" s="139"/>
    </row>
    <row r="4073" spans="3:4" ht="12.95" customHeight="1">
      <c r="C4073" s="139"/>
      <c r="D4073" s="139"/>
    </row>
    <row r="4074" spans="3:4" ht="12.95" customHeight="1">
      <c r="C4074" s="139"/>
      <c r="D4074" s="139"/>
    </row>
    <row r="4075" spans="3:4" ht="12.95" customHeight="1">
      <c r="C4075" s="139"/>
      <c r="D4075" s="139"/>
    </row>
    <row r="4076" spans="3:4" ht="12.95" customHeight="1">
      <c r="C4076" s="139"/>
      <c r="D4076" s="139"/>
    </row>
    <row r="4077" spans="3:4" ht="12.95" customHeight="1">
      <c r="C4077" s="139"/>
      <c r="D4077" s="139"/>
    </row>
    <row r="4078" spans="3:4" ht="12.95" customHeight="1">
      <c r="C4078" s="139"/>
      <c r="D4078" s="139"/>
    </row>
    <row r="4079" spans="3:4" ht="12.95" customHeight="1">
      <c r="C4079" s="139"/>
      <c r="D4079" s="139"/>
    </row>
    <row r="4080" spans="3:4" ht="12.95" customHeight="1">
      <c r="C4080" s="139"/>
      <c r="D4080" s="139"/>
    </row>
    <row r="4081" spans="3:4" ht="12.95" customHeight="1">
      <c r="C4081" s="139"/>
      <c r="D4081" s="139"/>
    </row>
    <row r="4082" spans="3:4" ht="12.95" customHeight="1">
      <c r="C4082" s="139"/>
      <c r="D4082" s="139"/>
    </row>
    <row r="4083" spans="3:4" ht="12.95" customHeight="1">
      <c r="C4083" s="139"/>
      <c r="D4083" s="139"/>
    </row>
    <row r="4084" spans="3:4" ht="12.95" customHeight="1">
      <c r="C4084" s="139"/>
      <c r="D4084" s="139"/>
    </row>
    <row r="4085" spans="3:4" ht="12.95" customHeight="1">
      <c r="C4085" s="139"/>
      <c r="D4085" s="139"/>
    </row>
    <row r="4086" spans="3:4" ht="12.95" customHeight="1">
      <c r="C4086" s="139"/>
      <c r="D4086" s="139"/>
    </row>
    <row r="4087" spans="3:4" ht="12.95" customHeight="1">
      <c r="C4087" s="139"/>
      <c r="D4087" s="139"/>
    </row>
    <row r="4088" spans="3:4" ht="12.95" customHeight="1">
      <c r="C4088" s="139"/>
      <c r="D4088" s="139"/>
    </row>
    <row r="4089" spans="3:4" ht="12.95" customHeight="1">
      <c r="C4089" s="139"/>
      <c r="D4089" s="139"/>
    </row>
    <row r="4090" spans="3:4" ht="12.95" customHeight="1">
      <c r="C4090" s="139"/>
      <c r="D4090" s="139"/>
    </row>
    <row r="4091" spans="3:4" ht="12.95" customHeight="1">
      <c r="C4091" s="139"/>
      <c r="D4091" s="139"/>
    </row>
    <row r="4092" spans="3:4" ht="12.95" customHeight="1">
      <c r="C4092" s="139"/>
      <c r="D4092" s="139"/>
    </row>
    <row r="4093" spans="3:4" ht="12.95" customHeight="1">
      <c r="C4093" s="139"/>
      <c r="D4093" s="139"/>
    </row>
    <row r="4094" spans="3:4" ht="12.95" customHeight="1">
      <c r="C4094" s="139"/>
      <c r="D4094" s="139"/>
    </row>
    <row r="4095" spans="3:4" ht="12.95" customHeight="1">
      <c r="C4095" s="139"/>
      <c r="D4095" s="139"/>
    </row>
    <row r="4096" spans="3:4" ht="12.95" customHeight="1">
      <c r="C4096" s="139"/>
      <c r="D4096" s="139"/>
    </row>
    <row r="4097" spans="3:4" ht="12.95" customHeight="1">
      <c r="C4097" s="139"/>
      <c r="D4097" s="139"/>
    </row>
    <row r="4098" spans="3:4" ht="12.95" customHeight="1">
      <c r="C4098" s="139"/>
      <c r="D4098" s="139"/>
    </row>
    <row r="4099" spans="3:4" ht="12.95" customHeight="1">
      <c r="C4099" s="139"/>
      <c r="D4099" s="139"/>
    </row>
    <row r="4100" spans="3:4" ht="12.95" customHeight="1">
      <c r="C4100" s="139"/>
      <c r="D4100" s="139"/>
    </row>
    <row r="4101" spans="3:4" ht="12.95" customHeight="1">
      <c r="C4101" s="139"/>
      <c r="D4101" s="139"/>
    </row>
    <row r="4102" spans="3:4" ht="12.95" customHeight="1">
      <c r="C4102" s="139"/>
      <c r="D4102" s="139"/>
    </row>
    <row r="4103" spans="3:4" ht="12.95" customHeight="1">
      <c r="C4103" s="139"/>
      <c r="D4103" s="139"/>
    </row>
    <row r="4104" spans="3:4" ht="12.95" customHeight="1">
      <c r="C4104" s="139"/>
      <c r="D4104" s="139"/>
    </row>
    <row r="4105" spans="3:4" ht="12.95" customHeight="1">
      <c r="C4105" s="139"/>
      <c r="D4105" s="139"/>
    </row>
    <row r="4106" spans="3:4" ht="12.95" customHeight="1">
      <c r="C4106" s="139"/>
      <c r="D4106" s="139"/>
    </row>
    <row r="4107" spans="3:4" ht="12.95" customHeight="1">
      <c r="C4107" s="139"/>
      <c r="D4107" s="139"/>
    </row>
    <row r="4108" spans="3:4" ht="12.95" customHeight="1">
      <c r="C4108" s="139"/>
      <c r="D4108" s="139"/>
    </row>
    <row r="4109" spans="3:4" ht="12.95" customHeight="1">
      <c r="C4109" s="139"/>
      <c r="D4109" s="139"/>
    </row>
    <row r="4110" spans="3:4" ht="12.95" customHeight="1">
      <c r="C4110" s="139"/>
      <c r="D4110" s="139"/>
    </row>
    <row r="4111" spans="3:4" ht="12.95" customHeight="1">
      <c r="C4111" s="139"/>
      <c r="D4111" s="139"/>
    </row>
    <row r="4112" spans="3:4" ht="12.95" customHeight="1">
      <c r="C4112" s="139"/>
      <c r="D4112" s="139"/>
    </row>
    <row r="4113" spans="3:4" ht="12.95" customHeight="1">
      <c r="C4113" s="139"/>
      <c r="D4113" s="139"/>
    </row>
    <row r="4114" spans="3:4" ht="12.95" customHeight="1">
      <c r="C4114" s="139"/>
      <c r="D4114" s="139"/>
    </row>
    <row r="4115" spans="3:4" ht="12.95" customHeight="1">
      <c r="C4115" s="139"/>
      <c r="D4115" s="139"/>
    </row>
    <row r="4116" spans="3:4" ht="12.95" customHeight="1">
      <c r="C4116" s="139"/>
      <c r="D4116" s="139"/>
    </row>
    <row r="4117" spans="3:4" ht="12.95" customHeight="1">
      <c r="C4117" s="139"/>
      <c r="D4117" s="139"/>
    </row>
    <row r="4118" spans="3:4" ht="12.95" customHeight="1">
      <c r="C4118" s="139"/>
      <c r="D4118" s="139"/>
    </row>
    <row r="4119" spans="3:4" ht="12.95" customHeight="1">
      <c r="C4119" s="139"/>
      <c r="D4119" s="139"/>
    </row>
    <row r="4120" spans="3:4" ht="12.95" customHeight="1">
      <c r="C4120" s="139"/>
      <c r="D4120" s="139"/>
    </row>
    <row r="4121" spans="3:4" ht="12.95" customHeight="1">
      <c r="C4121" s="139"/>
      <c r="D4121" s="139"/>
    </row>
    <row r="4122" spans="3:4" ht="12.95" customHeight="1">
      <c r="C4122" s="139"/>
      <c r="D4122" s="139"/>
    </row>
    <row r="4123" spans="3:4" ht="12.95" customHeight="1">
      <c r="C4123" s="139"/>
      <c r="D4123" s="139"/>
    </row>
    <row r="4124" spans="3:4" ht="12.95" customHeight="1">
      <c r="C4124" s="139"/>
      <c r="D4124" s="139"/>
    </row>
    <row r="4125" spans="3:4" ht="12.95" customHeight="1">
      <c r="C4125" s="139"/>
      <c r="D4125" s="139"/>
    </row>
    <row r="4126" spans="3:4" ht="12.95" customHeight="1">
      <c r="C4126" s="139"/>
      <c r="D4126" s="139"/>
    </row>
    <row r="4127" spans="3:4" ht="12.95" customHeight="1">
      <c r="C4127" s="139"/>
      <c r="D4127" s="139"/>
    </row>
    <row r="4128" spans="3:4" ht="12.95" customHeight="1">
      <c r="C4128" s="139"/>
      <c r="D4128" s="139"/>
    </row>
    <row r="4129" spans="3:4" ht="12.95" customHeight="1">
      <c r="C4129" s="139"/>
      <c r="D4129" s="139"/>
    </row>
    <row r="4130" spans="3:4" ht="12.95" customHeight="1">
      <c r="C4130" s="139"/>
      <c r="D4130" s="139"/>
    </row>
    <row r="4131" spans="3:4" ht="12.95" customHeight="1">
      <c r="C4131" s="139"/>
      <c r="D4131" s="139"/>
    </row>
    <row r="4132" spans="3:4" ht="12.95" customHeight="1">
      <c r="C4132" s="139"/>
      <c r="D4132" s="139"/>
    </row>
    <row r="4133" spans="3:4" ht="12.95" customHeight="1">
      <c r="C4133" s="139"/>
      <c r="D4133" s="139"/>
    </row>
    <row r="4134" spans="3:4" ht="12.95" customHeight="1">
      <c r="C4134" s="139"/>
      <c r="D4134" s="139"/>
    </row>
    <row r="4135" spans="3:4" ht="12.95" customHeight="1">
      <c r="C4135" s="139"/>
      <c r="D4135" s="139"/>
    </row>
    <row r="4136" spans="3:4" ht="12.95" customHeight="1">
      <c r="C4136" s="139"/>
      <c r="D4136" s="139"/>
    </row>
    <row r="4137" spans="3:4" ht="12.95" customHeight="1">
      <c r="C4137" s="139"/>
      <c r="D4137" s="139"/>
    </row>
    <row r="4138" spans="3:4" ht="12.95" customHeight="1">
      <c r="C4138" s="139"/>
      <c r="D4138" s="139"/>
    </row>
    <row r="4139" spans="3:4" ht="12.95" customHeight="1">
      <c r="C4139" s="139"/>
      <c r="D4139" s="139"/>
    </row>
    <row r="4140" spans="3:4" ht="12.95" customHeight="1">
      <c r="C4140" s="139"/>
      <c r="D4140" s="139"/>
    </row>
    <row r="4141" spans="3:4" ht="12.95" customHeight="1">
      <c r="C4141" s="139"/>
      <c r="D4141" s="139"/>
    </row>
    <row r="4142" spans="3:4" ht="12.95" customHeight="1">
      <c r="C4142" s="139"/>
      <c r="D4142" s="139"/>
    </row>
    <row r="4143" spans="3:4" ht="12.95" customHeight="1">
      <c r="C4143" s="139"/>
      <c r="D4143" s="139"/>
    </row>
    <row r="4144" spans="3:4" ht="12.95" customHeight="1">
      <c r="C4144" s="139"/>
      <c r="D4144" s="139"/>
    </row>
    <row r="4145" spans="3:4" ht="12.95" customHeight="1">
      <c r="C4145" s="139"/>
      <c r="D4145" s="139"/>
    </row>
    <row r="4146" spans="3:4" ht="12.95" customHeight="1">
      <c r="C4146" s="139"/>
      <c r="D4146" s="139"/>
    </row>
    <row r="4147" spans="3:4" ht="12.95" customHeight="1">
      <c r="C4147" s="139"/>
      <c r="D4147" s="139"/>
    </row>
    <row r="4148" spans="3:4" ht="12.95" customHeight="1">
      <c r="C4148" s="139"/>
      <c r="D4148" s="139"/>
    </row>
    <row r="4149" spans="3:4" ht="12.95" customHeight="1">
      <c r="C4149" s="139"/>
      <c r="D4149" s="139"/>
    </row>
    <row r="4150" spans="3:4" ht="12.95" customHeight="1">
      <c r="C4150" s="139"/>
      <c r="D4150" s="139"/>
    </row>
    <row r="4151" spans="3:4" ht="12.95" customHeight="1">
      <c r="C4151" s="139"/>
      <c r="D4151" s="139"/>
    </row>
    <row r="4152" spans="3:4" ht="12.95" customHeight="1">
      <c r="C4152" s="139"/>
      <c r="D4152" s="139"/>
    </row>
    <row r="4153" spans="3:4" ht="12.95" customHeight="1">
      <c r="C4153" s="139"/>
      <c r="D4153" s="139"/>
    </row>
    <row r="4154" spans="3:4" ht="12.95" customHeight="1">
      <c r="C4154" s="139"/>
      <c r="D4154" s="139"/>
    </row>
    <row r="4155" spans="3:4" ht="12.95" customHeight="1">
      <c r="C4155" s="139"/>
      <c r="D4155" s="139"/>
    </row>
    <row r="4156" spans="3:4" ht="12.95" customHeight="1">
      <c r="C4156" s="139"/>
      <c r="D4156" s="139"/>
    </row>
    <row r="4157" spans="3:4" ht="12.95" customHeight="1">
      <c r="C4157" s="139"/>
      <c r="D4157" s="139"/>
    </row>
    <row r="4158" spans="3:4" ht="12.95" customHeight="1">
      <c r="C4158" s="139"/>
      <c r="D4158" s="139"/>
    </row>
    <row r="4159" spans="3:4" ht="12.95" customHeight="1">
      <c r="C4159" s="139"/>
      <c r="D4159" s="139"/>
    </row>
    <row r="4160" spans="3:4" ht="12.95" customHeight="1">
      <c r="C4160" s="139"/>
      <c r="D4160" s="139"/>
    </row>
    <row r="4161" spans="3:4" ht="12.95" customHeight="1">
      <c r="C4161" s="139"/>
      <c r="D4161" s="139"/>
    </row>
    <row r="4162" spans="3:4" ht="12.95" customHeight="1">
      <c r="C4162" s="139"/>
      <c r="D4162" s="139"/>
    </row>
    <row r="4163" spans="3:4" ht="12.95" customHeight="1">
      <c r="C4163" s="139"/>
      <c r="D4163" s="139"/>
    </row>
    <row r="4164" spans="3:4" ht="12.95" customHeight="1">
      <c r="C4164" s="139"/>
      <c r="D4164" s="139"/>
    </row>
    <row r="4165" spans="3:4" ht="12.95" customHeight="1">
      <c r="C4165" s="139"/>
      <c r="D4165" s="139"/>
    </row>
    <row r="4166" spans="3:4" ht="12.95" customHeight="1">
      <c r="C4166" s="139"/>
      <c r="D4166" s="139"/>
    </row>
    <row r="4167" spans="3:4" ht="12.95" customHeight="1">
      <c r="C4167" s="139"/>
      <c r="D4167" s="139"/>
    </row>
    <row r="4168" spans="3:4" ht="12.95" customHeight="1">
      <c r="C4168" s="139"/>
      <c r="D4168" s="139"/>
    </row>
    <row r="4169" spans="3:4" ht="12.95" customHeight="1">
      <c r="C4169" s="139"/>
      <c r="D4169" s="139"/>
    </row>
    <row r="4170" spans="3:4" ht="12.95" customHeight="1">
      <c r="C4170" s="139"/>
      <c r="D4170" s="139"/>
    </row>
    <row r="4171" spans="3:4" ht="12.95" customHeight="1">
      <c r="C4171" s="139"/>
      <c r="D4171" s="139"/>
    </row>
    <row r="4172" spans="3:4" ht="12.95" customHeight="1">
      <c r="C4172" s="139"/>
      <c r="D4172" s="139"/>
    </row>
    <row r="4173" spans="3:4" ht="12.95" customHeight="1">
      <c r="C4173" s="139"/>
      <c r="D4173" s="139"/>
    </row>
    <row r="4174" spans="3:4" ht="12.95" customHeight="1">
      <c r="C4174" s="139"/>
      <c r="D4174" s="139"/>
    </row>
    <row r="4175" spans="3:4" ht="12.95" customHeight="1">
      <c r="C4175" s="139"/>
      <c r="D4175" s="139"/>
    </row>
    <row r="4176" spans="3:4" ht="12.95" customHeight="1">
      <c r="C4176" s="139"/>
      <c r="D4176" s="139"/>
    </row>
    <row r="4177" spans="3:4" ht="12.95" customHeight="1">
      <c r="C4177" s="139"/>
      <c r="D4177" s="139"/>
    </row>
    <row r="4178" spans="3:4" ht="12.95" customHeight="1">
      <c r="C4178" s="139"/>
      <c r="D4178" s="139"/>
    </row>
    <row r="4179" spans="3:4" ht="12.95" customHeight="1">
      <c r="C4179" s="139"/>
      <c r="D4179" s="139"/>
    </row>
    <row r="4180" spans="3:4" ht="12.95" customHeight="1">
      <c r="C4180" s="139"/>
      <c r="D4180" s="139"/>
    </row>
    <row r="4181" spans="3:4" ht="12.95" customHeight="1">
      <c r="C4181" s="139"/>
      <c r="D4181" s="139"/>
    </row>
    <row r="4182" spans="3:4" ht="12.95" customHeight="1">
      <c r="C4182" s="139"/>
      <c r="D4182" s="139"/>
    </row>
    <row r="4183" spans="3:4" ht="12.95" customHeight="1">
      <c r="C4183" s="139"/>
      <c r="D4183" s="139"/>
    </row>
    <row r="4184" spans="3:4" ht="12.95" customHeight="1">
      <c r="C4184" s="139"/>
      <c r="D4184" s="139"/>
    </row>
    <row r="4185" spans="3:4" ht="12.95" customHeight="1">
      <c r="C4185" s="139"/>
      <c r="D4185" s="139"/>
    </row>
    <row r="4186" spans="3:4" ht="12.95" customHeight="1">
      <c r="C4186" s="139"/>
      <c r="D4186" s="139"/>
    </row>
    <row r="4187" spans="3:4" ht="12.95" customHeight="1">
      <c r="C4187" s="139"/>
      <c r="D4187" s="139"/>
    </row>
    <row r="4188" spans="3:4" ht="12.95" customHeight="1">
      <c r="C4188" s="139"/>
      <c r="D4188" s="139"/>
    </row>
    <row r="4189" spans="3:4" ht="12.95" customHeight="1">
      <c r="C4189" s="139"/>
      <c r="D4189" s="139"/>
    </row>
    <row r="4190" spans="3:4" ht="12.95" customHeight="1">
      <c r="C4190" s="139"/>
      <c r="D4190" s="139"/>
    </row>
    <row r="4191" spans="3:4" ht="12.95" customHeight="1">
      <c r="C4191" s="139"/>
      <c r="D4191" s="139"/>
    </row>
    <row r="4192" spans="3:4" ht="12.95" customHeight="1">
      <c r="C4192" s="139"/>
      <c r="D4192" s="139"/>
    </row>
    <row r="4193" spans="3:4" ht="12.95" customHeight="1">
      <c r="C4193" s="139"/>
      <c r="D4193" s="139"/>
    </row>
    <row r="4194" spans="3:4" ht="12.95" customHeight="1">
      <c r="C4194" s="139"/>
      <c r="D4194" s="139"/>
    </row>
    <row r="4195" spans="3:4" ht="12.95" customHeight="1">
      <c r="C4195" s="139"/>
      <c r="D4195" s="139"/>
    </row>
    <row r="4196" spans="3:4" ht="12.95" customHeight="1">
      <c r="C4196" s="139"/>
      <c r="D4196" s="139"/>
    </row>
    <row r="4197" spans="3:4" ht="12.95" customHeight="1">
      <c r="C4197" s="139"/>
      <c r="D4197" s="139"/>
    </row>
    <row r="4198" spans="3:4" ht="12.95" customHeight="1">
      <c r="C4198" s="139"/>
      <c r="D4198" s="139"/>
    </row>
    <row r="4199" spans="3:4" ht="12.95" customHeight="1">
      <c r="C4199" s="139"/>
      <c r="D4199" s="139"/>
    </row>
    <row r="4200" spans="3:4" ht="12.95" customHeight="1">
      <c r="C4200" s="139"/>
      <c r="D4200" s="139"/>
    </row>
    <row r="4201" spans="3:4" ht="12.95" customHeight="1">
      <c r="C4201" s="139"/>
      <c r="D4201" s="139"/>
    </row>
    <row r="4202" spans="3:4" ht="12.95" customHeight="1">
      <c r="C4202" s="139"/>
      <c r="D4202" s="139"/>
    </row>
    <row r="4203" spans="3:4" ht="12.95" customHeight="1">
      <c r="C4203" s="139"/>
      <c r="D4203" s="139"/>
    </row>
    <row r="4204" spans="3:4" ht="12.95" customHeight="1">
      <c r="C4204" s="139"/>
      <c r="D4204" s="139"/>
    </row>
    <row r="4205" spans="3:4" ht="12.95" customHeight="1">
      <c r="C4205" s="139"/>
      <c r="D4205" s="139"/>
    </row>
    <row r="4206" spans="3:4" ht="12.95" customHeight="1">
      <c r="C4206" s="139"/>
      <c r="D4206" s="139"/>
    </row>
    <row r="4207" spans="3:4" ht="12.95" customHeight="1">
      <c r="C4207" s="139"/>
      <c r="D4207" s="139"/>
    </row>
    <row r="4208" spans="3:4" ht="12.95" customHeight="1">
      <c r="C4208" s="139"/>
      <c r="D4208" s="139"/>
    </row>
    <row r="4209" spans="3:4" ht="12.95" customHeight="1">
      <c r="C4209" s="139"/>
      <c r="D4209" s="139"/>
    </row>
    <row r="4210" spans="3:4" ht="12.95" customHeight="1">
      <c r="C4210" s="139"/>
      <c r="D4210" s="139"/>
    </row>
    <row r="4211" spans="3:4" ht="12.95" customHeight="1">
      <c r="C4211" s="139"/>
      <c r="D4211" s="139"/>
    </row>
    <row r="4212" spans="3:4" ht="12.95" customHeight="1">
      <c r="C4212" s="139"/>
      <c r="D4212" s="139"/>
    </row>
    <row r="4213" spans="3:4" ht="12.95" customHeight="1">
      <c r="C4213" s="139"/>
      <c r="D4213" s="139"/>
    </row>
    <row r="4214" spans="3:4" ht="12.95" customHeight="1">
      <c r="C4214" s="139"/>
      <c r="D4214" s="139"/>
    </row>
    <row r="4215" spans="3:4" ht="12.95" customHeight="1">
      <c r="C4215" s="139"/>
      <c r="D4215" s="139"/>
    </row>
    <row r="4216" spans="3:4" ht="12.95" customHeight="1">
      <c r="C4216" s="139"/>
      <c r="D4216" s="139"/>
    </row>
    <row r="4217" spans="3:4" ht="12.95" customHeight="1">
      <c r="C4217" s="139"/>
      <c r="D4217" s="139"/>
    </row>
    <row r="4218" spans="3:4" ht="12.95" customHeight="1">
      <c r="C4218" s="139"/>
      <c r="D4218" s="139"/>
    </row>
    <row r="4219" spans="3:4" ht="12.95" customHeight="1">
      <c r="C4219" s="139"/>
      <c r="D4219" s="139"/>
    </row>
    <row r="4220" spans="3:4" ht="12.95" customHeight="1">
      <c r="C4220" s="139"/>
      <c r="D4220" s="139"/>
    </row>
    <row r="4221" spans="3:4" ht="12.95" customHeight="1">
      <c r="C4221" s="139"/>
      <c r="D4221" s="139"/>
    </row>
    <row r="4222" spans="3:4" ht="12.95" customHeight="1">
      <c r="C4222" s="139"/>
      <c r="D4222" s="139"/>
    </row>
    <row r="4223" spans="3:4" ht="12.95" customHeight="1">
      <c r="C4223" s="139"/>
      <c r="D4223" s="139"/>
    </row>
    <row r="4224" spans="3:4" ht="12.95" customHeight="1">
      <c r="C4224" s="139"/>
      <c r="D4224" s="139"/>
    </row>
    <row r="4225" spans="3:4" ht="12.95" customHeight="1">
      <c r="C4225" s="139"/>
      <c r="D4225" s="139"/>
    </row>
    <row r="4226" spans="3:4" ht="12.95" customHeight="1">
      <c r="C4226" s="139"/>
      <c r="D4226" s="139"/>
    </row>
    <row r="4227" spans="3:4" ht="12.95" customHeight="1">
      <c r="C4227" s="139"/>
      <c r="D4227" s="139"/>
    </row>
    <row r="4228" spans="3:4" ht="12.95" customHeight="1">
      <c r="C4228" s="139"/>
      <c r="D4228" s="139"/>
    </row>
    <row r="4229" spans="3:4" ht="12.95" customHeight="1">
      <c r="C4229" s="139"/>
      <c r="D4229" s="139"/>
    </row>
    <row r="4230" spans="3:4" ht="12.95" customHeight="1">
      <c r="C4230" s="139"/>
      <c r="D4230" s="139"/>
    </row>
    <row r="4231" spans="3:4" ht="12.95" customHeight="1">
      <c r="C4231" s="139"/>
      <c r="D4231" s="139"/>
    </row>
    <row r="4232" spans="3:4" ht="12.95" customHeight="1">
      <c r="C4232" s="139"/>
      <c r="D4232" s="139"/>
    </row>
    <row r="4233" spans="3:4" ht="12.95" customHeight="1">
      <c r="C4233" s="139"/>
      <c r="D4233" s="139"/>
    </row>
    <row r="4234" spans="3:4" ht="12.95" customHeight="1">
      <c r="C4234" s="139"/>
      <c r="D4234" s="139"/>
    </row>
    <row r="4235" spans="3:4" ht="12.95" customHeight="1">
      <c r="C4235" s="139"/>
      <c r="D4235" s="139"/>
    </row>
    <row r="4236" spans="3:4" ht="12.95" customHeight="1">
      <c r="C4236" s="139"/>
      <c r="D4236" s="139"/>
    </row>
    <row r="4237" spans="3:4" ht="12.95" customHeight="1">
      <c r="C4237" s="139"/>
      <c r="D4237" s="139"/>
    </row>
    <row r="4238" spans="3:4" ht="12.95" customHeight="1">
      <c r="C4238" s="139"/>
      <c r="D4238" s="139"/>
    </row>
    <row r="4239" spans="3:4" ht="12.95" customHeight="1">
      <c r="C4239" s="139"/>
      <c r="D4239" s="139"/>
    </row>
    <row r="4240" spans="3:4" ht="12.95" customHeight="1">
      <c r="C4240" s="139"/>
      <c r="D4240" s="139"/>
    </row>
    <row r="4241" spans="3:4" ht="12.95" customHeight="1">
      <c r="C4241" s="139"/>
      <c r="D4241" s="139"/>
    </row>
    <row r="4242" spans="3:4" ht="12.95" customHeight="1">
      <c r="C4242" s="139"/>
      <c r="D4242" s="139"/>
    </row>
    <row r="4243" spans="3:4" ht="12.95" customHeight="1">
      <c r="C4243" s="139"/>
      <c r="D4243" s="139"/>
    </row>
    <row r="4244" spans="3:4" ht="12.95" customHeight="1">
      <c r="C4244" s="139"/>
      <c r="D4244" s="139"/>
    </row>
    <row r="4245" spans="3:4" ht="12.95" customHeight="1">
      <c r="C4245" s="139"/>
      <c r="D4245" s="139"/>
    </row>
    <row r="4246" spans="3:4" ht="12.95" customHeight="1">
      <c r="C4246" s="139"/>
      <c r="D4246" s="139"/>
    </row>
    <row r="4247" spans="3:4" ht="12.95" customHeight="1">
      <c r="C4247" s="139"/>
      <c r="D4247" s="139"/>
    </row>
    <row r="4248" spans="3:4" ht="12.95" customHeight="1">
      <c r="C4248" s="139"/>
      <c r="D4248" s="139"/>
    </row>
    <row r="4249" spans="3:4" ht="12.95" customHeight="1">
      <c r="C4249" s="139"/>
      <c r="D4249" s="139"/>
    </row>
    <row r="4250" spans="3:4" ht="12.95" customHeight="1">
      <c r="C4250" s="139"/>
      <c r="D4250" s="139"/>
    </row>
    <row r="4251" spans="3:4" ht="12.95" customHeight="1">
      <c r="C4251" s="139"/>
      <c r="D4251" s="139"/>
    </row>
    <row r="4252" spans="3:4" ht="12.95" customHeight="1">
      <c r="C4252" s="139"/>
      <c r="D4252" s="139"/>
    </row>
    <row r="4253" spans="3:4" ht="12.95" customHeight="1">
      <c r="C4253" s="139"/>
      <c r="D4253" s="139"/>
    </row>
    <row r="4254" spans="3:4" ht="12.95" customHeight="1">
      <c r="C4254" s="139"/>
      <c r="D4254" s="139"/>
    </row>
    <row r="4255" spans="3:4" ht="12.95" customHeight="1">
      <c r="C4255" s="139"/>
      <c r="D4255" s="139"/>
    </row>
    <row r="4256" spans="3:4" ht="12.95" customHeight="1">
      <c r="C4256" s="139"/>
      <c r="D4256" s="139"/>
    </row>
    <row r="4257" spans="3:4" ht="12.95" customHeight="1">
      <c r="C4257" s="139"/>
      <c r="D4257" s="139"/>
    </row>
    <row r="4258" spans="3:4" ht="12.95" customHeight="1">
      <c r="C4258" s="139"/>
      <c r="D4258" s="139"/>
    </row>
    <row r="4259" spans="3:4" ht="12.95" customHeight="1">
      <c r="C4259" s="139"/>
      <c r="D4259" s="139"/>
    </row>
    <row r="4260" spans="3:4" ht="12.95" customHeight="1">
      <c r="C4260" s="139"/>
      <c r="D4260" s="139"/>
    </row>
    <row r="4261" spans="3:4" ht="12.95" customHeight="1">
      <c r="C4261" s="139"/>
      <c r="D4261" s="139"/>
    </row>
    <row r="4262" spans="3:4" ht="12.95" customHeight="1">
      <c r="C4262" s="139"/>
      <c r="D4262" s="139"/>
    </row>
    <row r="4263" spans="3:4" ht="12.95" customHeight="1">
      <c r="C4263" s="139"/>
      <c r="D4263" s="139"/>
    </row>
    <row r="4264" spans="3:4" ht="12.95" customHeight="1">
      <c r="C4264" s="139"/>
      <c r="D4264" s="139"/>
    </row>
    <row r="4265" spans="3:4" ht="12.95" customHeight="1">
      <c r="C4265" s="139"/>
      <c r="D4265" s="139"/>
    </row>
    <row r="4266" spans="3:4" ht="12.95" customHeight="1">
      <c r="C4266" s="139"/>
      <c r="D4266" s="139"/>
    </row>
    <row r="4267" spans="3:4" ht="12.95" customHeight="1">
      <c r="C4267" s="139"/>
      <c r="D4267" s="139"/>
    </row>
    <row r="4268" spans="3:4" ht="12.95" customHeight="1">
      <c r="C4268" s="139"/>
      <c r="D4268" s="139"/>
    </row>
    <row r="4269" spans="3:4" ht="12.95" customHeight="1">
      <c r="C4269" s="139"/>
      <c r="D4269" s="139"/>
    </row>
    <row r="4270" spans="3:4" ht="12.95" customHeight="1">
      <c r="C4270" s="139"/>
      <c r="D4270" s="139"/>
    </row>
    <row r="4271" spans="3:4" ht="12.95" customHeight="1">
      <c r="C4271" s="139"/>
      <c r="D4271" s="139"/>
    </row>
    <row r="4272" spans="3:4" ht="12.95" customHeight="1">
      <c r="C4272" s="139"/>
      <c r="D4272" s="139"/>
    </row>
    <row r="4273" spans="3:4" ht="12.95" customHeight="1">
      <c r="C4273" s="139"/>
      <c r="D4273" s="139"/>
    </row>
    <row r="4274" spans="3:4" ht="12.95" customHeight="1">
      <c r="C4274" s="139"/>
      <c r="D4274" s="139"/>
    </row>
    <row r="4275" spans="3:4" ht="12.95" customHeight="1">
      <c r="C4275" s="139"/>
      <c r="D4275" s="139"/>
    </row>
    <row r="4276" spans="3:4" ht="12.95" customHeight="1">
      <c r="C4276" s="139"/>
      <c r="D4276" s="139"/>
    </row>
    <row r="4277" spans="3:4" ht="12.95" customHeight="1">
      <c r="C4277" s="139"/>
      <c r="D4277" s="139"/>
    </row>
    <row r="4278" spans="3:4" ht="12.95" customHeight="1">
      <c r="C4278" s="139"/>
      <c r="D4278" s="139"/>
    </row>
    <row r="4279" spans="3:4" ht="12.95" customHeight="1">
      <c r="C4279" s="139"/>
      <c r="D4279" s="139"/>
    </row>
    <row r="4280" spans="3:4" ht="12.95" customHeight="1">
      <c r="C4280" s="139"/>
      <c r="D4280" s="139"/>
    </row>
    <row r="4281" spans="3:4" ht="12.95" customHeight="1">
      <c r="C4281" s="139"/>
      <c r="D4281" s="139"/>
    </row>
    <row r="4282" spans="3:4" ht="12.95" customHeight="1">
      <c r="C4282" s="139"/>
      <c r="D4282" s="139"/>
    </row>
    <row r="4283" spans="3:4" ht="12.95" customHeight="1">
      <c r="C4283" s="139"/>
      <c r="D4283" s="139"/>
    </row>
    <row r="4284" spans="3:4" ht="12.95" customHeight="1">
      <c r="C4284" s="139"/>
      <c r="D4284" s="139"/>
    </row>
    <row r="4285" spans="3:4" ht="12.95" customHeight="1">
      <c r="C4285" s="139"/>
      <c r="D4285" s="139"/>
    </row>
    <row r="4286" spans="3:4" ht="12.95" customHeight="1">
      <c r="C4286" s="139"/>
      <c r="D4286" s="139"/>
    </row>
    <row r="4287" spans="3:4" ht="12.95" customHeight="1">
      <c r="C4287" s="139"/>
      <c r="D4287" s="139"/>
    </row>
    <row r="4288" spans="3:4" ht="12.95" customHeight="1">
      <c r="C4288" s="139"/>
      <c r="D4288" s="139"/>
    </row>
    <row r="4289" spans="3:4" ht="12.95" customHeight="1">
      <c r="C4289" s="139"/>
      <c r="D4289" s="139"/>
    </row>
    <row r="4290" spans="3:4" ht="12.95" customHeight="1">
      <c r="C4290" s="139"/>
      <c r="D4290" s="139"/>
    </row>
    <row r="4291" spans="3:4" ht="12.95" customHeight="1">
      <c r="C4291" s="139"/>
      <c r="D4291" s="139"/>
    </row>
    <row r="4292" spans="3:4" ht="12.95" customHeight="1">
      <c r="C4292" s="139"/>
      <c r="D4292" s="139"/>
    </row>
    <row r="4293" spans="3:4" ht="12.95" customHeight="1">
      <c r="C4293" s="139"/>
      <c r="D4293" s="139"/>
    </row>
    <row r="4294" spans="3:4" ht="12.95" customHeight="1">
      <c r="C4294" s="139"/>
      <c r="D4294" s="139"/>
    </row>
    <row r="4295" spans="3:4" ht="12.95" customHeight="1">
      <c r="C4295" s="139"/>
      <c r="D4295" s="139"/>
    </row>
    <row r="4296" spans="3:4" ht="12.95" customHeight="1">
      <c r="C4296" s="139"/>
      <c r="D4296" s="139"/>
    </row>
    <row r="4297" spans="3:4" ht="12.95" customHeight="1">
      <c r="C4297" s="139"/>
      <c r="D4297" s="139"/>
    </row>
    <row r="4298" spans="3:4" ht="12.95" customHeight="1">
      <c r="C4298" s="139"/>
      <c r="D4298" s="139"/>
    </row>
    <row r="4299" spans="3:4" ht="12.95" customHeight="1">
      <c r="C4299" s="139"/>
      <c r="D4299" s="139"/>
    </row>
    <row r="4300" spans="3:4" ht="12.95" customHeight="1">
      <c r="C4300" s="139"/>
      <c r="D4300" s="139"/>
    </row>
    <row r="4301" spans="3:4" ht="12.95" customHeight="1">
      <c r="C4301" s="139"/>
      <c r="D4301" s="139"/>
    </row>
    <row r="4302" spans="3:4" ht="12.95" customHeight="1">
      <c r="C4302" s="139"/>
      <c r="D4302" s="139"/>
    </row>
    <row r="4303" spans="3:4" ht="12.95" customHeight="1">
      <c r="C4303" s="139"/>
      <c r="D4303" s="139"/>
    </row>
    <row r="4304" spans="3:4" ht="12.95" customHeight="1">
      <c r="C4304" s="139"/>
      <c r="D4304" s="139"/>
    </row>
    <row r="4305" spans="3:4" ht="12.95" customHeight="1">
      <c r="C4305" s="139"/>
      <c r="D4305" s="139"/>
    </row>
    <row r="4306" spans="3:4" ht="12.95" customHeight="1">
      <c r="C4306" s="139"/>
      <c r="D4306" s="139"/>
    </row>
    <row r="4307" spans="3:4" ht="12.95" customHeight="1">
      <c r="C4307" s="139"/>
      <c r="D4307" s="139"/>
    </row>
    <row r="4308" spans="3:4" ht="12.95" customHeight="1">
      <c r="C4308" s="139"/>
      <c r="D4308" s="139"/>
    </row>
    <row r="4309" spans="3:4" ht="12.95" customHeight="1">
      <c r="C4309" s="139"/>
      <c r="D4309" s="139"/>
    </row>
    <row r="4310" spans="3:4" ht="12.95" customHeight="1">
      <c r="C4310" s="139"/>
      <c r="D4310" s="139"/>
    </row>
    <row r="4311" spans="3:4" ht="12.95" customHeight="1">
      <c r="C4311" s="139"/>
      <c r="D4311" s="139"/>
    </row>
    <row r="4312" spans="3:4" ht="12.95" customHeight="1">
      <c r="C4312" s="139"/>
      <c r="D4312" s="139"/>
    </row>
    <row r="4313" spans="3:4" ht="12.95" customHeight="1">
      <c r="C4313" s="139"/>
      <c r="D4313" s="139"/>
    </row>
    <row r="4314" spans="3:4" ht="12.95" customHeight="1">
      <c r="C4314" s="139"/>
      <c r="D4314" s="139"/>
    </row>
    <row r="4315" spans="3:4" ht="12.95" customHeight="1">
      <c r="C4315" s="139"/>
      <c r="D4315" s="139"/>
    </row>
    <row r="4316" spans="3:4" ht="12.95" customHeight="1">
      <c r="C4316" s="139"/>
      <c r="D4316" s="139"/>
    </row>
    <row r="4317" spans="3:4" ht="12.95" customHeight="1">
      <c r="C4317" s="139"/>
      <c r="D4317" s="139"/>
    </row>
    <row r="4318" spans="3:4" ht="12.95" customHeight="1">
      <c r="C4318" s="139"/>
      <c r="D4318" s="139"/>
    </row>
    <row r="4319" spans="3:4" ht="12.95" customHeight="1">
      <c r="C4319" s="139"/>
      <c r="D4319" s="139"/>
    </row>
    <row r="4320" spans="3:4" ht="12.95" customHeight="1">
      <c r="C4320" s="139"/>
      <c r="D4320" s="139"/>
    </row>
    <row r="4321" spans="3:4" ht="12.95" customHeight="1">
      <c r="C4321" s="139"/>
      <c r="D4321" s="139"/>
    </row>
    <row r="4322" spans="3:4" ht="12.95" customHeight="1">
      <c r="C4322" s="139"/>
      <c r="D4322" s="139"/>
    </row>
    <row r="4323" spans="3:4" ht="12.95" customHeight="1">
      <c r="C4323" s="139"/>
      <c r="D4323" s="139"/>
    </row>
    <row r="4324" spans="3:4" ht="12.95" customHeight="1">
      <c r="C4324" s="139"/>
      <c r="D4324" s="139"/>
    </row>
    <row r="4325" spans="3:4" ht="12.95" customHeight="1">
      <c r="C4325" s="139"/>
      <c r="D4325" s="139"/>
    </row>
    <row r="4326" spans="3:4" ht="12.95" customHeight="1">
      <c r="C4326" s="139"/>
      <c r="D4326" s="139"/>
    </row>
    <row r="4327" spans="3:4" ht="12.95" customHeight="1">
      <c r="C4327" s="139"/>
      <c r="D4327" s="139"/>
    </row>
    <row r="4328" spans="3:4" ht="12.95" customHeight="1">
      <c r="C4328" s="139"/>
      <c r="D4328" s="139"/>
    </row>
    <row r="4329" spans="3:4" ht="12.95" customHeight="1">
      <c r="C4329" s="139"/>
      <c r="D4329" s="139"/>
    </row>
    <row r="4330" spans="3:4" ht="12.95" customHeight="1">
      <c r="C4330" s="139"/>
      <c r="D4330" s="139"/>
    </row>
    <row r="4331" spans="3:4" ht="12.95" customHeight="1">
      <c r="C4331" s="139"/>
      <c r="D4331" s="139"/>
    </row>
    <row r="4332" spans="3:4" ht="12.95" customHeight="1">
      <c r="C4332" s="139"/>
      <c r="D4332" s="139"/>
    </row>
    <row r="4333" spans="3:4" ht="12.95" customHeight="1">
      <c r="C4333" s="139"/>
      <c r="D4333" s="139"/>
    </row>
    <row r="4334" spans="3:4" ht="12.95" customHeight="1">
      <c r="C4334" s="139"/>
      <c r="D4334" s="139"/>
    </row>
    <row r="4335" spans="3:4" ht="12.95" customHeight="1">
      <c r="C4335" s="139"/>
      <c r="D4335" s="139"/>
    </row>
    <row r="4336" spans="3:4" ht="12.95" customHeight="1">
      <c r="C4336" s="139"/>
      <c r="D4336" s="139"/>
    </row>
    <row r="4337" spans="3:4" ht="12.95" customHeight="1">
      <c r="C4337" s="139"/>
      <c r="D4337" s="139"/>
    </row>
    <row r="4338" spans="3:4" ht="12.95" customHeight="1">
      <c r="C4338" s="139"/>
      <c r="D4338" s="139"/>
    </row>
    <row r="4339" spans="3:4" ht="12.95" customHeight="1">
      <c r="C4339" s="139"/>
      <c r="D4339" s="139"/>
    </row>
    <row r="4340" spans="3:4" ht="12.95" customHeight="1">
      <c r="C4340" s="139"/>
      <c r="D4340" s="139"/>
    </row>
    <row r="4341" spans="3:4" ht="12.95" customHeight="1">
      <c r="C4341" s="139"/>
      <c r="D4341" s="139"/>
    </row>
    <row r="4342" spans="3:4" ht="12.95" customHeight="1">
      <c r="C4342" s="139"/>
      <c r="D4342" s="139"/>
    </row>
    <row r="4343" spans="3:4" ht="12.95" customHeight="1">
      <c r="C4343" s="139"/>
      <c r="D4343" s="139"/>
    </row>
    <row r="4344" spans="3:4" ht="12.95" customHeight="1">
      <c r="C4344" s="139"/>
      <c r="D4344" s="139"/>
    </row>
    <row r="4345" spans="3:4" ht="12.95" customHeight="1">
      <c r="C4345" s="139"/>
      <c r="D4345" s="139"/>
    </row>
    <row r="4346" spans="3:4" ht="12.95" customHeight="1">
      <c r="C4346" s="139"/>
      <c r="D4346" s="139"/>
    </row>
    <row r="4347" spans="3:4" ht="12.95" customHeight="1">
      <c r="C4347" s="139"/>
      <c r="D4347" s="139"/>
    </row>
    <row r="4348" spans="3:4" ht="12.95" customHeight="1">
      <c r="C4348" s="139"/>
      <c r="D4348" s="139"/>
    </row>
    <row r="4349" spans="3:4" ht="12.95" customHeight="1">
      <c r="C4349" s="139"/>
      <c r="D4349" s="139"/>
    </row>
    <row r="4350" spans="3:4" ht="12.95" customHeight="1">
      <c r="C4350" s="139"/>
      <c r="D4350" s="139"/>
    </row>
    <row r="4351" spans="3:4" ht="12.95" customHeight="1">
      <c r="C4351" s="139"/>
      <c r="D4351" s="139"/>
    </row>
    <row r="4352" spans="3:4" ht="12.95" customHeight="1">
      <c r="C4352" s="139"/>
      <c r="D4352" s="139"/>
    </row>
    <row r="4353" spans="3:4" ht="12.95" customHeight="1">
      <c r="C4353" s="139"/>
      <c r="D4353" s="139"/>
    </row>
    <row r="4354" spans="3:4" ht="12.95" customHeight="1">
      <c r="C4354" s="139"/>
      <c r="D4354" s="139"/>
    </row>
    <row r="4355" spans="3:4" ht="12.95" customHeight="1">
      <c r="C4355" s="139"/>
      <c r="D4355" s="139"/>
    </row>
    <row r="4356" spans="3:4" ht="12.95" customHeight="1">
      <c r="C4356" s="139"/>
      <c r="D4356" s="139"/>
    </row>
    <row r="4357" spans="3:4" ht="12.95" customHeight="1">
      <c r="C4357" s="139"/>
      <c r="D4357" s="139"/>
    </row>
    <row r="4358" spans="3:4" ht="12.95" customHeight="1">
      <c r="C4358" s="139"/>
      <c r="D4358" s="139"/>
    </row>
    <row r="4359" spans="3:4" ht="12.95" customHeight="1">
      <c r="C4359" s="139"/>
      <c r="D4359" s="139"/>
    </row>
    <row r="4360" spans="3:4" ht="12.95" customHeight="1">
      <c r="C4360" s="139"/>
      <c r="D4360" s="139"/>
    </row>
    <row r="4361" spans="3:4" ht="12.95" customHeight="1">
      <c r="C4361" s="139"/>
      <c r="D4361" s="139"/>
    </row>
    <row r="4362" spans="3:4" ht="12.95" customHeight="1">
      <c r="C4362" s="139"/>
      <c r="D4362" s="139"/>
    </row>
    <row r="4363" spans="3:4" ht="12.95" customHeight="1">
      <c r="C4363" s="139"/>
      <c r="D4363" s="139"/>
    </row>
    <row r="4364" spans="3:4" ht="12.95" customHeight="1">
      <c r="C4364" s="139"/>
      <c r="D4364" s="139"/>
    </row>
    <row r="4365" spans="3:4" ht="12.95" customHeight="1">
      <c r="C4365" s="139"/>
      <c r="D4365" s="139"/>
    </row>
    <row r="4366" spans="3:4" ht="12.95" customHeight="1">
      <c r="C4366" s="139"/>
      <c r="D4366" s="139"/>
    </row>
    <row r="4367" spans="3:4" ht="12.95" customHeight="1">
      <c r="C4367" s="139"/>
      <c r="D4367" s="139"/>
    </row>
    <row r="4368" spans="3:4" ht="12.95" customHeight="1">
      <c r="C4368" s="139"/>
      <c r="D4368" s="139"/>
    </row>
    <row r="4369" spans="3:4" ht="12.95" customHeight="1">
      <c r="C4369" s="139"/>
      <c r="D4369" s="139"/>
    </row>
    <row r="4370" spans="3:4" ht="12.95" customHeight="1">
      <c r="C4370" s="139"/>
      <c r="D4370" s="139"/>
    </row>
    <row r="4371" spans="3:4" ht="12.95" customHeight="1">
      <c r="C4371" s="139"/>
      <c r="D4371" s="139"/>
    </row>
    <row r="4372" spans="3:4" ht="12.95" customHeight="1">
      <c r="C4372" s="139"/>
      <c r="D4372" s="139"/>
    </row>
    <row r="4373" spans="3:4" ht="12.95" customHeight="1">
      <c r="C4373" s="139"/>
      <c r="D4373" s="139"/>
    </row>
    <row r="4374" spans="3:4" ht="12.95" customHeight="1">
      <c r="C4374" s="139"/>
      <c r="D4374" s="139"/>
    </row>
    <row r="4375" spans="3:4" ht="12.95" customHeight="1">
      <c r="C4375" s="139"/>
      <c r="D4375" s="139"/>
    </row>
    <row r="4376" spans="3:4" ht="12.95" customHeight="1">
      <c r="C4376" s="139"/>
      <c r="D4376" s="139"/>
    </row>
    <row r="4377" spans="3:4" ht="12.95" customHeight="1">
      <c r="C4377" s="139"/>
      <c r="D4377" s="139"/>
    </row>
    <row r="4378" spans="3:4" ht="12.95" customHeight="1">
      <c r="C4378" s="139"/>
      <c r="D4378" s="139"/>
    </row>
    <row r="4379" spans="3:4" ht="12.95" customHeight="1">
      <c r="C4379" s="139"/>
      <c r="D4379" s="139"/>
    </row>
    <row r="4380" spans="3:4" ht="12.95" customHeight="1">
      <c r="C4380" s="139"/>
      <c r="D4380" s="139"/>
    </row>
    <row r="4381" spans="3:4" ht="12.95" customHeight="1">
      <c r="C4381" s="139"/>
      <c r="D4381" s="139"/>
    </row>
    <row r="4382" spans="3:4" ht="12.95" customHeight="1">
      <c r="C4382" s="139"/>
      <c r="D4382" s="139"/>
    </row>
    <row r="4383" spans="3:4" ht="12.95" customHeight="1">
      <c r="C4383" s="139"/>
      <c r="D4383" s="139"/>
    </row>
    <row r="4384" spans="3:4" ht="12.95" customHeight="1">
      <c r="C4384" s="139"/>
      <c r="D4384" s="139"/>
    </row>
    <row r="4385" spans="3:4" ht="12.95" customHeight="1">
      <c r="C4385" s="139"/>
      <c r="D4385" s="139"/>
    </row>
    <row r="4386" spans="3:4" ht="12.95" customHeight="1">
      <c r="C4386" s="139"/>
      <c r="D4386" s="139"/>
    </row>
    <row r="4387" spans="3:4" ht="12.95" customHeight="1">
      <c r="C4387" s="139"/>
      <c r="D4387" s="139"/>
    </row>
    <row r="4388" spans="3:4" ht="12.95" customHeight="1">
      <c r="C4388" s="139"/>
      <c r="D4388" s="139"/>
    </row>
    <row r="4389" spans="3:4" ht="12.95" customHeight="1">
      <c r="C4389" s="139"/>
      <c r="D4389" s="139"/>
    </row>
    <row r="4390" spans="3:4" ht="12.95" customHeight="1">
      <c r="C4390" s="139"/>
      <c r="D4390" s="139"/>
    </row>
    <row r="4391" spans="3:4" ht="12.95" customHeight="1">
      <c r="C4391" s="139"/>
      <c r="D4391" s="139"/>
    </row>
    <row r="4392" spans="3:4" ht="12.95" customHeight="1">
      <c r="C4392" s="139"/>
      <c r="D4392" s="139"/>
    </row>
    <row r="4393" spans="3:4" ht="12.95" customHeight="1">
      <c r="C4393" s="139"/>
      <c r="D4393" s="139"/>
    </row>
    <row r="4394" spans="3:4" ht="12.95" customHeight="1">
      <c r="C4394" s="139"/>
      <c r="D4394" s="139"/>
    </row>
    <row r="4395" spans="3:4" ht="12.95" customHeight="1">
      <c r="C4395" s="139"/>
      <c r="D4395" s="139"/>
    </row>
    <row r="4396" spans="3:4" ht="12.95" customHeight="1">
      <c r="C4396" s="139"/>
      <c r="D4396" s="139"/>
    </row>
    <row r="4397" spans="3:4" ht="12.95" customHeight="1">
      <c r="C4397" s="139"/>
      <c r="D4397" s="139"/>
    </row>
    <row r="4398" spans="3:4" ht="12.95" customHeight="1">
      <c r="C4398" s="139"/>
      <c r="D4398" s="139"/>
    </row>
    <row r="4399" spans="3:4" ht="12.95" customHeight="1">
      <c r="C4399" s="139"/>
      <c r="D4399" s="139"/>
    </row>
    <row r="4400" spans="3:4" ht="12.95" customHeight="1">
      <c r="C4400" s="139"/>
      <c r="D4400" s="139"/>
    </row>
    <row r="4401" spans="3:4" ht="12.95" customHeight="1">
      <c r="C4401" s="139"/>
      <c r="D4401" s="139"/>
    </row>
    <row r="4402" spans="3:4" ht="12.95" customHeight="1">
      <c r="C4402" s="139"/>
      <c r="D4402" s="139"/>
    </row>
    <row r="4403" spans="3:4" ht="12.95" customHeight="1">
      <c r="C4403" s="139"/>
      <c r="D4403" s="139"/>
    </row>
    <row r="4404" spans="3:4" ht="12.95" customHeight="1">
      <c r="C4404" s="139"/>
      <c r="D4404" s="139"/>
    </row>
    <row r="4405" spans="3:4" ht="12.95" customHeight="1">
      <c r="C4405" s="139"/>
      <c r="D4405" s="139"/>
    </row>
    <row r="4406" spans="3:4" ht="12.95" customHeight="1">
      <c r="C4406" s="139"/>
      <c r="D4406" s="139"/>
    </row>
    <row r="4407" spans="3:4" ht="12.95" customHeight="1">
      <c r="C4407" s="139"/>
      <c r="D4407" s="139"/>
    </row>
    <row r="4408" spans="3:4" ht="12.95" customHeight="1">
      <c r="C4408" s="139"/>
      <c r="D4408" s="139"/>
    </row>
    <row r="4409" spans="3:4" ht="12.95" customHeight="1">
      <c r="C4409" s="139"/>
      <c r="D4409" s="139"/>
    </row>
    <row r="4410" spans="3:4" ht="12.95" customHeight="1">
      <c r="C4410" s="139"/>
      <c r="D4410" s="139"/>
    </row>
    <row r="4411" spans="3:4" ht="12.95" customHeight="1">
      <c r="C4411" s="139"/>
      <c r="D4411" s="139"/>
    </row>
    <row r="4412" spans="3:4" ht="12.95" customHeight="1">
      <c r="C4412" s="139"/>
      <c r="D4412" s="139"/>
    </row>
    <row r="4413" spans="3:4" ht="12.95" customHeight="1">
      <c r="C4413" s="139"/>
      <c r="D4413" s="139"/>
    </row>
    <row r="4414" spans="3:4" ht="12.95" customHeight="1">
      <c r="C4414" s="139"/>
      <c r="D4414" s="139"/>
    </row>
    <row r="4415" spans="3:4" ht="12.95" customHeight="1">
      <c r="C4415" s="139"/>
      <c r="D4415" s="139"/>
    </row>
    <row r="4416" spans="3:4" ht="12.95" customHeight="1">
      <c r="C4416" s="139"/>
      <c r="D4416" s="139"/>
    </row>
    <row r="4417" spans="3:4" ht="12.95" customHeight="1">
      <c r="C4417" s="139"/>
      <c r="D4417" s="139"/>
    </row>
    <row r="4418" spans="3:4" ht="12.95" customHeight="1">
      <c r="C4418" s="139"/>
      <c r="D4418" s="139"/>
    </row>
    <row r="4419" spans="3:4" ht="12.95" customHeight="1">
      <c r="C4419" s="139"/>
      <c r="D4419" s="139"/>
    </row>
    <row r="4420" spans="3:4" ht="12.95" customHeight="1">
      <c r="C4420" s="139"/>
      <c r="D4420" s="139"/>
    </row>
    <row r="4421" spans="3:4" ht="12.95" customHeight="1">
      <c r="C4421" s="139"/>
      <c r="D4421" s="139"/>
    </row>
    <row r="4422" spans="3:4" ht="12.95" customHeight="1">
      <c r="C4422" s="139"/>
      <c r="D4422" s="139"/>
    </row>
    <row r="4423" spans="3:4" ht="12.95" customHeight="1">
      <c r="C4423" s="139"/>
      <c r="D4423" s="139"/>
    </row>
    <row r="4424" spans="3:4" ht="12.95" customHeight="1">
      <c r="C4424" s="139"/>
      <c r="D4424" s="139"/>
    </row>
    <row r="4425" spans="3:4" ht="12.95" customHeight="1">
      <c r="C4425" s="139"/>
      <c r="D4425" s="139"/>
    </row>
    <row r="4426" spans="3:4" ht="12.95" customHeight="1">
      <c r="C4426" s="139"/>
      <c r="D4426" s="139"/>
    </row>
    <row r="4427" spans="3:4" ht="12.95" customHeight="1">
      <c r="C4427" s="139"/>
      <c r="D4427" s="139"/>
    </row>
    <row r="4428" spans="3:4" ht="12.95" customHeight="1">
      <c r="C4428" s="139"/>
      <c r="D4428" s="139"/>
    </row>
    <row r="4429" spans="3:4" ht="12.95" customHeight="1">
      <c r="C4429" s="139"/>
      <c r="D4429" s="139"/>
    </row>
    <row r="4430" spans="3:4" ht="12.95" customHeight="1">
      <c r="C4430" s="139"/>
      <c r="D4430" s="139"/>
    </row>
    <row r="4431" spans="3:4" ht="12.95" customHeight="1">
      <c r="C4431" s="139"/>
      <c r="D4431" s="139"/>
    </row>
    <row r="4432" spans="3:4" ht="12.95" customHeight="1">
      <c r="C4432" s="139"/>
      <c r="D4432" s="139"/>
    </row>
    <row r="4433" spans="3:4" ht="12.95" customHeight="1">
      <c r="C4433" s="139"/>
      <c r="D4433" s="139"/>
    </row>
    <row r="4434" spans="3:4" ht="12.95" customHeight="1">
      <c r="C4434" s="139"/>
      <c r="D4434" s="139"/>
    </row>
    <row r="4435" spans="3:4" ht="12.95" customHeight="1">
      <c r="C4435" s="139"/>
      <c r="D4435" s="139"/>
    </row>
    <row r="4436" spans="3:4" ht="12.95" customHeight="1">
      <c r="C4436" s="139"/>
      <c r="D4436" s="139"/>
    </row>
    <row r="4437" spans="3:4" ht="12.95" customHeight="1">
      <c r="C4437" s="139"/>
      <c r="D4437" s="139"/>
    </row>
    <row r="4438" spans="3:4" ht="12.95" customHeight="1">
      <c r="C4438" s="139"/>
      <c r="D4438" s="139"/>
    </row>
    <row r="4439" spans="3:4" ht="12.95" customHeight="1">
      <c r="C4439" s="139"/>
      <c r="D4439" s="139"/>
    </row>
    <row r="4440" spans="3:4" ht="12.95" customHeight="1">
      <c r="C4440" s="139"/>
      <c r="D4440" s="139"/>
    </row>
    <row r="4441" spans="3:4" ht="12.95" customHeight="1">
      <c r="C4441" s="139"/>
      <c r="D4441" s="139"/>
    </row>
    <row r="4442" spans="3:4" ht="12.95" customHeight="1">
      <c r="C4442" s="139"/>
      <c r="D4442" s="139"/>
    </row>
    <row r="4443" spans="3:4" ht="12.95" customHeight="1">
      <c r="C4443" s="139"/>
      <c r="D4443" s="139"/>
    </row>
    <row r="4444" spans="3:4" ht="12.95" customHeight="1">
      <c r="C4444" s="139"/>
      <c r="D4444" s="139"/>
    </row>
    <row r="4445" spans="3:4" ht="12.95" customHeight="1">
      <c r="C4445" s="139"/>
      <c r="D4445" s="139"/>
    </row>
    <row r="4446" spans="3:4" ht="12.95" customHeight="1">
      <c r="C4446" s="139"/>
      <c r="D4446" s="139"/>
    </row>
    <row r="4447" spans="3:4" ht="12.95" customHeight="1">
      <c r="C4447" s="139"/>
      <c r="D4447" s="139"/>
    </row>
    <row r="4448" spans="3:4" ht="12.95" customHeight="1">
      <c r="C4448" s="139"/>
      <c r="D4448" s="139"/>
    </row>
    <row r="4449" spans="3:4" ht="12.95" customHeight="1">
      <c r="C4449" s="139"/>
      <c r="D4449" s="139"/>
    </row>
    <row r="4450" spans="3:4" ht="12.95" customHeight="1">
      <c r="C4450" s="139"/>
      <c r="D4450" s="139"/>
    </row>
    <row r="4451" spans="3:4" ht="12.95" customHeight="1">
      <c r="C4451" s="139"/>
      <c r="D4451" s="139"/>
    </row>
    <row r="4452" spans="3:4" ht="12.95" customHeight="1">
      <c r="C4452" s="139"/>
      <c r="D4452" s="139"/>
    </row>
    <row r="4453" spans="3:4" ht="12.95" customHeight="1">
      <c r="C4453" s="139"/>
      <c r="D4453" s="139"/>
    </row>
    <row r="4454" spans="3:4" ht="12.95" customHeight="1">
      <c r="C4454" s="139"/>
      <c r="D4454" s="139"/>
    </row>
    <row r="4455" spans="3:4" ht="12.95" customHeight="1">
      <c r="C4455" s="139"/>
      <c r="D4455" s="139"/>
    </row>
    <row r="4456" spans="3:4" ht="12.95" customHeight="1">
      <c r="C4456" s="139"/>
      <c r="D4456" s="139"/>
    </row>
    <row r="4457" spans="3:4" ht="12.95" customHeight="1">
      <c r="C4457" s="139"/>
      <c r="D4457" s="139"/>
    </row>
    <row r="4458" spans="3:4" ht="12.95" customHeight="1">
      <c r="C4458" s="139"/>
      <c r="D4458" s="139"/>
    </row>
    <row r="4459" spans="3:4" ht="12.95" customHeight="1">
      <c r="C4459" s="139"/>
      <c r="D4459" s="139"/>
    </row>
    <row r="4460" spans="3:4" ht="12.95" customHeight="1">
      <c r="C4460" s="139"/>
      <c r="D4460" s="139"/>
    </row>
    <row r="4461" spans="3:4" ht="12.95" customHeight="1">
      <c r="C4461" s="139"/>
      <c r="D4461" s="139"/>
    </row>
    <row r="4462" spans="3:4" ht="12.95" customHeight="1">
      <c r="C4462" s="139"/>
      <c r="D4462" s="139"/>
    </row>
    <row r="4463" spans="3:4" ht="12.95" customHeight="1">
      <c r="C4463" s="139"/>
      <c r="D4463" s="139"/>
    </row>
    <row r="4464" spans="3:4" ht="12.95" customHeight="1">
      <c r="C4464" s="139"/>
      <c r="D4464" s="139"/>
    </row>
    <row r="4465" spans="3:4" ht="12.95" customHeight="1">
      <c r="C4465" s="139"/>
      <c r="D4465" s="139"/>
    </row>
    <row r="4466" spans="3:4" ht="12.95" customHeight="1">
      <c r="C4466" s="139"/>
      <c r="D4466" s="139"/>
    </row>
    <row r="4467" spans="3:4" ht="12.95" customHeight="1">
      <c r="C4467" s="139"/>
      <c r="D4467" s="139"/>
    </row>
    <row r="4468" spans="3:4" ht="12.95" customHeight="1">
      <c r="C4468" s="139"/>
      <c r="D4468" s="139"/>
    </row>
    <row r="4469" spans="3:4" ht="12.95" customHeight="1">
      <c r="C4469" s="139"/>
      <c r="D4469" s="139"/>
    </row>
    <row r="4470" spans="3:4" ht="12.95" customHeight="1">
      <c r="C4470" s="139"/>
      <c r="D4470" s="139"/>
    </row>
    <row r="4471" spans="3:4" ht="12.95" customHeight="1">
      <c r="C4471" s="139"/>
      <c r="D4471" s="139"/>
    </row>
    <row r="4472" spans="3:4" ht="12.95" customHeight="1">
      <c r="C4472" s="139"/>
      <c r="D4472" s="139"/>
    </row>
    <row r="4473" spans="3:4" ht="12.95" customHeight="1">
      <c r="C4473" s="139"/>
      <c r="D4473" s="139"/>
    </row>
    <row r="4474" spans="3:4" ht="12.95" customHeight="1">
      <c r="C4474" s="139"/>
      <c r="D4474" s="139"/>
    </row>
    <row r="4475" spans="3:4" ht="12.95" customHeight="1">
      <c r="C4475" s="139"/>
      <c r="D4475" s="139"/>
    </row>
    <row r="4476" spans="3:4" ht="12.95" customHeight="1">
      <c r="C4476" s="139"/>
      <c r="D4476" s="139"/>
    </row>
    <row r="4477" spans="3:4" ht="12.95" customHeight="1">
      <c r="C4477" s="139"/>
      <c r="D4477" s="139"/>
    </row>
    <row r="4478" spans="3:4" ht="12.95" customHeight="1">
      <c r="C4478" s="139"/>
      <c r="D4478" s="139"/>
    </row>
    <row r="4479" spans="3:4" ht="12.95" customHeight="1">
      <c r="C4479" s="139"/>
      <c r="D4479" s="139"/>
    </row>
    <row r="4480" spans="3:4" ht="12.95" customHeight="1">
      <c r="C4480" s="139"/>
      <c r="D4480" s="139"/>
    </row>
    <row r="4481" spans="3:4" ht="12.95" customHeight="1">
      <c r="C4481" s="139"/>
      <c r="D4481" s="139"/>
    </row>
    <row r="4482" spans="3:4" ht="12.95" customHeight="1">
      <c r="C4482" s="139"/>
      <c r="D4482" s="139"/>
    </row>
    <row r="4483" spans="3:4" ht="12.95" customHeight="1">
      <c r="C4483" s="139"/>
      <c r="D4483" s="139"/>
    </row>
    <row r="4484" spans="3:4" ht="12.95" customHeight="1">
      <c r="C4484" s="139"/>
      <c r="D4484" s="139"/>
    </row>
    <row r="4485" spans="3:4" ht="12.95" customHeight="1">
      <c r="C4485" s="139"/>
      <c r="D4485" s="139"/>
    </row>
    <row r="4486" spans="3:4" ht="12.95" customHeight="1">
      <c r="C4486" s="139"/>
      <c r="D4486" s="139"/>
    </row>
    <row r="4487" spans="3:4" ht="12.95" customHeight="1">
      <c r="C4487" s="139"/>
      <c r="D4487" s="139"/>
    </row>
    <row r="4488" spans="3:4" ht="12.95" customHeight="1">
      <c r="C4488" s="139"/>
      <c r="D4488" s="139"/>
    </row>
    <row r="4489" spans="3:4" ht="12.95" customHeight="1">
      <c r="C4489" s="139"/>
      <c r="D4489" s="139"/>
    </row>
    <row r="4490" spans="3:4" ht="12.95" customHeight="1">
      <c r="C4490" s="139"/>
      <c r="D4490" s="139"/>
    </row>
    <row r="4491" spans="3:4" ht="12.95" customHeight="1">
      <c r="C4491" s="139"/>
      <c r="D4491" s="139"/>
    </row>
    <row r="4492" spans="3:4" ht="12.95" customHeight="1">
      <c r="C4492" s="139"/>
      <c r="D4492" s="139"/>
    </row>
    <row r="4493" spans="3:4" ht="12.95" customHeight="1">
      <c r="C4493" s="139"/>
      <c r="D4493" s="139"/>
    </row>
    <row r="4494" spans="3:4" ht="12.95" customHeight="1">
      <c r="C4494" s="139"/>
      <c r="D4494" s="139"/>
    </row>
    <row r="4495" spans="3:4" ht="12.95" customHeight="1">
      <c r="C4495" s="139"/>
      <c r="D4495" s="139"/>
    </row>
    <row r="4496" spans="3:4" ht="12.95" customHeight="1">
      <c r="C4496" s="139"/>
      <c r="D4496" s="139"/>
    </row>
    <row r="4497" spans="3:4" ht="12.95" customHeight="1">
      <c r="C4497" s="139"/>
      <c r="D4497" s="139"/>
    </row>
    <row r="4498" spans="3:4" ht="12.95" customHeight="1">
      <c r="C4498" s="139"/>
      <c r="D4498" s="139"/>
    </row>
    <row r="4499" spans="3:4" ht="12.95" customHeight="1">
      <c r="C4499" s="139"/>
      <c r="D4499" s="139"/>
    </row>
    <row r="4500" spans="3:4" ht="12.95" customHeight="1">
      <c r="C4500" s="139"/>
      <c r="D4500" s="139"/>
    </row>
    <row r="4501" spans="3:4" ht="12.95" customHeight="1">
      <c r="C4501" s="139"/>
      <c r="D4501" s="139"/>
    </row>
    <row r="4502" spans="3:4" ht="12.95" customHeight="1">
      <c r="C4502" s="139"/>
      <c r="D4502" s="139"/>
    </row>
    <row r="4503" spans="3:4" ht="12.95" customHeight="1">
      <c r="C4503" s="139"/>
      <c r="D4503" s="139"/>
    </row>
    <row r="4504" spans="3:4" ht="12.95" customHeight="1">
      <c r="C4504" s="139"/>
      <c r="D4504" s="139"/>
    </row>
    <row r="4505" spans="3:4" ht="12.95" customHeight="1">
      <c r="C4505" s="139"/>
      <c r="D4505" s="139"/>
    </row>
    <row r="4506" spans="3:4" ht="12.95" customHeight="1">
      <c r="C4506" s="139"/>
      <c r="D4506" s="139"/>
    </row>
    <row r="4507" spans="3:4" ht="12.95" customHeight="1">
      <c r="C4507" s="139"/>
      <c r="D4507" s="139"/>
    </row>
    <row r="4508" spans="3:4" ht="12.95" customHeight="1">
      <c r="C4508" s="139"/>
      <c r="D4508" s="139"/>
    </row>
    <row r="4509" spans="3:4" ht="12.95" customHeight="1">
      <c r="C4509" s="139"/>
      <c r="D4509" s="139"/>
    </row>
    <row r="4510" spans="3:4" ht="12.95" customHeight="1">
      <c r="C4510" s="139"/>
      <c r="D4510" s="139"/>
    </row>
    <row r="4511" spans="3:4" ht="12.95" customHeight="1">
      <c r="C4511" s="139"/>
      <c r="D4511" s="139"/>
    </row>
    <row r="4512" spans="3:4" ht="12.95" customHeight="1">
      <c r="C4512" s="139"/>
      <c r="D4512" s="139"/>
    </row>
    <row r="4513" spans="3:4" ht="12.95" customHeight="1">
      <c r="C4513" s="139"/>
      <c r="D4513" s="139"/>
    </row>
    <row r="4514" spans="3:4" ht="12.95" customHeight="1">
      <c r="C4514" s="139"/>
      <c r="D4514" s="139"/>
    </row>
    <row r="4515" spans="3:4" ht="12.95" customHeight="1">
      <c r="C4515" s="139"/>
      <c r="D4515" s="139"/>
    </row>
    <row r="4516" spans="3:4" ht="12.95" customHeight="1">
      <c r="C4516" s="139"/>
      <c r="D4516" s="139"/>
    </row>
    <row r="4517" spans="3:4" ht="12.95" customHeight="1">
      <c r="C4517" s="139"/>
      <c r="D4517" s="139"/>
    </row>
    <row r="4518" spans="3:4" ht="12.95" customHeight="1">
      <c r="C4518" s="139"/>
      <c r="D4518" s="139"/>
    </row>
    <row r="4519" spans="3:4" ht="12.95" customHeight="1">
      <c r="C4519" s="139"/>
      <c r="D4519" s="139"/>
    </row>
    <row r="4520" spans="3:4" ht="12.95" customHeight="1">
      <c r="C4520" s="139"/>
      <c r="D4520" s="139"/>
    </row>
    <row r="4521" spans="3:4" ht="12.95" customHeight="1">
      <c r="C4521" s="139"/>
      <c r="D4521" s="139"/>
    </row>
    <row r="4522" spans="3:4" ht="12.95" customHeight="1">
      <c r="C4522" s="139"/>
      <c r="D4522" s="139"/>
    </row>
    <row r="4523" spans="3:4" ht="12.95" customHeight="1">
      <c r="C4523" s="139"/>
      <c r="D4523" s="139"/>
    </row>
    <row r="4524" spans="3:4" ht="12.95" customHeight="1">
      <c r="C4524" s="139"/>
      <c r="D4524" s="139"/>
    </row>
    <row r="4525" spans="3:4" ht="12.95" customHeight="1">
      <c r="C4525" s="139"/>
      <c r="D4525" s="139"/>
    </row>
    <row r="4526" spans="3:4" ht="12.95" customHeight="1">
      <c r="C4526" s="139"/>
      <c r="D4526" s="139"/>
    </row>
    <row r="4527" spans="3:4" ht="12.95" customHeight="1">
      <c r="C4527" s="139"/>
      <c r="D4527" s="139"/>
    </row>
    <row r="4528" spans="3:4" ht="12.95" customHeight="1">
      <c r="C4528" s="139"/>
      <c r="D4528" s="139"/>
    </row>
    <row r="4529" spans="3:4" ht="12.95" customHeight="1">
      <c r="C4529" s="139"/>
      <c r="D4529" s="139"/>
    </row>
    <row r="4530" spans="3:4" ht="12.95" customHeight="1">
      <c r="C4530" s="139"/>
      <c r="D4530" s="139"/>
    </row>
    <row r="4531" spans="3:4" ht="12.95" customHeight="1">
      <c r="C4531" s="139"/>
      <c r="D4531" s="139"/>
    </row>
    <row r="4532" spans="3:4" ht="12.95" customHeight="1">
      <c r="C4532" s="139"/>
      <c r="D4532" s="139"/>
    </row>
    <row r="4533" spans="3:4" ht="12.95" customHeight="1">
      <c r="C4533" s="139"/>
      <c r="D4533" s="139"/>
    </row>
    <row r="4534" spans="3:4" ht="12.95" customHeight="1">
      <c r="C4534" s="139"/>
      <c r="D4534" s="139"/>
    </row>
    <row r="4535" spans="3:4" ht="12.95" customHeight="1">
      <c r="C4535" s="139"/>
      <c r="D4535" s="139"/>
    </row>
    <row r="4536" spans="3:4" ht="12.95" customHeight="1">
      <c r="C4536" s="139"/>
      <c r="D4536" s="139"/>
    </row>
    <row r="4537" spans="3:4" ht="12.95" customHeight="1">
      <c r="C4537" s="139"/>
      <c r="D4537" s="139"/>
    </row>
    <row r="4538" spans="3:4" ht="12.95" customHeight="1">
      <c r="C4538" s="139"/>
      <c r="D4538" s="139"/>
    </row>
    <row r="4539" spans="3:4" ht="12.95" customHeight="1">
      <c r="C4539" s="139"/>
      <c r="D4539" s="139"/>
    </row>
    <row r="4540" spans="3:4" ht="12.95" customHeight="1">
      <c r="C4540" s="139"/>
      <c r="D4540" s="139"/>
    </row>
    <row r="4541" spans="3:4" ht="12.95" customHeight="1">
      <c r="C4541" s="139"/>
      <c r="D4541" s="139"/>
    </row>
    <row r="4542" spans="3:4" ht="12.95" customHeight="1">
      <c r="C4542" s="139"/>
      <c r="D4542" s="139"/>
    </row>
    <row r="4543" spans="3:4" ht="12.95" customHeight="1">
      <c r="C4543" s="139"/>
      <c r="D4543" s="139"/>
    </row>
    <row r="4544" spans="3:4" ht="12.95" customHeight="1">
      <c r="C4544" s="139"/>
      <c r="D4544" s="139"/>
    </row>
    <row r="4545" spans="3:4" ht="12.95" customHeight="1">
      <c r="C4545" s="139"/>
      <c r="D4545" s="139"/>
    </row>
    <row r="4546" spans="3:4" ht="12.95" customHeight="1">
      <c r="C4546" s="139"/>
      <c r="D4546" s="139"/>
    </row>
    <row r="4547" spans="3:4" ht="12.95" customHeight="1">
      <c r="C4547" s="139"/>
      <c r="D4547" s="139"/>
    </row>
    <row r="4548" spans="3:4" ht="12.95" customHeight="1">
      <c r="C4548" s="139"/>
      <c r="D4548" s="139"/>
    </row>
    <row r="4549" spans="3:4" ht="12.95" customHeight="1">
      <c r="C4549" s="139"/>
      <c r="D4549" s="139"/>
    </row>
    <row r="4550" spans="3:4" ht="12.95" customHeight="1">
      <c r="C4550" s="139"/>
      <c r="D4550" s="139"/>
    </row>
    <row r="4551" spans="3:4" ht="12.95" customHeight="1">
      <c r="C4551" s="139"/>
      <c r="D4551" s="139"/>
    </row>
    <row r="4552" spans="3:4" ht="12.95" customHeight="1">
      <c r="C4552" s="139"/>
      <c r="D4552" s="139"/>
    </row>
    <row r="4553" spans="3:4" ht="12.95" customHeight="1">
      <c r="C4553" s="139"/>
      <c r="D4553" s="139"/>
    </row>
    <row r="4554" spans="3:4" ht="12.95" customHeight="1">
      <c r="C4554" s="139"/>
      <c r="D4554" s="139"/>
    </row>
    <row r="4555" spans="3:4" ht="12.95" customHeight="1">
      <c r="C4555" s="139"/>
      <c r="D4555" s="139"/>
    </row>
    <row r="4556" spans="3:4" ht="12.95" customHeight="1">
      <c r="C4556" s="139"/>
      <c r="D4556" s="139"/>
    </row>
    <row r="4557" spans="3:4" ht="12.95" customHeight="1">
      <c r="C4557" s="139"/>
      <c r="D4557" s="139"/>
    </row>
    <row r="4558" spans="3:4" ht="12.95" customHeight="1">
      <c r="C4558" s="139"/>
      <c r="D4558" s="139"/>
    </row>
    <row r="4559" spans="3:4" ht="12.95" customHeight="1">
      <c r="C4559" s="139"/>
      <c r="D4559" s="139"/>
    </row>
    <row r="4560" spans="3:4" ht="12.95" customHeight="1">
      <c r="C4560" s="139"/>
      <c r="D4560" s="139"/>
    </row>
    <row r="4561" spans="3:4" ht="12.95" customHeight="1">
      <c r="C4561" s="139"/>
      <c r="D4561" s="139"/>
    </row>
    <row r="4562" spans="3:4" ht="12.95" customHeight="1">
      <c r="C4562" s="139"/>
      <c r="D4562" s="139"/>
    </row>
    <row r="4563" spans="3:4" ht="12.95" customHeight="1">
      <c r="C4563" s="139"/>
      <c r="D4563" s="139"/>
    </row>
    <row r="4564" spans="3:4" ht="12.95" customHeight="1">
      <c r="C4564" s="139"/>
      <c r="D4564" s="139"/>
    </row>
    <row r="4565" spans="3:4" ht="12.95" customHeight="1">
      <c r="C4565" s="139"/>
      <c r="D4565" s="139"/>
    </row>
    <row r="4566" spans="3:4" ht="12.95" customHeight="1">
      <c r="C4566" s="139"/>
      <c r="D4566" s="139"/>
    </row>
    <row r="4567" spans="3:4" ht="12.95" customHeight="1">
      <c r="C4567" s="139"/>
      <c r="D4567" s="139"/>
    </row>
    <row r="4568" spans="3:4" ht="12.95" customHeight="1">
      <c r="C4568" s="139"/>
      <c r="D4568" s="139"/>
    </row>
    <row r="4569" spans="3:4" ht="12.95" customHeight="1">
      <c r="C4569" s="139"/>
      <c r="D4569" s="139"/>
    </row>
    <row r="4570" spans="3:4" ht="12.95" customHeight="1">
      <c r="C4570" s="139"/>
      <c r="D4570" s="139"/>
    </row>
    <row r="4571" spans="3:4" ht="12.95" customHeight="1">
      <c r="C4571" s="139"/>
      <c r="D4571" s="139"/>
    </row>
    <row r="4572" spans="3:4" ht="12.95" customHeight="1">
      <c r="C4572" s="139"/>
      <c r="D4572" s="139"/>
    </row>
    <row r="4573" spans="3:4" ht="12.95" customHeight="1">
      <c r="C4573" s="139"/>
      <c r="D4573" s="139"/>
    </row>
    <row r="4574" spans="3:4" ht="12.95" customHeight="1">
      <c r="C4574" s="139"/>
      <c r="D4574" s="139"/>
    </row>
    <row r="4575" spans="3:4" ht="12.95" customHeight="1">
      <c r="C4575" s="139"/>
      <c r="D4575" s="139"/>
    </row>
    <row r="4576" spans="3:4" ht="12.95" customHeight="1">
      <c r="C4576" s="139"/>
      <c r="D4576" s="139"/>
    </row>
    <row r="4577" spans="3:4" ht="12.95" customHeight="1">
      <c r="C4577" s="139"/>
      <c r="D4577" s="139"/>
    </row>
    <row r="4578" spans="3:4" ht="12.95" customHeight="1">
      <c r="C4578" s="139"/>
      <c r="D4578" s="139"/>
    </row>
    <row r="4579" spans="3:4" ht="12.95" customHeight="1">
      <c r="C4579" s="139"/>
      <c r="D4579" s="139"/>
    </row>
    <row r="4580" spans="3:4" ht="12.95" customHeight="1">
      <c r="C4580" s="139"/>
      <c r="D4580" s="139"/>
    </row>
    <row r="4581" spans="3:4" ht="12.95" customHeight="1">
      <c r="C4581" s="139"/>
      <c r="D4581" s="139"/>
    </row>
    <row r="4582" spans="3:4" ht="12.95" customHeight="1">
      <c r="C4582" s="139"/>
      <c r="D4582" s="139"/>
    </row>
    <row r="4583" spans="3:4" ht="12.95" customHeight="1">
      <c r="C4583" s="139"/>
      <c r="D4583" s="139"/>
    </row>
    <row r="4584" spans="3:4" ht="12.95" customHeight="1">
      <c r="C4584" s="139"/>
      <c r="D4584" s="139"/>
    </row>
    <row r="4585" spans="3:4" ht="12.95" customHeight="1">
      <c r="C4585" s="139"/>
      <c r="D4585" s="139"/>
    </row>
    <row r="4586" spans="3:4" ht="12.95" customHeight="1">
      <c r="C4586" s="139"/>
      <c r="D4586" s="139"/>
    </row>
    <row r="4587" spans="3:4" ht="12.95" customHeight="1">
      <c r="C4587" s="139"/>
      <c r="D4587" s="139"/>
    </row>
    <row r="4588" spans="3:4" ht="12.95" customHeight="1">
      <c r="C4588" s="139"/>
      <c r="D4588" s="139"/>
    </row>
    <row r="4589" spans="3:4" ht="12.95" customHeight="1">
      <c r="C4589" s="139"/>
      <c r="D4589" s="139"/>
    </row>
    <row r="4590" spans="3:4" ht="12.95" customHeight="1">
      <c r="C4590" s="139"/>
      <c r="D4590" s="139"/>
    </row>
    <row r="4591" spans="3:4" ht="12.95" customHeight="1">
      <c r="C4591" s="139"/>
      <c r="D4591" s="139"/>
    </row>
    <row r="4592" spans="3:4" ht="12.95" customHeight="1">
      <c r="C4592" s="139"/>
      <c r="D4592" s="139"/>
    </row>
    <row r="4593" spans="3:4" ht="12.95" customHeight="1">
      <c r="C4593" s="139"/>
      <c r="D4593" s="139"/>
    </row>
    <row r="4594" spans="3:4" ht="12.95" customHeight="1">
      <c r="C4594" s="139"/>
      <c r="D4594" s="139"/>
    </row>
    <row r="4595" spans="3:4" ht="12.95" customHeight="1">
      <c r="C4595" s="139"/>
      <c r="D4595" s="139"/>
    </row>
    <row r="4596" spans="3:4" ht="12.95" customHeight="1">
      <c r="C4596" s="139"/>
      <c r="D4596" s="139"/>
    </row>
    <row r="4597" spans="3:4" ht="12.95" customHeight="1">
      <c r="C4597" s="139"/>
      <c r="D4597" s="139"/>
    </row>
    <row r="4598" spans="3:4" ht="12.95" customHeight="1">
      <c r="C4598" s="139"/>
      <c r="D4598" s="139"/>
    </row>
    <row r="4599" spans="3:4" ht="12.95" customHeight="1">
      <c r="C4599" s="139"/>
      <c r="D4599" s="139"/>
    </row>
    <row r="4600" spans="3:4" ht="12.95" customHeight="1">
      <c r="C4600" s="139"/>
      <c r="D4600" s="139"/>
    </row>
    <row r="4601" spans="3:4" ht="12.95" customHeight="1">
      <c r="C4601" s="139"/>
      <c r="D4601" s="139"/>
    </row>
    <row r="4602" spans="3:4" ht="12.95" customHeight="1">
      <c r="C4602" s="139"/>
      <c r="D4602" s="139"/>
    </row>
    <row r="4603" spans="3:4" ht="12.95" customHeight="1">
      <c r="C4603" s="139"/>
      <c r="D4603" s="139"/>
    </row>
    <row r="4604" spans="3:4" ht="12.95" customHeight="1">
      <c r="C4604" s="139"/>
      <c r="D4604" s="139"/>
    </row>
    <row r="4605" spans="3:4" ht="12.95" customHeight="1">
      <c r="C4605" s="139"/>
      <c r="D4605" s="139"/>
    </row>
    <row r="4606" spans="3:4" ht="12.95" customHeight="1">
      <c r="C4606" s="139"/>
      <c r="D4606" s="139"/>
    </row>
    <row r="4607" spans="3:4" ht="12.95" customHeight="1">
      <c r="C4607" s="139"/>
      <c r="D4607" s="139"/>
    </row>
    <row r="4608" spans="3:4" ht="12.95" customHeight="1">
      <c r="C4608" s="139"/>
      <c r="D4608" s="139"/>
    </row>
    <row r="4609" spans="3:4" ht="12.95" customHeight="1">
      <c r="C4609" s="139"/>
      <c r="D4609" s="139"/>
    </row>
    <row r="4610" spans="3:4" ht="12.95" customHeight="1">
      <c r="C4610" s="139"/>
      <c r="D4610" s="139"/>
    </row>
    <row r="4611" spans="3:4" ht="12.95" customHeight="1">
      <c r="C4611" s="139"/>
      <c r="D4611" s="139"/>
    </row>
    <row r="4612" spans="3:4" ht="12.95" customHeight="1">
      <c r="C4612" s="139"/>
      <c r="D4612" s="139"/>
    </row>
    <row r="4613" spans="3:4" ht="12.95" customHeight="1">
      <c r="C4613" s="139"/>
      <c r="D4613" s="139"/>
    </row>
    <row r="4614" spans="3:4" ht="12.95" customHeight="1">
      <c r="C4614" s="139"/>
      <c r="D4614" s="139"/>
    </row>
    <row r="4615" spans="3:4" ht="12.95" customHeight="1">
      <c r="C4615" s="139"/>
      <c r="D4615" s="139"/>
    </row>
    <row r="4616" spans="3:4" ht="12.95" customHeight="1">
      <c r="C4616" s="139"/>
      <c r="D4616" s="139"/>
    </row>
    <row r="4617" spans="3:4" ht="12.95" customHeight="1">
      <c r="C4617" s="139"/>
      <c r="D4617" s="139"/>
    </row>
    <row r="4618" spans="3:4" ht="12.95" customHeight="1">
      <c r="C4618" s="139"/>
      <c r="D4618" s="139"/>
    </row>
    <row r="4619" spans="3:4" ht="12.95" customHeight="1">
      <c r="C4619" s="139"/>
      <c r="D4619" s="139"/>
    </row>
    <row r="4620" spans="3:4" ht="12.95" customHeight="1">
      <c r="C4620" s="139"/>
      <c r="D4620" s="139"/>
    </row>
    <row r="4621" spans="3:4" ht="12.95" customHeight="1">
      <c r="C4621" s="139"/>
      <c r="D4621" s="139"/>
    </row>
    <row r="4622" spans="3:4" ht="12.95" customHeight="1">
      <c r="C4622" s="139"/>
      <c r="D4622" s="139"/>
    </row>
    <row r="4623" spans="3:4" ht="12.95" customHeight="1">
      <c r="C4623" s="139"/>
      <c r="D4623" s="139"/>
    </row>
    <row r="4624" spans="3:4" ht="12.95" customHeight="1">
      <c r="C4624" s="139"/>
      <c r="D4624" s="139"/>
    </row>
    <row r="4625" spans="3:4" ht="12.95" customHeight="1">
      <c r="C4625" s="139"/>
      <c r="D4625" s="139"/>
    </row>
    <row r="4626" spans="3:4" ht="12.95" customHeight="1">
      <c r="C4626" s="139"/>
      <c r="D4626" s="139"/>
    </row>
    <row r="4627" spans="3:4" ht="12.95" customHeight="1">
      <c r="C4627" s="139"/>
      <c r="D4627" s="139"/>
    </row>
    <row r="4628" spans="3:4" ht="12.95" customHeight="1">
      <c r="C4628" s="139"/>
      <c r="D4628" s="139"/>
    </row>
    <row r="4629" spans="3:4" ht="12.95" customHeight="1">
      <c r="C4629" s="139"/>
      <c r="D4629" s="139"/>
    </row>
    <row r="4630" spans="3:4" ht="12.95" customHeight="1">
      <c r="C4630" s="139"/>
      <c r="D4630" s="139"/>
    </row>
    <row r="4631" spans="3:4" ht="12.95" customHeight="1">
      <c r="C4631" s="139"/>
      <c r="D4631" s="139"/>
    </row>
    <row r="4632" spans="3:4" ht="12.95" customHeight="1">
      <c r="C4632" s="139"/>
      <c r="D4632" s="139"/>
    </row>
    <row r="4633" spans="3:4" ht="12.95" customHeight="1">
      <c r="C4633" s="139"/>
      <c r="D4633" s="139"/>
    </row>
    <row r="4634" spans="3:4" ht="12.95" customHeight="1">
      <c r="C4634" s="139"/>
      <c r="D4634" s="139"/>
    </row>
    <row r="4635" spans="3:4" ht="12.95" customHeight="1">
      <c r="C4635" s="139"/>
      <c r="D4635" s="139"/>
    </row>
    <row r="4636" spans="3:4" ht="12.95" customHeight="1">
      <c r="C4636" s="139"/>
      <c r="D4636" s="139"/>
    </row>
    <row r="4637" spans="3:4" ht="12.95" customHeight="1">
      <c r="C4637" s="139"/>
      <c r="D4637" s="139"/>
    </row>
    <row r="4638" spans="3:4" ht="12.95" customHeight="1">
      <c r="C4638" s="139"/>
      <c r="D4638" s="139"/>
    </row>
    <row r="4639" spans="3:4" ht="12.95" customHeight="1">
      <c r="C4639" s="139"/>
      <c r="D4639" s="139"/>
    </row>
    <row r="4640" spans="3:4" ht="12.95" customHeight="1">
      <c r="C4640" s="139"/>
      <c r="D4640" s="139"/>
    </row>
    <row r="4641" spans="3:4" ht="12.95" customHeight="1">
      <c r="C4641" s="139"/>
      <c r="D4641" s="139"/>
    </row>
    <row r="4642" spans="3:4" ht="12.95" customHeight="1">
      <c r="C4642" s="139"/>
      <c r="D4642" s="139"/>
    </row>
    <row r="4643" spans="3:4" ht="12.95" customHeight="1">
      <c r="C4643" s="139"/>
      <c r="D4643" s="139"/>
    </row>
    <row r="4644" spans="3:4" ht="12.95" customHeight="1">
      <c r="C4644" s="139"/>
      <c r="D4644" s="139"/>
    </row>
    <row r="4645" spans="3:4" ht="12.95" customHeight="1">
      <c r="C4645" s="139"/>
      <c r="D4645" s="139"/>
    </row>
    <row r="4646" spans="3:4" ht="12.95" customHeight="1">
      <c r="C4646" s="139"/>
      <c r="D4646" s="139"/>
    </row>
    <row r="4647" spans="3:4" ht="12.95" customHeight="1">
      <c r="C4647" s="139"/>
      <c r="D4647" s="139"/>
    </row>
    <row r="4648" spans="3:4" ht="12.95" customHeight="1">
      <c r="C4648" s="139"/>
      <c r="D4648" s="139"/>
    </row>
    <row r="4649" spans="3:4" ht="12.95" customHeight="1">
      <c r="C4649" s="139"/>
      <c r="D4649" s="139"/>
    </row>
    <row r="4650" spans="3:4" ht="12.95" customHeight="1">
      <c r="C4650" s="139"/>
      <c r="D4650" s="139"/>
    </row>
    <row r="4651" spans="3:4" ht="12.95" customHeight="1">
      <c r="C4651" s="139"/>
      <c r="D4651" s="139"/>
    </row>
    <row r="4652" spans="3:4" ht="12.95" customHeight="1">
      <c r="C4652" s="139"/>
      <c r="D4652" s="139"/>
    </row>
    <row r="4653" spans="3:4" ht="12.95" customHeight="1">
      <c r="C4653" s="139"/>
      <c r="D4653" s="139"/>
    </row>
    <row r="4654" spans="3:4" ht="12.95" customHeight="1">
      <c r="C4654" s="139"/>
      <c r="D4654" s="139"/>
    </row>
    <row r="4655" spans="3:4" ht="12.95" customHeight="1">
      <c r="C4655" s="139"/>
      <c r="D4655" s="139"/>
    </row>
    <row r="4656" spans="3:4" ht="12.95" customHeight="1">
      <c r="C4656" s="139"/>
      <c r="D4656" s="139"/>
    </row>
    <row r="4657" spans="3:4" ht="12.95" customHeight="1">
      <c r="C4657" s="139"/>
      <c r="D4657" s="139"/>
    </row>
    <row r="4658" spans="3:4" ht="12.95" customHeight="1">
      <c r="C4658" s="139"/>
      <c r="D4658" s="139"/>
    </row>
    <row r="4659" spans="3:4" ht="12.95" customHeight="1">
      <c r="C4659" s="139"/>
      <c r="D4659" s="139"/>
    </row>
    <row r="4660" spans="3:4" ht="12.95" customHeight="1">
      <c r="C4660" s="139"/>
      <c r="D4660" s="139"/>
    </row>
    <row r="4661" spans="3:4" ht="12.95" customHeight="1">
      <c r="C4661" s="139"/>
      <c r="D4661" s="139"/>
    </row>
    <row r="4662" spans="3:4" ht="12.95" customHeight="1">
      <c r="C4662" s="139"/>
      <c r="D4662" s="139"/>
    </row>
    <row r="4663" spans="3:4" ht="12.95" customHeight="1">
      <c r="C4663" s="139"/>
      <c r="D4663" s="139"/>
    </row>
    <row r="4664" spans="3:4" ht="12.95" customHeight="1">
      <c r="C4664" s="139"/>
      <c r="D4664" s="139"/>
    </row>
    <row r="4665" spans="3:4" ht="12.95" customHeight="1">
      <c r="C4665" s="139"/>
      <c r="D4665" s="139"/>
    </row>
    <row r="4666" spans="3:4" ht="12.95" customHeight="1">
      <c r="C4666" s="139"/>
      <c r="D4666" s="139"/>
    </row>
    <row r="4667" spans="3:4" ht="12.95" customHeight="1">
      <c r="C4667" s="139"/>
      <c r="D4667" s="139"/>
    </row>
    <row r="4668" spans="3:4" ht="12.95" customHeight="1">
      <c r="C4668" s="139"/>
      <c r="D4668" s="139"/>
    </row>
    <row r="4669" spans="3:4" ht="12.95" customHeight="1">
      <c r="C4669" s="139"/>
      <c r="D4669" s="139"/>
    </row>
    <row r="4670" spans="3:4" ht="12.95" customHeight="1">
      <c r="C4670" s="139"/>
      <c r="D4670" s="139"/>
    </row>
    <row r="4671" spans="3:4" ht="12.95" customHeight="1">
      <c r="C4671" s="139"/>
      <c r="D4671" s="139"/>
    </row>
    <row r="4672" spans="3:4" ht="12.95" customHeight="1">
      <c r="C4672" s="139"/>
      <c r="D4672" s="139"/>
    </row>
    <row r="4673" spans="3:4" ht="12.95" customHeight="1">
      <c r="C4673" s="139"/>
      <c r="D4673" s="139"/>
    </row>
    <row r="4674" spans="3:4" ht="12.95" customHeight="1">
      <c r="C4674" s="139"/>
      <c r="D4674" s="139"/>
    </row>
    <row r="4675" spans="3:4" ht="12.95" customHeight="1">
      <c r="C4675" s="139"/>
      <c r="D4675" s="139"/>
    </row>
    <row r="4676" spans="3:4" ht="12.95" customHeight="1">
      <c r="C4676" s="139"/>
      <c r="D4676" s="139"/>
    </row>
    <row r="4677" spans="3:4" ht="12.95" customHeight="1">
      <c r="C4677" s="139"/>
      <c r="D4677" s="139"/>
    </row>
    <row r="4678" spans="3:4" ht="12.95" customHeight="1">
      <c r="C4678" s="139"/>
      <c r="D4678" s="139"/>
    </row>
    <row r="4679" spans="3:4" ht="12.95" customHeight="1">
      <c r="C4679" s="139"/>
      <c r="D4679" s="139"/>
    </row>
    <row r="4680" spans="3:4" ht="12.95" customHeight="1">
      <c r="C4680" s="139"/>
      <c r="D4680" s="139"/>
    </row>
    <row r="4681" spans="3:4" ht="12.95" customHeight="1">
      <c r="C4681" s="139"/>
      <c r="D4681" s="139"/>
    </row>
    <row r="4682" spans="3:4" ht="12.95" customHeight="1">
      <c r="C4682" s="139"/>
      <c r="D4682" s="139"/>
    </row>
    <row r="4683" spans="3:4" ht="12.95" customHeight="1">
      <c r="C4683" s="139"/>
      <c r="D4683" s="139"/>
    </row>
    <row r="4684" spans="3:4" ht="12.95" customHeight="1">
      <c r="C4684" s="139"/>
      <c r="D4684" s="139"/>
    </row>
    <row r="4685" spans="3:4" ht="12.95" customHeight="1">
      <c r="C4685" s="139"/>
      <c r="D4685" s="139"/>
    </row>
    <row r="4686" spans="3:4" ht="12.95" customHeight="1">
      <c r="C4686" s="139"/>
      <c r="D4686" s="139"/>
    </row>
    <row r="4687" spans="3:4" ht="12.95" customHeight="1">
      <c r="C4687" s="139"/>
      <c r="D4687" s="139"/>
    </row>
    <row r="4688" spans="3:4" ht="12.95" customHeight="1">
      <c r="C4688" s="139"/>
      <c r="D4688" s="139"/>
    </row>
    <row r="4689" spans="3:4" ht="12.95" customHeight="1">
      <c r="C4689" s="139"/>
      <c r="D4689" s="139"/>
    </row>
    <row r="4690" spans="3:4" ht="12.95" customHeight="1">
      <c r="C4690" s="139"/>
      <c r="D4690" s="139"/>
    </row>
    <row r="4691" spans="3:4" ht="12.95" customHeight="1">
      <c r="C4691" s="139"/>
      <c r="D4691" s="139"/>
    </row>
    <row r="4692" spans="3:4" ht="12.95" customHeight="1">
      <c r="C4692" s="139"/>
      <c r="D4692" s="139"/>
    </row>
    <row r="4693" spans="3:4" ht="12.95" customHeight="1">
      <c r="C4693" s="139"/>
      <c r="D4693" s="139"/>
    </row>
    <row r="4694" spans="3:4" ht="12.95" customHeight="1">
      <c r="C4694" s="139"/>
      <c r="D4694" s="139"/>
    </row>
    <row r="4695" spans="3:4" ht="12.95" customHeight="1">
      <c r="C4695" s="139"/>
      <c r="D4695" s="139"/>
    </row>
    <row r="4696" spans="3:4" ht="12.95" customHeight="1">
      <c r="C4696" s="139"/>
      <c r="D4696" s="139"/>
    </row>
    <row r="4697" spans="3:4" ht="12.95" customHeight="1">
      <c r="C4697" s="139"/>
      <c r="D4697" s="139"/>
    </row>
    <row r="4698" spans="3:4" ht="12.95" customHeight="1">
      <c r="C4698" s="139"/>
      <c r="D4698" s="139"/>
    </row>
    <row r="4699" spans="3:4" ht="12.95" customHeight="1">
      <c r="C4699" s="139"/>
      <c r="D4699" s="139"/>
    </row>
    <row r="4700" spans="3:4" ht="12.95" customHeight="1">
      <c r="C4700" s="139"/>
      <c r="D4700" s="139"/>
    </row>
    <row r="4701" spans="3:4" ht="12.95" customHeight="1">
      <c r="C4701" s="139"/>
      <c r="D4701" s="139"/>
    </row>
    <row r="4702" spans="3:4" ht="12.95" customHeight="1">
      <c r="C4702" s="139"/>
      <c r="D4702" s="139"/>
    </row>
    <row r="4703" spans="3:4" ht="12.95" customHeight="1">
      <c r="C4703" s="139"/>
      <c r="D4703" s="139"/>
    </row>
    <row r="4704" spans="3:4" ht="12.95" customHeight="1">
      <c r="C4704" s="139"/>
      <c r="D4704" s="139"/>
    </row>
    <row r="4705" spans="3:4" ht="12.95" customHeight="1">
      <c r="C4705" s="139"/>
      <c r="D4705" s="139"/>
    </row>
    <row r="4706" spans="3:4" ht="12.95" customHeight="1">
      <c r="C4706" s="139"/>
      <c r="D4706" s="139"/>
    </row>
    <row r="4707" spans="3:4" ht="12.95" customHeight="1">
      <c r="C4707" s="139"/>
      <c r="D4707" s="139"/>
    </row>
    <row r="4708" spans="3:4" ht="12.95" customHeight="1">
      <c r="C4708" s="139"/>
      <c r="D4708" s="139"/>
    </row>
    <row r="4709" spans="3:4" ht="12.95" customHeight="1">
      <c r="C4709" s="139"/>
      <c r="D4709" s="139"/>
    </row>
    <row r="4710" spans="3:4" ht="12.95" customHeight="1">
      <c r="C4710" s="139"/>
      <c r="D4710" s="139"/>
    </row>
    <row r="4711" spans="3:4" ht="12.95" customHeight="1">
      <c r="C4711" s="139"/>
      <c r="D4711" s="139"/>
    </row>
    <row r="4712" spans="3:4" ht="12.95" customHeight="1">
      <c r="C4712" s="139"/>
      <c r="D4712" s="139"/>
    </row>
    <row r="4713" spans="3:4" ht="12.95" customHeight="1">
      <c r="C4713" s="139"/>
      <c r="D4713" s="139"/>
    </row>
    <row r="4714" spans="3:4" ht="12.95" customHeight="1">
      <c r="C4714" s="139"/>
      <c r="D4714" s="139"/>
    </row>
    <row r="4715" spans="3:4" ht="12.95" customHeight="1">
      <c r="C4715" s="139"/>
      <c r="D4715" s="139"/>
    </row>
    <row r="4716" spans="3:4" ht="12.95" customHeight="1">
      <c r="C4716" s="139"/>
      <c r="D4716" s="139"/>
    </row>
    <row r="4717" spans="3:4" ht="12.95" customHeight="1">
      <c r="C4717" s="139"/>
      <c r="D4717" s="139"/>
    </row>
    <row r="4718" spans="3:4" ht="12.95" customHeight="1">
      <c r="C4718" s="139"/>
      <c r="D4718" s="139"/>
    </row>
    <row r="4719" spans="3:4" ht="12.95" customHeight="1">
      <c r="C4719" s="139"/>
      <c r="D4719" s="139"/>
    </row>
    <row r="4720" spans="3:4" ht="12.95" customHeight="1">
      <c r="C4720" s="139"/>
      <c r="D4720" s="139"/>
    </row>
    <row r="4721" spans="3:4" ht="12.95" customHeight="1">
      <c r="C4721" s="139"/>
      <c r="D4721" s="139"/>
    </row>
    <row r="4722" spans="3:4" ht="12.95" customHeight="1">
      <c r="C4722" s="139"/>
      <c r="D4722" s="139"/>
    </row>
    <row r="4723" spans="3:4" ht="12.95" customHeight="1">
      <c r="C4723" s="139"/>
      <c r="D4723" s="139"/>
    </row>
    <row r="4724" spans="3:4" ht="12.95" customHeight="1">
      <c r="C4724" s="139"/>
      <c r="D4724" s="139"/>
    </row>
    <row r="4725" spans="3:4" ht="12.95" customHeight="1">
      <c r="C4725" s="139"/>
      <c r="D4725" s="139"/>
    </row>
    <row r="4726" spans="3:4" ht="12.95" customHeight="1">
      <c r="C4726" s="139"/>
      <c r="D4726" s="139"/>
    </row>
    <row r="4727" spans="3:4" ht="12.95" customHeight="1">
      <c r="C4727" s="139"/>
      <c r="D4727" s="139"/>
    </row>
    <row r="4728" spans="3:4" ht="12.95" customHeight="1">
      <c r="C4728" s="139"/>
      <c r="D4728" s="139"/>
    </row>
    <row r="4729" spans="3:4" ht="12.95" customHeight="1">
      <c r="C4729" s="139"/>
      <c r="D4729" s="139"/>
    </row>
    <row r="4730" spans="3:4" ht="12.95" customHeight="1">
      <c r="C4730" s="139"/>
      <c r="D4730" s="139"/>
    </row>
    <row r="4731" spans="3:4" ht="12.95" customHeight="1">
      <c r="C4731" s="139"/>
      <c r="D4731" s="139"/>
    </row>
    <row r="4732" spans="3:4" ht="12.95" customHeight="1">
      <c r="C4732" s="139"/>
      <c r="D4732" s="139"/>
    </row>
    <row r="4733" spans="3:4" ht="12.95" customHeight="1">
      <c r="C4733" s="139"/>
      <c r="D4733" s="139"/>
    </row>
    <row r="4734" spans="3:4" ht="12.95" customHeight="1">
      <c r="C4734" s="139"/>
      <c r="D4734" s="139"/>
    </row>
    <row r="4735" spans="3:4" ht="12.95" customHeight="1">
      <c r="C4735" s="139"/>
      <c r="D4735" s="139"/>
    </row>
    <row r="4736" spans="3:4" ht="12.95" customHeight="1">
      <c r="C4736" s="139"/>
      <c r="D4736" s="139"/>
    </row>
    <row r="4737" spans="3:4" ht="12.95" customHeight="1">
      <c r="C4737" s="139"/>
      <c r="D4737" s="139"/>
    </row>
    <row r="4738" spans="3:4" ht="12.95" customHeight="1">
      <c r="C4738" s="139"/>
      <c r="D4738" s="139"/>
    </row>
    <row r="4739" spans="3:4" ht="12.95" customHeight="1">
      <c r="C4739" s="139"/>
      <c r="D4739" s="139"/>
    </row>
    <row r="4740" spans="3:4" ht="12.95" customHeight="1">
      <c r="C4740" s="139"/>
      <c r="D4740" s="139"/>
    </row>
    <row r="4741" spans="3:4" ht="12.95" customHeight="1">
      <c r="C4741" s="139"/>
      <c r="D4741" s="139"/>
    </row>
    <row r="4742" spans="3:4" ht="12.95" customHeight="1">
      <c r="C4742" s="139"/>
      <c r="D4742" s="139"/>
    </row>
    <row r="4743" spans="3:4" ht="12.95" customHeight="1">
      <c r="C4743" s="139"/>
      <c r="D4743" s="139"/>
    </row>
    <row r="4744" spans="3:4" ht="12.95" customHeight="1">
      <c r="C4744" s="139"/>
      <c r="D4744" s="139"/>
    </row>
    <row r="4745" spans="3:4" ht="12.95" customHeight="1">
      <c r="C4745" s="139"/>
      <c r="D4745" s="139"/>
    </row>
    <row r="4746" spans="3:4" ht="12.95" customHeight="1">
      <c r="C4746" s="139"/>
      <c r="D4746" s="139"/>
    </row>
    <row r="4747" spans="3:4" ht="12.95" customHeight="1">
      <c r="C4747" s="139"/>
      <c r="D4747" s="139"/>
    </row>
    <row r="4748" spans="3:4" ht="12.95" customHeight="1">
      <c r="C4748" s="139"/>
      <c r="D4748" s="139"/>
    </row>
    <row r="4749" spans="3:4" ht="12.95" customHeight="1">
      <c r="C4749" s="139"/>
      <c r="D4749" s="139"/>
    </row>
    <row r="4750" spans="3:4" ht="12.95" customHeight="1">
      <c r="C4750" s="139"/>
      <c r="D4750" s="139"/>
    </row>
    <row r="4751" spans="3:4" ht="12.95" customHeight="1">
      <c r="C4751" s="139"/>
      <c r="D4751" s="139"/>
    </row>
    <row r="4752" spans="3:4" ht="12.95" customHeight="1">
      <c r="C4752" s="139"/>
      <c r="D4752" s="139"/>
    </row>
    <row r="4753" spans="3:4" ht="12.95" customHeight="1">
      <c r="C4753" s="139"/>
      <c r="D4753" s="139"/>
    </row>
    <row r="4754" spans="3:4" ht="12.95" customHeight="1">
      <c r="C4754" s="139"/>
      <c r="D4754" s="139"/>
    </row>
    <row r="4755" spans="3:4" ht="12.95" customHeight="1">
      <c r="C4755" s="139"/>
      <c r="D4755" s="139"/>
    </row>
    <row r="4756" spans="3:4" ht="12.95" customHeight="1">
      <c r="C4756" s="139"/>
      <c r="D4756" s="139"/>
    </row>
    <row r="4757" spans="3:4" ht="12.95" customHeight="1">
      <c r="C4757" s="139"/>
      <c r="D4757" s="139"/>
    </row>
    <row r="4758" spans="3:4" ht="12.95" customHeight="1">
      <c r="C4758" s="139"/>
      <c r="D4758" s="139"/>
    </row>
    <row r="4759" spans="3:4" ht="12.95" customHeight="1">
      <c r="C4759" s="139"/>
      <c r="D4759" s="139"/>
    </row>
    <row r="4760" spans="3:4" ht="12.95" customHeight="1">
      <c r="C4760" s="139"/>
      <c r="D4760" s="139"/>
    </row>
    <row r="4761" spans="3:4" ht="12.95" customHeight="1">
      <c r="C4761" s="139"/>
      <c r="D4761" s="139"/>
    </row>
    <row r="4762" spans="3:4" ht="12.95" customHeight="1">
      <c r="C4762" s="139"/>
      <c r="D4762" s="139"/>
    </row>
    <row r="4763" spans="3:4" ht="12.95" customHeight="1">
      <c r="C4763" s="139"/>
      <c r="D4763" s="139"/>
    </row>
    <row r="4764" spans="3:4" ht="12.95" customHeight="1">
      <c r="C4764" s="139"/>
      <c r="D4764" s="139"/>
    </row>
    <row r="4765" spans="3:4" ht="12.95" customHeight="1">
      <c r="C4765" s="139"/>
      <c r="D4765" s="139"/>
    </row>
    <row r="4766" spans="3:4" ht="12.95" customHeight="1">
      <c r="C4766" s="139"/>
      <c r="D4766" s="139"/>
    </row>
    <row r="4767" spans="3:4" ht="12.95" customHeight="1">
      <c r="C4767" s="139"/>
      <c r="D4767" s="139"/>
    </row>
    <row r="4768" spans="3:4" ht="12.95" customHeight="1">
      <c r="C4768" s="139"/>
      <c r="D4768" s="139"/>
    </row>
    <row r="4769" spans="3:4" ht="12.95" customHeight="1">
      <c r="C4769" s="139"/>
      <c r="D4769" s="139"/>
    </row>
    <row r="4770" spans="3:4" ht="12.95" customHeight="1">
      <c r="C4770" s="139"/>
      <c r="D4770" s="139"/>
    </row>
    <row r="4771" spans="3:4" ht="12.95" customHeight="1">
      <c r="C4771" s="139"/>
      <c r="D4771" s="139"/>
    </row>
    <row r="4772" spans="3:4" ht="12.95" customHeight="1">
      <c r="C4772" s="139"/>
      <c r="D4772" s="139"/>
    </row>
    <row r="4773" spans="3:4" ht="12.95" customHeight="1">
      <c r="C4773" s="139"/>
      <c r="D4773" s="139"/>
    </row>
    <row r="4774" spans="3:4" ht="12.95" customHeight="1">
      <c r="C4774" s="139"/>
      <c r="D4774" s="139"/>
    </row>
    <row r="4775" spans="3:4" ht="12.95" customHeight="1">
      <c r="C4775" s="139"/>
      <c r="D4775" s="139"/>
    </row>
    <row r="4776" spans="3:4" ht="12.95" customHeight="1">
      <c r="C4776" s="139"/>
      <c r="D4776" s="139"/>
    </row>
    <row r="4777" spans="3:4" ht="12.95" customHeight="1">
      <c r="C4777" s="139"/>
      <c r="D4777" s="139"/>
    </row>
    <row r="4778" spans="3:4" ht="12.95" customHeight="1">
      <c r="C4778" s="139"/>
      <c r="D4778" s="139"/>
    </row>
    <row r="4779" spans="3:4" ht="12.95" customHeight="1">
      <c r="C4779" s="139"/>
      <c r="D4779" s="139"/>
    </row>
    <row r="4780" spans="3:4" ht="12.95" customHeight="1">
      <c r="C4780" s="139"/>
      <c r="D4780" s="139"/>
    </row>
    <row r="4781" spans="3:4" ht="12.95" customHeight="1">
      <c r="C4781" s="139"/>
      <c r="D4781" s="139"/>
    </row>
    <row r="4782" spans="3:4" ht="12.95" customHeight="1">
      <c r="C4782" s="139"/>
      <c r="D4782" s="139"/>
    </row>
    <row r="4783" spans="3:4" ht="12.95" customHeight="1">
      <c r="C4783" s="139"/>
      <c r="D4783" s="139"/>
    </row>
    <row r="4784" spans="3:4" ht="12.95" customHeight="1">
      <c r="C4784" s="139"/>
      <c r="D4784" s="139"/>
    </row>
    <row r="4785" spans="3:4" ht="12.95" customHeight="1">
      <c r="C4785" s="139"/>
      <c r="D4785" s="139"/>
    </row>
    <row r="4786" spans="3:4" ht="12.95" customHeight="1">
      <c r="C4786" s="139"/>
      <c r="D4786" s="139"/>
    </row>
    <row r="4787" spans="3:4" ht="12.95" customHeight="1">
      <c r="C4787" s="139"/>
      <c r="D4787" s="139"/>
    </row>
    <row r="4788" spans="3:4" ht="12.95" customHeight="1">
      <c r="C4788" s="139"/>
      <c r="D4788" s="139"/>
    </row>
    <row r="4789" spans="3:4" ht="12.95" customHeight="1">
      <c r="C4789" s="139"/>
      <c r="D4789" s="139"/>
    </row>
    <row r="4790" spans="3:4" ht="12.95" customHeight="1">
      <c r="C4790" s="139"/>
      <c r="D4790" s="139"/>
    </row>
    <row r="4791" spans="3:4" ht="12.95" customHeight="1">
      <c r="C4791" s="139"/>
      <c r="D4791" s="139"/>
    </row>
    <row r="4792" spans="3:4" ht="12.95" customHeight="1">
      <c r="C4792" s="139"/>
      <c r="D4792" s="139"/>
    </row>
    <row r="4793" spans="3:4" ht="12.95" customHeight="1">
      <c r="C4793" s="139"/>
      <c r="D4793" s="139"/>
    </row>
    <row r="4794" spans="3:4" ht="12.95" customHeight="1">
      <c r="C4794" s="139"/>
      <c r="D4794" s="139"/>
    </row>
    <row r="4795" spans="3:4" ht="12.95" customHeight="1">
      <c r="C4795" s="139"/>
      <c r="D4795" s="139"/>
    </row>
    <row r="4796" spans="3:4" ht="12.95" customHeight="1">
      <c r="C4796" s="139"/>
      <c r="D4796" s="139"/>
    </row>
    <row r="4797" spans="3:4" ht="12.95" customHeight="1">
      <c r="C4797" s="139"/>
      <c r="D4797" s="139"/>
    </row>
    <row r="4798" spans="3:4" ht="12.95" customHeight="1">
      <c r="C4798" s="139"/>
      <c r="D4798" s="139"/>
    </row>
    <row r="4799" spans="3:4" ht="12.95" customHeight="1">
      <c r="C4799" s="139"/>
      <c r="D4799" s="139"/>
    </row>
    <row r="4800" spans="3:4" ht="12.95" customHeight="1">
      <c r="C4800" s="139"/>
      <c r="D4800" s="139"/>
    </row>
    <row r="4801" spans="3:4" ht="12.95" customHeight="1">
      <c r="C4801" s="139"/>
      <c r="D4801" s="139"/>
    </row>
    <row r="4802" spans="3:4" ht="12.95" customHeight="1">
      <c r="C4802" s="139"/>
      <c r="D4802" s="139"/>
    </row>
    <row r="4803" spans="3:4" ht="12.95" customHeight="1">
      <c r="C4803" s="139"/>
      <c r="D4803" s="139"/>
    </row>
    <row r="4804" spans="3:4" ht="12.95" customHeight="1">
      <c r="C4804" s="139"/>
      <c r="D4804" s="139"/>
    </row>
    <row r="4805" spans="3:4" ht="12.95" customHeight="1">
      <c r="C4805" s="139"/>
      <c r="D4805" s="139"/>
    </row>
    <row r="4806" spans="3:4" ht="12.95" customHeight="1">
      <c r="C4806" s="139"/>
      <c r="D4806" s="139"/>
    </row>
    <row r="4807" spans="3:4" ht="12.95" customHeight="1">
      <c r="C4807" s="139"/>
      <c r="D4807" s="139"/>
    </row>
    <row r="4808" spans="3:4" ht="12.95" customHeight="1">
      <c r="C4808" s="139"/>
      <c r="D4808" s="139"/>
    </row>
    <row r="4809" spans="3:4" ht="12.95" customHeight="1">
      <c r="C4809" s="139"/>
      <c r="D4809" s="139"/>
    </row>
    <row r="4810" spans="3:4" ht="12.95" customHeight="1">
      <c r="C4810" s="139"/>
      <c r="D4810" s="139"/>
    </row>
    <row r="4811" spans="3:4" ht="12.95" customHeight="1">
      <c r="C4811" s="139"/>
      <c r="D4811" s="139"/>
    </row>
    <row r="4812" spans="3:4" ht="12.95" customHeight="1">
      <c r="C4812" s="139"/>
      <c r="D4812" s="139"/>
    </row>
    <row r="4813" spans="3:4" ht="12.95" customHeight="1">
      <c r="C4813" s="139"/>
      <c r="D4813" s="139"/>
    </row>
    <row r="4814" spans="3:4" ht="12.95" customHeight="1">
      <c r="C4814" s="139"/>
      <c r="D4814" s="139"/>
    </row>
    <row r="4815" spans="3:4" ht="12.95" customHeight="1">
      <c r="C4815" s="139"/>
      <c r="D4815" s="139"/>
    </row>
    <row r="4816" spans="3:4" ht="12.95" customHeight="1">
      <c r="C4816" s="139"/>
      <c r="D4816" s="139"/>
    </row>
    <row r="4817" spans="3:4" ht="12.95" customHeight="1">
      <c r="C4817" s="139"/>
      <c r="D4817" s="139"/>
    </row>
    <row r="4818" spans="3:4" ht="12.95" customHeight="1">
      <c r="C4818" s="139"/>
      <c r="D4818" s="139"/>
    </row>
    <row r="4819" spans="3:4" ht="12.95" customHeight="1">
      <c r="C4819" s="139"/>
      <c r="D4819" s="139"/>
    </row>
    <row r="4820" spans="3:4" ht="12.95" customHeight="1">
      <c r="C4820" s="139"/>
      <c r="D4820" s="139"/>
    </row>
    <row r="4821" spans="3:4" ht="12.95" customHeight="1">
      <c r="C4821" s="139"/>
      <c r="D4821" s="139"/>
    </row>
    <row r="4822" spans="3:4" ht="12.95" customHeight="1">
      <c r="C4822" s="139"/>
      <c r="D4822" s="139"/>
    </row>
    <row r="4823" spans="3:4" ht="12.95" customHeight="1">
      <c r="C4823" s="139"/>
      <c r="D4823" s="139"/>
    </row>
    <row r="4824" spans="3:4" ht="12.95" customHeight="1">
      <c r="C4824" s="139"/>
      <c r="D4824" s="139"/>
    </row>
    <row r="4825" spans="3:4" ht="12.95" customHeight="1">
      <c r="C4825" s="139"/>
      <c r="D4825" s="139"/>
    </row>
    <row r="4826" spans="3:4" ht="12.95" customHeight="1">
      <c r="C4826" s="139"/>
      <c r="D4826" s="139"/>
    </row>
    <row r="4827" spans="3:4" ht="12.95" customHeight="1">
      <c r="C4827" s="139"/>
      <c r="D4827" s="139"/>
    </row>
    <row r="4828" spans="3:4" ht="12.95" customHeight="1">
      <c r="C4828" s="139"/>
      <c r="D4828" s="139"/>
    </row>
    <row r="4829" spans="3:4" ht="12.95" customHeight="1">
      <c r="C4829" s="139"/>
      <c r="D4829" s="139"/>
    </row>
    <row r="4830" spans="3:4" ht="12.95" customHeight="1">
      <c r="C4830" s="139"/>
      <c r="D4830" s="139"/>
    </row>
    <row r="4831" spans="3:4" ht="12.95" customHeight="1">
      <c r="C4831" s="139"/>
      <c r="D4831" s="139"/>
    </row>
    <row r="4832" spans="3:4" ht="12.95" customHeight="1">
      <c r="C4832" s="139"/>
      <c r="D4832" s="139"/>
    </row>
    <row r="4833" spans="3:4" ht="12.95" customHeight="1">
      <c r="C4833" s="139"/>
      <c r="D4833" s="139"/>
    </row>
    <row r="4834" spans="3:4" ht="12.95" customHeight="1">
      <c r="C4834" s="139"/>
      <c r="D4834" s="139"/>
    </row>
    <row r="4835" spans="3:4" ht="12.95" customHeight="1">
      <c r="C4835" s="139"/>
      <c r="D4835" s="139"/>
    </row>
    <row r="4836" spans="3:4" ht="12.95" customHeight="1">
      <c r="C4836" s="139"/>
      <c r="D4836" s="139"/>
    </row>
    <row r="4837" spans="3:4" ht="12.95" customHeight="1">
      <c r="C4837" s="139"/>
      <c r="D4837" s="139"/>
    </row>
    <row r="4838" spans="3:4" ht="12.95" customHeight="1">
      <c r="C4838" s="139"/>
      <c r="D4838" s="139"/>
    </row>
    <row r="4839" spans="3:4" ht="12.95" customHeight="1">
      <c r="C4839" s="139"/>
      <c r="D4839" s="139"/>
    </row>
    <row r="4840" spans="3:4" ht="12.95" customHeight="1">
      <c r="C4840" s="139"/>
      <c r="D4840" s="139"/>
    </row>
    <row r="4841" spans="3:4" ht="12.95" customHeight="1">
      <c r="C4841" s="139"/>
      <c r="D4841" s="139"/>
    </row>
    <row r="4842" spans="3:4" ht="12.95" customHeight="1">
      <c r="C4842" s="139"/>
      <c r="D4842" s="139"/>
    </row>
    <row r="4843" spans="3:4" ht="12.95" customHeight="1">
      <c r="C4843" s="139"/>
      <c r="D4843" s="139"/>
    </row>
    <row r="4844" spans="3:4" ht="12.95" customHeight="1">
      <c r="C4844" s="139"/>
      <c r="D4844" s="139"/>
    </row>
    <row r="4845" spans="3:4" ht="12.95" customHeight="1">
      <c r="C4845" s="139"/>
      <c r="D4845" s="139"/>
    </row>
    <row r="4846" spans="3:4" ht="12.95" customHeight="1">
      <c r="C4846" s="139"/>
      <c r="D4846" s="139"/>
    </row>
    <row r="4847" spans="3:4" ht="12.95" customHeight="1">
      <c r="C4847" s="139"/>
      <c r="D4847" s="139"/>
    </row>
    <row r="4848" spans="3:4" ht="12.95" customHeight="1">
      <c r="C4848" s="139"/>
      <c r="D4848" s="139"/>
    </row>
    <row r="4849" spans="3:4" ht="12.95" customHeight="1">
      <c r="C4849" s="139"/>
      <c r="D4849" s="139"/>
    </row>
    <row r="4850" spans="3:4" ht="12.95" customHeight="1">
      <c r="C4850" s="139"/>
      <c r="D4850" s="139"/>
    </row>
    <row r="4851" spans="3:4" ht="12.95" customHeight="1">
      <c r="C4851" s="139"/>
      <c r="D4851" s="139"/>
    </row>
    <row r="4852" spans="3:4" ht="12.95" customHeight="1">
      <c r="C4852" s="139"/>
      <c r="D4852" s="139"/>
    </row>
    <row r="4853" spans="3:4" ht="12.95" customHeight="1">
      <c r="C4853" s="139"/>
      <c r="D4853" s="139"/>
    </row>
    <row r="4854" spans="3:4" ht="12.95" customHeight="1">
      <c r="C4854" s="139"/>
      <c r="D4854" s="139"/>
    </row>
    <row r="4855" spans="3:4" ht="12.95" customHeight="1">
      <c r="C4855" s="139"/>
      <c r="D4855" s="139"/>
    </row>
    <row r="4856" spans="3:4" ht="12.95" customHeight="1">
      <c r="C4856" s="139"/>
      <c r="D4856" s="139"/>
    </row>
    <row r="4857" spans="3:4" ht="12.95" customHeight="1">
      <c r="C4857" s="139"/>
      <c r="D4857" s="139"/>
    </row>
    <row r="4858" spans="3:4" ht="12.95" customHeight="1">
      <c r="C4858" s="139"/>
      <c r="D4858" s="139"/>
    </row>
    <row r="4859" spans="3:4" ht="12.95" customHeight="1">
      <c r="C4859" s="139"/>
      <c r="D4859" s="139"/>
    </row>
    <row r="4860" spans="3:4" ht="12.95" customHeight="1">
      <c r="C4860" s="139"/>
      <c r="D4860" s="139"/>
    </row>
    <row r="4861" spans="3:4" ht="12.95" customHeight="1">
      <c r="C4861" s="139"/>
      <c r="D4861" s="139"/>
    </row>
    <row r="4862" spans="3:4" ht="12.95" customHeight="1">
      <c r="C4862" s="139"/>
      <c r="D4862" s="139"/>
    </row>
    <row r="4863" spans="3:4" ht="12.95" customHeight="1">
      <c r="C4863" s="139"/>
      <c r="D4863" s="139"/>
    </row>
    <row r="4864" spans="3:4" ht="12.95" customHeight="1">
      <c r="C4864" s="139"/>
      <c r="D4864" s="139"/>
    </row>
    <row r="4865" spans="3:4" ht="12.95" customHeight="1">
      <c r="C4865" s="139"/>
      <c r="D4865" s="139"/>
    </row>
    <row r="4866" spans="3:4" ht="12.95" customHeight="1">
      <c r="C4866" s="139"/>
      <c r="D4866" s="139"/>
    </row>
    <row r="4867" spans="3:4" ht="12.95" customHeight="1">
      <c r="C4867" s="139"/>
      <c r="D4867" s="139"/>
    </row>
    <row r="4868" spans="3:4" ht="12.95" customHeight="1">
      <c r="C4868" s="139"/>
      <c r="D4868" s="139"/>
    </row>
    <row r="4869" spans="3:4" ht="12.95" customHeight="1">
      <c r="C4869" s="139"/>
      <c r="D4869" s="139"/>
    </row>
    <row r="4870" spans="3:4" ht="12.95" customHeight="1">
      <c r="C4870" s="139"/>
      <c r="D4870" s="139"/>
    </row>
    <row r="4871" spans="3:4" ht="12.95" customHeight="1">
      <c r="C4871" s="139"/>
      <c r="D4871" s="139"/>
    </row>
    <row r="4872" spans="3:4" ht="12.95" customHeight="1">
      <c r="C4872" s="139"/>
      <c r="D4872" s="139"/>
    </row>
    <row r="4873" spans="3:4" ht="12.95" customHeight="1">
      <c r="C4873" s="139"/>
      <c r="D4873" s="139"/>
    </row>
    <row r="4874" spans="3:4" ht="12.95" customHeight="1">
      <c r="C4874" s="139"/>
      <c r="D4874" s="139"/>
    </row>
    <row r="4875" spans="3:4" ht="12.95" customHeight="1">
      <c r="C4875" s="139"/>
      <c r="D4875" s="139"/>
    </row>
    <row r="4876" spans="3:4" ht="12.95" customHeight="1">
      <c r="C4876" s="139"/>
      <c r="D4876" s="139"/>
    </row>
    <row r="4877" spans="3:4" ht="12.95" customHeight="1">
      <c r="C4877" s="139"/>
      <c r="D4877" s="139"/>
    </row>
    <row r="4878" spans="3:4" ht="12.95" customHeight="1">
      <c r="C4878" s="139"/>
      <c r="D4878" s="139"/>
    </row>
    <row r="4879" spans="3:4" ht="12.95" customHeight="1">
      <c r="C4879" s="139"/>
      <c r="D4879" s="139"/>
    </row>
    <row r="4880" spans="3:4" ht="12.95" customHeight="1">
      <c r="C4880" s="139"/>
      <c r="D4880" s="139"/>
    </row>
    <row r="4881" spans="3:4" ht="12.95" customHeight="1">
      <c r="C4881" s="139"/>
      <c r="D4881" s="139"/>
    </row>
    <row r="4882" spans="3:4" ht="12.95" customHeight="1">
      <c r="C4882" s="139"/>
      <c r="D4882" s="139"/>
    </row>
    <row r="4883" spans="3:4" ht="12.95" customHeight="1">
      <c r="C4883" s="139"/>
      <c r="D4883" s="139"/>
    </row>
    <row r="4884" spans="3:4" ht="12.95" customHeight="1">
      <c r="C4884" s="139"/>
      <c r="D4884" s="139"/>
    </row>
    <row r="4885" spans="3:4" ht="12.95" customHeight="1">
      <c r="C4885" s="139"/>
      <c r="D4885" s="139"/>
    </row>
    <row r="4886" spans="3:4" ht="12.95" customHeight="1">
      <c r="C4886" s="139"/>
      <c r="D4886" s="139"/>
    </row>
    <row r="4887" spans="3:4" ht="12.95" customHeight="1">
      <c r="C4887" s="139"/>
      <c r="D4887" s="139"/>
    </row>
    <row r="4888" spans="3:4" ht="12.95" customHeight="1">
      <c r="C4888" s="139"/>
      <c r="D4888" s="139"/>
    </row>
    <row r="4889" spans="3:4" ht="12.95" customHeight="1">
      <c r="C4889" s="139"/>
      <c r="D4889" s="139"/>
    </row>
    <row r="4890" spans="3:4" ht="12.95" customHeight="1">
      <c r="C4890" s="139"/>
      <c r="D4890" s="139"/>
    </row>
    <row r="4891" spans="3:4" ht="12.95" customHeight="1">
      <c r="C4891" s="139"/>
      <c r="D4891" s="139"/>
    </row>
    <row r="4892" spans="3:4" ht="12.95" customHeight="1">
      <c r="C4892" s="139"/>
      <c r="D4892" s="139"/>
    </row>
    <row r="4893" spans="3:4" ht="12.95" customHeight="1">
      <c r="C4893" s="139"/>
      <c r="D4893" s="139"/>
    </row>
    <row r="4894" spans="3:4" ht="12.95" customHeight="1">
      <c r="C4894" s="139"/>
      <c r="D4894" s="139"/>
    </row>
    <row r="4895" spans="3:4" ht="12.95" customHeight="1">
      <c r="C4895" s="139"/>
      <c r="D4895" s="139"/>
    </row>
    <row r="4896" spans="3:4" ht="12.95" customHeight="1">
      <c r="C4896" s="139"/>
      <c r="D4896" s="139"/>
    </row>
    <row r="4897" spans="3:4" ht="12.95" customHeight="1">
      <c r="C4897" s="139"/>
      <c r="D4897" s="139"/>
    </row>
    <row r="4898" spans="3:4" ht="12.95" customHeight="1">
      <c r="C4898" s="139"/>
      <c r="D4898" s="139"/>
    </row>
    <row r="4899" spans="3:4" ht="12.95" customHeight="1">
      <c r="C4899" s="139"/>
      <c r="D4899" s="139"/>
    </row>
    <row r="4900" spans="3:4" ht="12.95" customHeight="1">
      <c r="C4900" s="139"/>
      <c r="D4900" s="139"/>
    </row>
    <row r="4901" spans="3:4" ht="12.95" customHeight="1">
      <c r="C4901" s="139"/>
      <c r="D4901" s="139"/>
    </row>
    <row r="4902" spans="3:4" ht="12.95" customHeight="1">
      <c r="C4902" s="139"/>
      <c r="D4902" s="139"/>
    </row>
    <row r="4903" spans="3:4" ht="12.95" customHeight="1">
      <c r="C4903" s="139"/>
      <c r="D4903" s="139"/>
    </row>
    <row r="4904" spans="3:4" ht="12.95" customHeight="1">
      <c r="C4904" s="139"/>
      <c r="D4904" s="139"/>
    </row>
    <row r="4905" spans="3:4" ht="12.95" customHeight="1">
      <c r="C4905" s="139"/>
      <c r="D4905" s="139"/>
    </row>
    <row r="4906" spans="3:4" ht="12.95" customHeight="1">
      <c r="C4906" s="139"/>
      <c r="D4906" s="139"/>
    </row>
    <row r="4907" spans="3:4" ht="12.95" customHeight="1">
      <c r="C4907" s="139"/>
      <c r="D4907" s="139"/>
    </row>
    <row r="4908" spans="3:4" ht="12.95" customHeight="1">
      <c r="C4908" s="139"/>
      <c r="D4908" s="139"/>
    </row>
    <row r="4909" spans="3:4" ht="12.95" customHeight="1">
      <c r="C4909" s="139"/>
      <c r="D4909" s="139"/>
    </row>
    <row r="4910" spans="3:4" ht="12.95" customHeight="1">
      <c r="C4910" s="139"/>
      <c r="D4910" s="139"/>
    </row>
    <row r="4911" spans="3:4" ht="12.95" customHeight="1">
      <c r="C4911" s="139"/>
      <c r="D4911" s="139"/>
    </row>
    <row r="4912" spans="3:4" ht="12.95" customHeight="1">
      <c r="C4912" s="139"/>
      <c r="D4912" s="139"/>
    </row>
    <row r="4913" spans="3:4" ht="12.95" customHeight="1">
      <c r="C4913" s="139"/>
      <c r="D4913" s="139"/>
    </row>
    <row r="4914" spans="3:4" ht="12.95" customHeight="1">
      <c r="C4914" s="139"/>
      <c r="D4914" s="139"/>
    </row>
    <row r="4915" spans="3:4" ht="12.95" customHeight="1">
      <c r="C4915" s="139"/>
      <c r="D4915" s="139"/>
    </row>
    <row r="4916" spans="3:4" ht="12.95" customHeight="1">
      <c r="C4916" s="139"/>
      <c r="D4916" s="139"/>
    </row>
    <row r="4917" spans="3:4" ht="12.95" customHeight="1">
      <c r="C4917" s="139"/>
      <c r="D4917" s="139"/>
    </row>
    <row r="4918" spans="3:4" ht="12.95" customHeight="1">
      <c r="C4918" s="139"/>
      <c r="D4918" s="139"/>
    </row>
    <row r="4919" spans="3:4" ht="12.95" customHeight="1">
      <c r="C4919" s="139"/>
      <c r="D4919" s="139"/>
    </row>
    <row r="4920" spans="3:4" ht="12.95" customHeight="1">
      <c r="C4920" s="139"/>
      <c r="D4920" s="139"/>
    </row>
    <row r="4921" spans="3:4" ht="12.95" customHeight="1">
      <c r="C4921" s="139"/>
      <c r="D4921" s="139"/>
    </row>
    <row r="4922" spans="3:4" ht="12.95" customHeight="1">
      <c r="C4922" s="139"/>
      <c r="D4922" s="139"/>
    </row>
    <row r="4923" spans="3:4" ht="12.95" customHeight="1">
      <c r="C4923" s="139"/>
      <c r="D4923" s="139"/>
    </row>
    <row r="4924" spans="3:4" ht="12.95" customHeight="1">
      <c r="C4924" s="139"/>
      <c r="D4924" s="139"/>
    </row>
    <row r="4925" spans="3:4" ht="12.95" customHeight="1">
      <c r="C4925" s="139"/>
      <c r="D4925" s="139"/>
    </row>
    <row r="4926" spans="3:4" ht="12.95" customHeight="1">
      <c r="C4926" s="139"/>
      <c r="D4926" s="139"/>
    </row>
    <row r="4927" spans="3:4" ht="12.95" customHeight="1">
      <c r="C4927" s="139"/>
      <c r="D4927" s="139"/>
    </row>
    <row r="4928" spans="3:4" ht="12.95" customHeight="1">
      <c r="C4928" s="139"/>
      <c r="D4928" s="139"/>
    </row>
    <row r="4929" spans="3:4" ht="12.95" customHeight="1">
      <c r="C4929" s="139"/>
      <c r="D4929" s="139"/>
    </row>
    <row r="4930" spans="3:4" ht="12.95" customHeight="1">
      <c r="C4930" s="139"/>
      <c r="D4930" s="139"/>
    </row>
    <row r="4931" spans="3:4" ht="12.95" customHeight="1">
      <c r="C4931" s="139"/>
      <c r="D4931" s="139"/>
    </row>
    <row r="4932" spans="3:4" ht="12.95" customHeight="1">
      <c r="C4932" s="139"/>
      <c r="D4932" s="139"/>
    </row>
    <row r="4933" spans="3:4" ht="12.95" customHeight="1">
      <c r="C4933" s="139"/>
      <c r="D4933" s="139"/>
    </row>
    <row r="4934" spans="3:4" ht="12.95" customHeight="1">
      <c r="C4934" s="139"/>
      <c r="D4934" s="139"/>
    </row>
    <row r="4935" spans="3:4" ht="12.95" customHeight="1">
      <c r="C4935" s="139"/>
      <c r="D4935" s="139"/>
    </row>
    <row r="4936" spans="3:4" ht="12.95" customHeight="1">
      <c r="C4936" s="139"/>
      <c r="D4936" s="139"/>
    </row>
    <row r="4937" spans="3:4" ht="12.95" customHeight="1">
      <c r="C4937" s="139"/>
      <c r="D4937" s="139"/>
    </row>
    <row r="4938" spans="3:4" ht="12.95" customHeight="1">
      <c r="C4938" s="139"/>
      <c r="D4938" s="139"/>
    </row>
    <row r="4939" spans="3:4" ht="12.95" customHeight="1">
      <c r="C4939" s="139"/>
      <c r="D4939" s="139"/>
    </row>
    <row r="4940" spans="3:4" ht="12.95" customHeight="1">
      <c r="C4940" s="139"/>
      <c r="D4940" s="139"/>
    </row>
    <row r="4941" spans="3:4" ht="12.95" customHeight="1">
      <c r="C4941" s="139"/>
      <c r="D4941" s="139"/>
    </row>
    <row r="4942" spans="3:4" ht="12.95" customHeight="1">
      <c r="C4942" s="139"/>
      <c r="D4942" s="139"/>
    </row>
    <row r="4943" spans="3:4" ht="12.95" customHeight="1">
      <c r="C4943" s="139"/>
      <c r="D4943" s="139"/>
    </row>
    <row r="4944" spans="3:4" ht="12.95" customHeight="1">
      <c r="C4944" s="139"/>
      <c r="D4944" s="139"/>
    </row>
    <row r="4945" spans="3:4" ht="12.95" customHeight="1">
      <c r="C4945" s="139"/>
      <c r="D4945" s="139"/>
    </row>
    <row r="4946" spans="3:4" ht="12.95" customHeight="1">
      <c r="C4946" s="139"/>
      <c r="D4946" s="139"/>
    </row>
    <row r="4947" spans="3:4" ht="12.95" customHeight="1">
      <c r="C4947" s="139"/>
      <c r="D4947" s="139"/>
    </row>
    <row r="4948" spans="3:4" ht="12.95" customHeight="1">
      <c r="C4948" s="139"/>
      <c r="D4948" s="139"/>
    </row>
    <row r="4949" spans="3:4" ht="12.95" customHeight="1">
      <c r="C4949" s="139"/>
      <c r="D4949" s="139"/>
    </row>
    <row r="4950" spans="3:4" ht="12.95" customHeight="1">
      <c r="C4950" s="139"/>
      <c r="D4950" s="139"/>
    </row>
    <row r="4951" spans="3:4" ht="12.95" customHeight="1">
      <c r="C4951" s="139"/>
      <c r="D4951" s="139"/>
    </row>
    <row r="4952" spans="3:4" ht="12.95" customHeight="1">
      <c r="C4952" s="139"/>
      <c r="D4952" s="139"/>
    </row>
    <row r="4953" spans="3:4" ht="12.95" customHeight="1">
      <c r="C4953" s="139"/>
      <c r="D4953" s="139"/>
    </row>
    <row r="4954" spans="3:4" ht="12.95" customHeight="1">
      <c r="C4954" s="139"/>
      <c r="D4954" s="139"/>
    </row>
    <row r="4955" spans="3:4" ht="12.95" customHeight="1">
      <c r="C4955" s="139"/>
      <c r="D4955" s="139"/>
    </row>
    <row r="4956" spans="3:4" ht="12.95" customHeight="1">
      <c r="C4956" s="139"/>
      <c r="D4956" s="139"/>
    </row>
    <row r="4957" spans="3:4" ht="12.95" customHeight="1">
      <c r="C4957" s="139"/>
      <c r="D4957" s="139"/>
    </row>
    <row r="4958" spans="3:4" ht="12.95" customHeight="1">
      <c r="C4958" s="139"/>
      <c r="D4958" s="139"/>
    </row>
    <row r="4959" spans="3:4" ht="12.95" customHeight="1">
      <c r="C4959" s="139"/>
      <c r="D4959" s="139"/>
    </row>
    <row r="4960" spans="3:4" ht="12.95" customHeight="1">
      <c r="C4960" s="139"/>
      <c r="D4960" s="139"/>
    </row>
    <row r="4961" spans="3:4" ht="12.95" customHeight="1">
      <c r="C4961" s="139"/>
      <c r="D4961" s="139"/>
    </row>
    <row r="4962" spans="3:4" ht="12.95" customHeight="1">
      <c r="C4962" s="139"/>
      <c r="D4962" s="139"/>
    </row>
    <row r="4963" spans="3:4" ht="12.95" customHeight="1">
      <c r="C4963" s="139"/>
      <c r="D4963" s="139"/>
    </row>
    <row r="4964" spans="3:4" ht="12.95" customHeight="1">
      <c r="C4964" s="139"/>
      <c r="D4964" s="139"/>
    </row>
    <row r="4965" spans="3:4" ht="12.95" customHeight="1">
      <c r="C4965" s="139"/>
      <c r="D4965" s="139"/>
    </row>
    <row r="4966" spans="3:4" ht="12.95" customHeight="1">
      <c r="C4966" s="139"/>
      <c r="D4966" s="139"/>
    </row>
    <row r="4967" spans="3:4" ht="12.95" customHeight="1">
      <c r="C4967" s="139"/>
      <c r="D4967" s="139"/>
    </row>
    <row r="4968" spans="3:4" ht="12.95" customHeight="1">
      <c r="C4968" s="139"/>
      <c r="D4968" s="139"/>
    </row>
    <row r="4969" spans="3:4" ht="12.95" customHeight="1">
      <c r="C4969" s="139"/>
      <c r="D4969" s="139"/>
    </row>
    <row r="4970" spans="3:4" ht="12.95" customHeight="1">
      <c r="C4970" s="139"/>
      <c r="D4970" s="139"/>
    </row>
    <row r="4971" spans="3:4" ht="12.95" customHeight="1">
      <c r="C4971" s="139"/>
      <c r="D4971" s="139"/>
    </row>
    <row r="4972" spans="3:4" ht="12.95" customHeight="1">
      <c r="C4972" s="139"/>
      <c r="D4972" s="139"/>
    </row>
    <row r="4973" spans="3:4" ht="12.95" customHeight="1">
      <c r="C4973" s="139"/>
      <c r="D4973" s="139"/>
    </row>
    <row r="4974" spans="3:4" ht="12.95" customHeight="1">
      <c r="C4974" s="139"/>
      <c r="D4974" s="139"/>
    </row>
    <row r="4975" spans="3:4" ht="12.95" customHeight="1">
      <c r="C4975" s="139"/>
      <c r="D4975" s="139"/>
    </row>
    <row r="4976" spans="3:4" ht="12.95" customHeight="1">
      <c r="C4976" s="139"/>
      <c r="D4976" s="139"/>
    </row>
    <row r="4977" spans="3:4" ht="12.95" customHeight="1">
      <c r="C4977" s="139"/>
      <c r="D4977" s="139"/>
    </row>
    <row r="4978" spans="3:4" ht="12.95" customHeight="1">
      <c r="C4978" s="139"/>
      <c r="D4978" s="139"/>
    </row>
    <row r="4979" spans="3:4" ht="12.95" customHeight="1">
      <c r="C4979" s="139"/>
      <c r="D4979" s="139"/>
    </row>
    <row r="4980" spans="3:4" ht="12.95" customHeight="1">
      <c r="C4980" s="139"/>
      <c r="D4980" s="139"/>
    </row>
    <row r="4981" spans="3:4" ht="12.95" customHeight="1">
      <c r="C4981" s="139"/>
      <c r="D4981" s="139"/>
    </row>
    <row r="4982" spans="3:4" ht="12.95" customHeight="1">
      <c r="C4982" s="139"/>
      <c r="D4982" s="139"/>
    </row>
    <row r="4983" spans="3:4" ht="12.95" customHeight="1">
      <c r="C4983" s="139"/>
      <c r="D4983" s="139"/>
    </row>
    <row r="4984" spans="3:4" ht="12.95" customHeight="1">
      <c r="C4984" s="139"/>
      <c r="D4984" s="139"/>
    </row>
    <row r="4985" spans="3:4" ht="12.95" customHeight="1">
      <c r="C4985" s="139"/>
      <c r="D4985" s="139"/>
    </row>
    <row r="4986" spans="3:4" ht="12.95" customHeight="1">
      <c r="C4986" s="139"/>
      <c r="D4986" s="139"/>
    </row>
    <row r="4987" spans="3:4" ht="12.95" customHeight="1">
      <c r="C4987" s="139"/>
      <c r="D4987" s="139"/>
    </row>
    <row r="4988" spans="3:4" ht="12.95" customHeight="1">
      <c r="C4988" s="139"/>
      <c r="D4988" s="139"/>
    </row>
    <row r="4989" spans="3:4" ht="12.95" customHeight="1">
      <c r="C4989" s="139"/>
      <c r="D4989" s="139"/>
    </row>
    <row r="4990" spans="3:4" ht="12.95" customHeight="1">
      <c r="C4990" s="139"/>
      <c r="D4990" s="139"/>
    </row>
    <row r="4991" spans="3:4" ht="12.95" customHeight="1">
      <c r="C4991" s="139"/>
      <c r="D4991" s="139"/>
    </row>
    <row r="4992" spans="3:4" ht="12.95" customHeight="1">
      <c r="C4992" s="139"/>
      <c r="D4992" s="139"/>
    </row>
    <row r="4993" spans="3:4" ht="12.95" customHeight="1">
      <c r="C4993" s="139"/>
      <c r="D4993" s="139"/>
    </row>
    <row r="4994" spans="3:4" ht="12.95" customHeight="1">
      <c r="C4994" s="139"/>
      <c r="D4994" s="139"/>
    </row>
    <row r="4995" spans="3:4" ht="12.95" customHeight="1">
      <c r="C4995" s="139"/>
      <c r="D4995" s="139"/>
    </row>
    <row r="4996" spans="3:4" ht="12.95" customHeight="1">
      <c r="C4996" s="139"/>
      <c r="D4996" s="139"/>
    </row>
    <row r="4997" spans="3:4" ht="12.95" customHeight="1">
      <c r="C4997" s="139"/>
      <c r="D4997" s="139"/>
    </row>
    <row r="4998" spans="3:4" ht="12.95" customHeight="1">
      <c r="C4998" s="139"/>
      <c r="D4998" s="139"/>
    </row>
    <row r="4999" spans="3:4" ht="12.95" customHeight="1">
      <c r="C4999" s="139"/>
      <c r="D4999" s="139"/>
    </row>
    <row r="5000" spans="3:4" ht="12.95" customHeight="1">
      <c r="C5000" s="139"/>
      <c r="D5000" s="139"/>
    </row>
    <row r="5001" spans="3:4" ht="12.95" customHeight="1">
      <c r="C5001" s="139"/>
      <c r="D5001" s="139"/>
    </row>
    <row r="5002" spans="3:4" ht="12.95" customHeight="1">
      <c r="C5002" s="139"/>
      <c r="D5002" s="139"/>
    </row>
    <row r="5003" spans="3:4" ht="12.95" customHeight="1">
      <c r="C5003" s="139"/>
      <c r="D5003" s="139"/>
    </row>
    <row r="5004" spans="3:4" ht="12.95" customHeight="1">
      <c r="C5004" s="139"/>
      <c r="D5004" s="139"/>
    </row>
    <row r="5005" spans="3:4" ht="12.95" customHeight="1">
      <c r="C5005" s="139"/>
      <c r="D5005" s="139"/>
    </row>
    <row r="5006" spans="3:4" ht="12.95" customHeight="1">
      <c r="C5006" s="139"/>
      <c r="D5006" s="139"/>
    </row>
    <row r="5007" spans="3:4" ht="12.95" customHeight="1">
      <c r="C5007" s="139"/>
      <c r="D5007" s="139"/>
    </row>
    <row r="5008" spans="3:4" ht="12.95" customHeight="1">
      <c r="C5008" s="139"/>
      <c r="D5008" s="139"/>
    </row>
    <row r="5009" spans="3:4" ht="12.95" customHeight="1">
      <c r="C5009" s="139"/>
      <c r="D5009" s="139"/>
    </row>
    <row r="5010" spans="3:4" ht="12.95" customHeight="1">
      <c r="C5010" s="139"/>
      <c r="D5010" s="139"/>
    </row>
    <row r="5011" spans="3:4" ht="12.95" customHeight="1">
      <c r="C5011" s="139"/>
      <c r="D5011" s="139"/>
    </row>
    <row r="5012" spans="3:4" ht="12.95" customHeight="1">
      <c r="C5012" s="139"/>
      <c r="D5012" s="139"/>
    </row>
    <row r="5013" spans="3:4" ht="12.95" customHeight="1">
      <c r="C5013" s="139"/>
      <c r="D5013" s="139"/>
    </row>
    <row r="5014" spans="3:4" ht="12.95" customHeight="1">
      <c r="C5014" s="139"/>
      <c r="D5014" s="139"/>
    </row>
    <row r="5015" spans="3:4" ht="12.95" customHeight="1">
      <c r="C5015" s="139"/>
      <c r="D5015" s="139"/>
    </row>
    <row r="5016" spans="3:4" ht="12.95" customHeight="1">
      <c r="C5016" s="139"/>
      <c r="D5016" s="139"/>
    </row>
    <row r="5017" spans="3:4" ht="12.95" customHeight="1">
      <c r="C5017" s="139"/>
      <c r="D5017" s="139"/>
    </row>
    <row r="5018" spans="3:4" ht="12.95" customHeight="1">
      <c r="C5018" s="139"/>
      <c r="D5018" s="139"/>
    </row>
    <row r="5019" spans="3:4" ht="12.95" customHeight="1">
      <c r="C5019" s="139"/>
      <c r="D5019" s="139"/>
    </row>
    <row r="5020" spans="3:4" ht="12.95" customHeight="1">
      <c r="C5020" s="139"/>
      <c r="D5020" s="139"/>
    </row>
    <row r="5021" spans="3:4" ht="12.95" customHeight="1">
      <c r="C5021" s="139"/>
      <c r="D5021" s="139"/>
    </row>
    <row r="5022" spans="3:4" ht="12.95" customHeight="1">
      <c r="C5022" s="139"/>
      <c r="D5022" s="139"/>
    </row>
    <row r="5023" spans="3:4" ht="12.95" customHeight="1">
      <c r="C5023" s="139"/>
      <c r="D5023" s="139"/>
    </row>
    <row r="5024" spans="3:4" ht="12.95" customHeight="1">
      <c r="C5024" s="139"/>
      <c r="D5024" s="139"/>
    </row>
    <row r="5025" spans="3:4" ht="12.95" customHeight="1">
      <c r="C5025" s="139"/>
      <c r="D5025" s="139"/>
    </row>
    <row r="5026" spans="3:4" ht="12.95" customHeight="1">
      <c r="C5026" s="139"/>
      <c r="D5026" s="139"/>
    </row>
    <row r="5027" spans="3:4" ht="12.95" customHeight="1">
      <c r="C5027" s="139"/>
      <c r="D5027" s="139"/>
    </row>
    <row r="5028" spans="3:4" ht="12.95" customHeight="1">
      <c r="C5028" s="139"/>
      <c r="D5028" s="139"/>
    </row>
    <row r="5029" spans="3:4" ht="12.95" customHeight="1">
      <c r="C5029" s="139"/>
      <c r="D5029" s="139"/>
    </row>
    <row r="5030" spans="3:4" ht="12.95" customHeight="1">
      <c r="C5030" s="139"/>
      <c r="D5030" s="139"/>
    </row>
    <row r="5031" spans="3:4" ht="12.95" customHeight="1">
      <c r="C5031" s="139"/>
      <c r="D5031" s="139"/>
    </row>
    <row r="5032" spans="3:4" ht="12.95" customHeight="1">
      <c r="C5032" s="139"/>
      <c r="D5032" s="139"/>
    </row>
    <row r="5033" spans="3:4" ht="12.95" customHeight="1">
      <c r="C5033" s="139"/>
      <c r="D5033" s="139"/>
    </row>
    <row r="5034" spans="3:4" ht="12.95" customHeight="1">
      <c r="C5034" s="139"/>
      <c r="D5034" s="139"/>
    </row>
    <row r="5035" spans="3:4" ht="12.95" customHeight="1">
      <c r="C5035" s="139"/>
      <c r="D5035" s="139"/>
    </row>
    <row r="5036" spans="3:4" ht="12.95" customHeight="1">
      <c r="C5036" s="139"/>
      <c r="D5036" s="139"/>
    </row>
    <row r="5037" spans="3:4" ht="12.95" customHeight="1">
      <c r="C5037" s="139"/>
      <c r="D5037" s="139"/>
    </row>
    <row r="5038" spans="3:4" ht="12.95" customHeight="1">
      <c r="C5038" s="139"/>
      <c r="D5038" s="139"/>
    </row>
    <row r="5039" spans="3:4" ht="12.95" customHeight="1">
      <c r="C5039" s="139"/>
      <c r="D5039" s="139"/>
    </row>
    <row r="5040" spans="3:4" ht="12.95" customHeight="1">
      <c r="C5040" s="139"/>
      <c r="D5040" s="139"/>
    </row>
    <row r="5041" spans="3:4" ht="12.95" customHeight="1">
      <c r="C5041" s="139"/>
      <c r="D5041" s="139"/>
    </row>
    <row r="5042" spans="3:4" ht="12.95" customHeight="1">
      <c r="C5042" s="139"/>
      <c r="D5042" s="139"/>
    </row>
    <row r="5043" spans="3:4" ht="12.95" customHeight="1">
      <c r="C5043" s="139"/>
      <c r="D5043" s="139"/>
    </row>
    <row r="5044" spans="3:4" ht="12.95" customHeight="1">
      <c r="C5044" s="139"/>
      <c r="D5044" s="139"/>
    </row>
    <row r="5045" spans="3:4" ht="12.95" customHeight="1">
      <c r="C5045" s="139"/>
      <c r="D5045" s="139"/>
    </row>
    <row r="5046" spans="3:4" ht="12.95" customHeight="1">
      <c r="C5046" s="139"/>
      <c r="D5046" s="139"/>
    </row>
    <row r="5047" spans="3:4" ht="12.95" customHeight="1">
      <c r="C5047" s="139"/>
      <c r="D5047" s="139"/>
    </row>
    <row r="5048" spans="3:4" ht="12.95" customHeight="1">
      <c r="C5048" s="139"/>
      <c r="D5048" s="139"/>
    </row>
    <row r="5049" spans="3:4" ht="12.95" customHeight="1">
      <c r="C5049" s="139"/>
      <c r="D5049" s="139"/>
    </row>
    <row r="5050" spans="3:4" ht="12.95" customHeight="1">
      <c r="C5050" s="139"/>
      <c r="D5050" s="139"/>
    </row>
    <row r="5051" spans="3:4" ht="12.95" customHeight="1">
      <c r="C5051" s="139"/>
      <c r="D5051" s="139"/>
    </row>
    <row r="5052" spans="3:4" ht="12.95" customHeight="1">
      <c r="C5052" s="139"/>
      <c r="D5052" s="139"/>
    </row>
    <row r="5053" spans="3:4" ht="12.95" customHeight="1">
      <c r="C5053" s="139"/>
      <c r="D5053" s="139"/>
    </row>
    <row r="5054" spans="3:4" ht="12.95" customHeight="1">
      <c r="C5054" s="139"/>
      <c r="D5054" s="139"/>
    </row>
    <row r="5055" spans="3:4" ht="12.95" customHeight="1">
      <c r="C5055" s="139"/>
      <c r="D5055" s="139"/>
    </row>
    <row r="5056" spans="3:4" ht="12.95" customHeight="1">
      <c r="C5056" s="139"/>
      <c r="D5056" s="139"/>
    </row>
    <row r="5057" spans="3:4" ht="12.95" customHeight="1">
      <c r="C5057" s="139"/>
      <c r="D5057" s="139"/>
    </row>
    <row r="5058" spans="3:4" ht="12.95" customHeight="1">
      <c r="C5058" s="139"/>
      <c r="D5058" s="139"/>
    </row>
    <row r="5059" spans="3:4" ht="12.95" customHeight="1">
      <c r="C5059" s="139"/>
      <c r="D5059" s="139"/>
    </row>
    <row r="5060" spans="3:4" ht="12.95" customHeight="1">
      <c r="C5060" s="139"/>
      <c r="D5060" s="139"/>
    </row>
    <row r="5061" spans="3:4" ht="12.95" customHeight="1">
      <c r="C5061" s="139"/>
      <c r="D5061" s="139"/>
    </row>
    <row r="5062" spans="3:4" ht="12.95" customHeight="1">
      <c r="C5062" s="139"/>
      <c r="D5062" s="139"/>
    </row>
    <row r="5063" spans="3:4" ht="12.95" customHeight="1">
      <c r="C5063" s="139"/>
      <c r="D5063" s="139"/>
    </row>
    <row r="5064" spans="3:4" ht="12.95" customHeight="1">
      <c r="C5064" s="139"/>
      <c r="D5064" s="139"/>
    </row>
    <row r="5065" spans="3:4" ht="12.95" customHeight="1">
      <c r="C5065" s="139"/>
      <c r="D5065" s="139"/>
    </row>
    <row r="5066" spans="3:4" ht="12.95" customHeight="1">
      <c r="C5066" s="139"/>
      <c r="D5066" s="139"/>
    </row>
    <row r="5067" spans="3:4" ht="12.95" customHeight="1">
      <c r="C5067" s="139"/>
      <c r="D5067" s="139"/>
    </row>
    <row r="5068" spans="3:4" ht="12.95" customHeight="1">
      <c r="C5068" s="139"/>
      <c r="D5068" s="139"/>
    </row>
    <row r="5069" spans="3:4" ht="12.95" customHeight="1">
      <c r="C5069" s="139"/>
      <c r="D5069" s="139"/>
    </row>
    <row r="5070" spans="3:4" ht="12.95" customHeight="1">
      <c r="C5070" s="139"/>
      <c r="D5070" s="139"/>
    </row>
    <row r="5071" spans="3:4" ht="12.95" customHeight="1">
      <c r="C5071" s="139"/>
      <c r="D5071" s="139"/>
    </row>
    <row r="5072" spans="3:4" ht="12.95" customHeight="1">
      <c r="C5072" s="139"/>
      <c r="D5072" s="139"/>
    </row>
    <row r="5073" spans="3:4" ht="12.95" customHeight="1">
      <c r="C5073" s="139"/>
      <c r="D5073" s="139"/>
    </row>
    <row r="5074" spans="3:4" ht="12.95" customHeight="1">
      <c r="C5074" s="139"/>
      <c r="D5074" s="139"/>
    </row>
    <row r="5075" spans="3:4" ht="12.95" customHeight="1">
      <c r="C5075" s="139"/>
      <c r="D5075" s="139"/>
    </row>
    <row r="5076" spans="3:4" ht="12.95" customHeight="1">
      <c r="C5076" s="139"/>
      <c r="D5076" s="139"/>
    </row>
    <row r="5077" spans="3:4" ht="12.95" customHeight="1">
      <c r="C5077" s="139"/>
      <c r="D5077" s="139"/>
    </row>
    <row r="5078" spans="3:4" ht="12.95" customHeight="1">
      <c r="C5078" s="139"/>
      <c r="D5078" s="139"/>
    </row>
    <row r="5079" spans="3:4" ht="12.95" customHeight="1">
      <c r="C5079" s="139"/>
      <c r="D5079" s="139"/>
    </row>
    <row r="5080" spans="3:4" ht="12.95" customHeight="1">
      <c r="C5080" s="139"/>
      <c r="D5080" s="139"/>
    </row>
    <row r="5081" spans="3:4" ht="12.95" customHeight="1">
      <c r="C5081" s="139"/>
      <c r="D5081" s="139"/>
    </row>
    <row r="5082" spans="3:4" ht="12.95" customHeight="1">
      <c r="C5082" s="139"/>
      <c r="D5082" s="139"/>
    </row>
    <row r="5083" spans="3:4" ht="12.95" customHeight="1">
      <c r="C5083" s="139"/>
      <c r="D5083" s="139"/>
    </row>
    <row r="5084" spans="3:4" ht="12.95" customHeight="1">
      <c r="C5084" s="139"/>
      <c r="D5084" s="139"/>
    </row>
    <row r="5085" spans="3:4" ht="12.95" customHeight="1">
      <c r="C5085" s="139"/>
      <c r="D5085" s="139"/>
    </row>
    <row r="5086" spans="3:4" ht="12.95" customHeight="1">
      <c r="C5086" s="139"/>
      <c r="D5086" s="139"/>
    </row>
    <row r="5087" spans="3:4" ht="12.95" customHeight="1">
      <c r="C5087" s="139"/>
      <c r="D5087" s="139"/>
    </row>
    <row r="5088" spans="3:4" ht="12.95" customHeight="1">
      <c r="C5088" s="139"/>
      <c r="D5088" s="139"/>
    </row>
    <row r="5089" spans="3:4" ht="12.95" customHeight="1">
      <c r="C5089" s="139"/>
      <c r="D5089" s="139"/>
    </row>
    <row r="5090" spans="3:4" ht="12.95" customHeight="1">
      <c r="C5090" s="139"/>
      <c r="D5090" s="139"/>
    </row>
    <row r="5091" spans="3:4" ht="12.95" customHeight="1">
      <c r="C5091" s="139"/>
      <c r="D5091" s="139"/>
    </row>
    <row r="5092" spans="3:4" ht="12.95" customHeight="1">
      <c r="C5092" s="139"/>
      <c r="D5092" s="139"/>
    </row>
    <row r="5093" spans="3:4" ht="12.95" customHeight="1">
      <c r="C5093" s="139"/>
      <c r="D5093" s="139"/>
    </row>
    <row r="5094" spans="3:4" ht="12.95" customHeight="1">
      <c r="C5094" s="139"/>
      <c r="D5094" s="139"/>
    </row>
    <row r="5095" spans="3:4" ht="12.95" customHeight="1">
      <c r="C5095" s="139"/>
      <c r="D5095" s="139"/>
    </row>
    <row r="5096" spans="3:4" ht="12.95" customHeight="1">
      <c r="C5096" s="139"/>
      <c r="D5096" s="139"/>
    </row>
    <row r="5097" spans="3:4" ht="12.95" customHeight="1">
      <c r="C5097" s="139"/>
      <c r="D5097" s="139"/>
    </row>
    <row r="5098" spans="3:4" ht="12.95" customHeight="1">
      <c r="C5098" s="139"/>
      <c r="D5098" s="139"/>
    </row>
    <row r="5099" spans="3:4" ht="12.95" customHeight="1">
      <c r="C5099" s="139"/>
      <c r="D5099" s="139"/>
    </row>
    <row r="5100" spans="3:4" ht="12.95" customHeight="1">
      <c r="C5100" s="139"/>
      <c r="D5100" s="139"/>
    </row>
    <row r="5101" spans="3:4" ht="12.95" customHeight="1">
      <c r="C5101" s="139"/>
      <c r="D5101" s="139"/>
    </row>
    <row r="5102" spans="3:4" ht="12.95" customHeight="1">
      <c r="C5102" s="139"/>
      <c r="D5102" s="139"/>
    </row>
    <row r="5103" spans="3:4" ht="12.95" customHeight="1">
      <c r="C5103" s="139"/>
      <c r="D5103" s="139"/>
    </row>
    <row r="5104" spans="3:4" ht="12.95" customHeight="1">
      <c r="C5104" s="139"/>
      <c r="D5104" s="139"/>
    </row>
    <row r="5105" spans="3:4" ht="12.95" customHeight="1">
      <c r="C5105" s="139"/>
      <c r="D5105" s="139"/>
    </row>
    <row r="5106" spans="3:4" ht="12.95" customHeight="1">
      <c r="C5106" s="139"/>
      <c r="D5106" s="139"/>
    </row>
    <row r="5107" spans="3:4" ht="12.95" customHeight="1">
      <c r="C5107" s="139"/>
      <c r="D5107" s="139"/>
    </row>
    <row r="5108" spans="3:4" ht="12.95" customHeight="1">
      <c r="C5108" s="139"/>
      <c r="D5108" s="139"/>
    </row>
    <row r="5109" spans="3:4" ht="12.95" customHeight="1">
      <c r="C5109" s="139"/>
      <c r="D5109" s="139"/>
    </row>
    <row r="5110" spans="3:4" ht="12.95" customHeight="1">
      <c r="C5110" s="139"/>
      <c r="D5110" s="139"/>
    </row>
    <row r="5111" spans="3:4" ht="12.95" customHeight="1">
      <c r="C5111" s="139"/>
      <c r="D5111" s="139"/>
    </row>
    <row r="5112" spans="3:4" ht="12.95" customHeight="1">
      <c r="C5112" s="139"/>
      <c r="D5112" s="139"/>
    </row>
    <row r="5113" spans="3:4" ht="12.95" customHeight="1">
      <c r="C5113" s="139"/>
      <c r="D5113" s="139"/>
    </row>
    <row r="5114" spans="3:4" ht="12.95" customHeight="1">
      <c r="C5114" s="139"/>
      <c r="D5114" s="139"/>
    </row>
    <row r="5115" spans="3:4" ht="12.95" customHeight="1">
      <c r="C5115" s="139"/>
      <c r="D5115" s="139"/>
    </row>
    <row r="5116" spans="3:4" ht="12.95" customHeight="1">
      <c r="C5116" s="139"/>
      <c r="D5116" s="139"/>
    </row>
    <row r="5117" spans="3:4" ht="12.95" customHeight="1">
      <c r="C5117" s="139"/>
      <c r="D5117" s="139"/>
    </row>
    <row r="5118" spans="3:4" ht="12.95" customHeight="1">
      <c r="C5118" s="139"/>
      <c r="D5118" s="139"/>
    </row>
    <row r="5119" spans="3:4" ht="12.95" customHeight="1">
      <c r="C5119" s="139"/>
      <c r="D5119" s="139"/>
    </row>
    <row r="5120" spans="3:4" ht="12.95" customHeight="1">
      <c r="C5120" s="139"/>
      <c r="D5120" s="139"/>
    </row>
    <row r="5121" spans="3:4" ht="12.95" customHeight="1">
      <c r="C5121" s="139"/>
      <c r="D5121" s="139"/>
    </row>
    <row r="5122" spans="3:4" ht="12.95" customHeight="1">
      <c r="C5122" s="139"/>
      <c r="D5122" s="139"/>
    </row>
    <row r="5123" spans="3:4" ht="12.95" customHeight="1">
      <c r="C5123" s="139"/>
      <c r="D5123" s="139"/>
    </row>
    <row r="5124" spans="3:4" ht="12.95" customHeight="1">
      <c r="C5124" s="139"/>
      <c r="D5124" s="139"/>
    </row>
    <row r="5125" spans="3:4" ht="12.95" customHeight="1">
      <c r="C5125" s="139"/>
      <c r="D5125" s="139"/>
    </row>
    <row r="5126" spans="3:4" ht="12.95" customHeight="1">
      <c r="C5126" s="139"/>
      <c r="D5126" s="139"/>
    </row>
    <row r="5127" spans="3:4" ht="12.95" customHeight="1">
      <c r="C5127" s="139"/>
      <c r="D5127" s="139"/>
    </row>
    <row r="5128" spans="3:4" ht="12.95" customHeight="1">
      <c r="C5128" s="139"/>
      <c r="D5128" s="139"/>
    </row>
    <row r="5129" spans="3:4" ht="12.95" customHeight="1">
      <c r="C5129" s="139"/>
      <c r="D5129" s="139"/>
    </row>
    <row r="5130" spans="3:4" ht="12.95" customHeight="1">
      <c r="C5130" s="139"/>
      <c r="D5130" s="139"/>
    </row>
    <row r="5131" spans="3:4" ht="12.95" customHeight="1">
      <c r="C5131" s="139"/>
      <c r="D5131" s="139"/>
    </row>
    <row r="5132" spans="3:4" ht="12.95" customHeight="1">
      <c r="C5132" s="139"/>
      <c r="D5132" s="139"/>
    </row>
    <row r="5133" spans="3:4" ht="12.95" customHeight="1">
      <c r="C5133" s="139"/>
      <c r="D5133" s="139"/>
    </row>
    <row r="5134" spans="3:4" ht="12.95" customHeight="1">
      <c r="C5134" s="139"/>
      <c r="D5134" s="139"/>
    </row>
    <row r="5135" spans="3:4" ht="12.95" customHeight="1">
      <c r="C5135" s="139"/>
      <c r="D5135" s="139"/>
    </row>
    <row r="5136" spans="3:4" ht="12.95" customHeight="1">
      <c r="C5136" s="139"/>
      <c r="D5136" s="139"/>
    </row>
    <row r="5137" spans="3:4" ht="12.95" customHeight="1">
      <c r="C5137" s="139"/>
      <c r="D5137" s="139"/>
    </row>
    <row r="5138" spans="3:4" ht="12.95" customHeight="1">
      <c r="C5138" s="139"/>
      <c r="D5138" s="139"/>
    </row>
    <row r="5139" spans="3:4" ht="12.95" customHeight="1">
      <c r="C5139" s="139"/>
      <c r="D5139" s="139"/>
    </row>
    <row r="5140" spans="3:4" ht="12.95" customHeight="1">
      <c r="C5140" s="139"/>
      <c r="D5140" s="139"/>
    </row>
    <row r="5141" spans="3:4" ht="12.95" customHeight="1">
      <c r="C5141" s="139"/>
      <c r="D5141" s="139"/>
    </row>
    <row r="5142" spans="3:4" ht="12.95" customHeight="1">
      <c r="C5142" s="139"/>
      <c r="D5142" s="139"/>
    </row>
    <row r="5143" spans="3:4" ht="12.95" customHeight="1">
      <c r="C5143" s="139"/>
      <c r="D5143" s="139"/>
    </row>
    <row r="5144" spans="3:4" ht="12.95" customHeight="1">
      <c r="C5144" s="139"/>
      <c r="D5144" s="139"/>
    </row>
    <row r="5145" spans="3:4" ht="12.95" customHeight="1">
      <c r="C5145" s="139"/>
      <c r="D5145" s="139"/>
    </row>
    <row r="5146" spans="3:4" ht="12.95" customHeight="1">
      <c r="C5146" s="139"/>
      <c r="D5146" s="139"/>
    </row>
    <row r="5147" spans="3:4" ht="12.95" customHeight="1">
      <c r="C5147" s="139"/>
      <c r="D5147" s="139"/>
    </row>
    <row r="5148" spans="3:4" ht="12.95" customHeight="1">
      <c r="C5148" s="139"/>
      <c r="D5148" s="139"/>
    </row>
    <row r="5149" spans="3:4" ht="12.95" customHeight="1">
      <c r="C5149" s="139"/>
      <c r="D5149" s="139"/>
    </row>
    <row r="5150" spans="3:4" ht="12.95" customHeight="1">
      <c r="C5150" s="139"/>
      <c r="D5150" s="139"/>
    </row>
    <row r="5151" spans="3:4" ht="12.95" customHeight="1">
      <c r="C5151" s="139"/>
      <c r="D5151" s="139"/>
    </row>
    <row r="5152" spans="3:4" ht="12.95" customHeight="1">
      <c r="C5152" s="139"/>
      <c r="D5152" s="139"/>
    </row>
    <row r="5153" spans="3:4" ht="12.95" customHeight="1">
      <c r="C5153" s="139"/>
      <c r="D5153" s="139"/>
    </row>
    <row r="5154" spans="3:4" ht="12.95" customHeight="1">
      <c r="C5154" s="139"/>
      <c r="D5154" s="139"/>
    </row>
    <row r="5155" spans="3:4" ht="12.95" customHeight="1">
      <c r="C5155" s="139"/>
      <c r="D5155" s="139"/>
    </row>
    <row r="5156" spans="3:4" ht="12.95" customHeight="1">
      <c r="C5156" s="139"/>
      <c r="D5156" s="139"/>
    </row>
    <row r="5157" spans="3:4" ht="12.95" customHeight="1">
      <c r="C5157" s="139"/>
      <c r="D5157" s="139"/>
    </row>
    <row r="5158" spans="3:4" ht="12.95" customHeight="1">
      <c r="C5158" s="139"/>
      <c r="D5158" s="139"/>
    </row>
    <row r="5159" spans="3:4" ht="12.95" customHeight="1">
      <c r="C5159" s="139"/>
      <c r="D5159" s="139"/>
    </row>
    <row r="5160" spans="3:4" ht="12.95" customHeight="1">
      <c r="C5160" s="139"/>
      <c r="D5160" s="139"/>
    </row>
    <row r="5161" spans="3:4" ht="12.95" customHeight="1">
      <c r="C5161" s="139"/>
      <c r="D5161" s="139"/>
    </row>
    <row r="5162" spans="3:4" ht="12.95" customHeight="1">
      <c r="C5162" s="139"/>
      <c r="D5162" s="139"/>
    </row>
    <row r="5163" spans="3:4" ht="12.95" customHeight="1">
      <c r="C5163" s="139"/>
      <c r="D5163" s="139"/>
    </row>
    <row r="5164" spans="3:4" ht="12.95" customHeight="1">
      <c r="C5164" s="139"/>
      <c r="D5164" s="139"/>
    </row>
    <row r="5165" spans="3:4" ht="12.95" customHeight="1">
      <c r="C5165" s="139"/>
      <c r="D5165" s="139"/>
    </row>
    <row r="5166" spans="3:4" ht="12.95" customHeight="1">
      <c r="C5166" s="139"/>
      <c r="D5166" s="139"/>
    </row>
    <row r="5167" spans="3:4" ht="12.95" customHeight="1">
      <c r="C5167" s="139"/>
      <c r="D5167" s="139"/>
    </row>
    <row r="5168" spans="3:4" ht="12.95" customHeight="1">
      <c r="C5168" s="139"/>
      <c r="D5168" s="139"/>
    </row>
    <row r="5169" spans="3:4" ht="12.95" customHeight="1">
      <c r="C5169" s="139"/>
      <c r="D5169" s="139"/>
    </row>
    <row r="5170" spans="3:4" ht="12.95" customHeight="1">
      <c r="C5170" s="139"/>
      <c r="D5170" s="139"/>
    </row>
    <row r="5171" spans="3:4" ht="12.95" customHeight="1">
      <c r="C5171" s="139"/>
      <c r="D5171" s="139"/>
    </row>
    <row r="5172" spans="3:4" ht="12.95" customHeight="1">
      <c r="C5172" s="139"/>
      <c r="D5172" s="139"/>
    </row>
    <row r="5173" spans="3:4" ht="12.95" customHeight="1">
      <c r="C5173" s="139"/>
      <c r="D5173" s="139"/>
    </row>
    <row r="5174" spans="3:4" ht="12.95" customHeight="1">
      <c r="C5174" s="139"/>
      <c r="D5174" s="139"/>
    </row>
    <row r="5175" spans="3:4" ht="12.95" customHeight="1">
      <c r="C5175" s="139"/>
      <c r="D5175" s="139"/>
    </row>
    <row r="5176" spans="3:4" ht="12.95" customHeight="1">
      <c r="C5176" s="139"/>
      <c r="D5176" s="139"/>
    </row>
    <row r="5177" spans="3:4" ht="12.95" customHeight="1">
      <c r="C5177" s="139"/>
      <c r="D5177" s="139"/>
    </row>
    <row r="5178" spans="3:4" ht="12.95" customHeight="1">
      <c r="C5178" s="139"/>
      <c r="D5178" s="139"/>
    </row>
    <row r="5179" spans="3:4" ht="12.95" customHeight="1">
      <c r="C5179" s="139"/>
      <c r="D5179" s="139"/>
    </row>
    <row r="5180" spans="3:4" ht="12.95" customHeight="1">
      <c r="C5180" s="139"/>
      <c r="D5180" s="139"/>
    </row>
    <row r="5181" spans="3:4" ht="12.95" customHeight="1">
      <c r="C5181" s="139"/>
      <c r="D5181" s="139"/>
    </row>
    <row r="5182" spans="3:4" ht="12.95" customHeight="1">
      <c r="C5182" s="139"/>
      <c r="D5182" s="139"/>
    </row>
    <row r="5183" spans="3:4" ht="12.95" customHeight="1">
      <c r="C5183" s="139"/>
      <c r="D5183" s="139"/>
    </row>
    <row r="5184" spans="3:4" ht="12.95" customHeight="1">
      <c r="C5184" s="139"/>
      <c r="D5184" s="139"/>
    </row>
    <row r="5185" spans="3:4" ht="12.95" customHeight="1">
      <c r="C5185" s="139"/>
      <c r="D5185" s="139"/>
    </row>
    <row r="5186" spans="3:4" ht="12.95" customHeight="1">
      <c r="C5186" s="139"/>
      <c r="D5186" s="139"/>
    </row>
    <row r="5187" spans="3:4" ht="12.95" customHeight="1">
      <c r="C5187" s="139"/>
      <c r="D5187" s="139"/>
    </row>
    <row r="5188" spans="3:4" ht="12.95" customHeight="1">
      <c r="C5188" s="139"/>
      <c r="D5188" s="139"/>
    </row>
    <row r="5189" spans="3:4" ht="12.95" customHeight="1">
      <c r="C5189" s="139"/>
      <c r="D5189" s="139"/>
    </row>
    <row r="5190" spans="3:4" ht="12.95" customHeight="1">
      <c r="C5190" s="139"/>
      <c r="D5190" s="139"/>
    </row>
    <row r="5191" spans="3:4" ht="12.95" customHeight="1">
      <c r="C5191" s="139"/>
      <c r="D5191" s="139"/>
    </row>
    <row r="5192" spans="3:4" ht="12.95" customHeight="1">
      <c r="C5192" s="139"/>
      <c r="D5192" s="139"/>
    </row>
    <row r="5193" spans="3:4" ht="12.95" customHeight="1">
      <c r="C5193" s="139"/>
      <c r="D5193" s="139"/>
    </row>
    <row r="5194" spans="3:4" ht="12.95" customHeight="1">
      <c r="C5194" s="139"/>
      <c r="D5194" s="139"/>
    </row>
    <row r="5195" spans="3:4" ht="12.95" customHeight="1">
      <c r="C5195" s="139"/>
      <c r="D5195" s="139"/>
    </row>
    <row r="5196" spans="3:4" ht="12.95" customHeight="1">
      <c r="C5196" s="139"/>
      <c r="D5196" s="139"/>
    </row>
    <row r="5197" spans="3:4" ht="12.95" customHeight="1">
      <c r="C5197" s="139"/>
      <c r="D5197" s="139"/>
    </row>
    <row r="5198" spans="3:4" ht="12.95" customHeight="1">
      <c r="C5198" s="139"/>
      <c r="D5198" s="139"/>
    </row>
    <row r="5199" spans="3:4" ht="12.95" customHeight="1">
      <c r="C5199" s="139"/>
      <c r="D5199" s="139"/>
    </row>
    <row r="5200" spans="3:4" ht="12.95" customHeight="1">
      <c r="C5200" s="139"/>
      <c r="D5200" s="139"/>
    </row>
    <row r="5201" spans="3:4" ht="12.95" customHeight="1">
      <c r="C5201" s="139"/>
      <c r="D5201" s="139"/>
    </row>
    <row r="5202" spans="3:4" ht="12.95" customHeight="1">
      <c r="C5202" s="139"/>
      <c r="D5202" s="139"/>
    </row>
    <row r="5203" spans="3:4" ht="12.95" customHeight="1">
      <c r="C5203" s="139"/>
      <c r="D5203" s="139"/>
    </row>
    <row r="5204" spans="3:4" ht="12.95" customHeight="1">
      <c r="C5204" s="139"/>
      <c r="D5204" s="139"/>
    </row>
    <row r="5205" spans="3:4" ht="12.95" customHeight="1">
      <c r="C5205" s="139"/>
      <c r="D5205" s="139"/>
    </row>
    <row r="5206" spans="3:4" ht="12.95" customHeight="1">
      <c r="C5206" s="139"/>
      <c r="D5206" s="139"/>
    </row>
    <row r="5207" spans="3:4" ht="12.95" customHeight="1">
      <c r="C5207" s="139"/>
      <c r="D5207" s="139"/>
    </row>
    <row r="5208" spans="3:4" ht="12.95" customHeight="1">
      <c r="C5208" s="139"/>
      <c r="D5208" s="139"/>
    </row>
    <row r="5209" spans="3:4" ht="12.95" customHeight="1">
      <c r="C5209" s="139"/>
      <c r="D5209" s="139"/>
    </row>
    <row r="5210" spans="3:4" ht="12.95" customHeight="1">
      <c r="C5210" s="139"/>
      <c r="D5210" s="139"/>
    </row>
    <row r="5211" spans="3:4" ht="12.95" customHeight="1">
      <c r="C5211" s="139"/>
      <c r="D5211" s="139"/>
    </row>
    <row r="5212" spans="3:4" ht="12.95" customHeight="1">
      <c r="C5212" s="139"/>
      <c r="D5212" s="139"/>
    </row>
    <row r="5213" spans="3:4" ht="12.95" customHeight="1">
      <c r="C5213" s="139"/>
      <c r="D5213" s="139"/>
    </row>
    <row r="5214" spans="3:4" ht="12.95" customHeight="1">
      <c r="C5214" s="139"/>
      <c r="D5214" s="139"/>
    </row>
    <row r="5215" spans="3:4" ht="12.95" customHeight="1">
      <c r="C5215" s="139"/>
      <c r="D5215" s="139"/>
    </row>
    <row r="5216" spans="3:4" ht="12.95" customHeight="1">
      <c r="C5216" s="139"/>
      <c r="D5216" s="139"/>
    </row>
    <row r="5217" spans="3:4" ht="12.95" customHeight="1">
      <c r="C5217" s="139"/>
      <c r="D5217" s="139"/>
    </row>
    <row r="5218" spans="3:4" ht="12.95" customHeight="1">
      <c r="C5218" s="139"/>
      <c r="D5218" s="139"/>
    </row>
    <row r="5219" spans="3:4" ht="12.95" customHeight="1">
      <c r="C5219" s="139"/>
      <c r="D5219" s="139"/>
    </row>
    <row r="5220" spans="3:4" ht="12.95" customHeight="1">
      <c r="C5220" s="139"/>
      <c r="D5220" s="139"/>
    </row>
    <row r="5221" spans="3:4" ht="12.95" customHeight="1">
      <c r="C5221" s="139"/>
      <c r="D5221" s="139"/>
    </row>
    <row r="5222" spans="3:4" ht="12.95" customHeight="1">
      <c r="C5222" s="139"/>
      <c r="D5222" s="139"/>
    </row>
    <row r="5223" spans="3:4" ht="12.95" customHeight="1">
      <c r="C5223" s="139"/>
      <c r="D5223" s="139"/>
    </row>
    <row r="5224" spans="3:4" ht="12.95" customHeight="1">
      <c r="C5224" s="139"/>
      <c r="D5224" s="139"/>
    </row>
    <row r="5225" spans="3:4" ht="12.95" customHeight="1">
      <c r="C5225" s="139"/>
      <c r="D5225" s="139"/>
    </row>
    <row r="5226" spans="3:4" ht="12.95" customHeight="1">
      <c r="C5226" s="139"/>
      <c r="D5226" s="139"/>
    </row>
    <row r="5227" spans="3:4" ht="12.95" customHeight="1">
      <c r="C5227" s="139"/>
      <c r="D5227" s="139"/>
    </row>
    <row r="5228" spans="3:4" ht="12.95" customHeight="1">
      <c r="C5228" s="139"/>
      <c r="D5228" s="139"/>
    </row>
    <row r="5229" spans="3:4" ht="12.95" customHeight="1">
      <c r="C5229" s="139"/>
      <c r="D5229" s="139"/>
    </row>
    <row r="5230" spans="3:4" ht="12.95" customHeight="1">
      <c r="C5230" s="139"/>
      <c r="D5230" s="139"/>
    </row>
    <row r="5231" spans="3:4" ht="12.95" customHeight="1">
      <c r="C5231" s="139"/>
      <c r="D5231" s="139"/>
    </row>
    <row r="5232" spans="3:4" ht="12.95" customHeight="1">
      <c r="C5232" s="139"/>
      <c r="D5232" s="139"/>
    </row>
    <row r="5233" spans="3:4" ht="12.95" customHeight="1">
      <c r="C5233" s="139"/>
      <c r="D5233" s="139"/>
    </row>
    <row r="5234" spans="3:4" ht="12.95" customHeight="1">
      <c r="C5234" s="139"/>
      <c r="D5234" s="139"/>
    </row>
    <row r="5235" spans="3:4" ht="12.95" customHeight="1">
      <c r="C5235" s="139"/>
      <c r="D5235" s="139"/>
    </row>
    <row r="5236" spans="3:4" ht="12.95" customHeight="1">
      <c r="C5236" s="139"/>
      <c r="D5236" s="139"/>
    </row>
    <row r="5237" spans="3:4" ht="12.95" customHeight="1">
      <c r="C5237" s="139"/>
      <c r="D5237" s="139"/>
    </row>
    <row r="5238" spans="3:4" ht="12.95" customHeight="1">
      <c r="C5238" s="139"/>
      <c r="D5238" s="139"/>
    </row>
    <row r="5239" spans="3:4" ht="12.95" customHeight="1">
      <c r="C5239" s="139"/>
      <c r="D5239" s="139"/>
    </row>
    <row r="5240" spans="3:4" ht="12.95" customHeight="1">
      <c r="C5240" s="139"/>
      <c r="D5240" s="139"/>
    </row>
    <row r="5241" spans="3:4" ht="12.95" customHeight="1">
      <c r="C5241" s="139"/>
      <c r="D5241" s="139"/>
    </row>
    <row r="5242" spans="3:4" ht="12.95" customHeight="1">
      <c r="C5242" s="139"/>
      <c r="D5242" s="139"/>
    </row>
    <row r="5243" spans="3:4" ht="12.95" customHeight="1">
      <c r="C5243" s="139"/>
      <c r="D5243" s="139"/>
    </row>
    <row r="5244" spans="3:4" ht="12.95" customHeight="1">
      <c r="C5244" s="139"/>
      <c r="D5244" s="139"/>
    </row>
    <row r="5245" spans="3:4" ht="12.95" customHeight="1">
      <c r="C5245" s="139"/>
      <c r="D5245" s="139"/>
    </row>
    <row r="5246" spans="3:4" ht="12.95" customHeight="1">
      <c r="C5246" s="139"/>
      <c r="D5246" s="139"/>
    </row>
    <row r="5247" spans="3:4" ht="12.95" customHeight="1">
      <c r="C5247" s="139"/>
      <c r="D5247" s="139"/>
    </row>
    <row r="5248" spans="3:4" ht="12.95" customHeight="1">
      <c r="C5248" s="139"/>
      <c r="D5248" s="139"/>
    </row>
    <row r="5249" spans="3:4" ht="12.95" customHeight="1">
      <c r="C5249" s="139"/>
      <c r="D5249" s="139"/>
    </row>
    <row r="5250" spans="3:4" ht="12.95" customHeight="1">
      <c r="C5250" s="139"/>
      <c r="D5250" s="139"/>
    </row>
    <row r="5251" spans="3:4" ht="12.95" customHeight="1">
      <c r="C5251" s="139"/>
      <c r="D5251" s="139"/>
    </row>
    <row r="5252" spans="3:4" ht="12.95" customHeight="1">
      <c r="C5252" s="139"/>
      <c r="D5252" s="139"/>
    </row>
    <row r="5253" spans="3:4" ht="12.95" customHeight="1">
      <c r="C5253" s="139"/>
      <c r="D5253" s="139"/>
    </row>
    <row r="5254" spans="3:4" ht="12.95" customHeight="1">
      <c r="C5254" s="139"/>
      <c r="D5254" s="139"/>
    </row>
    <row r="5255" spans="3:4" ht="12.95" customHeight="1">
      <c r="C5255" s="139"/>
      <c r="D5255" s="139"/>
    </row>
    <row r="5256" spans="3:4" ht="12.95" customHeight="1">
      <c r="C5256" s="139"/>
      <c r="D5256" s="139"/>
    </row>
    <row r="5257" spans="3:4" ht="12.95" customHeight="1">
      <c r="C5257" s="139"/>
      <c r="D5257" s="139"/>
    </row>
    <row r="5258" spans="3:4" ht="12.95" customHeight="1">
      <c r="C5258" s="139"/>
      <c r="D5258" s="139"/>
    </row>
    <row r="5259" spans="3:4" ht="12.95" customHeight="1">
      <c r="C5259" s="139"/>
      <c r="D5259" s="139"/>
    </row>
    <row r="5260" spans="3:4" ht="12.95" customHeight="1">
      <c r="C5260" s="139"/>
      <c r="D5260" s="139"/>
    </row>
    <row r="5261" spans="3:4" ht="12.95" customHeight="1">
      <c r="C5261" s="139"/>
      <c r="D5261" s="139"/>
    </row>
    <row r="5262" spans="3:4" ht="12.95" customHeight="1">
      <c r="C5262" s="139"/>
      <c r="D5262" s="139"/>
    </row>
    <row r="5263" spans="3:4" ht="12.95" customHeight="1">
      <c r="C5263" s="139"/>
      <c r="D5263" s="139"/>
    </row>
    <row r="5264" spans="3:4" ht="12.95" customHeight="1">
      <c r="C5264" s="139"/>
      <c r="D5264" s="139"/>
    </row>
    <row r="5265" spans="3:4" ht="12.95" customHeight="1">
      <c r="C5265" s="139"/>
      <c r="D5265" s="139"/>
    </row>
    <row r="5266" spans="3:4" ht="12.95" customHeight="1">
      <c r="C5266" s="139"/>
      <c r="D5266" s="139"/>
    </row>
    <row r="5267" spans="3:4" ht="12.95" customHeight="1">
      <c r="C5267" s="139"/>
      <c r="D5267" s="139"/>
    </row>
    <row r="5268" spans="3:4" ht="12.95" customHeight="1">
      <c r="C5268" s="139"/>
      <c r="D5268" s="139"/>
    </row>
    <row r="5269" spans="3:4" ht="12.95" customHeight="1">
      <c r="C5269" s="139"/>
      <c r="D5269" s="139"/>
    </row>
    <row r="5270" spans="3:4" ht="12.95" customHeight="1">
      <c r="C5270" s="139"/>
      <c r="D5270" s="139"/>
    </row>
    <row r="5271" spans="3:4" ht="12.95" customHeight="1">
      <c r="C5271" s="139"/>
      <c r="D5271" s="139"/>
    </row>
    <row r="5272" spans="3:4" ht="12.95" customHeight="1">
      <c r="C5272" s="139"/>
      <c r="D5272" s="139"/>
    </row>
    <row r="5273" spans="3:4" ht="12.95" customHeight="1">
      <c r="C5273" s="139"/>
      <c r="D5273" s="139"/>
    </row>
    <row r="5274" spans="3:4" ht="12.95" customHeight="1">
      <c r="C5274" s="139"/>
      <c r="D5274" s="139"/>
    </row>
    <row r="5275" spans="3:4" ht="12.95" customHeight="1">
      <c r="C5275" s="139"/>
      <c r="D5275" s="139"/>
    </row>
    <row r="5276" spans="3:4" ht="12.95" customHeight="1">
      <c r="C5276" s="139"/>
      <c r="D5276" s="139"/>
    </row>
    <row r="5277" spans="3:4" ht="12.95" customHeight="1">
      <c r="C5277" s="139"/>
      <c r="D5277" s="139"/>
    </row>
    <row r="5278" spans="3:4" ht="12.95" customHeight="1">
      <c r="C5278" s="139"/>
      <c r="D5278" s="139"/>
    </row>
    <row r="5279" spans="3:4" ht="12.95" customHeight="1">
      <c r="C5279" s="139"/>
      <c r="D5279" s="139"/>
    </row>
    <row r="5280" spans="3:4" ht="12.95" customHeight="1">
      <c r="C5280" s="139"/>
      <c r="D5280" s="139"/>
    </row>
    <row r="5281" spans="3:4" ht="12.95" customHeight="1">
      <c r="C5281" s="139"/>
      <c r="D5281" s="139"/>
    </row>
    <row r="5282" spans="3:4" ht="12.95" customHeight="1">
      <c r="C5282" s="139"/>
      <c r="D5282" s="139"/>
    </row>
    <row r="5283" spans="3:4" ht="12.95" customHeight="1">
      <c r="C5283" s="139"/>
      <c r="D5283" s="139"/>
    </row>
    <row r="5284" spans="3:4" ht="12.95" customHeight="1">
      <c r="C5284" s="139"/>
      <c r="D5284" s="139"/>
    </row>
    <row r="5285" spans="3:4" ht="12.95" customHeight="1">
      <c r="C5285" s="139"/>
      <c r="D5285" s="139"/>
    </row>
    <row r="5286" spans="3:4" ht="12.95" customHeight="1">
      <c r="C5286" s="139"/>
      <c r="D5286" s="139"/>
    </row>
    <row r="5287" spans="3:4" ht="12.95" customHeight="1">
      <c r="C5287" s="139"/>
      <c r="D5287" s="139"/>
    </row>
    <row r="5288" spans="3:4" ht="12.95" customHeight="1">
      <c r="C5288" s="139"/>
      <c r="D5288" s="139"/>
    </row>
    <row r="5289" spans="3:4" ht="12.95" customHeight="1">
      <c r="C5289" s="139"/>
      <c r="D5289" s="139"/>
    </row>
    <row r="5290" spans="3:4" ht="12.95" customHeight="1">
      <c r="C5290" s="139"/>
      <c r="D5290" s="139"/>
    </row>
    <row r="5291" spans="3:4" ht="12.95" customHeight="1">
      <c r="C5291" s="139"/>
      <c r="D5291" s="139"/>
    </row>
    <row r="5292" spans="3:4" ht="12.95" customHeight="1">
      <c r="C5292" s="139"/>
      <c r="D5292" s="139"/>
    </row>
    <row r="5293" spans="3:4" ht="12.95" customHeight="1">
      <c r="C5293" s="139"/>
      <c r="D5293" s="139"/>
    </row>
    <row r="5294" spans="3:4" ht="12.95" customHeight="1">
      <c r="C5294" s="139"/>
      <c r="D5294" s="139"/>
    </row>
    <row r="5295" spans="3:4" ht="12.95" customHeight="1">
      <c r="C5295" s="139"/>
      <c r="D5295" s="139"/>
    </row>
    <row r="5296" spans="3:4" ht="12.95" customHeight="1">
      <c r="C5296" s="139"/>
      <c r="D5296" s="139"/>
    </row>
    <row r="5297" spans="3:4" ht="12.95" customHeight="1">
      <c r="C5297" s="139"/>
      <c r="D5297" s="139"/>
    </row>
    <row r="5298" spans="3:4" ht="12.95" customHeight="1">
      <c r="C5298" s="139"/>
      <c r="D5298" s="139"/>
    </row>
    <row r="5299" spans="3:4" ht="12.95" customHeight="1">
      <c r="C5299" s="139"/>
      <c r="D5299" s="139"/>
    </row>
    <row r="5300" spans="3:4" ht="12.95" customHeight="1">
      <c r="C5300" s="139"/>
      <c r="D5300" s="139"/>
    </row>
    <row r="5301" spans="3:4" ht="12.95" customHeight="1">
      <c r="C5301" s="139"/>
      <c r="D5301" s="139"/>
    </row>
    <row r="5302" spans="3:4" ht="12.95" customHeight="1">
      <c r="C5302" s="139"/>
      <c r="D5302" s="139"/>
    </row>
    <row r="5303" spans="3:4" ht="12.95" customHeight="1">
      <c r="C5303" s="139"/>
      <c r="D5303" s="139"/>
    </row>
    <row r="5304" spans="3:4" ht="12.95" customHeight="1">
      <c r="C5304" s="139"/>
      <c r="D5304" s="139"/>
    </row>
    <row r="5305" spans="3:4" ht="12.95" customHeight="1">
      <c r="C5305" s="139"/>
      <c r="D5305" s="139"/>
    </row>
    <row r="5306" spans="3:4" ht="12.95" customHeight="1">
      <c r="C5306" s="139"/>
      <c r="D5306" s="139"/>
    </row>
    <row r="5307" spans="3:4" ht="12.95" customHeight="1">
      <c r="C5307" s="139"/>
      <c r="D5307" s="139"/>
    </row>
    <row r="5308" spans="3:4" ht="12.95" customHeight="1">
      <c r="C5308" s="139"/>
      <c r="D5308" s="139"/>
    </row>
    <row r="5309" spans="3:4" ht="12.95" customHeight="1">
      <c r="C5309" s="139"/>
      <c r="D5309" s="139"/>
    </row>
    <row r="5310" spans="3:4" ht="12.95" customHeight="1">
      <c r="C5310" s="139"/>
      <c r="D5310" s="139"/>
    </row>
    <row r="5311" spans="3:4" ht="12.95" customHeight="1">
      <c r="C5311" s="139"/>
      <c r="D5311" s="139"/>
    </row>
    <row r="5312" spans="3:4" ht="12.95" customHeight="1">
      <c r="C5312" s="139"/>
      <c r="D5312" s="139"/>
    </row>
    <row r="5313" spans="3:4" ht="12.95" customHeight="1">
      <c r="C5313" s="139"/>
      <c r="D5313" s="139"/>
    </row>
    <row r="5314" spans="3:4" ht="12.95" customHeight="1">
      <c r="C5314" s="139"/>
      <c r="D5314" s="139"/>
    </row>
    <row r="5315" spans="3:4" ht="12.95" customHeight="1">
      <c r="C5315" s="139"/>
      <c r="D5315" s="139"/>
    </row>
    <row r="5316" spans="3:4" ht="12.95" customHeight="1">
      <c r="C5316" s="139"/>
      <c r="D5316" s="139"/>
    </row>
    <row r="5317" spans="3:4" ht="12.95" customHeight="1">
      <c r="C5317" s="139"/>
      <c r="D5317" s="139"/>
    </row>
    <row r="5318" spans="3:4" ht="12.95" customHeight="1">
      <c r="C5318" s="139"/>
      <c r="D5318" s="139"/>
    </row>
    <row r="5319" spans="3:4" ht="12.95" customHeight="1">
      <c r="C5319" s="139"/>
      <c r="D5319" s="139"/>
    </row>
    <row r="5320" spans="3:4" ht="12.95" customHeight="1">
      <c r="C5320" s="139"/>
      <c r="D5320" s="139"/>
    </row>
    <row r="5321" spans="3:4" ht="12.95" customHeight="1">
      <c r="C5321" s="139"/>
      <c r="D5321" s="139"/>
    </row>
    <row r="5322" spans="3:4" ht="12.95" customHeight="1">
      <c r="C5322" s="139"/>
      <c r="D5322" s="139"/>
    </row>
    <row r="5323" spans="3:4" ht="12.95" customHeight="1">
      <c r="C5323" s="139"/>
      <c r="D5323" s="139"/>
    </row>
    <row r="5324" spans="3:4" ht="12.95" customHeight="1">
      <c r="C5324" s="139"/>
      <c r="D5324" s="139"/>
    </row>
    <row r="5325" spans="3:4" ht="12.95" customHeight="1">
      <c r="C5325" s="139"/>
      <c r="D5325" s="139"/>
    </row>
    <row r="5326" spans="3:4" ht="12.95" customHeight="1">
      <c r="C5326" s="139"/>
      <c r="D5326" s="139"/>
    </row>
    <row r="5327" spans="3:4" ht="12.95" customHeight="1">
      <c r="C5327" s="139"/>
      <c r="D5327" s="139"/>
    </row>
    <row r="5328" spans="3:4" ht="12.95" customHeight="1">
      <c r="C5328" s="139"/>
      <c r="D5328" s="139"/>
    </row>
    <row r="5329" spans="3:4" ht="12.95" customHeight="1">
      <c r="C5329" s="139"/>
      <c r="D5329" s="139"/>
    </row>
    <row r="5330" spans="3:4" ht="12.95" customHeight="1">
      <c r="C5330" s="139"/>
      <c r="D5330" s="139"/>
    </row>
    <row r="5331" spans="3:4" ht="12.95" customHeight="1">
      <c r="C5331" s="139"/>
      <c r="D5331" s="139"/>
    </row>
    <row r="5332" spans="3:4" ht="12.95" customHeight="1">
      <c r="C5332" s="139"/>
      <c r="D5332" s="139"/>
    </row>
    <row r="5333" spans="3:4" ht="12.95" customHeight="1">
      <c r="C5333" s="139"/>
      <c r="D5333" s="139"/>
    </row>
    <row r="5334" spans="3:4" ht="12.95" customHeight="1">
      <c r="C5334" s="139"/>
      <c r="D5334" s="139"/>
    </row>
    <row r="5335" spans="3:4" ht="12.95" customHeight="1">
      <c r="C5335" s="139"/>
      <c r="D5335" s="139"/>
    </row>
    <row r="5336" spans="3:4" ht="12.95" customHeight="1">
      <c r="C5336" s="139"/>
      <c r="D5336" s="139"/>
    </row>
    <row r="5337" spans="3:4" ht="12.95" customHeight="1">
      <c r="C5337" s="139"/>
      <c r="D5337" s="139"/>
    </row>
    <row r="5338" spans="3:4" ht="12.95" customHeight="1">
      <c r="C5338" s="139"/>
      <c r="D5338" s="139"/>
    </row>
    <row r="5339" spans="3:4" ht="12.95" customHeight="1">
      <c r="C5339" s="139"/>
      <c r="D5339" s="139"/>
    </row>
    <row r="5340" spans="3:4" ht="12.95" customHeight="1">
      <c r="C5340" s="139"/>
      <c r="D5340" s="139"/>
    </row>
    <row r="5341" spans="3:4" ht="12.95" customHeight="1">
      <c r="C5341" s="139"/>
      <c r="D5341" s="139"/>
    </row>
    <row r="5342" spans="3:4" ht="12.95" customHeight="1">
      <c r="C5342" s="139"/>
      <c r="D5342" s="139"/>
    </row>
    <row r="5343" spans="3:4" ht="12.95" customHeight="1">
      <c r="C5343" s="139"/>
      <c r="D5343" s="139"/>
    </row>
    <row r="5344" spans="3:4" ht="12.95" customHeight="1">
      <c r="C5344" s="139"/>
      <c r="D5344" s="139"/>
    </row>
    <row r="5345" spans="3:4" ht="12.95" customHeight="1">
      <c r="C5345" s="139"/>
      <c r="D5345" s="139"/>
    </row>
    <row r="5346" spans="3:4" ht="12.95" customHeight="1">
      <c r="C5346" s="139"/>
      <c r="D5346" s="139"/>
    </row>
    <row r="5347" spans="3:4" ht="12.95" customHeight="1">
      <c r="C5347" s="139"/>
      <c r="D5347" s="139"/>
    </row>
    <row r="5348" spans="3:4" ht="12.95" customHeight="1">
      <c r="C5348" s="139"/>
      <c r="D5348" s="139"/>
    </row>
    <row r="5349" spans="3:4" ht="12.95" customHeight="1">
      <c r="C5349" s="139"/>
      <c r="D5349" s="139"/>
    </row>
    <row r="5350" spans="3:4" ht="12.95" customHeight="1">
      <c r="C5350" s="139"/>
      <c r="D5350" s="139"/>
    </row>
    <row r="5351" spans="3:4" ht="12.95" customHeight="1">
      <c r="C5351" s="139"/>
      <c r="D5351" s="139"/>
    </row>
    <row r="5352" spans="3:4" ht="12.95" customHeight="1">
      <c r="C5352" s="139"/>
      <c r="D5352" s="139"/>
    </row>
    <row r="5353" spans="3:4" ht="12.95" customHeight="1">
      <c r="C5353" s="139"/>
      <c r="D5353" s="139"/>
    </row>
    <row r="5354" spans="3:4" ht="12.95" customHeight="1">
      <c r="C5354" s="139"/>
      <c r="D5354" s="139"/>
    </row>
    <row r="5355" spans="3:4" ht="12.95" customHeight="1">
      <c r="C5355" s="139"/>
      <c r="D5355" s="139"/>
    </row>
    <row r="5356" spans="3:4" ht="12.95" customHeight="1">
      <c r="C5356" s="139"/>
      <c r="D5356" s="139"/>
    </row>
    <row r="5357" spans="3:4" ht="12.95" customHeight="1">
      <c r="C5357" s="139"/>
      <c r="D5357" s="139"/>
    </row>
    <row r="5358" spans="3:4" ht="12.95" customHeight="1">
      <c r="C5358" s="139"/>
      <c r="D5358" s="139"/>
    </row>
    <row r="5359" spans="3:4" ht="12.95" customHeight="1">
      <c r="C5359" s="139"/>
      <c r="D5359" s="139"/>
    </row>
    <row r="5360" spans="3:4" ht="12.95" customHeight="1">
      <c r="C5360" s="139"/>
      <c r="D5360" s="139"/>
    </row>
    <row r="5361" spans="3:4" ht="12.95" customHeight="1">
      <c r="C5361" s="139"/>
      <c r="D5361" s="139"/>
    </row>
    <row r="5362" spans="3:4" ht="12.95" customHeight="1">
      <c r="C5362" s="139"/>
      <c r="D5362" s="139"/>
    </row>
    <row r="5363" spans="3:4" ht="12.95" customHeight="1">
      <c r="C5363" s="139"/>
      <c r="D5363" s="139"/>
    </row>
    <row r="5364" spans="3:4" ht="12.95" customHeight="1">
      <c r="C5364" s="139"/>
      <c r="D5364" s="139"/>
    </row>
    <row r="5365" spans="3:4" ht="12.95" customHeight="1">
      <c r="C5365" s="139"/>
      <c r="D5365" s="139"/>
    </row>
    <row r="5366" spans="3:4" ht="12.95" customHeight="1">
      <c r="C5366" s="139"/>
      <c r="D5366" s="139"/>
    </row>
    <row r="5367" spans="3:4" ht="12.95" customHeight="1">
      <c r="C5367" s="139"/>
      <c r="D5367" s="139"/>
    </row>
    <row r="5368" spans="3:4" ht="12.95" customHeight="1">
      <c r="C5368" s="139"/>
      <c r="D5368" s="139"/>
    </row>
    <row r="5369" spans="3:4" ht="12.95" customHeight="1">
      <c r="C5369" s="139"/>
      <c r="D5369" s="139"/>
    </row>
    <row r="5370" spans="3:4" ht="12.95" customHeight="1">
      <c r="C5370" s="139"/>
      <c r="D5370" s="139"/>
    </row>
    <row r="5371" spans="3:4" ht="12.95" customHeight="1">
      <c r="C5371" s="139"/>
      <c r="D5371" s="139"/>
    </row>
    <row r="5372" spans="3:4" ht="12.95" customHeight="1">
      <c r="C5372" s="139"/>
      <c r="D5372" s="139"/>
    </row>
    <row r="5373" spans="3:4" ht="12.95" customHeight="1">
      <c r="C5373" s="139"/>
      <c r="D5373" s="139"/>
    </row>
    <row r="5374" spans="3:4" ht="12.95" customHeight="1">
      <c r="C5374" s="139"/>
      <c r="D5374" s="139"/>
    </row>
    <row r="5375" spans="3:4" ht="12.95" customHeight="1">
      <c r="C5375" s="139"/>
      <c r="D5375" s="139"/>
    </row>
    <row r="5376" spans="3:4" ht="12.95" customHeight="1">
      <c r="C5376" s="139"/>
      <c r="D5376" s="139"/>
    </row>
    <row r="5377" spans="3:4" ht="12.95" customHeight="1">
      <c r="C5377" s="139"/>
      <c r="D5377" s="139"/>
    </row>
    <row r="5378" spans="3:4" ht="12.95" customHeight="1">
      <c r="C5378" s="139"/>
      <c r="D5378" s="139"/>
    </row>
    <row r="5379" spans="3:4" ht="12.95" customHeight="1">
      <c r="C5379" s="139"/>
      <c r="D5379" s="139"/>
    </row>
    <row r="5380" spans="3:4" ht="12.95" customHeight="1">
      <c r="C5380" s="139"/>
      <c r="D5380" s="139"/>
    </row>
    <row r="5381" spans="3:4" ht="12.95" customHeight="1">
      <c r="C5381" s="139"/>
      <c r="D5381" s="139"/>
    </row>
    <row r="5382" spans="3:4" ht="12.95" customHeight="1">
      <c r="C5382" s="139"/>
      <c r="D5382" s="139"/>
    </row>
    <row r="5383" spans="3:4" ht="12.95" customHeight="1">
      <c r="C5383" s="139"/>
      <c r="D5383" s="139"/>
    </row>
    <row r="5384" spans="3:4" ht="12.95" customHeight="1">
      <c r="C5384" s="139"/>
      <c r="D5384" s="139"/>
    </row>
    <row r="5385" spans="3:4" ht="12.95" customHeight="1">
      <c r="C5385" s="139"/>
      <c r="D5385" s="139"/>
    </row>
    <row r="5386" spans="3:4" ht="12.95" customHeight="1">
      <c r="C5386" s="139"/>
      <c r="D5386" s="139"/>
    </row>
    <row r="5387" spans="3:4" ht="12.95" customHeight="1">
      <c r="C5387" s="139"/>
      <c r="D5387" s="139"/>
    </row>
    <row r="5388" spans="3:4" ht="12.95" customHeight="1">
      <c r="C5388" s="139"/>
      <c r="D5388" s="139"/>
    </row>
    <row r="5389" spans="3:4" ht="12.95" customHeight="1">
      <c r="C5389" s="139"/>
      <c r="D5389" s="139"/>
    </row>
    <row r="5390" spans="3:4" ht="12.95" customHeight="1">
      <c r="C5390" s="139"/>
      <c r="D5390" s="139"/>
    </row>
    <row r="5391" spans="3:4" ht="12.95" customHeight="1">
      <c r="C5391" s="139"/>
      <c r="D5391" s="139"/>
    </row>
    <row r="5392" spans="3:4" ht="12.95" customHeight="1">
      <c r="C5392" s="139"/>
      <c r="D5392" s="139"/>
    </row>
    <row r="5393" spans="3:4" ht="12.95" customHeight="1">
      <c r="C5393" s="139"/>
      <c r="D5393" s="139"/>
    </row>
    <row r="5394" spans="3:4" ht="12.95" customHeight="1">
      <c r="C5394" s="139"/>
      <c r="D5394" s="139"/>
    </row>
    <row r="5395" spans="3:4" ht="12.95" customHeight="1">
      <c r="C5395" s="139"/>
      <c r="D5395" s="139"/>
    </row>
    <row r="5396" spans="3:4" ht="12.95" customHeight="1">
      <c r="C5396" s="139"/>
      <c r="D5396" s="139"/>
    </row>
    <row r="5397" spans="3:4" ht="12.95" customHeight="1">
      <c r="C5397" s="139"/>
      <c r="D5397" s="139"/>
    </row>
    <row r="5398" spans="3:4" ht="12.95" customHeight="1">
      <c r="C5398" s="139"/>
      <c r="D5398" s="139"/>
    </row>
    <row r="5399" spans="3:4" ht="12.95" customHeight="1">
      <c r="C5399" s="139"/>
      <c r="D5399" s="139"/>
    </row>
    <row r="5400" spans="3:4" ht="12.95" customHeight="1">
      <c r="C5400" s="139"/>
      <c r="D5400" s="139"/>
    </row>
    <row r="5401" spans="3:4" ht="12.95" customHeight="1">
      <c r="C5401" s="139"/>
      <c r="D5401" s="139"/>
    </row>
    <row r="5402" spans="3:4" ht="12.95" customHeight="1">
      <c r="C5402" s="139"/>
      <c r="D5402" s="139"/>
    </row>
    <row r="5403" spans="3:4" ht="12.95" customHeight="1">
      <c r="C5403" s="139"/>
      <c r="D5403" s="139"/>
    </row>
    <row r="5404" spans="3:4" ht="12.95" customHeight="1">
      <c r="C5404" s="139"/>
      <c r="D5404" s="139"/>
    </row>
    <row r="5405" spans="3:4" ht="12.95" customHeight="1">
      <c r="C5405" s="139"/>
      <c r="D5405" s="139"/>
    </row>
    <row r="5406" spans="3:4" ht="12.95" customHeight="1">
      <c r="C5406" s="139"/>
      <c r="D5406" s="139"/>
    </row>
    <row r="5407" spans="3:4" ht="12.95" customHeight="1">
      <c r="C5407" s="139"/>
      <c r="D5407" s="139"/>
    </row>
    <row r="5408" spans="3:4" ht="12.95" customHeight="1">
      <c r="C5408" s="139"/>
      <c r="D5408" s="139"/>
    </row>
    <row r="5409" spans="3:4" ht="12.95" customHeight="1">
      <c r="C5409" s="139"/>
      <c r="D5409" s="139"/>
    </row>
    <row r="5410" spans="3:4" ht="12.95" customHeight="1">
      <c r="C5410" s="139"/>
      <c r="D5410" s="139"/>
    </row>
    <row r="5411" spans="3:4" ht="12.95" customHeight="1">
      <c r="C5411" s="139"/>
      <c r="D5411" s="139"/>
    </row>
    <row r="5412" spans="3:4" ht="12.95" customHeight="1">
      <c r="C5412" s="139"/>
      <c r="D5412" s="139"/>
    </row>
    <row r="5413" spans="3:4" ht="12.95" customHeight="1">
      <c r="C5413" s="139"/>
      <c r="D5413" s="139"/>
    </row>
    <row r="5414" spans="3:4" ht="12.95" customHeight="1">
      <c r="C5414" s="139"/>
      <c r="D5414" s="139"/>
    </row>
    <row r="5415" spans="3:4" ht="12.95" customHeight="1">
      <c r="C5415" s="139"/>
      <c r="D5415" s="139"/>
    </row>
    <row r="5416" spans="3:4" ht="12.95" customHeight="1">
      <c r="C5416" s="139"/>
      <c r="D5416" s="139"/>
    </row>
    <row r="5417" spans="3:4" ht="12.95" customHeight="1">
      <c r="C5417" s="139"/>
      <c r="D5417" s="139"/>
    </row>
    <row r="5418" spans="3:4" ht="12.95" customHeight="1">
      <c r="C5418" s="139"/>
      <c r="D5418" s="139"/>
    </row>
    <row r="5419" spans="3:4" ht="12.95" customHeight="1">
      <c r="C5419" s="139"/>
      <c r="D5419" s="139"/>
    </row>
    <row r="5420" spans="3:4" ht="12.95" customHeight="1">
      <c r="C5420" s="139"/>
      <c r="D5420" s="139"/>
    </row>
    <row r="5421" spans="3:4" ht="12.95" customHeight="1">
      <c r="C5421" s="139"/>
      <c r="D5421" s="139"/>
    </row>
    <row r="5422" spans="3:4" ht="12.95" customHeight="1">
      <c r="C5422" s="139"/>
      <c r="D5422" s="139"/>
    </row>
    <row r="5423" spans="3:4" ht="12.95" customHeight="1">
      <c r="C5423" s="139"/>
      <c r="D5423" s="139"/>
    </row>
    <row r="5424" spans="3:4" ht="12.95" customHeight="1">
      <c r="C5424" s="139"/>
      <c r="D5424" s="139"/>
    </row>
    <row r="5425" spans="3:4" ht="12.95" customHeight="1">
      <c r="C5425" s="139"/>
      <c r="D5425" s="139"/>
    </row>
    <row r="5426" spans="3:4" ht="12.95" customHeight="1">
      <c r="C5426" s="139"/>
      <c r="D5426" s="139"/>
    </row>
    <row r="5427" spans="3:4" ht="12.95" customHeight="1">
      <c r="C5427" s="139"/>
      <c r="D5427" s="139"/>
    </row>
    <row r="5428" spans="3:4" ht="12.95" customHeight="1">
      <c r="C5428" s="139"/>
      <c r="D5428" s="139"/>
    </row>
    <row r="5429" spans="3:4" ht="12.95" customHeight="1">
      <c r="C5429" s="139"/>
      <c r="D5429" s="139"/>
    </row>
    <row r="5430" spans="3:4" ht="12.95" customHeight="1">
      <c r="C5430" s="139"/>
      <c r="D5430" s="139"/>
    </row>
    <row r="5431" spans="3:4" ht="12.95" customHeight="1">
      <c r="C5431" s="139"/>
      <c r="D5431" s="139"/>
    </row>
    <row r="5432" spans="3:4" ht="12.95" customHeight="1">
      <c r="C5432" s="139"/>
      <c r="D5432" s="139"/>
    </row>
    <row r="5433" spans="3:4" ht="12.95" customHeight="1">
      <c r="C5433" s="139"/>
      <c r="D5433" s="139"/>
    </row>
    <row r="5434" spans="3:4" ht="12.95" customHeight="1">
      <c r="C5434" s="139"/>
      <c r="D5434" s="139"/>
    </row>
    <row r="5435" spans="3:4" ht="12.95" customHeight="1">
      <c r="C5435" s="139"/>
      <c r="D5435" s="139"/>
    </row>
    <row r="5436" spans="3:4" ht="12.95" customHeight="1">
      <c r="C5436" s="139"/>
      <c r="D5436" s="139"/>
    </row>
    <row r="5437" spans="3:4" ht="12.95" customHeight="1">
      <c r="C5437" s="139"/>
      <c r="D5437" s="139"/>
    </row>
    <row r="5438" spans="3:4" ht="12.95" customHeight="1">
      <c r="C5438" s="139"/>
      <c r="D5438" s="139"/>
    </row>
    <row r="5439" spans="3:4" ht="12.95" customHeight="1">
      <c r="C5439" s="139"/>
      <c r="D5439" s="139"/>
    </row>
    <row r="5440" spans="3:4" ht="12.95" customHeight="1">
      <c r="C5440" s="139"/>
      <c r="D5440" s="139"/>
    </row>
    <row r="5441" spans="3:4" ht="12.95" customHeight="1">
      <c r="C5441" s="139"/>
      <c r="D5441" s="139"/>
    </row>
    <row r="5442" spans="3:4" ht="12.95" customHeight="1">
      <c r="C5442" s="139"/>
      <c r="D5442" s="139"/>
    </row>
    <row r="5443" spans="3:4" ht="12.95" customHeight="1">
      <c r="C5443" s="139"/>
      <c r="D5443" s="139"/>
    </row>
    <row r="5444" spans="3:4" ht="12.95" customHeight="1">
      <c r="C5444" s="139"/>
      <c r="D5444" s="139"/>
    </row>
    <row r="5445" spans="3:4" ht="12.95" customHeight="1">
      <c r="C5445" s="139"/>
      <c r="D5445" s="139"/>
    </row>
    <row r="5446" spans="3:4" ht="12.95" customHeight="1">
      <c r="C5446" s="139"/>
      <c r="D5446" s="139"/>
    </row>
    <row r="5447" spans="3:4" ht="12.95" customHeight="1">
      <c r="C5447" s="139"/>
      <c r="D5447" s="139"/>
    </row>
    <row r="5448" spans="3:4" ht="12.95" customHeight="1">
      <c r="C5448" s="139"/>
      <c r="D5448" s="139"/>
    </row>
    <row r="5449" spans="3:4" ht="12.95" customHeight="1">
      <c r="C5449" s="139"/>
      <c r="D5449" s="139"/>
    </row>
    <row r="5450" spans="3:4" ht="12.95" customHeight="1">
      <c r="C5450" s="139"/>
      <c r="D5450" s="139"/>
    </row>
    <row r="5451" spans="3:4" ht="12.95" customHeight="1">
      <c r="C5451" s="139"/>
      <c r="D5451" s="139"/>
    </row>
    <row r="5452" spans="3:4" ht="12.95" customHeight="1">
      <c r="C5452" s="139"/>
      <c r="D5452" s="139"/>
    </row>
    <row r="5453" spans="3:4" ht="12.95" customHeight="1">
      <c r="C5453" s="139"/>
      <c r="D5453" s="139"/>
    </row>
    <row r="5454" spans="3:4" ht="12.95" customHeight="1">
      <c r="C5454" s="139"/>
      <c r="D5454" s="139"/>
    </row>
    <row r="5455" spans="3:4" ht="12.95" customHeight="1">
      <c r="C5455" s="139"/>
      <c r="D5455" s="139"/>
    </row>
    <row r="5456" spans="3:4" ht="12.95" customHeight="1">
      <c r="C5456" s="139"/>
      <c r="D5456" s="139"/>
    </row>
    <row r="5457" spans="3:4" ht="12.95" customHeight="1">
      <c r="C5457" s="139"/>
      <c r="D5457" s="139"/>
    </row>
    <row r="5458" spans="3:4" ht="12.95" customHeight="1">
      <c r="C5458" s="139"/>
      <c r="D5458" s="139"/>
    </row>
    <row r="5459" spans="3:4" ht="12.95" customHeight="1">
      <c r="C5459" s="139"/>
      <c r="D5459" s="139"/>
    </row>
    <row r="5460" spans="3:4" ht="12.95" customHeight="1">
      <c r="C5460" s="139"/>
      <c r="D5460" s="139"/>
    </row>
    <row r="5461" spans="3:4" ht="12.95" customHeight="1">
      <c r="C5461" s="139"/>
      <c r="D5461" s="139"/>
    </row>
    <row r="5462" spans="3:4" ht="12.95" customHeight="1">
      <c r="C5462" s="139"/>
      <c r="D5462" s="139"/>
    </row>
    <row r="5463" spans="3:4" ht="12.95" customHeight="1">
      <c r="C5463" s="139"/>
      <c r="D5463" s="139"/>
    </row>
    <row r="5464" spans="3:4" ht="12.95" customHeight="1">
      <c r="C5464" s="139"/>
      <c r="D5464" s="139"/>
    </row>
    <row r="5465" spans="3:4" ht="12.95" customHeight="1">
      <c r="C5465" s="139"/>
      <c r="D5465" s="139"/>
    </row>
    <row r="5466" spans="3:4" ht="12.95" customHeight="1">
      <c r="C5466" s="139"/>
      <c r="D5466" s="139"/>
    </row>
    <row r="5467" spans="3:4" ht="12.95" customHeight="1">
      <c r="C5467" s="139"/>
      <c r="D5467" s="139"/>
    </row>
    <row r="5468" spans="3:4" ht="12.95" customHeight="1">
      <c r="C5468" s="139"/>
      <c r="D5468" s="139"/>
    </row>
    <row r="5469" spans="3:4" ht="12.95" customHeight="1">
      <c r="C5469" s="139"/>
      <c r="D5469" s="139"/>
    </row>
    <row r="5470" spans="3:4" ht="12.95" customHeight="1">
      <c r="C5470" s="139"/>
      <c r="D5470" s="139"/>
    </row>
    <row r="5471" spans="3:4" ht="12.95" customHeight="1">
      <c r="C5471" s="139"/>
      <c r="D5471" s="139"/>
    </row>
    <row r="5472" spans="3:4" ht="12.95" customHeight="1">
      <c r="C5472" s="139"/>
      <c r="D5472" s="139"/>
    </row>
    <row r="5473" spans="3:4" ht="12.95" customHeight="1">
      <c r="C5473" s="139"/>
      <c r="D5473" s="139"/>
    </row>
    <row r="5474" spans="3:4" ht="12.95" customHeight="1">
      <c r="C5474" s="139"/>
      <c r="D5474" s="139"/>
    </row>
    <row r="5475" spans="3:4" ht="12.95" customHeight="1">
      <c r="C5475" s="139"/>
      <c r="D5475" s="139"/>
    </row>
    <row r="5476" spans="3:4" ht="12.95" customHeight="1">
      <c r="C5476" s="139"/>
      <c r="D5476" s="139"/>
    </row>
    <row r="5477" spans="3:4" ht="12.95" customHeight="1">
      <c r="C5477" s="139"/>
      <c r="D5477" s="139"/>
    </row>
    <row r="5478" spans="3:4" ht="12.95" customHeight="1">
      <c r="C5478" s="139"/>
      <c r="D5478" s="139"/>
    </row>
    <row r="5479" spans="3:4" ht="12.95" customHeight="1">
      <c r="C5479" s="139"/>
      <c r="D5479" s="139"/>
    </row>
    <row r="5480" spans="3:4" ht="12.95" customHeight="1">
      <c r="C5480" s="139"/>
      <c r="D5480" s="139"/>
    </row>
    <row r="5481" spans="3:4" ht="12.95" customHeight="1">
      <c r="C5481" s="139"/>
      <c r="D5481" s="139"/>
    </row>
    <row r="5482" spans="3:4" ht="12.95" customHeight="1">
      <c r="C5482" s="139"/>
      <c r="D5482" s="139"/>
    </row>
    <row r="5483" spans="3:4" ht="12.95" customHeight="1">
      <c r="C5483" s="139"/>
      <c r="D5483" s="139"/>
    </row>
    <row r="5484" spans="3:4" ht="12.95" customHeight="1">
      <c r="C5484" s="139"/>
      <c r="D5484" s="139"/>
    </row>
    <row r="5485" spans="3:4" ht="12.95" customHeight="1">
      <c r="C5485" s="139"/>
      <c r="D5485" s="139"/>
    </row>
    <row r="5486" spans="3:4" ht="12.95" customHeight="1">
      <c r="C5486" s="139"/>
      <c r="D5486" s="139"/>
    </row>
    <row r="5487" spans="3:4" ht="12.95" customHeight="1">
      <c r="C5487" s="139"/>
      <c r="D5487" s="139"/>
    </row>
    <row r="5488" spans="3:4" ht="12.95" customHeight="1">
      <c r="C5488" s="139"/>
      <c r="D5488" s="139"/>
    </row>
    <row r="5489" spans="3:4" ht="12.95" customHeight="1">
      <c r="C5489" s="139"/>
      <c r="D5489" s="139"/>
    </row>
    <row r="5490" spans="3:4" ht="12.95" customHeight="1">
      <c r="C5490" s="139"/>
      <c r="D5490" s="139"/>
    </row>
    <row r="5491" spans="3:4" ht="12.95" customHeight="1">
      <c r="C5491" s="139"/>
      <c r="D5491" s="139"/>
    </row>
    <row r="5492" spans="3:4" ht="12.95" customHeight="1">
      <c r="C5492" s="139"/>
      <c r="D5492" s="139"/>
    </row>
    <row r="5493" spans="3:4" ht="12.95" customHeight="1">
      <c r="C5493" s="139"/>
      <c r="D5493" s="139"/>
    </row>
    <row r="5494" spans="3:4" ht="12.95" customHeight="1">
      <c r="C5494" s="139"/>
      <c r="D5494" s="139"/>
    </row>
    <row r="5495" spans="3:4" ht="12.95" customHeight="1">
      <c r="C5495" s="139"/>
      <c r="D5495" s="139"/>
    </row>
    <row r="5496" spans="3:4" ht="12.95" customHeight="1">
      <c r="C5496" s="139"/>
      <c r="D5496" s="139"/>
    </row>
    <row r="5497" spans="3:4" ht="12.95" customHeight="1">
      <c r="C5497" s="139"/>
      <c r="D5497" s="139"/>
    </row>
    <row r="5498" spans="3:4" ht="12.95" customHeight="1">
      <c r="C5498" s="139"/>
      <c r="D5498" s="139"/>
    </row>
    <row r="5499" spans="3:4" ht="12.95" customHeight="1">
      <c r="C5499" s="139"/>
      <c r="D5499" s="139"/>
    </row>
    <row r="5500" spans="3:4" ht="12.95" customHeight="1">
      <c r="C5500" s="139"/>
      <c r="D5500" s="139"/>
    </row>
    <row r="5501" spans="3:4" ht="12.95" customHeight="1">
      <c r="C5501" s="139"/>
      <c r="D5501" s="139"/>
    </row>
    <row r="5502" spans="3:4" ht="12.95" customHeight="1">
      <c r="C5502" s="139"/>
      <c r="D5502" s="139"/>
    </row>
    <row r="5503" spans="3:4" ht="12.95" customHeight="1">
      <c r="C5503" s="139"/>
      <c r="D5503" s="139"/>
    </row>
    <row r="5504" spans="3:4" ht="12.95" customHeight="1">
      <c r="C5504" s="139"/>
      <c r="D5504" s="139"/>
    </row>
    <row r="5505" spans="3:4" ht="12.95" customHeight="1">
      <c r="C5505" s="139"/>
      <c r="D5505" s="139"/>
    </row>
    <row r="5506" spans="3:4" ht="12.95" customHeight="1">
      <c r="C5506" s="139"/>
      <c r="D5506" s="139"/>
    </row>
    <row r="5507" spans="3:4" ht="12.95" customHeight="1">
      <c r="C5507" s="139"/>
      <c r="D5507" s="139"/>
    </row>
    <row r="5508" spans="3:4" ht="12.95" customHeight="1">
      <c r="C5508" s="139"/>
      <c r="D5508" s="139"/>
    </row>
    <row r="5509" spans="3:4" ht="12.95" customHeight="1">
      <c r="C5509" s="139"/>
      <c r="D5509" s="139"/>
    </row>
    <row r="5510" spans="3:4" ht="12.95" customHeight="1">
      <c r="C5510" s="139"/>
      <c r="D5510" s="139"/>
    </row>
    <row r="5511" spans="3:4" ht="12.95" customHeight="1">
      <c r="C5511" s="139"/>
      <c r="D5511" s="139"/>
    </row>
    <row r="5512" spans="3:4" ht="12.95" customHeight="1">
      <c r="C5512" s="139"/>
      <c r="D5512" s="139"/>
    </row>
    <row r="5513" spans="3:4" ht="12.95" customHeight="1">
      <c r="C5513" s="139"/>
      <c r="D5513" s="139"/>
    </row>
    <row r="5514" spans="3:4" ht="12.95" customHeight="1">
      <c r="C5514" s="139"/>
      <c r="D5514" s="139"/>
    </row>
    <row r="5515" spans="3:4" ht="12.95" customHeight="1">
      <c r="C5515" s="139"/>
      <c r="D5515" s="139"/>
    </row>
    <row r="5516" spans="3:4" ht="12.95" customHeight="1">
      <c r="C5516" s="139"/>
      <c r="D5516" s="139"/>
    </row>
    <row r="5517" spans="3:4" ht="12.95" customHeight="1">
      <c r="C5517" s="139"/>
      <c r="D5517" s="139"/>
    </row>
    <row r="5518" spans="3:4" ht="12.95" customHeight="1">
      <c r="C5518" s="139"/>
      <c r="D5518" s="139"/>
    </row>
    <row r="5519" spans="3:4" ht="12.95" customHeight="1">
      <c r="C5519" s="139"/>
      <c r="D5519" s="139"/>
    </row>
    <row r="5520" spans="3:4" ht="12.95" customHeight="1">
      <c r="C5520" s="139"/>
      <c r="D5520" s="139"/>
    </row>
    <row r="5521" spans="3:4" ht="12.95" customHeight="1">
      <c r="C5521" s="139"/>
      <c r="D5521" s="139"/>
    </row>
    <row r="5522" spans="3:4" ht="12.95" customHeight="1">
      <c r="C5522" s="139"/>
      <c r="D5522" s="139"/>
    </row>
    <row r="5523" spans="3:4" ht="12.95" customHeight="1">
      <c r="C5523" s="139"/>
      <c r="D5523" s="139"/>
    </row>
    <row r="5524" spans="3:4" ht="12.95" customHeight="1">
      <c r="C5524" s="139"/>
      <c r="D5524" s="139"/>
    </row>
    <row r="5525" spans="3:4" ht="12.95" customHeight="1">
      <c r="C5525" s="139"/>
      <c r="D5525" s="139"/>
    </row>
    <row r="5526" spans="3:4" ht="12.95" customHeight="1">
      <c r="C5526" s="139"/>
      <c r="D5526" s="139"/>
    </row>
    <row r="5527" spans="3:4" ht="12.95" customHeight="1">
      <c r="C5527" s="139"/>
      <c r="D5527" s="139"/>
    </row>
    <row r="5528" spans="3:4" ht="12.95" customHeight="1">
      <c r="C5528" s="139"/>
      <c r="D5528" s="139"/>
    </row>
    <row r="5529" spans="3:4" ht="12.95" customHeight="1">
      <c r="C5529" s="139"/>
      <c r="D5529" s="139"/>
    </row>
    <row r="5530" spans="3:4" ht="12.95" customHeight="1">
      <c r="C5530" s="139"/>
      <c r="D5530" s="139"/>
    </row>
    <row r="5531" spans="3:4" ht="12.95" customHeight="1">
      <c r="C5531" s="139"/>
      <c r="D5531" s="139"/>
    </row>
    <row r="5532" spans="3:4" ht="12.95" customHeight="1">
      <c r="C5532" s="139"/>
      <c r="D5532" s="139"/>
    </row>
    <row r="5533" spans="3:4" ht="12.95" customHeight="1">
      <c r="C5533" s="139"/>
      <c r="D5533" s="139"/>
    </row>
    <row r="5534" spans="3:4" ht="12.95" customHeight="1">
      <c r="C5534" s="139"/>
      <c r="D5534" s="139"/>
    </row>
    <row r="5535" spans="3:4" ht="12.95" customHeight="1">
      <c r="C5535" s="139"/>
      <c r="D5535" s="139"/>
    </row>
    <row r="5536" spans="3:4" ht="12.95" customHeight="1">
      <c r="C5536" s="139"/>
      <c r="D5536" s="139"/>
    </row>
    <row r="5537" spans="3:4" ht="12.95" customHeight="1">
      <c r="C5537" s="139"/>
      <c r="D5537" s="139"/>
    </row>
    <row r="5538" spans="3:4" ht="12.95" customHeight="1">
      <c r="C5538" s="139"/>
      <c r="D5538" s="139"/>
    </row>
    <row r="5539" spans="3:4" ht="12.95" customHeight="1">
      <c r="C5539" s="139"/>
      <c r="D5539" s="139"/>
    </row>
    <row r="5540" spans="3:4" ht="12.95" customHeight="1">
      <c r="C5540" s="139"/>
      <c r="D5540" s="139"/>
    </row>
    <row r="5541" spans="3:4" ht="12.95" customHeight="1">
      <c r="C5541" s="139"/>
      <c r="D5541" s="139"/>
    </row>
    <row r="5542" spans="3:4" ht="12.95" customHeight="1">
      <c r="C5542" s="139"/>
      <c r="D5542" s="139"/>
    </row>
    <row r="5543" spans="3:4" ht="12.95" customHeight="1">
      <c r="C5543" s="139"/>
      <c r="D5543" s="139"/>
    </row>
    <row r="5544" spans="3:4" ht="12.95" customHeight="1">
      <c r="C5544" s="139"/>
      <c r="D5544" s="139"/>
    </row>
    <row r="5545" spans="3:4" ht="12.95" customHeight="1">
      <c r="C5545" s="139"/>
      <c r="D5545" s="139"/>
    </row>
    <row r="5546" spans="3:4" ht="12.95" customHeight="1">
      <c r="C5546" s="139"/>
      <c r="D5546" s="139"/>
    </row>
    <row r="5547" spans="3:4" ht="12.95" customHeight="1">
      <c r="C5547" s="139"/>
      <c r="D5547" s="139"/>
    </row>
    <row r="5548" spans="3:4" ht="12.95" customHeight="1">
      <c r="C5548" s="139"/>
      <c r="D5548" s="139"/>
    </row>
    <row r="5549" spans="3:4" ht="12.95" customHeight="1">
      <c r="C5549" s="139"/>
      <c r="D5549" s="139"/>
    </row>
    <row r="5550" spans="3:4" ht="12.95" customHeight="1">
      <c r="C5550" s="139"/>
      <c r="D5550" s="139"/>
    </row>
    <row r="5551" spans="3:4" ht="12.95" customHeight="1">
      <c r="C5551" s="139"/>
      <c r="D5551" s="139"/>
    </row>
    <row r="5552" spans="3:4" ht="12.95" customHeight="1">
      <c r="C5552" s="139"/>
      <c r="D5552" s="139"/>
    </row>
    <row r="5553" spans="3:4" ht="12.95" customHeight="1">
      <c r="C5553" s="139"/>
      <c r="D5553" s="139"/>
    </row>
    <row r="5554" spans="3:4" ht="12.95" customHeight="1">
      <c r="C5554" s="139"/>
      <c r="D5554" s="139"/>
    </row>
    <row r="5555" spans="3:4" ht="12.95" customHeight="1">
      <c r="C5555" s="139"/>
      <c r="D5555" s="139"/>
    </row>
    <row r="5556" spans="3:4" ht="12.95" customHeight="1">
      <c r="C5556" s="139"/>
      <c r="D5556" s="139"/>
    </row>
    <row r="5557" spans="3:4" ht="12.95" customHeight="1">
      <c r="C5557" s="139"/>
      <c r="D5557" s="139"/>
    </row>
    <row r="5558" spans="3:4" ht="12.95" customHeight="1">
      <c r="C5558" s="139"/>
      <c r="D5558" s="139"/>
    </row>
    <row r="5559" spans="3:4" ht="12.95" customHeight="1">
      <c r="C5559" s="139"/>
      <c r="D5559" s="139"/>
    </row>
    <row r="5560" spans="3:4" ht="12.95" customHeight="1">
      <c r="C5560" s="139"/>
      <c r="D5560" s="139"/>
    </row>
    <row r="5561" spans="3:4" ht="12.95" customHeight="1">
      <c r="C5561" s="139"/>
      <c r="D5561" s="139"/>
    </row>
    <row r="5562" spans="3:4" ht="12.95" customHeight="1">
      <c r="C5562" s="139"/>
      <c r="D5562" s="139"/>
    </row>
    <row r="5563" spans="3:4" ht="12.95" customHeight="1">
      <c r="C5563" s="139"/>
      <c r="D5563" s="139"/>
    </row>
    <row r="5564" spans="3:4" ht="12.95" customHeight="1">
      <c r="C5564" s="139"/>
      <c r="D5564" s="139"/>
    </row>
    <row r="5565" spans="3:4" ht="12.95" customHeight="1">
      <c r="C5565" s="139"/>
      <c r="D5565" s="139"/>
    </row>
    <row r="5566" spans="3:4" ht="12.95" customHeight="1">
      <c r="C5566" s="139"/>
      <c r="D5566" s="139"/>
    </row>
    <row r="5567" spans="3:4" ht="12.95" customHeight="1">
      <c r="C5567" s="139"/>
      <c r="D5567" s="139"/>
    </row>
    <row r="5568" spans="3:4" ht="12.95" customHeight="1">
      <c r="C5568" s="139"/>
      <c r="D5568" s="139"/>
    </row>
    <row r="5569" spans="3:4" ht="12.95" customHeight="1">
      <c r="C5569" s="139"/>
      <c r="D5569" s="139"/>
    </row>
    <row r="5570" spans="3:4" ht="12.95" customHeight="1">
      <c r="C5570" s="139"/>
      <c r="D5570" s="139"/>
    </row>
    <row r="5571" spans="3:4" ht="12.95" customHeight="1">
      <c r="C5571" s="139"/>
      <c r="D5571" s="139"/>
    </row>
    <row r="5572" spans="3:4" ht="12.95" customHeight="1">
      <c r="C5572" s="139"/>
      <c r="D5572" s="139"/>
    </row>
    <row r="5573" spans="3:4" ht="12.95" customHeight="1">
      <c r="C5573" s="139"/>
      <c r="D5573" s="139"/>
    </row>
    <row r="5574" spans="3:4" ht="12.95" customHeight="1">
      <c r="C5574" s="139"/>
      <c r="D5574" s="139"/>
    </row>
    <row r="5575" spans="3:4" ht="12.95" customHeight="1">
      <c r="C5575" s="139"/>
      <c r="D5575" s="139"/>
    </row>
    <row r="5576" spans="3:4" ht="12.95" customHeight="1">
      <c r="C5576" s="139"/>
      <c r="D5576" s="139"/>
    </row>
    <row r="5577" spans="3:4" ht="12.95" customHeight="1">
      <c r="C5577" s="139"/>
      <c r="D5577" s="139"/>
    </row>
    <row r="5578" spans="3:4" ht="12.95" customHeight="1">
      <c r="C5578" s="139"/>
      <c r="D5578" s="139"/>
    </row>
    <row r="5579" spans="3:4" ht="12.95" customHeight="1">
      <c r="C5579" s="139"/>
      <c r="D5579" s="139"/>
    </row>
    <row r="5580" spans="3:4" ht="12.95" customHeight="1">
      <c r="C5580" s="139"/>
      <c r="D5580" s="139"/>
    </row>
    <row r="5581" spans="3:4" ht="12.95" customHeight="1">
      <c r="C5581" s="139"/>
      <c r="D5581" s="139"/>
    </row>
    <row r="5582" spans="3:4" ht="12.95" customHeight="1">
      <c r="C5582" s="139"/>
      <c r="D5582" s="139"/>
    </row>
    <row r="5583" spans="3:4" ht="12.95" customHeight="1">
      <c r="C5583" s="139"/>
      <c r="D5583" s="139"/>
    </row>
    <row r="5584" spans="3:4" ht="12.95" customHeight="1">
      <c r="C5584" s="139"/>
      <c r="D5584" s="139"/>
    </row>
    <row r="5585" spans="3:4" ht="12.95" customHeight="1">
      <c r="C5585" s="139"/>
      <c r="D5585" s="139"/>
    </row>
    <row r="5586" spans="3:4" ht="12.95" customHeight="1">
      <c r="C5586" s="139"/>
      <c r="D5586" s="139"/>
    </row>
    <row r="5587" spans="3:4" ht="12.95" customHeight="1">
      <c r="C5587" s="139"/>
      <c r="D5587" s="139"/>
    </row>
    <row r="5588" spans="3:4" ht="12.95" customHeight="1">
      <c r="C5588" s="139"/>
      <c r="D5588" s="139"/>
    </row>
    <row r="5589" spans="3:4" ht="12.95" customHeight="1">
      <c r="C5589" s="139"/>
      <c r="D5589" s="139"/>
    </row>
    <row r="5590" spans="3:4" ht="12.95" customHeight="1">
      <c r="C5590" s="139"/>
      <c r="D5590" s="139"/>
    </row>
    <row r="5591" spans="3:4" ht="12.95" customHeight="1">
      <c r="C5591" s="139"/>
      <c r="D5591" s="139"/>
    </row>
    <row r="5592" spans="3:4" ht="12.95" customHeight="1">
      <c r="C5592" s="139"/>
      <c r="D5592" s="139"/>
    </row>
    <row r="5593" spans="3:4" ht="12.95" customHeight="1">
      <c r="C5593" s="139"/>
      <c r="D5593" s="139"/>
    </row>
    <row r="5594" spans="3:4" ht="12.95" customHeight="1">
      <c r="C5594" s="139"/>
      <c r="D5594" s="139"/>
    </row>
    <row r="5595" spans="3:4" ht="12.95" customHeight="1">
      <c r="C5595" s="139"/>
      <c r="D5595" s="139"/>
    </row>
    <row r="5596" spans="3:4" ht="12.95" customHeight="1">
      <c r="C5596" s="139"/>
      <c r="D5596" s="139"/>
    </row>
    <row r="5597" spans="3:4" ht="12.95" customHeight="1">
      <c r="C5597" s="139"/>
      <c r="D5597" s="139"/>
    </row>
    <row r="5598" spans="3:4" ht="12.95" customHeight="1">
      <c r="C5598" s="139"/>
      <c r="D5598" s="139"/>
    </row>
    <row r="5599" spans="3:4" ht="12.95" customHeight="1">
      <c r="C5599" s="139"/>
      <c r="D5599" s="139"/>
    </row>
    <row r="5600" spans="3:4" ht="12.95" customHeight="1">
      <c r="C5600" s="139"/>
      <c r="D5600" s="139"/>
    </row>
    <row r="5601" spans="3:4" ht="12.95" customHeight="1">
      <c r="C5601" s="139"/>
      <c r="D5601" s="139"/>
    </row>
    <row r="5602" spans="3:4" ht="12.95" customHeight="1">
      <c r="C5602" s="139"/>
      <c r="D5602" s="139"/>
    </row>
    <row r="5603" spans="3:4" ht="12.95" customHeight="1">
      <c r="C5603" s="139"/>
      <c r="D5603" s="139"/>
    </row>
    <row r="5604" spans="3:4" ht="12.95" customHeight="1">
      <c r="C5604" s="139"/>
      <c r="D5604" s="139"/>
    </row>
    <row r="5605" spans="3:4" ht="12.95" customHeight="1">
      <c r="C5605" s="139"/>
      <c r="D5605" s="139"/>
    </row>
    <row r="5606" spans="3:4" ht="12.95" customHeight="1">
      <c r="C5606" s="139"/>
      <c r="D5606" s="139"/>
    </row>
    <row r="5607" spans="3:4" ht="12.95" customHeight="1">
      <c r="C5607" s="139"/>
      <c r="D5607" s="139"/>
    </row>
    <row r="5608" spans="3:4" ht="12.95" customHeight="1">
      <c r="C5608" s="139"/>
      <c r="D5608" s="139"/>
    </row>
    <row r="5609" spans="3:4" ht="12.95" customHeight="1">
      <c r="C5609" s="139"/>
      <c r="D5609" s="139"/>
    </row>
    <row r="5610" spans="3:4" ht="12.95" customHeight="1">
      <c r="C5610" s="139"/>
      <c r="D5610" s="139"/>
    </row>
    <row r="5611" spans="3:4" ht="12.95" customHeight="1">
      <c r="C5611" s="139"/>
      <c r="D5611" s="139"/>
    </row>
    <row r="5612" spans="3:4" ht="12.95" customHeight="1">
      <c r="C5612" s="139"/>
      <c r="D5612" s="139"/>
    </row>
    <row r="5613" spans="3:4" ht="12.95" customHeight="1">
      <c r="C5613" s="139"/>
      <c r="D5613" s="139"/>
    </row>
    <row r="5614" spans="3:4" ht="12.95" customHeight="1">
      <c r="C5614" s="139"/>
      <c r="D5614" s="139"/>
    </row>
    <row r="5615" spans="3:4" ht="12.95" customHeight="1">
      <c r="C5615" s="139"/>
      <c r="D5615" s="139"/>
    </row>
    <row r="5616" spans="3:4" ht="12.95" customHeight="1">
      <c r="C5616" s="139"/>
      <c r="D5616" s="139"/>
    </row>
    <row r="5617" spans="3:4" ht="12.95" customHeight="1">
      <c r="C5617" s="139"/>
      <c r="D5617" s="139"/>
    </row>
    <row r="5618" spans="3:4" ht="12.95" customHeight="1">
      <c r="C5618" s="139"/>
      <c r="D5618" s="139"/>
    </row>
    <row r="5619" spans="3:4" ht="12.95" customHeight="1">
      <c r="C5619" s="139"/>
      <c r="D5619" s="139"/>
    </row>
    <row r="5620" spans="3:4" ht="12.95" customHeight="1">
      <c r="C5620" s="139"/>
      <c r="D5620" s="139"/>
    </row>
    <row r="5621" spans="3:4" ht="12.95" customHeight="1">
      <c r="C5621" s="139"/>
      <c r="D5621" s="139"/>
    </row>
    <row r="5622" spans="3:4" ht="12.95" customHeight="1">
      <c r="C5622" s="139"/>
      <c r="D5622" s="139"/>
    </row>
    <row r="5623" spans="3:4" ht="12.95" customHeight="1">
      <c r="C5623" s="139"/>
      <c r="D5623" s="139"/>
    </row>
    <row r="5624" spans="3:4" ht="12.95" customHeight="1">
      <c r="C5624" s="139"/>
      <c r="D5624" s="139"/>
    </row>
    <row r="5625" spans="3:4" ht="12.95" customHeight="1">
      <c r="C5625" s="139"/>
      <c r="D5625" s="139"/>
    </row>
    <row r="5626" spans="3:4" ht="12.95" customHeight="1">
      <c r="C5626" s="139"/>
      <c r="D5626" s="139"/>
    </row>
    <row r="5627" spans="3:4" ht="12.95" customHeight="1">
      <c r="C5627" s="139"/>
      <c r="D5627" s="139"/>
    </row>
    <row r="5628" spans="3:4" ht="12.95" customHeight="1">
      <c r="C5628" s="139"/>
      <c r="D5628" s="139"/>
    </row>
    <row r="5629" spans="3:4" ht="12.95" customHeight="1">
      <c r="C5629" s="139"/>
      <c r="D5629" s="139"/>
    </row>
    <row r="5630" spans="3:4" ht="12.95" customHeight="1">
      <c r="C5630" s="139"/>
      <c r="D5630" s="139"/>
    </row>
    <row r="5631" spans="3:4" ht="12.95" customHeight="1">
      <c r="C5631" s="139"/>
      <c r="D5631" s="139"/>
    </row>
    <row r="5632" spans="3:4" ht="12.95" customHeight="1">
      <c r="C5632" s="139"/>
      <c r="D5632" s="139"/>
    </row>
    <row r="5633" spans="3:4" ht="12.95" customHeight="1">
      <c r="C5633" s="139"/>
      <c r="D5633" s="139"/>
    </row>
    <row r="5634" spans="3:4" ht="12.95" customHeight="1">
      <c r="C5634" s="139"/>
      <c r="D5634" s="139"/>
    </row>
    <row r="5635" spans="3:4" ht="12.95" customHeight="1">
      <c r="C5635" s="139"/>
      <c r="D5635" s="139"/>
    </row>
    <row r="5636" spans="3:4" ht="12.95" customHeight="1">
      <c r="C5636" s="139"/>
      <c r="D5636" s="139"/>
    </row>
    <row r="5637" spans="3:4" ht="12.95" customHeight="1">
      <c r="C5637" s="139"/>
      <c r="D5637" s="139"/>
    </row>
    <row r="5638" spans="3:4" ht="12.95" customHeight="1">
      <c r="C5638" s="139"/>
      <c r="D5638" s="139"/>
    </row>
    <row r="5639" spans="3:4" ht="12.95" customHeight="1">
      <c r="C5639" s="139"/>
      <c r="D5639" s="139"/>
    </row>
    <row r="5640" spans="3:4" ht="12.95" customHeight="1">
      <c r="C5640" s="139"/>
      <c r="D5640" s="139"/>
    </row>
    <row r="5641" spans="3:4" ht="12.95" customHeight="1">
      <c r="C5641" s="139"/>
      <c r="D5641" s="139"/>
    </row>
    <row r="5642" spans="3:4" ht="12.95" customHeight="1">
      <c r="C5642" s="139"/>
      <c r="D5642" s="139"/>
    </row>
    <row r="5643" spans="3:4" ht="12.95" customHeight="1">
      <c r="C5643" s="139"/>
      <c r="D5643" s="139"/>
    </row>
    <row r="5644" spans="3:4" ht="12.95" customHeight="1">
      <c r="C5644" s="139"/>
      <c r="D5644" s="139"/>
    </row>
    <row r="5645" spans="3:4" ht="12.95" customHeight="1">
      <c r="C5645" s="139"/>
      <c r="D5645" s="139"/>
    </row>
    <row r="5646" spans="3:4" ht="12.95" customHeight="1">
      <c r="C5646" s="139"/>
      <c r="D5646" s="139"/>
    </row>
    <row r="5647" spans="3:4" ht="12.95" customHeight="1">
      <c r="C5647" s="139"/>
      <c r="D5647" s="139"/>
    </row>
    <row r="5648" spans="3:4" ht="12.95" customHeight="1">
      <c r="C5648" s="139"/>
      <c r="D5648" s="139"/>
    </row>
    <row r="5649" spans="3:4" ht="12.95" customHeight="1">
      <c r="C5649" s="139"/>
      <c r="D5649" s="139"/>
    </row>
    <row r="5650" spans="3:4" ht="12.95" customHeight="1">
      <c r="C5650" s="139"/>
      <c r="D5650" s="139"/>
    </row>
    <row r="5651" spans="3:4" ht="12.95" customHeight="1">
      <c r="C5651" s="139"/>
      <c r="D5651" s="139"/>
    </row>
    <row r="5652" spans="3:4" ht="12.95" customHeight="1">
      <c r="C5652" s="139"/>
      <c r="D5652" s="139"/>
    </row>
    <row r="5653" spans="3:4" ht="12.95" customHeight="1">
      <c r="C5653" s="139"/>
      <c r="D5653" s="139"/>
    </row>
    <row r="5654" spans="3:4" ht="12.95" customHeight="1">
      <c r="C5654" s="139"/>
      <c r="D5654" s="139"/>
    </row>
    <row r="5655" spans="3:4" ht="12.95" customHeight="1">
      <c r="C5655" s="139"/>
      <c r="D5655" s="139"/>
    </row>
    <row r="5656" spans="3:4" ht="12.95" customHeight="1">
      <c r="C5656" s="139"/>
      <c r="D5656" s="139"/>
    </row>
    <row r="5657" spans="3:4" ht="12.95" customHeight="1">
      <c r="C5657" s="139"/>
      <c r="D5657" s="139"/>
    </row>
    <row r="5658" spans="3:4" ht="12.95" customHeight="1">
      <c r="C5658" s="139"/>
      <c r="D5658" s="139"/>
    </row>
    <row r="5659" spans="3:4" ht="12.95" customHeight="1">
      <c r="C5659" s="139"/>
      <c r="D5659" s="139"/>
    </row>
    <row r="5660" spans="3:4" ht="12.95" customHeight="1">
      <c r="C5660" s="139"/>
      <c r="D5660" s="139"/>
    </row>
    <row r="5661" spans="3:4" ht="12.95" customHeight="1">
      <c r="C5661" s="139"/>
      <c r="D5661" s="139"/>
    </row>
    <row r="5662" spans="3:4" ht="12.95" customHeight="1">
      <c r="C5662" s="139"/>
      <c r="D5662" s="139"/>
    </row>
    <row r="5663" spans="3:4" ht="12.95" customHeight="1">
      <c r="C5663" s="139"/>
      <c r="D5663" s="139"/>
    </row>
    <row r="5664" spans="3:4" ht="12.95" customHeight="1">
      <c r="C5664" s="139"/>
      <c r="D5664" s="139"/>
    </row>
    <row r="5665" spans="3:4" ht="12.95" customHeight="1">
      <c r="C5665" s="139"/>
      <c r="D5665" s="139"/>
    </row>
    <row r="5666" spans="3:4" ht="12.95" customHeight="1">
      <c r="C5666" s="139"/>
      <c r="D5666" s="139"/>
    </row>
    <row r="5667" spans="3:4" ht="12.95" customHeight="1">
      <c r="C5667" s="139"/>
      <c r="D5667" s="139"/>
    </row>
    <row r="5668" spans="3:4" ht="12.95" customHeight="1">
      <c r="C5668" s="139"/>
      <c r="D5668" s="139"/>
    </row>
    <row r="5669" spans="3:4" ht="12.95" customHeight="1">
      <c r="C5669" s="139"/>
      <c r="D5669" s="139"/>
    </row>
    <row r="5670" spans="3:4" ht="12.95" customHeight="1">
      <c r="C5670" s="139"/>
      <c r="D5670" s="139"/>
    </row>
    <row r="5671" spans="3:4" ht="12.95" customHeight="1">
      <c r="C5671" s="139"/>
      <c r="D5671" s="139"/>
    </row>
    <row r="5672" spans="3:4" ht="12.95" customHeight="1">
      <c r="C5672" s="139"/>
      <c r="D5672" s="139"/>
    </row>
    <row r="5673" spans="3:4" ht="12.95" customHeight="1">
      <c r="C5673" s="139"/>
      <c r="D5673" s="139"/>
    </row>
    <row r="5674" spans="3:4" ht="12.95" customHeight="1">
      <c r="C5674" s="139"/>
      <c r="D5674" s="139"/>
    </row>
    <row r="5675" spans="3:4" ht="12.95" customHeight="1">
      <c r="C5675" s="139"/>
      <c r="D5675" s="139"/>
    </row>
    <row r="5676" spans="3:4" ht="12.95" customHeight="1">
      <c r="C5676" s="139"/>
      <c r="D5676" s="139"/>
    </row>
    <row r="5677" spans="3:4" ht="12.95" customHeight="1">
      <c r="C5677" s="139"/>
      <c r="D5677" s="139"/>
    </row>
    <row r="5678" spans="3:4" ht="12.95" customHeight="1">
      <c r="C5678" s="139"/>
      <c r="D5678" s="139"/>
    </row>
    <row r="5679" spans="3:4" ht="12.95" customHeight="1">
      <c r="C5679" s="139"/>
      <c r="D5679" s="139"/>
    </row>
    <row r="5680" spans="3:4" ht="12.95" customHeight="1">
      <c r="C5680" s="139"/>
      <c r="D5680" s="139"/>
    </row>
    <row r="5681" spans="3:4" ht="12.95" customHeight="1">
      <c r="C5681" s="139"/>
      <c r="D5681" s="139"/>
    </row>
    <row r="5682" spans="3:4" ht="12.95" customHeight="1">
      <c r="C5682" s="139"/>
      <c r="D5682" s="139"/>
    </row>
    <row r="5683" spans="3:4" ht="12.95" customHeight="1">
      <c r="C5683" s="139"/>
      <c r="D5683" s="139"/>
    </row>
    <row r="5684" spans="3:4" ht="12.95" customHeight="1">
      <c r="C5684" s="139"/>
      <c r="D5684" s="139"/>
    </row>
    <row r="5685" spans="3:4" ht="12.95" customHeight="1">
      <c r="C5685" s="139"/>
      <c r="D5685" s="139"/>
    </row>
    <row r="5686" spans="3:4" ht="12.95" customHeight="1">
      <c r="C5686" s="139"/>
      <c r="D5686" s="139"/>
    </row>
    <row r="5687" spans="3:4" ht="12.95" customHeight="1">
      <c r="C5687" s="139"/>
      <c r="D5687" s="139"/>
    </row>
    <row r="5688" spans="3:4" ht="12.95" customHeight="1">
      <c r="C5688" s="139"/>
      <c r="D5688" s="139"/>
    </row>
    <row r="5689" spans="3:4" ht="12.95" customHeight="1">
      <c r="C5689" s="139"/>
      <c r="D5689" s="139"/>
    </row>
    <row r="5690" spans="3:4" ht="12.95" customHeight="1">
      <c r="C5690" s="139"/>
      <c r="D5690" s="139"/>
    </row>
    <row r="5691" spans="3:4" ht="12.95" customHeight="1">
      <c r="C5691" s="139"/>
      <c r="D5691" s="139"/>
    </row>
    <row r="5692" spans="3:4" ht="12.95" customHeight="1">
      <c r="C5692" s="139"/>
      <c r="D5692" s="139"/>
    </row>
    <row r="5693" spans="3:4" ht="12.95" customHeight="1">
      <c r="C5693" s="139"/>
      <c r="D5693" s="139"/>
    </row>
    <row r="5694" spans="3:4" ht="12.95" customHeight="1">
      <c r="C5694" s="139"/>
      <c r="D5694" s="139"/>
    </row>
    <row r="5695" spans="3:4" ht="12.95" customHeight="1">
      <c r="C5695" s="139"/>
      <c r="D5695" s="139"/>
    </row>
    <row r="5696" spans="3:4" ht="12.95" customHeight="1">
      <c r="C5696" s="139"/>
      <c r="D5696" s="139"/>
    </row>
    <row r="5697" spans="3:4" ht="12.95" customHeight="1">
      <c r="C5697" s="139"/>
      <c r="D5697" s="139"/>
    </row>
    <row r="5698" spans="3:4" ht="12.95" customHeight="1">
      <c r="C5698" s="139"/>
      <c r="D5698" s="139"/>
    </row>
    <row r="5699" spans="3:4" ht="12.95" customHeight="1">
      <c r="C5699" s="139"/>
      <c r="D5699" s="139"/>
    </row>
    <row r="5700" spans="3:4" ht="12.95" customHeight="1">
      <c r="C5700" s="139"/>
      <c r="D5700" s="139"/>
    </row>
    <row r="5701" spans="3:4" ht="12.95" customHeight="1">
      <c r="C5701" s="139"/>
      <c r="D5701" s="139"/>
    </row>
    <row r="5702" spans="3:4" ht="12.95" customHeight="1">
      <c r="C5702" s="139"/>
      <c r="D5702" s="139"/>
    </row>
    <row r="5703" spans="3:4" ht="12.95" customHeight="1">
      <c r="C5703" s="139"/>
      <c r="D5703" s="139"/>
    </row>
    <row r="5704" spans="3:4" ht="12.95" customHeight="1">
      <c r="C5704" s="139"/>
      <c r="D5704" s="139"/>
    </row>
    <row r="5705" spans="3:4" ht="12.95" customHeight="1">
      <c r="C5705" s="139"/>
      <c r="D5705" s="139"/>
    </row>
    <row r="5706" spans="3:4" ht="12.95" customHeight="1">
      <c r="C5706" s="139"/>
      <c r="D5706" s="139"/>
    </row>
    <row r="5707" spans="3:4" ht="12.95" customHeight="1">
      <c r="C5707" s="139"/>
      <c r="D5707" s="139"/>
    </row>
    <row r="5708" spans="3:4" ht="12.95" customHeight="1">
      <c r="C5708" s="139"/>
      <c r="D5708" s="139"/>
    </row>
    <row r="5709" spans="3:4" ht="12.95" customHeight="1">
      <c r="C5709" s="139"/>
      <c r="D5709" s="139"/>
    </row>
    <row r="5710" spans="3:4" ht="12.95" customHeight="1">
      <c r="C5710" s="139"/>
      <c r="D5710" s="139"/>
    </row>
    <row r="5711" spans="3:4" ht="12.95" customHeight="1">
      <c r="C5711" s="139"/>
      <c r="D5711" s="139"/>
    </row>
    <row r="5712" spans="3:4" ht="12.95" customHeight="1">
      <c r="C5712" s="139"/>
      <c r="D5712" s="139"/>
    </row>
    <row r="5713" spans="3:4" ht="12.95" customHeight="1">
      <c r="C5713" s="139"/>
      <c r="D5713" s="139"/>
    </row>
    <row r="5714" spans="3:4" ht="12.95" customHeight="1">
      <c r="C5714" s="139"/>
      <c r="D5714" s="139"/>
    </row>
    <row r="5715" spans="3:4" ht="12.95" customHeight="1">
      <c r="C5715" s="139"/>
      <c r="D5715" s="139"/>
    </row>
    <row r="5716" spans="3:4" ht="12.95" customHeight="1">
      <c r="C5716" s="139"/>
      <c r="D5716" s="139"/>
    </row>
    <row r="5717" spans="3:4" ht="12.95" customHeight="1">
      <c r="C5717" s="139"/>
      <c r="D5717" s="139"/>
    </row>
    <row r="5718" spans="3:4" ht="12.95" customHeight="1">
      <c r="C5718" s="139"/>
      <c r="D5718" s="139"/>
    </row>
    <row r="5719" spans="3:4" ht="12.95" customHeight="1">
      <c r="C5719" s="139"/>
      <c r="D5719" s="139"/>
    </row>
    <row r="5720" spans="3:4" ht="12.95" customHeight="1">
      <c r="C5720" s="139"/>
      <c r="D5720" s="139"/>
    </row>
    <row r="5721" spans="3:4" ht="12.95" customHeight="1">
      <c r="C5721" s="139"/>
      <c r="D5721" s="139"/>
    </row>
    <row r="5722" spans="3:4" ht="12.95" customHeight="1">
      <c r="C5722" s="139"/>
      <c r="D5722" s="139"/>
    </row>
    <row r="5723" spans="3:4" ht="12.95" customHeight="1">
      <c r="C5723" s="139"/>
      <c r="D5723" s="139"/>
    </row>
    <row r="5724" spans="3:4" ht="12.95" customHeight="1">
      <c r="C5724" s="139"/>
      <c r="D5724" s="139"/>
    </row>
    <row r="5725" spans="3:4" ht="12.95" customHeight="1">
      <c r="C5725" s="139"/>
      <c r="D5725" s="139"/>
    </row>
    <row r="5726" spans="3:4" ht="12.95" customHeight="1">
      <c r="C5726" s="139"/>
      <c r="D5726" s="139"/>
    </row>
    <row r="5727" spans="3:4" ht="12.95" customHeight="1">
      <c r="C5727" s="139"/>
      <c r="D5727" s="139"/>
    </row>
    <row r="5728" spans="3:4" ht="12.95" customHeight="1">
      <c r="C5728" s="139"/>
      <c r="D5728" s="139"/>
    </row>
    <row r="5729" spans="3:4" ht="12.95" customHeight="1">
      <c r="C5729" s="139"/>
      <c r="D5729" s="139"/>
    </row>
    <row r="5730" spans="3:4" ht="12.95" customHeight="1">
      <c r="C5730" s="139"/>
      <c r="D5730" s="139"/>
    </row>
    <row r="5731" spans="3:4" ht="12.95" customHeight="1">
      <c r="C5731" s="139"/>
      <c r="D5731" s="139"/>
    </row>
    <row r="5732" spans="3:4" ht="12.95" customHeight="1">
      <c r="C5732" s="139"/>
      <c r="D5732" s="139"/>
    </row>
    <row r="5733" spans="3:4" ht="12.95" customHeight="1">
      <c r="C5733" s="139"/>
      <c r="D5733" s="139"/>
    </row>
    <row r="5734" spans="3:4" ht="12.95" customHeight="1">
      <c r="C5734" s="139"/>
      <c r="D5734" s="139"/>
    </row>
    <row r="5735" spans="3:4" ht="12.95" customHeight="1">
      <c r="C5735" s="139"/>
      <c r="D5735" s="139"/>
    </row>
    <row r="5736" spans="3:4" ht="12.95" customHeight="1">
      <c r="C5736" s="139"/>
      <c r="D5736" s="139"/>
    </row>
    <row r="5737" spans="3:4" ht="12.95" customHeight="1">
      <c r="C5737" s="139"/>
      <c r="D5737" s="139"/>
    </row>
    <row r="5738" spans="3:4" ht="12.95" customHeight="1">
      <c r="C5738" s="139"/>
      <c r="D5738" s="139"/>
    </row>
    <row r="5739" spans="3:4" ht="12.95" customHeight="1">
      <c r="C5739" s="139"/>
      <c r="D5739" s="139"/>
    </row>
    <row r="5740" spans="3:4" ht="12.95" customHeight="1">
      <c r="C5740" s="139"/>
      <c r="D5740" s="139"/>
    </row>
    <row r="5741" spans="3:4" ht="12.95" customHeight="1">
      <c r="C5741" s="139"/>
      <c r="D5741" s="139"/>
    </row>
    <row r="5742" spans="3:4" ht="12.95" customHeight="1">
      <c r="C5742" s="139"/>
      <c r="D5742" s="139"/>
    </row>
    <row r="5743" spans="3:4" ht="12.95" customHeight="1">
      <c r="C5743" s="139"/>
      <c r="D5743" s="139"/>
    </row>
    <row r="5744" spans="3:4" ht="12.95" customHeight="1">
      <c r="C5744" s="139"/>
      <c r="D5744" s="139"/>
    </row>
    <row r="5745" spans="3:4" ht="12.95" customHeight="1">
      <c r="C5745" s="139"/>
      <c r="D5745" s="139"/>
    </row>
    <row r="5746" spans="3:4" ht="12.95" customHeight="1">
      <c r="C5746" s="139"/>
      <c r="D5746" s="139"/>
    </row>
    <row r="5747" spans="3:4" ht="12.95" customHeight="1">
      <c r="C5747" s="139"/>
      <c r="D5747" s="139"/>
    </row>
    <row r="5748" spans="3:4" ht="12.95" customHeight="1">
      <c r="C5748" s="139"/>
      <c r="D5748" s="139"/>
    </row>
    <row r="5749" spans="3:4" ht="12.95" customHeight="1">
      <c r="C5749" s="139"/>
      <c r="D5749" s="139"/>
    </row>
    <row r="5750" spans="3:4" ht="12.95" customHeight="1">
      <c r="C5750" s="139"/>
      <c r="D5750" s="139"/>
    </row>
    <row r="5751" spans="3:4" ht="12.95" customHeight="1">
      <c r="C5751" s="139"/>
      <c r="D5751" s="139"/>
    </row>
    <row r="5752" spans="3:4" ht="12.95" customHeight="1">
      <c r="C5752" s="139"/>
      <c r="D5752" s="139"/>
    </row>
    <row r="5753" spans="3:4" ht="12.95" customHeight="1">
      <c r="C5753" s="139"/>
      <c r="D5753" s="139"/>
    </row>
    <row r="5754" spans="3:4" ht="12.95" customHeight="1">
      <c r="C5754" s="139"/>
      <c r="D5754" s="139"/>
    </row>
    <row r="5755" spans="3:4" ht="12.95" customHeight="1">
      <c r="C5755" s="139"/>
      <c r="D5755" s="139"/>
    </row>
    <row r="5756" spans="3:4" ht="12.95" customHeight="1">
      <c r="C5756" s="139"/>
      <c r="D5756" s="139"/>
    </row>
    <row r="5757" spans="3:4" ht="12.95" customHeight="1">
      <c r="C5757" s="139"/>
      <c r="D5757" s="139"/>
    </row>
    <row r="5758" spans="3:4" ht="12.95" customHeight="1">
      <c r="C5758" s="139"/>
      <c r="D5758" s="139"/>
    </row>
    <row r="5759" spans="3:4" ht="12.95" customHeight="1">
      <c r="C5759" s="139"/>
      <c r="D5759" s="139"/>
    </row>
    <row r="5760" spans="3:4" ht="12.95" customHeight="1">
      <c r="C5760" s="139"/>
      <c r="D5760" s="139"/>
    </row>
    <row r="5761" spans="3:4" ht="12.95" customHeight="1">
      <c r="C5761" s="139"/>
      <c r="D5761" s="139"/>
    </row>
    <row r="5762" spans="3:4" ht="12.95" customHeight="1">
      <c r="C5762" s="139"/>
      <c r="D5762" s="139"/>
    </row>
    <row r="5763" spans="3:4" ht="12.95" customHeight="1">
      <c r="C5763" s="139"/>
      <c r="D5763" s="139"/>
    </row>
    <row r="5764" spans="3:4" ht="12.95" customHeight="1">
      <c r="C5764" s="139"/>
      <c r="D5764" s="139"/>
    </row>
    <row r="5765" spans="3:4" ht="12.95" customHeight="1">
      <c r="C5765" s="139"/>
      <c r="D5765" s="139"/>
    </row>
    <row r="5766" spans="3:4" ht="12.95" customHeight="1">
      <c r="C5766" s="139"/>
      <c r="D5766" s="139"/>
    </row>
    <row r="5767" spans="3:4" ht="12.95" customHeight="1">
      <c r="C5767" s="139"/>
      <c r="D5767" s="139"/>
    </row>
    <row r="5768" spans="3:4" ht="12.95" customHeight="1">
      <c r="C5768" s="139"/>
      <c r="D5768" s="139"/>
    </row>
    <row r="5769" spans="3:4" ht="12.95" customHeight="1">
      <c r="C5769" s="139"/>
      <c r="D5769" s="139"/>
    </row>
    <row r="5770" spans="3:4" ht="12.95" customHeight="1">
      <c r="C5770" s="139"/>
      <c r="D5770" s="139"/>
    </row>
    <row r="5771" spans="3:4" ht="12.95" customHeight="1">
      <c r="C5771" s="139"/>
      <c r="D5771" s="139"/>
    </row>
    <row r="5772" spans="3:4" ht="12.95" customHeight="1">
      <c r="C5772" s="139"/>
      <c r="D5772" s="139"/>
    </row>
    <row r="5773" spans="3:4" ht="12.95" customHeight="1">
      <c r="C5773" s="139"/>
      <c r="D5773" s="139"/>
    </row>
    <row r="5774" spans="3:4" ht="12.95" customHeight="1">
      <c r="C5774" s="139"/>
      <c r="D5774" s="139"/>
    </row>
    <row r="5775" spans="3:4" ht="12.95" customHeight="1">
      <c r="C5775" s="139"/>
      <c r="D5775" s="139"/>
    </row>
    <row r="5776" spans="3:4" ht="12.95" customHeight="1">
      <c r="C5776" s="139"/>
      <c r="D5776" s="139"/>
    </row>
    <row r="5777" spans="3:4" ht="12.95" customHeight="1">
      <c r="C5777" s="139"/>
      <c r="D5777" s="139"/>
    </row>
    <row r="5778" spans="3:4" ht="12.95" customHeight="1">
      <c r="C5778" s="139"/>
      <c r="D5778" s="139"/>
    </row>
    <row r="5779" spans="3:4" ht="12.95" customHeight="1">
      <c r="C5779" s="139"/>
      <c r="D5779" s="139"/>
    </row>
    <row r="5780" spans="3:4" ht="12.95" customHeight="1">
      <c r="C5780" s="139"/>
      <c r="D5780" s="139"/>
    </row>
    <row r="5781" spans="3:4" ht="12.95" customHeight="1">
      <c r="C5781" s="139"/>
      <c r="D5781" s="139"/>
    </row>
    <row r="5782" spans="3:4" ht="12.95" customHeight="1">
      <c r="C5782" s="139"/>
      <c r="D5782" s="139"/>
    </row>
    <row r="5783" spans="3:4" ht="12.95" customHeight="1">
      <c r="C5783" s="139"/>
      <c r="D5783" s="139"/>
    </row>
    <row r="5784" spans="3:4" ht="12.95" customHeight="1">
      <c r="C5784" s="139"/>
      <c r="D5784" s="139"/>
    </row>
    <row r="5785" spans="3:4" ht="12.95" customHeight="1">
      <c r="C5785" s="139"/>
      <c r="D5785" s="139"/>
    </row>
    <row r="5786" spans="3:4" ht="12.95" customHeight="1">
      <c r="C5786" s="139"/>
      <c r="D5786" s="139"/>
    </row>
    <row r="5787" spans="3:4" ht="12.95" customHeight="1">
      <c r="C5787" s="139"/>
      <c r="D5787" s="139"/>
    </row>
    <row r="5788" spans="3:4" ht="12.95" customHeight="1">
      <c r="C5788" s="139"/>
      <c r="D5788" s="139"/>
    </row>
    <row r="5789" spans="3:4" ht="12.95" customHeight="1">
      <c r="C5789" s="139"/>
      <c r="D5789" s="139"/>
    </row>
    <row r="5790" spans="3:4" ht="12.95" customHeight="1">
      <c r="C5790" s="139"/>
      <c r="D5790" s="139"/>
    </row>
    <row r="5791" spans="3:4" ht="12.95" customHeight="1">
      <c r="C5791" s="139"/>
      <c r="D5791" s="139"/>
    </row>
    <row r="5792" spans="3:4" ht="12.95" customHeight="1">
      <c r="C5792" s="139"/>
      <c r="D5792" s="139"/>
    </row>
    <row r="5793" spans="3:4" ht="12.95" customHeight="1">
      <c r="C5793" s="139"/>
      <c r="D5793" s="139"/>
    </row>
    <row r="5794" spans="3:4" ht="12.95" customHeight="1">
      <c r="C5794" s="139"/>
      <c r="D5794" s="139"/>
    </row>
    <row r="5795" spans="3:4" ht="12.95" customHeight="1">
      <c r="C5795" s="139"/>
      <c r="D5795" s="139"/>
    </row>
    <row r="5796" spans="3:4" ht="12.95" customHeight="1">
      <c r="C5796" s="139"/>
      <c r="D5796" s="139"/>
    </row>
    <row r="5797" spans="3:4" ht="12.95" customHeight="1">
      <c r="C5797" s="139"/>
      <c r="D5797" s="139"/>
    </row>
    <row r="5798" spans="3:4" ht="12.95" customHeight="1">
      <c r="C5798" s="139"/>
      <c r="D5798" s="139"/>
    </row>
    <row r="5799" spans="3:4" ht="12.95" customHeight="1">
      <c r="C5799" s="139"/>
      <c r="D5799" s="139"/>
    </row>
    <row r="5800" spans="3:4" ht="12.95" customHeight="1">
      <c r="C5800" s="139"/>
      <c r="D5800" s="139"/>
    </row>
    <row r="5801" spans="3:4" ht="12.95" customHeight="1">
      <c r="C5801" s="139"/>
      <c r="D5801" s="139"/>
    </row>
    <row r="5802" spans="3:4" ht="12.95" customHeight="1">
      <c r="C5802" s="139"/>
      <c r="D5802" s="139"/>
    </row>
    <row r="5803" spans="3:4" ht="12.95" customHeight="1">
      <c r="C5803" s="139"/>
      <c r="D5803" s="139"/>
    </row>
    <row r="5804" spans="3:4" ht="12.95" customHeight="1">
      <c r="C5804" s="139"/>
      <c r="D5804" s="139"/>
    </row>
    <row r="5805" spans="3:4" ht="12.95" customHeight="1">
      <c r="C5805" s="139"/>
      <c r="D5805" s="139"/>
    </row>
    <row r="5806" spans="3:4" ht="12.95" customHeight="1">
      <c r="C5806" s="139"/>
      <c r="D5806" s="139"/>
    </row>
    <row r="5807" spans="3:4" ht="12.95" customHeight="1">
      <c r="C5807" s="139"/>
      <c r="D5807" s="139"/>
    </row>
    <row r="5808" spans="3:4" ht="12.95" customHeight="1">
      <c r="C5808" s="139"/>
      <c r="D5808" s="139"/>
    </row>
    <row r="5809" spans="3:4" ht="12.95" customHeight="1">
      <c r="C5809" s="139"/>
      <c r="D5809" s="139"/>
    </row>
    <row r="5810" spans="3:4" ht="12.95" customHeight="1">
      <c r="C5810" s="139"/>
      <c r="D5810" s="139"/>
    </row>
    <row r="5811" spans="3:4" ht="12.95" customHeight="1">
      <c r="C5811" s="139"/>
      <c r="D5811" s="139"/>
    </row>
    <row r="5812" spans="3:4" ht="12.95" customHeight="1">
      <c r="C5812" s="139"/>
      <c r="D5812" s="139"/>
    </row>
    <row r="5813" spans="3:4" ht="12.95" customHeight="1">
      <c r="C5813" s="139"/>
      <c r="D5813" s="139"/>
    </row>
    <row r="5814" spans="3:4" ht="12.95" customHeight="1">
      <c r="C5814" s="139"/>
      <c r="D5814" s="139"/>
    </row>
    <row r="5815" spans="3:4" ht="12.95" customHeight="1">
      <c r="C5815" s="139"/>
      <c r="D5815" s="139"/>
    </row>
    <row r="5816" spans="3:4" ht="12.95" customHeight="1">
      <c r="C5816" s="139"/>
      <c r="D5816" s="139"/>
    </row>
    <row r="5817" spans="3:4" ht="12.95" customHeight="1">
      <c r="C5817" s="139"/>
      <c r="D5817" s="139"/>
    </row>
    <row r="5818" spans="3:4" ht="12.95" customHeight="1">
      <c r="C5818" s="139"/>
      <c r="D5818" s="139"/>
    </row>
    <row r="5819" spans="3:4" ht="12.95" customHeight="1">
      <c r="C5819" s="139"/>
      <c r="D5819" s="139"/>
    </row>
    <row r="5820" spans="3:4" ht="12.95" customHeight="1">
      <c r="C5820" s="139"/>
      <c r="D5820" s="139"/>
    </row>
    <row r="5821" spans="3:4" ht="12.95" customHeight="1">
      <c r="C5821" s="139"/>
      <c r="D5821" s="139"/>
    </row>
    <row r="5822" spans="3:4" ht="12.95" customHeight="1">
      <c r="C5822" s="139"/>
      <c r="D5822" s="139"/>
    </row>
    <row r="5823" spans="3:4" ht="12.95" customHeight="1">
      <c r="C5823" s="139"/>
      <c r="D5823" s="139"/>
    </row>
    <row r="5824" spans="3:4" ht="12.95" customHeight="1">
      <c r="C5824" s="139"/>
      <c r="D5824" s="139"/>
    </row>
    <row r="5825" spans="3:4" ht="12.95" customHeight="1">
      <c r="C5825" s="139"/>
      <c r="D5825" s="139"/>
    </row>
    <row r="5826" spans="3:4" ht="12.95" customHeight="1">
      <c r="C5826" s="139"/>
      <c r="D5826" s="139"/>
    </row>
    <row r="5827" spans="3:4" ht="12.95" customHeight="1">
      <c r="C5827" s="139"/>
      <c r="D5827" s="139"/>
    </row>
    <row r="5828" spans="3:4" ht="12.95" customHeight="1">
      <c r="C5828" s="139"/>
      <c r="D5828" s="139"/>
    </row>
    <row r="5829" spans="3:4" ht="12.95" customHeight="1">
      <c r="C5829" s="139"/>
      <c r="D5829" s="139"/>
    </row>
    <row r="5830" spans="3:4" ht="12.95" customHeight="1">
      <c r="C5830" s="139"/>
      <c r="D5830" s="139"/>
    </row>
    <row r="5831" spans="3:4" ht="12.95" customHeight="1">
      <c r="C5831" s="139"/>
      <c r="D5831" s="139"/>
    </row>
    <row r="5832" spans="3:4" ht="12.95" customHeight="1">
      <c r="C5832" s="139"/>
      <c r="D5832" s="139"/>
    </row>
    <row r="5833" spans="3:4" ht="12.95" customHeight="1">
      <c r="C5833" s="139"/>
      <c r="D5833" s="139"/>
    </row>
    <row r="5834" spans="3:4" ht="12.95" customHeight="1">
      <c r="C5834" s="139"/>
      <c r="D5834" s="139"/>
    </row>
    <row r="5835" spans="3:4" ht="12.95" customHeight="1">
      <c r="C5835" s="139"/>
      <c r="D5835" s="139"/>
    </row>
    <row r="5836" spans="3:4" ht="12.95" customHeight="1">
      <c r="C5836" s="139"/>
      <c r="D5836" s="139"/>
    </row>
    <row r="5837" spans="3:4" ht="12.95" customHeight="1">
      <c r="C5837" s="139"/>
      <c r="D5837" s="139"/>
    </row>
    <row r="5838" spans="3:4" ht="12.95" customHeight="1">
      <c r="C5838" s="139"/>
      <c r="D5838" s="139"/>
    </row>
    <row r="5839" spans="3:4" ht="12.95" customHeight="1">
      <c r="C5839" s="139"/>
      <c r="D5839" s="139"/>
    </row>
    <row r="5840" spans="3:4" ht="12.95" customHeight="1">
      <c r="C5840" s="139"/>
      <c r="D5840" s="139"/>
    </row>
    <row r="5841" spans="3:4" ht="12.95" customHeight="1">
      <c r="C5841" s="139"/>
      <c r="D5841" s="139"/>
    </row>
    <row r="5842" spans="3:4" ht="12.95" customHeight="1">
      <c r="C5842" s="139"/>
      <c r="D5842" s="139"/>
    </row>
    <row r="5843" spans="3:4" ht="12.95" customHeight="1">
      <c r="C5843" s="139"/>
      <c r="D5843" s="139"/>
    </row>
    <row r="5844" spans="3:4" ht="12.95" customHeight="1">
      <c r="C5844" s="139"/>
      <c r="D5844" s="139"/>
    </row>
    <row r="5845" spans="3:4" ht="12.95" customHeight="1">
      <c r="C5845" s="139"/>
      <c r="D5845" s="139"/>
    </row>
    <row r="5846" spans="3:4" ht="12.95" customHeight="1">
      <c r="C5846" s="139"/>
      <c r="D5846" s="139"/>
    </row>
    <row r="5847" spans="3:4" ht="12.95" customHeight="1">
      <c r="C5847" s="139"/>
      <c r="D5847" s="139"/>
    </row>
    <row r="5848" spans="3:4" ht="12.95" customHeight="1">
      <c r="C5848" s="139"/>
      <c r="D5848" s="139"/>
    </row>
    <row r="5849" spans="3:4" ht="12.95" customHeight="1">
      <c r="C5849" s="139"/>
      <c r="D5849" s="139"/>
    </row>
    <row r="5850" spans="3:4" ht="12.95" customHeight="1">
      <c r="C5850" s="139"/>
      <c r="D5850" s="139"/>
    </row>
    <row r="5851" spans="3:4" ht="12.95" customHeight="1">
      <c r="C5851" s="139"/>
      <c r="D5851" s="139"/>
    </row>
    <row r="5852" spans="3:4" ht="12.95" customHeight="1">
      <c r="C5852" s="139"/>
      <c r="D5852" s="139"/>
    </row>
    <row r="5853" spans="3:4" ht="12.95" customHeight="1">
      <c r="C5853" s="139"/>
      <c r="D5853" s="139"/>
    </row>
    <row r="5854" spans="3:4" ht="12.95" customHeight="1">
      <c r="C5854" s="139"/>
      <c r="D5854" s="139"/>
    </row>
    <row r="5855" spans="3:4" ht="12.95" customHeight="1">
      <c r="C5855" s="139"/>
      <c r="D5855" s="139"/>
    </row>
    <row r="5856" spans="3:4" ht="12.95" customHeight="1">
      <c r="C5856" s="139"/>
      <c r="D5856" s="139"/>
    </row>
    <row r="5857" spans="3:4" ht="12.95" customHeight="1">
      <c r="C5857" s="139"/>
      <c r="D5857" s="139"/>
    </row>
    <row r="5858" spans="3:4" ht="12.95" customHeight="1">
      <c r="C5858" s="139"/>
      <c r="D5858" s="139"/>
    </row>
    <row r="5859" spans="3:4" ht="12.95" customHeight="1">
      <c r="C5859" s="139"/>
      <c r="D5859" s="139"/>
    </row>
    <row r="5860" spans="3:4" ht="12.95" customHeight="1">
      <c r="C5860" s="139"/>
      <c r="D5860" s="139"/>
    </row>
    <row r="5861" spans="3:4" ht="12.95" customHeight="1">
      <c r="C5861" s="139"/>
      <c r="D5861" s="139"/>
    </row>
    <row r="5862" spans="3:4" ht="12.95" customHeight="1">
      <c r="C5862" s="139"/>
      <c r="D5862" s="139"/>
    </row>
    <row r="5863" spans="3:4" ht="12.95" customHeight="1">
      <c r="C5863" s="139"/>
      <c r="D5863" s="139"/>
    </row>
    <row r="5864" spans="3:4" ht="12.95" customHeight="1">
      <c r="C5864" s="139"/>
      <c r="D5864" s="139"/>
    </row>
    <row r="5865" spans="3:4" ht="12.95" customHeight="1">
      <c r="C5865" s="139"/>
      <c r="D5865" s="139"/>
    </row>
    <row r="5866" spans="3:4" ht="12.95" customHeight="1">
      <c r="C5866" s="139"/>
      <c r="D5866" s="139"/>
    </row>
    <row r="5867" spans="3:4" ht="12.95" customHeight="1">
      <c r="C5867" s="139"/>
      <c r="D5867" s="139"/>
    </row>
    <row r="5868" spans="3:4" ht="12.95" customHeight="1">
      <c r="C5868" s="139"/>
      <c r="D5868" s="139"/>
    </row>
    <row r="5869" spans="3:4" ht="12.95" customHeight="1">
      <c r="C5869" s="139"/>
      <c r="D5869" s="139"/>
    </row>
    <row r="5870" spans="3:4" ht="12.95" customHeight="1">
      <c r="C5870" s="139"/>
      <c r="D5870" s="139"/>
    </row>
    <row r="5871" spans="3:4" ht="12.95" customHeight="1">
      <c r="C5871" s="139"/>
      <c r="D5871" s="139"/>
    </row>
    <row r="5872" spans="3:4" ht="12.95" customHeight="1">
      <c r="C5872" s="139"/>
      <c r="D5872" s="139"/>
    </row>
    <row r="5873" spans="3:4" ht="12.95" customHeight="1">
      <c r="C5873" s="139"/>
      <c r="D5873" s="139"/>
    </row>
    <row r="5874" spans="3:4" ht="12.95" customHeight="1">
      <c r="C5874" s="139"/>
      <c r="D5874" s="139"/>
    </row>
    <row r="5875" spans="3:4" ht="12.95" customHeight="1">
      <c r="C5875" s="139"/>
      <c r="D5875" s="139"/>
    </row>
    <row r="5876" spans="3:4" ht="12.95" customHeight="1">
      <c r="C5876" s="139"/>
      <c r="D5876" s="139"/>
    </row>
    <row r="5877" spans="3:4" ht="12.95" customHeight="1">
      <c r="C5877" s="139"/>
      <c r="D5877" s="139"/>
    </row>
    <row r="5878" spans="3:4" ht="12.95" customHeight="1">
      <c r="C5878" s="139"/>
      <c r="D5878" s="139"/>
    </row>
    <row r="5879" spans="3:4" ht="12.95" customHeight="1">
      <c r="C5879" s="139"/>
      <c r="D5879" s="139"/>
    </row>
    <row r="5880" spans="3:4" ht="12.95" customHeight="1">
      <c r="C5880" s="139"/>
      <c r="D5880" s="139"/>
    </row>
    <row r="5881" spans="3:4" ht="12.95" customHeight="1">
      <c r="C5881" s="139"/>
      <c r="D5881" s="139"/>
    </row>
    <row r="5882" spans="3:4" ht="12.95" customHeight="1">
      <c r="C5882" s="139"/>
      <c r="D5882" s="139"/>
    </row>
    <row r="5883" spans="3:4" ht="12.95" customHeight="1">
      <c r="C5883" s="139"/>
      <c r="D5883" s="139"/>
    </row>
    <row r="5884" spans="3:4" ht="12.95" customHeight="1">
      <c r="C5884" s="139"/>
      <c r="D5884" s="139"/>
    </row>
    <row r="5885" spans="3:4" ht="12.95" customHeight="1">
      <c r="C5885" s="139"/>
      <c r="D5885" s="139"/>
    </row>
    <row r="5886" spans="3:4" ht="12.95" customHeight="1">
      <c r="C5886" s="139"/>
      <c r="D5886" s="139"/>
    </row>
    <row r="5887" spans="3:4" ht="12.95" customHeight="1">
      <c r="C5887" s="139"/>
      <c r="D5887" s="139"/>
    </row>
    <row r="5888" spans="3:4" ht="12.95" customHeight="1">
      <c r="C5888" s="139"/>
      <c r="D5888" s="139"/>
    </row>
    <row r="5889" spans="3:4" ht="12.95" customHeight="1">
      <c r="C5889" s="139"/>
      <c r="D5889" s="139"/>
    </row>
    <row r="5890" spans="3:4" ht="12.95" customHeight="1">
      <c r="C5890" s="139"/>
      <c r="D5890" s="139"/>
    </row>
    <row r="5891" spans="3:4" ht="12.95" customHeight="1">
      <c r="C5891" s="139"/>
      <c r="D5891" s="139"/>
    </row>
    <row r="5892" spans="3:4" ht="12.95" customHeight="1">
      <c r="C5892" s="139"/>
      <c r="D5892" s="139"/>
    </row>
    <row r="5893" spans="3:4" ht="12.95" customHeight="1">
      <c r="C5893" s="139"/>
      <c r="D5893" s="139"/>
    </row>
    <row r="5894" spans="3:4" ht="12.95" customHeight="1">
      <c r="C5894" s="139"/>
      <c r="D5894" s="139"/>
    </row>
    <row r="5895" spans="3:4" ht="12.95" customHeight="1">
      <c r="C5895" s="139"/>
      <c r="D5895" s="139"/>
    </row>
    <row r="5896" spans="3:4" ht="12.95" customHeight="1">
      <c r="C5896" s="139"/>
      <c r="D5896" s="139"/>
    </row>
    <row r="5897" spans="3:4" ht="12.95" customHeight="1">
      <c r="C5897" s="139"/>
      <c r="D5897" s="139"/>
    </row>
    <row r="5898" spans="3:4" ht="12.95" customHeight="1">
      <c r="C5898" s="139"/>
      <c r="D5898" s="139"/>
    </row>
    <row r="5899" spans="3:4" ht="12.95" customHeight="1">
      <c r="C5899" s="139"/>
      <c r="D5899" s="139"/>
    </row>
    <row r="5900" spans="3:4" ht="12.95" customHeight="1">
      <c r="C5900" s="139"/>
      <c r="D5900" s="139"/>
    </row>
    <row r="5901" spans="3:4" ht="12.95" customHeight="1">
      <c r="C5901" s="139"/>
      <c r="D5901" s="139"/>
    </row>
    <row r="5902" spans="3:4" ht="12.95" customHeight="1">
      <c r="C5902" s="139"/>
      <c r="D5902" s="139"/>
    </row>
    <row r="5903" spans="3:4" ht="12.95" customHeight="1">
      <c r="C5903" s="139"/>
      <c r="D5903" s="139"/>
    </row>
    <row r="5904" spans="3:4" ht="12.95" customHeight="1">
      <c r="C5904" s="139"/>
      <c r="D5904" s="139"/>
    </row>
    <row r="5905" spans="3:4" ht="12.95" customHeight="1">
      <c r="C5905" s="139"/>
      <c r="D5905" s="139"/>
    </row>
    <row r="5906" spans="3:4" ht="12.95" customHeight="1">
      <c r="C5906" s="139"/>
      <c r="D5906" s="139"/>
    </row>
    <row r="5907" spans="3:4" ht="12.95" customHeight="1">
      <c r="C5907" s="139"/>
      <c r="D5907" s="139"/>
    </row>
    <row r="5908" spans="3:4" ht="12.95" customHeight="1">
      <c r="C5908" s="139"/>
      <c r="D5908" s="139"/>
    </row>
    <row r="5909" spans="3:4" ht="12.95" customHeight="1">
      <c r="C5909" s="139"/>
      <c r="D5909" s="139"/>
    </row>
    <row r="5910" spans="3:4" ht="12.95" customHeight="1">
      <c r="C5910" s="139"/>
      <c r="D5910" s="139"/>
    </row>
    <row r="5911" spans="3:4" ht="12.95" customHeight="1">
      <c r="C5911" s="139"/>
      <c r="D5911" s="139"/>
    </row>
    <row r="5912" spans="3:4" ht="12.95" customHeight="1">
      <c r="C5912" s="139"/>
      <c r="D5912" s="139"/>
    </row>
    <row r="5913" spans="3:4" ht="12.95" customHeight="1">
      <c r="C5913" s="139"/>
      <c r="D5913" s="139"/>
    </row>
    <row r="5914" spans="3:4" ht="12.95" customHeight="1">
      <c r="C5914" s="139"/>
      <c r="D5914" s="139"/>
    </row>
    <row r="5915" spans="3:4" ht="12.95" customHeight="1">
      <c r="C5915" s="139"/>
      <c r="D5915" s="139"/>
    </row>
    <row r="5916" spans="3:4" ht="12.95" customHeight="1">
      <c r="C5916" s="139"/>
      <c r="D5916" s="139"/>
    </row>
    <row r="5917" spans="3:4" ht="12.95" customHeight="1">
      <c r="C5917" s="139"/>
      <c r="D5917" s="139"/>
    </row>
    <row r="5918" spans="3:4" ht="12.95" customHeight="1">
      <c r="C5918" s="139"/>
      <c r="D5918" s="139"/>
    </row>
    <row r="5919" spans="3:4" ht="12.95" customHeight="1">
      <c r="C5919" s="139"/>
      <c r="D5919" s="139"/>
    </row>
    <row r="5920" spans="3:4" ht="12.95" customHeight="1">
      <c r="C5920" s="139"/>
      <c r="D5920" s="139"/>
    </row>
    <row r="5921" spans="3:4" ht="12.95" customHeight="1">
      <c r="C5921" s="139"/>
      <c r="D5921" s="139"/>
    </row>
    <row r="5922" spans="3:4" ht="12.95" customHeight="1">
      <c r="C5922" s="139"/>
      <c r="D5922" s="139"/>
    </row>
    <row r="5923" spans="3:4" ht="12.95" customHeight="1">
      <c r="C5923" s="139"/>
      <c r="D5923" s="139"/>
    </row>
    <row r="5924" spans="3:4" ht="12.95" customHeight="1">
      <c r="C5924" s="139"/>
      <c r="D5924" s="139"/>
    </row>
    <row r="5925" spans="3:4" ht="12.95" customHeight="1">
      <c r="C5925" s="139"/>
      <c r="D5925" s="139"/>
    </row>
    <row r="5926" spans="3:4" ht="12.95" customHeight="1">
      <c r="C5926" s="139"/>
      <c r="D5926" s="139"/>
    </row>
    <row r="5927" spans="3:4" ht="12.95" customHeight="1">
      <c r="C5927" s="139"/>
      <c r="D5927" s="139"/>
    </row>
    <row r="5928" spans="3:4" ht="12.95" customHeight="1">
      <c r="C5928" s="139"/>
      <c r="D5928" s="139"/>
    </row>
    <row r="5929" spans="3:4" ht="12.95" customHeight="1">
      <c r="C5929" s="139"/>
      <c r="D5929" s="139"/>
    </row>
    <row r="5930" spans="3:4" ht="12.95" customHeight="1">
      <c r="C5930" s="139"/>
      <c r="D5930" s="139"/>
    </row>
    <row r="5931" spans="3:4" ht="12.95" customHeight="1">
      <c r="C5931" s="139"/>
      <c r="D5931" s="139"/>
    </row>
    <row r="5932" spans="3:4" ht="12.95" customHeight="1">
      <c r="C5932" s="139"/>
      <c r="D5932" s="139"/>
    </row>
    <row r="5933" spans="3:4" ht="12.95" customHeight="1">
      <c r="C5933" s="139"/>
      <c r="D5933" s="139"/>
    </row>
    <row r="5934" spans="3:4" ht="12.95" customHeight="1">
      <c r="C5934" s="139"/>
      <c r="D5934" s="139"/>
    </row>
    <row r="5935" spans="3:4" ht="12.95" customHeight="1">
      <c r="C5935" s="139"/>
      <c r="D5935" s="139"/>
    </row>
    <row r="5936" spans="3:4" ht="12.95" customHeight="1">
      <c r="C5936" s="139"/>
      <c r="D5936" s="139"/>
    </row>
    <row r="5937" spans="3:4" ht="12.95" customHeight="1">
      <c r="C5937" s="139"/>
      <c r="D5937" s="139"/>
    </row>
    <row r="5938" spans="3:4" ht="12.95" customHeight="1">
      <c r="C5938" s="139"/>
      <c r="D5938" s="139"/>
    </row>
    <row r="5939" spans="3:4" ht="12.95" customHeight="1">
      <c r="C5939" s="139"/>
      <c r="D5939" s="139"/>
    </row>
    <row r="5940" spans="3:4" ht="12.95" customHeight="1">
      <c r="C5940" s="139"/>
      <c r="D5940" s="139"/>
    </row>
    <row r="5941" spans="3:4" ht="12.95" customHeight="1">
      <c r="C5941" s="139"/>
      <c r="D5941" s="139"/>
    </row>
    <row r="5942" spans="3:4" ht="12.95" customHeight="1">
      <c r="C5942" s="139"/>
      <c r="D5942" s="139"/>
    </row>
    <row r="5943" spans="3:4" ht="12.95" customHeight="1">
      <c r="C5943" s="139"/>
      <c r="D5943" s="139"/>
    </row>
    <row r="5944" spans="3:4" ht="12.95" customHeight="1">
      <c r="C5944" s="139"/>
      <c r="D5944" s="139"/>
    </row>
    <row r="5945" spans="3:4" ht="12.95" customHeight="1">
      <c r="C5945" s="139"/>
      <c r="D5945" s="139"/>
    </row>
    <row r="5946" spans="3:4" ht="12.95" customHeight="1">
      <c r="C5946" s="139"/>
      <c r="D5946" s="139"/>
    </row>
    <row r="5947" spans="3:4" ht="12.95" customHeight="1">
      <c r="C5947" s="139"/>
      <c r="D5947" s="139"/>
    </row>
    <row r="5948" spans="3:4" ht="12.95" customHeight="1">
      <c r="C5948" s="139"/>
      <c r="D5948" s="139"/>
    </row>
    <row r="5949" spans="3:4" ht="12.95" customHeight="1">
      <c r="C5949" s="139"/>
      <c r="D5949" s="139"/>
    </row>
    <row r="5950" spans="3:4" ht="12.95" customHeight="1">
      <c r="C5950" s="139"/>
      <c r="D5950" s="139"/>
    </row>
    <row r="5951" spans="3:4" ht="12.95" customHeight="1">
      <c r="C5951" s="139"/>
      <c r="D5951" s="139"/>
    </row>
    <row r="5952" spans="3:4" ht="12.95" customHeight="1">
      <c r="C5952" s="139"/>
      <c r="D5952" s="139"/>
    </row>
    <row r="5953" spans="3:4" ht="12.95" customHeight="1">
      <c r="C5953" s="139"/>
      <c r="D5953" s="139"/>
    </row>
    <row r="5954" spans="3:4" ht="12.95" customHeight="1">
      <c r="C5954" s="139"/>
      <c r="D5954" s="139"/>
    </row>
    <row r="5955" spans="3:4" ht="12.95" customHeight="1">
      <c r="C5955" s="139"/>
      <c r="D5955" s="139"/>
    </row>
    <row r="5956" spans="3:4" ht="12.95" customHeight="1">
      <c r="C5956" s="139"/>
      <c r="D5956" s="139"/>
    </row>
    <row r="5957" spans="3:4" ht="12.95" customHeight="1">
      <c r="C5957" s="139"/>
      <c r="D5957" s="139"/>
    </row>
    <row r="5958" spans="3:4" ht="12.95" customHeight="1">
      <c r="C5958" s="139"/>
      <c r="D5958" s="139"/>
    </row>
    <row r="5959" spans="3:4" ht="12.95" customHeight="1">
      <c r="C5959" s="139"/>
      <c r="D5959" s="139"/>
    </row>
    <row r="5960" spans="3:4" ht="12.95" customHeight="1">
      <c r="C5960" s="139"/>
      <c r="D5960" s="139"/>
    </row>
    <row r="5961" spans="3:4" ht="12.95" customHeight="1">
      <c r="C5961" s="139"/>
      <c r="D5961" s="139"/>
    </row>
    <row r="5962" spans="3:4" ht="12.95" customHeight="1">
      <c r="C5962" s="139"/>
      <c r="D5962" s="139"/>
    </row>
    <row r="5963" spans="3:4" ht="12.95" customHeight="1">
      <c r="C5963" s="139"/>
      <c r="D5963" s="139"/>
    </row>
    <row r="5964" spans="3:4" ht="12.95" customHeight="1">
      <c r="C5964" s="139"/>
      <c r="D5964" s="139"/>
    </row>
    <row r="5965" spans="3:4" ht="12.95" customHeight="1">
      <c r="C5965" s="139"/>
      <c r="D5965" s="139"/>
    </row>
    <row r="5966" spans="3:4" ht="12.95" customHeight="1">
      <c r="C5966" s="139"/>
      <c r="D5966" s="139"/>
    </row>
    <row r="5967" spans="3:4" ht="12.95" customHeight="1">
      <c r="C5967" s="139"/>
      <c r="D5967" s="139"/>
    </row>
    <row r="5968" spans="3:4" ht="12.95" customHeight="1">
      <c r="C5968" s="139"/>
      <c r="D5968" s="139"/>
    </row>
    <row r="5969" spans="3:4" ht="12.95" customHeight="1">
      <c r="C5969" s="139"/>
      <c r="D5969" s="139"/>
    </row>
    <row r="5970" spans="3:4" ht="12.95" customHeight="1">
      <c r="C5970" s="139"/>
      <c r="D5970" s="139"/>
    </row>
    <row r="5971" spans="3:4" ht="12.95" customHeight="1">
      <c r="C5971" s="139"/>
      <c r="D5971" s="139"/>
    </row>
    <row r="5972" spans="3:4" ht="12.95" customHeight="1">
      <c r="C5972" s="139"/>
      <c r="D5972" s="139"/>
    </row>
    <row r="5973" spans="3:4" ht="12.95" customHeight="1">
      <c r="C5973" s="139"/>
      <c r="D5973" s="139"/>
    </row>
    <row r="5974" spans="3:4" ht="12.95" customHeight="1">
      <c r="C5974" s="139"/>
      <c r="D5974" s="139"/>
    </row>
    <row r="5975" spans="3:4" ht="12.95" customHeight="1">
      <c r="C5975" s="139"/>
      <c r="D5975" s="139"/>
    </row>
    <row r="5976" spans="3:4" ht="12.95" customHeight="1">
      <c r="C5976" s="139"/>
      <c r="D5976" s="139"/>
    </row>
    <row r="5977" spans="3:4" ht="12.95" customHeight="1">
      <c r="C5977" s="139"/>
      <c r="D5977" s="139"/>
    </row>
    <row r="5978" spans="3:4" ht="12.95" customHeight="1">
      <c r="C5978" s="139"/>
      <c r="D5978" s="139"/>
    </row>
    <row r="5979" spans="3:4" ht="12.95" customHeight="1">
      <c r="C5979" s="139"/>
      <c r="D5979" s="139"/>
    </row>
    <row r="5980" spans="3:4" ht="12.95" customHeight="1">
      <c r="C5980" s="139"/>
      <c r="D5980" s="139"/>
    </row>
    <row r="5981" spans="3:4" ht="12.95" customHeight="1">
      <c r="C5981" s="139"/>
      <c r="D5981" s="139"/>
    </row>
    <row r="5982" spans="3:4" ht="12.95" customHeight="1">
      <c r="C5982" s="139"/>
      <c r="D5982" s="139"/>
    </row>
    <row r="5983" spans="3:4" ht="12.95" customHeight="1">
      <c r="C5983" s="139"/>
      <c r="D5983" s="139"/>
    </row>
    <row r="5984" spans="3:4" ht="12.95" customHeight="1">
      <c r="C5984" s="139"/>
      <c r="D5984" s="139"/>
    </row>
    <row r="5985" spans="3:4" ht="12.95" customHeight="1">
      <c r="C5985" s="139"/>
      <c r="D5985" s="139"/>
    </row>
    <row r="5986" spans="3:4" ht="12.95" customHeight="1">
      <c r="C5986" s="139"/>
      <c r="D5986" s="139"/>
    </row>
    <row r="5987" spans="3:4" ht="12.95" customHeight="1">
      <c r="C5987" s="139"/>
      <c r="D5987" s="139"/>
    </row>
    <row r="5988" spans="3:4" ht="12.95" customHeight="1">
      <c r="C5988" s="139"/>
      <c r="D5988" s="139"/>
    </row>
    <row r="5989" spans="3:4" ht="12.95" customHeight="1">
      <c r="C5989" s="139"/>
      <c r="D5989" s="139"/>
    </row>
    <row r="5990" spans="3:4" ht="12.95" customHeight="1">
      <c r="C5990" s="139"/>
      <c r="D5990" s="139"/>
    </row>
    <row r="5991" spans="3:4" ht="12.95" customHeight="1">
      <c r="C5991" s="139"/>
      <c r="D5991" s="139"/>
    </row>
    <row r="5992" spans="3:4" ht="12.95" customHeight="1">
      <c r="C5992" s="139"/>
      <c r="D5992" s="139"/>
    </row>
    <row r="5993" spans="3:4" ht="12.95" customHeight="1">
      <c r="C5993" s="139"/>
      <c r="D5993" s="139"/>
    </row>
    <row r="5994" spans="3:4" ht="12.95" customHeight="1">
      <c r="C5994" s="139"/>
      <c r="D5994" s="139"/>
    </row>
    <row r="5995" spans="3:4" ht="12.95" customHeight="1">
      <c r="C5995" s="139"/>
      <c r="D5995" s="139"/>
    </row>
    <row r="5996" spans="3:4" ht="12.95" customHeight="1">
      <c r="C5996" s="139"/>
      <c r="D5996" s="139"/>
    </row>
    <row r="5997" spans="3:4" ht="12.95" customHeight="1">
      <c r="C5997" s="139"/>
      <c r="D5997" s="139"/>
    </row>
    <row r="5998" spans="3:4" ht="12.95" customHeight="1">
      <c r="C5998" s="139"/>
      <c r="D5998" s="139"/>
    </row>
    <row r="5999" spans="3:4" ht="12.95" customHeight="1">
      <c r="C5999" s="139"/>
      <c r="D5999" s="139"/>
    </row>
    <row r="6000" spans="3:4" ht="12.95" customHeight="1">
      <c r="C6000" s="139"/>
      <c r="D6000" s="139"/>
    </row>
    <row r="6001" spans="3:4" ht="12.95" customHeight="1">
      <c r="C6001" s="139"/>
      <c r="D6001" s="139"/>
    </row>
    <row r="6002" spans="3:4" ht="12.95" customHeight="1">
      <c r="C6002" s="139"/>
      <c r="D6002" s="139"/>
    </row>
    <row r="6003" spans="3:4" ht="12.95" customHeight="1">
      <c r="C6003" s="139"/>
      <c r="D6003" s="139"/>
    </row>
    <row r="6004" spans="3:4" ht="12.95" customHeight="1">
      <c r="C6004" s="139"/>
      <c r="D6004" s="139"/>
    </row>
    <row r="6005" spans="3:4" ht="12.95" customHeight="1">
      <c r="C6005" s="139"/>
      <c r="D6005" s="139"/>
    </row>
    <row r="6006" spans="3:4" ht="12.95" customHeight="1">
      <c r="C6006" s="139"/>
      <c r="D6006" s="139"/>
    </row>
    <row r="6007" spans="3:4" ht="12.95" customHeight="1">
      <c r="C6007" s="139"/>
      <c r="D6007" s="139"/>
    </row>
    <row r="6008" spans="3:4" ht="12.95" customHeight="1">
      <c r="C6008" s="139"/>
      <c r="D6008" s="139"/>
    </row>
    <row r="6009" spans="3:4" ht="12.95" customHeight="1">
      <c r="C6009" s="139"/>
      <c r="D6009" s="139"/>
    </row>
    <row r="6010" spans="3:4" ht="12.95" customHeight="1">
      <c r="C6010" s="139"/>
      <c r="D6010" s="139"/>
    </row>
    <row r="6011" spans="3:4" ht="12.95" customHeight="1">
      <c r="C6011" s="139"/>
      <c r="D6011" s="139"/>
    </row>
    <row r="6012" spans="3:4" ht="12.95" customHeight="1">
      <c r="C6012" s="139"/>
      <c r="D6012" s="139"/>
    </row>
    <row r="6013" spans="3:4" ht="12.95" customHeight="1">
      <c r="C6013" s="139"/>
      <c r="D6013" s="139"/>
    </row>
    <row r="6014" spans="3:4" ht="12.95" customHeight="1">
      <c r="C6014" s="139"/>
      <c r="D6014" s="139"/>
    </row>
    <row r="6015" spans="3:4" ht="12.95" customHeight="1">
      <c r="C6015" s="139"/>
      <c r="D6015" s="139"/>
    </row>
    <row r="6016" spans="3:4" ht="12.95" customHeight="1">
      <c r="C6016" s="139"/>
      <c r="D6016" s="139"/>
    </row>
    <row r="6017" spans="3:4" ht="12.95" customHeight="1">
      <c r="C6017" s="139"/>
      <c r="D6017" s="139"/>
    </row>
    <row r="6018" spans="3:4" ht="12.95" customHeight="1">
      <c r="C6018" s="139"/>
      <c r="D6018" s="139"/>
    </row>
    <row r="6019" spans="3:4" ht="12.95" customHeight="1">
      <c r="C6019" s="139"/>
      <c r="D6019" s="139"/>
    </row>
    <row r="6020" spans="3:4" ht="12.95" customHeight="1">
      <c r="C6020" s="139"/>
      <c r="D6020" s="139"/>
    </row>
    <row r="6021" spans="3:4" ht="12.95" customHeight="1">
      <c r="C6021" s="139"/>
      <c r="D6021" s="139"/>
    </row>
    <row r="6022" spans="3:4" ht="12.95" customHeight="1">
      <c r="C6022" s="139"/>
      <c r="D6022" s="139"/>
    </row>
    <row r="6023" spans="3:4" ht="12.95" customHeight="1">
      <c r="C6023" s="139"/>
      <c r="D6023" s="139"/>
    </row>
    <row r="6024" spans="3:4" ht="12.95" customHeight="1">
      <c r="C6024" s="139"/>
      <c r="D6024" s="139"/>
    </row>
    <row r="6025" spans="3:4" ht="12.95" customHeight="1">
      <c r="C6025" s="139"/>
      <c r="D6025" s="139"/>
    </row>
    <row r="6026" spans="3:4" ht="12.95" customHeight="1">
      <c r="C6026" s="139"/>
      <c r="D6026" s="139"/>
    </row>
    <row r="6027" spans="3:4" ht="12.95" customHeight="1">
      <c r="C6027" s="139"/>
      <c r="D6027" s="139"/>
    </row>
    <row r="6028" spans="3:4" ht="12.95" customHeight="1">
      <c r="C6028" s="139"/>
      <c r="D6028" s="139"/>
    </row>
    <row r="6029" spans="3:4" ht="12.95" customHeight="1">
      <c r="C6029" s="139"/>
      <c r="D6029" s="139"/>
    </row>
    <row r="6030" spans="3:4" ht="12.95" customHeight="1">
      <c r="C6030" s="139"/>
      <c r="D6030" s="139"/>
    </row>
    <row r="6031" spans="3:4" ht="12.95" customHeight="1">
      <c r="C6031" s="139"/>
      <c r="D6031" s="139"/>
    </row>
    <row r="6032" spans="3:4" ht="12.95" customHeight="1">
      <c r="C6032" s="139"/>
      <c r="D6032" s="139"/>
    </row>
    <row r="6033" spans="3:4" ht="12.95" customHeight="1">
      <c r="C6033" s="139"/>
      <c r="D6033" s="139"/>
    </row>
    <row r="6034" spans="3:4" ht="12.95" customHeight="1">
      <c r="C6034" s="139"/>
      <c r="D6034" s="139"/>
    </row>
    <row r="6035" spans="3:4" ht="12.95" customHeight="1">
      <c r="C6035" s="139"/>
      <c r="D6035" s="139"/>
    </row>
    <row r="6036" spans="3:4" ht="12.95" customHeight="1">
      <c r="C6036" s="139"/>
      <c r="D6036" s="139"/>
    </row>
    <row r="6037" spans="3:4" ht="12.95" customHeight="1">
      <c r="C6037" s="139"/>
      <c r="D6037" s="139"/>
    </row>
    <row r="6038" spans="3:4" ht="12.95" customHeight="1">
      <c r="C6038" s="139"/>
      <c r="D6038" s="139"/>
    </row>
    <row r="6039" spans="3:4" ht="12.95" customHeight="1">
      <c r="C6039" s="139"/>
      <c r="D6039" s="139"/>
    </row>
    <row r="6040" spans="3:4" ht="12.95" customHeight="1">
      <c r="C6040" s="139"/>
      <c r="D6040" s="139"/>
    </row>
    <row r="6041" spans="3:4" ht="12.95" customHeight="1">
      <c r="C6041" s="139"/>
      <c r="D6041" s="139"/>
    </row>
    <row r="6042" spans="3:4" ht="12.95" customHeight="1">
      <c r="C6042" s="139"/>
      <c r="D6042" s="139"/>
    </row>
    <row r="6043" spans="3:4" ht="12.95" customHeight="1">
      <c r="C6043" s="139"/>
      <c r="D6043" s="139"/>
    </row>
    <row r="6044" spans="3:4" ht="12.95" customHeight="1">
      <c r="C6044" s="139"/>
      <c r="D6044" s="139"/>
    </row>
    <row r="6045" spans="3:4" ht="12.95" customHeight="1">
      <c r="C6045" s="139"/>
      <c r="D6045" s="139"/>
    </row>
    <row r="6046" spans="3:4" ht="12.95" customHeight="1">
      <c r="C6046" s="139"/>
      <c r="D6046" s="139"/>
    </row>
    <row r="6047" spans="3:4" ht="12.95" customHeight="1">
      <c r="C6047" s="139"/>
      <c r="D6047" s="139"/>
    </row>
    <row r="6048" spans="3:4" ht="12.95" customHeight="1">
      <c r="C6048" s="139"/>
      <c r="D6048" s="139"/>
    </row>
    <row r="6049" spans="3:4" ht="12.95" customHeight="1">
      <c r="C6049" s="139"/>
      <c r="D6049" s="139"/>
    </row>
    <row r="6050" spans="3:4" ht="12.95" customHeight="1">
      <c r="C6050" s="139"/>
      <c r="D6050" s="139"/>
    </row>
    <row r="6051" spans="3:4" ht="12.95" customHeight="1">
      <c r="C6051" s="139"/>
      <c r="D6051" s="139"/>
    </row>
    <row r="6052" spans="3:4" ht="12.95" customHeight="1">
      <c r="C6052" s="139"/>
      <c r="D6052" s="139"/>
    </row>
    <row r="6053" spans="3:4" ht="12.95" customHeight="1">
      <c r="C6053" s="139"/>
      <c r="D6053" s="139"/>
    </row>
    <row r="6054" spans="3:4" ht="12.95" customHeight="1">
      <c r="C6054" s="139"/>
      <c r="D6054" s="139"/>
    </row>
    <row r="6055" spans="3:4" ht="12.95" customHeight="1">
      <c r="C6055" s="139"/>
      <c r="D6055" s="139"/>
    </row>
    <row r="6056" spans="3:4" ht="12.95" customHeight="1">
      <c r="C6056" s="139"/>
      <c r="D6056" s="139"/>
    </row>
    <row r="6057" spans="3:4" ht="12.95" customHeight="1">
      <c r="C6057" s="139"/>
      <c r="D6057" s="139"/>
    </row>
    <row r="6058" spans="3:4" ht="12.95" customHeight="1">
      <c r="C6058" s="139"/>
      <c r="D6058" s="139"/>
    </row>
    <row r="6059" spans="3:4" ht="12.95" customHeight="1">
      <c r="C6059" s="139"/>
      <c r="D6059" s="139"/>
    </row>
    <row r="6060" spans="3:4" ht="12.95" customHeight="1">
      <c r="C6060" s="139"/>
      <c r="D6060" s="139"/>
    </row>
    <row r="6061" spans="3:4" ht="12.95" customHeight="1">
      <c r="C6061" s="139"/>
      <c r="D6061" s="139"/>
    </row>
    <row r="6062" spans="3:4" ht="12.95" customHeight="1">
      <c r="C6062" s="139"/>
      <c r="D6062" s="139"/>
    </row>
    <row r="6063" spans="3:4" ht="12.95" customHeight="1">
      <c r="C6063" s="139"/>
      <c r="D6063" s="139"/>
    </row>
    <row r="6064" spans="3:4" ht="12.95" customHeight="1">
      <c r="C6064" s="139"/>
      <c r="D6064" s="139"/>
    </row>
    <row r="6065" spans="3:4" ht="12.95" customHeight="1">
      <c r="C6065" s="139"/>
      <c r="D6065" s="139"/>
    </row>
    <row r="6066" spans="3:4" ht="12.95" customHeight="1">
      <c r="C6066" s="139"/>
      <c r="D6066" s="139"/>
    </row>
    <row r="6067" spans="3:4" ht="12.95" customHeight="1">
      <c r="C6067" s="139"/>
      <c r="D6067" s="139"/>
    </row>
    <row r="6068" spans="3:4" ht="12.95" customHeight="1">
      <c r="C6068" s="139"/>
      <c r="D6068" s="139"/>
    </row>
    <row r="6069" spans="3:4" ht="12.95" customHeight="1">
      <c r="C6069" s="139"/>
      <c r="D6069" s="139"/>
    </row>
    <row r="6070" spans="3:4" ht="12.95" customHeight="1">
      <c r="C6070" s="139"/>
      <c r="D6070" s="139"/>
    </row>
    <row r="6071" spans="3:4" ht="12.95" customHeight="1">
      <c r="C6071" s="139"/>
      <c r="D6071" s="139"/>
    </row>
    <row r="6072" spans="3:4" ht="12.95" customHeight="1">
      <c r="C6072" s="139"/>
      <c r="D6072" s="139"/>
    </row>
    <row r="6073" spans="3:4" ht="12.95" customHeight="1">
      <c r="C6073" s="139"/>
      <c r="D6073" s="139"/>
    </row>
    <row r="6074" spans="3:4" ht="12.95" customHeight="1">
      <c r="C6074" s="139"/>
      <c r="D6074" s="139"/>
    </row>
    <row r="6075" spans="3:4" ht="12.95" customHeight="1">
      <c r="C6075" s="139"/>
      <c r="D6075" s="139"/>
    </row>
    <row r="6076" spans="3:4" ht="12.95" customHeight="1">
      <c r="C6076" s="139"/>
      <c r="D6076" s="139"/>
    </row>
    <row r="6077" spans="3:4" ht="12.95" customHeight="1">
      <c r="C6077" s="139"/>
      <c r="D6077" s="139"/>
    </row>
    <row r="6078" spans="3:4" ht="12.95" customHeight="1">
      <c r="C6078" s="139"/>
      <c r="D6078" s="139"/>
    </row>
    <row r="6079" spans="3:4" ht="12.95" customHeight="1">
      <c r="C6079" s="139"/>
      <c r="D6079" s="139"/>
    </row>
    <row r="6080" spans="3:4" ht="12.95" customHeight="1">
      <c r="C6080" s="139"/>
      <c r="D6080" s="139"/>
    </row>
    <row r="6081" spans="3:4" ht="12.95" customHeight="1">
      <c r="C6081" s="139"/>
      <c r="D6081" s="139"/>
    </row>
    <row r="6082" spans="3:4" ht="12.95" customHeight="1">
      <c r="C6082" s="139"/>
      <c r="D6082" s="139"/>
    </row>
    <row r="6083" spans="3:4" ht="12.95" customHeight="1">
      <c r="C6083" s="139"/>
      <c r="D6083" s="139"/>
    </row>
    <row r="6084" spans="3:4" ht="12.95" customHeight="1">
      <c r="C6084" s="139"/>
      <c r="D6084" s="139"/>
    </row>
    <row r="6085" spans="3:4" ht="12.95" customHeight="1">
      <c r="C6085" s="139"/>
      <c r="D6085" s="139"/>
    </row>
    <row r="6086" spans="3:4" ht="12.95" customHeight="1">
      <c r="C6086" s="139"/>
      <c r="D6086" s="139"/>
    </row>
    <row r="6087" spans="3:4" ht="12.95" customHeight="1">
      <c r="C6087" s="139"/>
      <c r="D6087" s="139"/>
    </row>
    <row r="6088" spans="3:4" ht="12.95" customHeight="1">
      <c r="C6088" s="139"/>
      <c r="D6088" s="139"/>
    </row>
    <row r="6089" spans="3:4" ht="12.95" customHeight="1">
      <c r="C6089" s="139"/>
      <c r="D6089" s="139"/>
    </row>
    <row r="6090" spans="3:4" ht="12.95" customHeight="1">
      <c r="C6090" s="139"/>
      <c r="D6090" s="139"/>
    </row>
    <row r="6091" spans="3:4" ht="12.95" customHeight="1">
      <c r="C6091" s="139"/>
      <c r="D6091" s="139"/>
    </row>
    <row r="6092" spans="3:4" ht="12.95" customHeight="1">
      <c r="C6092" s="139"/>
      <c r="D6092" s="139"/>
    </row>
    <row r="6093" spans="3:4" ht="12.95" customHeight="1">
      <c r="C6093" s="139"/>
      <c r="D6093" s="139"/>
    </row>
    <row r="6094" spans="3:4" ht="12.95" customHeight="1">
      <c r="C6094" s="139"/>
      <c r="D6094" s="139"/>
    </row>
    <row r="6095" spans="3:4" ht="12.95" customHeight="1">
      <c r="C6095" s="139"/>
      <c r="D6095" s="139"/>
    </row>
    <row r="6096" spans="3:4" ht="12.95" customHeight="1">
      <c r="C6096" s="139"/>
      <c r="D6096" s="139"/>
    </row>
    <row r="6097" spans="3:4" ht="12.95" customHeight="1">
      <c r="C6097" s="139"/>
      <c r="D6097" s="139"/>
    </row>
    <row r="6098" spans="3:4" ht="12.95" customHeight="1">
      <c r="C6098" s="139"/>
      <c r="D6098" s="139"/>
    </row>
    <row r="6099" spans="3:4" ht="12.95" customHeight="1">
      <c r="C6099" s="139"/>
      <c r="D6099" s="139"/>
    </row>
    <row r="6100" spans="3:4" ht="12.95" customHeight="1">
      <c r="C6100" s="139"/>
      <c r="D6100" s="139"/>
    </row>
    <row r="6101" spans="3:4" ht="12.95" customHeight="1">
      <c r="C6101" s="139"/>
      <c r="D6101" s="139"/>
    </row>
    <row r="6102" spans="3:4" ht="12.95" customHeight="1">
      <c r="C6102" s="139"/>
      <c r="D6102" s="139"/>
    </row>
    <row r="6103" spans="3:4" ht="12.95" customHeight="1">
      <c r="C6103" s="139"/>
      <c r="D6103" s="139"/>
    </row>
    <row r="6104" spans="3:4" ht="12.95" customHeight="1">
      <c r="C6104" s="139"/>
      <c r="D6104" s="139"/>
    </row>
    <row r="6105" spans="3:4" ht="12.95" customHeight="1">
      <c r="C6105" s="139"/>
      <c r="D6105" s="139"/>
    </row>
    <row r="6106" spans="3:4" ht="12.95" customHeight="1">
      <c r="C6106" s="139"/>
      <c r="D6106" s="139"/>
    </row>
    <row r="6107" spans="3:4" ht="12.95" customHeight="1">
      <c r="C6107" s="139"/>
      <c r="D6107" s="139"/>
    </row>
    <row r="6108" spans="3:4" ht="12.95" customHeight="1">
      <c r="C6108" s="139"/>
      <c r="D6108" s="139"/>
    </row>
    <row r="6109" spans="3:4" ht="12.95" customHeight="1">
      <c r="C6109" s="139"/>
      <c r="D6109" s="139"/>
    </row>
    <row r="6110" spans="3:4" ht="12.95" customHeight="1">
      <c r="C6110" s="139"/>
      <c r="D6110" s="139"/>
    </row>
    <row r="6111" spans="3:4" ht="12.95" customHeight="1">
      <c r="C6111" s="139"/>
      <c r="D6111" s="139"/>
    </row>
    <row r="6112" spans="3:4" ht="12.95" customHeight="1">
      <c r="C6112" s="139"/>
      <c r="D6112" s="139"/>
    </row>
    <row r="6113" spans="3:4" ht="12.95" customHeight="1">
      <c r="C6113" s="139"/>
      <c r="D6113" s="139"/>
    </row>
    <row r="6114" spans="3:4" ht="12.95" customHeight="1">
      <c r="C6114" s="139"/>
      <c r="D6114" s="139"/>
    </row>
    <row r="6115" spans="3:4" ht="12.95" customHeight="1">
      <c r="C6115" s="139"/>
      <c r="D6115" s="139"/>
    </row>
    <row r="6116" spans="3:4" ht="12.95" customHeight="1">
      <c r="C6116" s="139"/>
      <c r="D6116" s="139"/>
    </row>
    <row r="6117" spans="3:4" ht="12.95" customHeight="1">
      <c r="C6117" s="139"/>
      <c r="D6117" s="139"/>
    </row>
    <row r="6118" spans="3:4" ht="12.95" customHeight="1">
      <c r="C6118" s="139"/>
      <c r="D6118" s="139"/>
    </row>
    <row r="6119" spans="3:4" ht="12.95" customHeight="1">
      <c r="C6119" s="139"/>
      <c r="D6119" s="139"/>
    </row>
    <row r="6120" spans="3:4" ht="12.95" customHeight="1">
      <c r="C6120" s="139"/>
      <c r="D6120" s="139"/>
    </row>
    <row r="6121" spans="3:4" ht="12.95" customHeight="1">
      <c r="C6121" s="139"/>
      <c r="D6121" s="139"/>
    </row>
    <row r="6122" spans="3:4" ht="12.95" customHeight="1">
      <c r="C6122" s="139"/>
      <c r="D6122" s="139"/>
    </row>
    <row r="6123" spans="3:4" ht="12.95" customHeight="1">
      <c r="C6123" s="139"/>
      <c r="D6123" s="139"/>
    </row>
    <row r="6124" spans="3:4" ht="12.95" customHeight="1">
      <c r="C6124" s="139"/>
      <c r="D6124" s="139"/>
    </row>
    <row r="6125" spans="3:4" ht="12.95" customHeight="1">
      <c r="C6125" s="139"/>
      <c r="D6125" s="139"/>
    </row>
    <row r="6126" spans="3:4" ht="12.95" customHeight="1">
      <c r="C6126" s="139"/>
      <c r="D6126" s="139"/>
    </row>
    <row r="6127" spans="3:4" ht="12.95" customHeight="1">
      <c r="C6127" s="139"/>
      <c r="D6127" s="139"/>
    </row>
    <row r="6128" spans="3:4" ht="12.95" customHeight="1">
      <c r="C6128" s="139"/>
      <c r="D6128" s="139"/>
    </row>
    <row r="6129" spans="3:4" ht="12.95" customHeight="1">
      <c r="C6129" s="139"/>
      <c r="D6129" s="139"/>
    </row>
    <row r="6130" spans="3:4" ht="12.95" customHeight="1">
      <c r="C6130" s="139"/>
      <c r="D6130" s="139"/>
    </row>
    <row r="6131" spans="3:4" ht="12.95" customHeight="1">
      <c r="C6131" s="139"/>
      <c r="D6131" s="139"/>
    </row>
    <row r="6132" spans="3:4" ht="12.95" customHeight="1">
      <c r="C6132" s="139"/>
      <c r="D6132" s="139"/>
    </row>
    <row r="6133" spans="3:4" ht="12.95" customHeight="1">
      <c r="C6133" s="139"/>
      <c r="D6133" s="139"/>
    </row>
    <row r="6134" spans="3:4" ht="12.95" customHeight="1">
      <c r="C6134" s="139"/>
      <c r="D6134" s="139"/>
    </row>
    <row r="6135" spans="3:4" ht="12.95" customHeight="1">
      <c r="C6135" s="139"/>
      <c r="D6135" s="139"/>
    </row>
    <row r="6136" spans="3:4" ht="12.95" customHeight="1">
      <c r="C6136" s="139"/>
      <c r="D6136" s="139"/>
    </row>
    <row r="6137" spans="3:4" ht="12.95" customHeight="1">
      <c r="C6137" s="139"/>
      <c r="D6137" s="139"/>
    </row>
    <row r="6138" spans="3:4" ht="12.95" customHeight="1">
      <c r="C6138" s="139"/>
      <c r="D6138" s="139"/>
    </row>
    <row r="6139" spans="3:4" ht="12.95" customHeight="1">
      <c r="C6139" s="139"/>
      <c r="D6139" s="139"/>
    </row>
    <row r="6140" spans="3:4" ht="12.95" customHeight="1">
      <c r="C6140" s="139"/>
      <c r="D6140" s="139"/>
    </row>
    <row r="6141" spans="3:4" ht="12.95" customHeight="1">
      <c r="C6141" s="139"/>
      <c r="D6141" s="139"/>
    </row>
    <row r="6142" spans="3:4" ht="12.95" customHeight="1">
      <c r="C6142" s="139"/>
      <c r="D6142" s="139"/>
    </row>
    <row r="6143" spans="3:4" ht="12.95" customHeight="1">
      <c r="C6143" s="139"/>
      <c r="D6143" s="139"/>
    </row>
    <row r="6144" spans="3:4" ht="12.95" customHeight="1">
      <c r="C6144" s="139"/>
      <c r="D6144" s="139"/>
    </row>
    <row r="6145" spans="3:4" ht="12.95" customHeight="1">
      <c r="C6145" s="139"/>
      <c r="D6145" s="139"/>
    </row>
    <row r="6146" spans="3:4" ht="12.95" customHeight="1">
      <c r="C6146" s="139"/>
      <c r="D6146" s="139"/>
    </row>
    <row r="6147" spans="3:4" ht="12.95" customHeight="1">
      <c r="C6147" s="139"/>
      <c r="D6147" s="139"/>
    </row>
    <row r="6148" spans="3:4" ht="12.95" customHeight="1">
      <c r="C6148" s="139"/>
      <c r="D6148" s="139"/>
    </row>
    <row r="6149" spans="3:4" ht="12.95" customHeight="1">
      <c r="C6149" s="139"/>
      <c r="D6149" s="139"/>
    </row>
    <row r="6150" spans="3:4" ht="12.95" customHeight="1">
      <c r="C6150" s="139"/>
      <c r="D6150" s="139"/>
    </row>
    <row r="6151" spans="3:4" ht="12.95" customHeight="1">
      <c r="C6151" s="139"/>
      <c r="D6151" s="139"/>
    </row>
    <row r="6152" spans="3:4" ht="12.95" customHeight="1">
      <c r="C6152" s="139"/>
      <c r="D6152" s="139"/>
    </row>
    <row r="6153" spans="3:4" ht="12.95" customHeight="1">
      <c r="C6153" s="139"/>
      <c r="D6153" s="139"/>
    </row>
    <row r="6154" spans="3:4" ht="12.95" customHeight="1">
      <c r="C6154" s="139"/>
      <c r="D6154" s="139"/>
    </row>
    <row r="6155" spans="3:4" ht="12.95" customHeight="1">
      <c r="C6155" s="139"/>
      <c r="D6155" s="139"/>
    </row>
    <row r="6156" spans="3:4" ht="12.95" customHeight="1">
      <c r="C6156" s="139"/>
      <c r="D6156" s="139"/>
    </row>
    <row r="6157" spans="3:4" ht="12.95" customHeight="1">
      <c r="C6157" s="139"/>
      <c r="D6157" s="139"/>
    </row>
    <row r="6158" spans="3:4" ht="12.95" customHeight="1">
      <c r="C6158" s="139"/>
      <c r="D6158" s="139"/>
    </row>
    <row r="6159" spans="3:4" ht="12.95" customHeight="1">
      <c r="C6159" s="139"/>
      <c r="D6159" s="139"/>
    </row>
    <row r="6160" spans="3:4" ht="12.95" customHeight="1">
      <c r="C6160" s="139"/>
      <c r="D6160" s="139"/>
    </row>
    <row r="6161" spans="3:4" ht="12.95" customHeight="1">
      <c r="C6161" s="139"/>
      <c r="D6161" s="139"/>
    </row>
    <row r="6162" spans="3:4" ht="12.95" customHeight="1">
      <c r="C6162" s="139"/>
      <c r="D6162" s="139"/>
    </row>
    <row r="6163" spans="3:4" ht="12.95" customHeight="1">
      <c r="C6163" s="139"/>
      <c r="D6163" s="139"/>
    </row>
    <row r="6164" spans="3:4" ht="12.95" customHeight="1">
      <c r="C6164" s="139"/>
      <c r="D6164" s="139"/>
    </row>
    <row r="6165" spans="3:4" ht="12.95" customHeight="1">
      <c r="C6165" s="139"/>
      <c r="D6165" s="139"/>
    </row>
    <row r="6166" spans="3:4" ht="12.95" customHeight="1">
      <c r="C6166" s="139"/>
      <c r="D6166" s="139"/>
    </row>
    <row r="6167" spans="3:4" ht="12.95" customHeight="1">
      <c r="C6167" s="139"/>
      <c r="D6167" s="139"/>
    </row>
    <row r="6168" spans="3:4" ht="12.95" customHeight="1">
      <c r="C6168" s="139"/>
      <c r="D6168" s="139"/>
    </row>
    <row r="6169" spans="3:4" ht="12.95" customHeight="1">
      <c r="C6169" s="139"/>
      <c r="D6169" s="139"/>
    </row>
    <row r="6170" spans="3:4" ht="12.95" customHeight="1">
      <c r="C6170" s="139"/>
      <c r="D6170" s="139"/>
    </row>
    <row r="6171" spans="3:4" ht="12.95" customHeight="1">
      <c r="C6171" s="139"/>
      <c r="D6171" s="139"/>
    </row>
    <row r="6172" spans="3:4" ht="12.95" customHeight="1">
      <c r="C6172" s="139"/>
      <c r="D6172" s="139"/>
    </row>
    <row r="6173" spans="3:4" ht="12.95" customHeight="1">
      <c r="C6173" s="139"/>
      <c r="D6173" s="139"/>
    </row>
    <row r="6174" spans="3:4" ht="12.95" customHeight="1">
      <c r="C6174" s="139"/>
      <c r="D6174" s="139"/>
    </row>
    <row r="6175" spans="3:4" ht="12.95" customHeight="1">
      <c r="C6175" s="139"/>
      <c r="D6175" s="139"/>
    </row>
    <row r="6176" spans="3:4" ht="12.95" customHeight="1">
      <c r="C6176" s="139"/>
      <c r="D6176" s="139"/>
    </row>
    <row r="6177" spans="3:4" ht="12.95" customHeight="1">
      <c r="C6177" s="139"/>
      <c r="D6177" s="139"/>
    </row>
    <row r="6178" spans="3:4" ht="12.95" customHeight="1">
      <c r="C6178" s="139"/>
      <c r="D6178" s="139"/>
    </row>
    <row r="6179" spans="3:4" ht="12.95" customHeight="1">
      <c r="C6179" s="139"/>
      <c r="D6179" s="139"/>
    </row>
    <row r="6180" spans="3:4" ht="12.95" customHeight="1">
      <c r="C6180" s="139"/>
      <c r="D6180" s="139"/>
    </row>
    <row r="6181" spans="3:4" ht="12.95" customHeight="1">
      <c r="C6181" s="139"/>
      <c r="D6181" s="139"/>
    </row>
    <row r="6182" spans="3:4" ht="12.95" customHeight="1">
      <c r="C6182" s="139"/>
      <c r="D6182" s="139"/>
    </row>
    <row r="6183" spans="3:4" ht="12.95" customHeight="1">
      <c r="C6183" s="139"/>
      <c r="D6183" s="139"/>
    </row>
    <row r="6184" spans="3:4" ht="12.95" customHeight="1">
      <c r="C6184" s="139"/>
      <c r="D6184" s="139"/>
    </row>
    <row r="6185" spans="3:4" ht="12.95" customHeight="1">
      <c r="C6185" s="139"/>
      <c r="D6185" s="139"/>
    </row>
    <row r="6186" spans="3:4" ht="12.95" customHeight="1">
      <c r="C6186" s="139"/>
      <c r="D6186" s="139"/>
    </row>
    <row r="6187" spans="3:4" ht="12.95" customHeight="1">
      <c r="C6187" s="139"/>
      <c r="D6187" s="139"/>
    </row>
    <row r="6188" spans="3:4" ht="12.95" customHeight="1">
      <c r="C6188" s="139"/>
      <c r="D6188" s="139"/>
    </row>
    <row r="6189" spans="3:4" ht="12.95" customHeight="1">
      <c r="C6189" s="139"/>
      <c r="D6189" s="139"/>
    </row>
    <row r="6190" spans="3:4" ht="12.95" customHeight="1">
      <c r="C6190" s="139"/>
      <c r="D6190" s="139"/>
    </row>
    <row r="6191" spans="3:4" ht="12.95" customHeight="1">
      <c r="C6191" s="139"/>
      <c r="D6191" s="139"/>
    </row>
    <row r="6192" spans="3:4" ht="12.95" customHeight="1">
      <c r="C6192" s="139"/>
      <c r="D6192" s="139"/>
    </row>
    <row r="6193" spans="3:4" ht="12.95" customHeight="1">
      <c r="C6193" s="139"/>
      <c r="D6193" s="139"/>
    </row>
    <row r="6194" spans="3:4" ht="12.95" customHeight="1">
      <c r="C6194" s="139"/>
      <c r="D6194" s="139"/>
    </row>
    <row r="6195" spans="3:4" ht="12.95" customHeight="1">
      <c r="C6195" s="139"/>
      <c r="D6195" s="139"/>
    </row>
    <row r="6196" spans="3:4" ht="12.95" customHeight="1">
      <c r="C6196" s="139"/>
      <c r="D6196" s="139"/>
    </row>
    <row r="6197" spans="3:4" ht="12.95" customHeight="1">
      <c r="C6197" s="139"/>
      <c r="D6197" s="139"/>
    </row>
    <row r="6198" spans="3:4" ht="12.95" customHeight="1">
      <c r="C6198" s="139"/>
      <c r="D6198" s="139"/>
    </row>
    <row r="6199" spans="3:4" ht="12.95" customHeight="1">
      <c r="C6199" s="139"/>
      <c r="D6199" s="139"/>
    </row>
    <row r="6200" spans="3:4" ht="12.95" customHeight="1">
      <c r="C6200" s="139"/>
      <c r="D6200" s="139"/>
    </row>
    <row r="6201" spans="3:4" ht="12.95" customHeight="1">
      <c r="C6201" s="139"/>
      <c r="D6201" s="139"/>
    </row>
    <row r="6202" spans="3:4" ht="12.95" customHeight="1">
      <c r="C6202" s="139"/>
      <c r="D6202" s="139"/>
    </row>
    <row r="6203" spans="3:4" ht="12.95" customHeight="1">
      <c r="C6203" s="139"/>
      <c r="D6203" s="139"/>
    </row>
    <row r="6204" spans="3:4" ht="12.95" customHeight="1">
      <c r="C6204" s="139"/>
      <c r="D6204" s="139"/>
    </row>
    <row r="6205" spans="3:4" ht="12.95" customHeight="1">
      <c r="C6205" s="139"/>
      <c r="D6205" s="139"/>
    </row>
    <row r="6206" spans="3:4" ht="12.95" customHeight="1">
      <c r="C6206" s="139"/>
      <c r="D6206" s="139"/>
    </row>
    <row r="6207" spans="3:4" ht="12.95" customHeight="1">
      <c r="C6207" s="139"/>
      <c r="D6207" s="139"/>
    </row>
    <row r="6208" spans="3:4" ht="12.95" customHeight="1">
      <c r="C6208" s="139"/>
      <c r="D6208" s="139"/>
    </row>
    <row r="6209" spans="3:4" ht="12.95" customHeight="1">
      <c r="C6209" s="139"/>
      <c r="D6209" s="139"/>
    </row>
    <row r="6210" spans="3:4" ht="12.95" customHeight="1">
      <c r="C6210" s="139"/>
      <c r="D6210" s="139"/>
    </row>
    <row r="6211" spans="3:4" ht="12.95" customHeight="1">
      <c r="C6211" s="139"/>
      <c r="D6211" s="139"/>
    </row>
    <row r="6212" spans="3:4" ht="12.95" customHeight="1">
      <c r="C6212" s="139"/>
      <c r="D6212" s="139"/>
    </row>
    <row r="6213" spans="3:4" ht="12.95" customHeight="1">
      <c r="C6213" s="139"/>
      <c r="D6213" s="139"/>
    </row>
    <row r="6214" spans="3:4" ht="12.95" customHeight="1">
      <c r="C6214" s="139"/>
      <c r="D6214" s="139"/>
    </row>
    <row r="6215" spans="3:4" ht="12.95" customHeight="1">
      <c r="C6215" s="139"/>
      <c r="D6215" s="139"/>
    </row>
    <row r="6216" spans="3:4" ht="12.95" customHeight="1">
      <c r="C6216" s="139"/>
      <c r="D6216" s="139"/>
    </row>
    <row r="6217" spans="3:4" ht="12.95" customHeight="1">
      <c r="C6217" s="139"/>
      <c r="D6217" s="139"/>
    </row>
    <row r="6218" spans="3:4" ht="12.95" customHeight="1">
      <c r="C6218" s="139"/>
      <c r="D6218" s="139"/>
    </row>
    <row r="6219" spans="3:4" ht="12.95" customHeight="1">
      <c r="C6219" s="139"/>
      <c r="D6219" s="139"/>
    </row>
    <row r="6220" spans="3:4" ht="12.95" customHeight="1">
      <c r="C6220" s="139"/>
      <c r="D6220" s="139"/>
    </row>
    <row r="6221" spans="3:4" ht="12.95" customHeight="1">
      <c r="C6221" s="139"/>
      <c r="D6221" s="139"/>
    </row>
    <row r="6222" spans="3:4" ht="12.95" customHeight="1">
      <c r="C6222" s="139"/>
      <c r="D6222" s="139"/>
    </row>
    <row r="6223" spans="3:4" ht="12.95" customHeight="1">
      <c r="C6223" s="139"/>
      <c r="D6223" s="139"/>
    </row>
    <row r="6224" spans="3:4" ht="12.95" customHeight="1">
      <c r="C6224" s="139"/>
      <c r="D6224" s="139"/>
    </row>
    <row r="6225" spans="3:4" ht="12.95" customHeight="1">
      <c r="C6225" s="139"/>
      <c r="D6225" s="139"/>
    </row>
    <row r="6226" spans="3:4" ht="12.95" customHeight="1">
      <c r="C6226" s="139"/>
      <c r="D6226" s="139"/>
    </row>
    <row r="6227" spans="3:4" ht="12.95" customHeight="1">
      <c r="C6227" s="139"/>
      <c r="D6227" s="139"/>
    </row>
    <row r="6228" spans="3:4" ht="12.95" customHeight="1">
      <c r="C6228" s="139"/>
      <c r="D6228" s="139"/>
    </row>
    <row r="6229" spans="3:4" ht="12.95" customHeight="1">
      <c r="C6229" s="139"/>
      <c r="D6229" s="139"/>
    </row>
    <row r="6230" spans="3:4" ht="12.95" customHeight="1">
      <c r="C6230" s="139"/>
      <c r="D6230" s="139"/>
    </row>
    <row r="6231" spans="3:4" ht="12.95" customHeight="1">
      <c r="C6231" s="139"/>
      <c r="D6231" s="139"/>
    </row>
    <row r="6232" spans="3:4" ht="12.95" customHeight="1">
      <c r="C6232" s="139"/>
      <c r="D6232" s="139"/>
    </row>
    <row r="6233" spans="3:4" ht="12.95" customHeight="1">
      <c r="C6233" s="139"/>
      <c r="D6233" s="139"/>
    </row>
    <row r="6234" spans="3:4" ht="12.95" customHeight="1">
      <c r="C6234" s="139"/>
      <c r="D6234" s="139"/>
    </row>
    <row r="6235" spans="3:4" ht="12.95" customHeight="1">
      <c r="C6235" s="139"/>
      <c r="D6235" s="139"/>
    </row>
    <row r="6236" spans="3:4" ht="12.95" customHeight="1">
      <c r="C6236" s="139"/>
      <c r="D6236" s="139"/>
    </row>
    <row r="6237" spans="3:4" ht="12.95" customHeight="1">
      <c r="C6237" s="139"/>
      <c r="D6237" s="139"/>
    </row>
    <row r="6238" spans="3:4" ht="12.95" customHeight="1">
      <c r="C6238" s="139"/>
      <c r="D6238" s="139"/>
    </row>
    <row r="6239" spans="3:4" ht="12.95" customHeight="1">
      <c r="C6239" s="139"/>
      <c r="D6239" s="139"/>
    </row>
    <row r="6240" spans="3:4" ht="12.95" customHeight="1">
      <c r="C6240" s="139"/>
      <c r="D6240" s="139"/>
    </row>
    <row r="6241" spans="3:4" ht="12.95" customHeight="1">
      <c r="C6241" s="139"/>
      <c r="D6241" s="139"/>
    </row>
    <row r="6242" spans="3:4" ht="12.95" customHeight="1">
      <c r="C6242" s="139"/>
      <c r="D6242" s="139"/>
    </row>
    <row r="6243" spans="3:4" ht="12.95" customHeight="1">
      <c r="C6243" s="139"/>
      <c r="D6243" s="139"/>
    </row>
    <row r="6244" spans="3:4" ht="12.95" customHeight="1">
      <c r="C6244" s="139"/>
      <c r="D6244" s="139"/>
    </row>
    <row r="6245" spans="3:4" ht="12.95" customHeight="1">
      <c r="C6245" s="139"/>
      <c r="D6245" s="139"/>
    </row>
    <row r="6246" spans="3:4" ht="12.95" customHeight="1">
      <c r="C6246" s="139"/>
      <c r="D6246" s="139"/>
    </row>
    <row r="6247" spans="3:4" ht="12.95" customHeight="1">
      <c r="C6247" s="139"/>
      <c r="D6247" s="139"/>
    </row>
    <row r="6248" spans="3:4" ht="12.95" customHeight="1">
      <c r="C6248" s="139"/>
      <c r="D6248" s="139"/>
    </row>
    <row r="6249" spans="3:4" ht="12.95" customHeight="1">
      <c r="C6249" s="139"/>
      <c r="D6249" s="139"/>
    </row>
    <row r="6250" spans="3:4" ht="12.95" customHeight="1">
      <c r="C6250" s="139"/>
      <c r="D6250" s="139"/>
    </row>
    <row r="6251" spans="3:4" ht="12.95" customHeight="1">
      <c r="C6251" s="139"/>
      <c r="D6251" s="139"/>
    </row>
    <row r="6252" spans="3:4" ht="12.95" customHeight="1">
      <c r="C6252" s="139"/>
      <c r="D6252" s="139"/>
    </row>
    <row r="6253" spans="3:4" ht="12.95" customHeight="1">
      <c r="C6253" s="139"/>
      <c r="D6253" s="139"/>
    </row>
    <row r="6254" spans="3:4" ht="12.95" customHeight="1">
      <c r="C6254" s="139"/>
      <c r="D6254" s="139"/>
    </row>
    <row r="6255" spans="3:4" ht="12.95" customHeight="1">
      <c r="C6255" s="139"/>
      <c r="D6255" s="139"/>
    </row>
    <row r="6256" spans="3:4" ht="12.95" customHeight="1">
      <c r="C6256" s="139"/>
      <c r="D6256" s="139"/>
    </row>
    <row r="6257" spans="3:4" ht="12.95" customHeight="1">
      <c r="C6257" s="139"/>
      <c r="D6257" s="139"/>
    </row>
    <row r="6258" spans="3:4" ht="12.95" customHeight="1">
      <c r="C6258" s="139"/>
      <c r="D6258" s="139"/>
    </row>
    <row r="6259" spans="3:4" ht="12.95" customHeight="1">
      <c r="C6259" s="139"/>
      <c r="D6259" s="139"/>
    </row>
    <row r="6260" spans="3:4" ht="12.95" customHeight="1">
      <c r="C6260" s="139"/>
      <c r="D6260" s="139"/>
    </row>
    <row r="6261" spans="3:4" ht="12.95" customHeight="1">
      <c r="C6261" s="139"/>
      <c r="D6261" s="139"/>
    </row>
    <row r="6262" spans="3:4" ht="12.95" customHeight="1">
      <c r="C6262" s="139"/>
      <c r="D6262" s="139"/>
    </row>
    <row r="6263" spans="3:4" ht="12.95" customHeight="1">
      <c r="C6263" s="139"/>
      <c r="D6263" s="139"/>
    </row>
    <row r="6264" spans="3:4" ht="12.95" customHeight="1">
      <c r="C6264" s="139"/>
      <c r="D6264" s="139"/>
    </row>
    <row r="6265" spans="3:4" ht="12.95" customHeight="1">
      <c r="C6265" s="139"/>
      <c r="D6265" s="139"/>
    </row>
    <row r="6266" spans="3:4" ht="12.95" customHeight="1">
      <c r="C6266" s="139"/>
      <c r="D6266" s="139"/>
    </row>
    <row r="6267" spans="3:4" ht="12.95" customHeight="1">
      <c r="C6267" s="139"/>
      <c r="D6267" s="139"/>
    </row>
    <row r="6268" spans="3:4" ht="12.95" customHeight="1">
      <c r="C6268" s="139"/>
      <c r="D6268" s="139"/>
    </row>
    <row r="6269" spans="3:4" ht="12.95" customHeight="1">
      <c r="C6269" s="139"/>
      <c r="D6269" s="139"/>
    </row>
    <row r="6270" spans="3:4" ht="12.95" customHeight="1">
      <c r="C6270" s="139"/>
      <c r="D6270" s="139"/>
    </row>
    <row r="6271" spans="3:4" ht="12.95" customHeight="1">
      <c r="C6271" s="139"/>
      <c r="D6271" s="139"/>
    </row>
    <row r="6272" spans="3:4" ht="12.95" customHeight="1">
      <c r="C6272" s="139"/>
      <c r="D6272" s="139"/>
    </row>
    <row r="6273" spans="3:4" ht="12.95" customHeight="1">
      <c r="C6273" s="139"/>
      <c r="D6273" s="139"/>
    </row>
    <row r="6274" spans="3:4" ht="12.95" customHeight="1">
      <c r="C6274" s="139"/>
      <c r="D6274" s="139"/>
    </row>
    <row r="6275" spans="3:4" ht="12.95" customHeight="1">
      <c r="C6275" s="139"/>
      <c r="D6275" s="139"/>
    </row>
    <row r="6276" spans="3:4" ht="12.95" customHeight="1">
      <c r="C6276" s="139"/>
      <c r="D6276" s="139"/>
    </row>
    <row r="6277" spans="3:4" ht="12.95" customHeight="1">
      <c r="C6277" s="139"/>
      <c r="D6277" s="139"/>
    </row>
    <row r="6278" spans="3:4" ht="12.95" customHeight="1">
      <c r="C6278" s="139"/>
      <c r="D6278" s="139"/>
    </row>
    <row r="6279" spans="3:4" ht="12.95" customHeight="1">
      <c r="C6279" s="139"/>
      <c r="D6279" s="139"/>
    </row>
    <row r="6280" spans="3:4" ht="12.95" customHeight="1">
      <c r="C6280" s="139"/>
      <c r="D6280" s="139"/>
    </row>
    <row r="6281" spans="3:4" ht="12.95" customHeight="1">
      <c r="C6281" s="139"/>
      <c r="D6281" s="139"/>
    </row>
    <row r="6282" spans="3:4" ht="12.95" customHeight="1">
      <c r="C6282" s="139"/>
      <c r="D6282" s="139"/>
    </row>
    <row r="6283" spans="3:4" ht="12.95" customHeight="1">
      <c r="C6283" s="139"/>
      <c r="D6283" s="139"/>
    </row>
    <row r="6284" spans="3:4" ht="12.95" customHeight="1">
      <c r="C6284" s="139"/>
      <c r="D6284" s="139"/>
    </row>
    <row r="6285" spans="3:4" ht="12.95" customHeight="1">
      <c r="C6285" s="139"/>
      <c r="D6285" s="139"/>
    </row>
    <row r="6286" spans="3:4" ht="12.95" customHeight="1">
      <c r="C6286" s="139"/>
      <c r="D6286" s="139"/>
    </row>
    <row r="6287" spans="3:4" ht="12.95" customHeight="1">
      <c r="C6287" s="139"/>
      <c r="D6287" s="139"/>
    </row>
    <row r="6288" spans="3:4" ht="12.95" customHeight="1">
      <c r="C6288" s="139"/>
      <c r="D6288" s="139"/>
    </row>
    <row r="6289" spans="3:4" ht="12.95" customHeight="1">
      <c r="C6289" s="139"/>
      <c r="D6289" s="139"/>
    </row>
    <row r="6290" spans="3:4" ht="12.95" customHeight="1">
      <c r="C6290" s="139"/>
      <c r="D6290" s="139"/>
    </row>
    <row r="6291" spans="3:4" ht="12.95" customHeight="1">
      <c r="C6291" s="139"/>
      <c r="D6291" s="139"/>
    </row>
    <row r="6292" spans="3:4" ht="12.95" customHeight="1">
      <c r="C6292" s="139"/>
      <c r="D6292" s="139"/>
    </row>
    <row r="6293" spans="3:4" ht="12.95" customHeight="1">
      <c r="C6293" s="139"/>
      <c r="D6293" s="139"/>
    </row>
    <row r="6294" spans="3:4" ht="12.95" customHeight="1">
      <c r="C6294" s="139"/>
      <c r="D6294" s="139"/>
    </row>
    <row r="6295" spans="3:4" ht="12.95" customHeight="1">
      <c r="C6295" s="139"/>
      <c r="D6295" s="139"/>
    </row>
    <row r="6296" spans="3:4" ht="12.95" customHeight="1">
      <c r="C6296" s="139"/>
      <c r="D6296" s="139"/>
    </row>
    <row r="6297" spans="3:4" ht="12.95" customHeight="1">
      <c r="C6297" s="139"/>
      <c r="D6297" s="139"/>
    </row>
    <row r="6298" spans="3:4" ht="12.95" customHeight="1">
      <c r="C6298" s="139"/>
      <c r="D6298" s="139"/>
    </row>
    <row r="6299" spans="3:4" ht="12.95" customHeight="1">
      <c r="C6299" s="139"/>
      <c r="D6299" s="139"/>
    </row>
    <row r="6300" spans="3:4" ht="12.95" customHeight="1">
      <c r="C6300" s="139"/>
      <c r="D6300" s="139"/>
    </row>
    <row r="6301" spans="3:4" ht="12.95" customHeight="1">
      <c r="C6301" s="139"/>
      <c r="D6301" s="139"/>
    </row>
    <row r="6302" spans="3:4" ht="12.95" customHeight="1">
      <c r="C6302" s="139"/>
      <c r="D6302" s="139"/>
    </row>
    <row r="6303" spans="3:4" ht="12.95" customHeight="1">
      <c r="C6303" s="139"/>
      <c r="D6303" s="139"/>
    </row>
    <row r="6304" spans="3:4" ht="12.95" customHeight="1">
      <c r="C6304" s="139"/>
      <c r="D6304" s="139"/>
    </row>
    <row r="6305" spans="3:4" ht="12.95" customHeight="1">
      <c r="C6305" s="139"/>
      <c r="D6305" s="139"/>
    </row>
    <row r="6306" spans="3:4" ht="12.95" customHeight="1">
      <c r="C6306" s="139"/>
      <c r="D6306" s="139"/>
    </row>
    <row r="6307" spans="3:4" ht="12.95" customHeight="1">
      <c r="C6307" s="139"/>
      <c r="D6307" s="139"/>
    </row>
    <row r="6308" spans="3:4" ht="12.95" customHeight="1">
      <c r="C6308" s="139"/>
      <c r="D6308" s="139"/>
    </row>
    <row r="6309" spans="3:4" ht="12.95" customHeight="1">
      <c r="C6309" s="139"/>
      <c r="D6309" s="139"/>
    </row>
    <row r="6310" spans="3:4" ht="12.95" customHeight="1">
      <c r="C6310" s="139"/>
      <c r="D6310" s="139"/>
    </row>
    <row r="6311" spans="3:4" ht="12.95" customHeight="1">
      <c r="C6311" s="139"/>
      <c r="D6311" s="139"/>
    </row>
    <row r="6312" spans="3:4" ht="12.95" customHeight="1">
      <c r="C6312" s="139"/>
      <c r="D6312" s="139"/>
    </row>
    <row r="6313" spans="3:4" ht="12.95" customHeight="1">
      <c r="C6313" s="139"/>
      <c r="D6313" s="139"/>
    </row>
    <row r="6314" spans="3:4" ht="12.95" customHeight="1">
      <c r="C6314" s="139"/>
      <c r="D6314" s="139"/>
    </row>
    <row r="6315" spans="3:4" ht="12.95" customHeight="1">
      <c r="C6315" s="139"/>
      <c r="D6315" s="139"/>
    </row>
    <row r="6316" spans="3:4" ht="12.95" customHeight="1">
      <c r="C6316" s="139"/>
      <c r="D6316" s="139"/>
    </row>
    <row r="6317" spans="3:4" ht="12.95" customHeight="1">
      <c r="C6317" s="139"/>
      <c r="D6317" s="139"/>
    </row>
    <row r="6318" spans="3:4" ht="12.95" customHeight="1">
      <c r="C6318" s="139"/>
      <c r="D6318" s="139"/>
    </row>
    <row r="6319" spans="3:4" ht="12.95" customHeight="1">
      <c r="C6319" s="139"/>
      <c r="D6319" s="139"/>
    </row>
    <row r="6320" spans="3:4" ht="12.95" customHeight="1">
      <c r="C6320" s="139"/>
      <c r="D6320" s="139"/>
    </row>
    <row r="6321" spans="3:4" ht="12.95" customHeight="1">
      <c r="C6321" s="139"/>
      <c r="D6321" s="139"/>
    </row>
    <row r="6322" spans="3:4" ht="12.95" customHeight="1">
      <c r="C6322" s="139"/>
      <c r="D6322" s="139"/>
    </row>
    <row r="6323" spans="3:4" ht="12.95" customHeight="1">
      <c r="C6323" s="139"/>
      <c r="D6323" s="139"/>
    </row>
    <row r="6324" spans="3:4" ht="12.95" customHeight="1">
      <c r="C6324" s="139"/>
      <c r="D6324" s="139"/>
    </row>
    <row r="6325" spans="3:4" ht="12.95" customHeight="1">
      <c r="C6325" s="139"/>
      <c r="D6325" s="139"/>
    </row>
    <row r="6326" spans="3:4" ht="12.95" customHeight="1">
      <c r="C6326" s="139"/>
      <c r="D6326" s="139"/>
    </row>
    <row r="6327" spans="3:4" ht="12.95" customHeight="1">
      <c r="C6327" s="139"/>
      <c r="D6327" s="139"/>
    </row>
    <row r="6328" spans="3:4" ht="12.95" customHeight="1">
      <c r="C6328" s="139"/>
      <c r="D6328" s="139"/>
    </row>
    <row r="6329" spans="3:4" ht="12.95" customHeight="1">
      <c r="C6329" s="139"/>
      <c r="D6329" s="139"/>
    </row>
    <row r="6330" spans="3:4" ht="12.95" customHeight="1">
      <c r="C6330" s="139"/>
      <c r="D6330" s="139"/>
    </row>
    <row r="6331" spans="3:4" ht="12.95" customHeight="1">
      <c r="C6331" s="139"/>
      <c r="D6331" s="139"/>
    </row>
    <row r="6332" spans="3:4" ht="12.95" customHeight="1">
      <c r="C6332" s="139"/>
      <c r="D6332" s="139"/>
    </row>
    <row r="6333" spans="3:4" ht="12.95" customHeight="1">
      <c r="C6333" s="139"/>
      <c r="D6333" s="139"/>
    </row>
    <row r="6334" spans="3:4" ht="12.95" customHeight="1">
      <c r="C6334" s="139"/>
      <c r="D6334" s="139"/>
    </row>
    <row r="6335" spans="3:4" ht="12.95" customHeight="1">
      <c r="C6335" s="139"/>
      <c r="D6335" s="139"/>
    </row>
    <row r="6336" spans="3:4" ht="12.95" customHeight="1">
      <c r="C6336" s="139"/>
      <c r="D6336" s="139"/>
    </row>
    <row r="6337" spans="3:4" ht="12.95" customHeight="1">
      <c r="C6337" s="139"/>
      <c r="D6337" s="139"/>
    </row>
    <row r="6338" spans="3:4" ht="12.95" customHeight="1">
      <c r="C6338" s="139"/>
      <c r="D6338" s="139"/>
    </row>
    <row r="6339" spans="3:4" ht="12.95" customHeight="1">
      <c r="C6339" s="139"/>
      <c r="D6339" s="139"/>
    </row>
    <row r="6340" spans="3:4" ht="12.95" customHeight="1">
      <c r="C6340" s="139"/>
      <c r="D6340" s="139"/>
    </row>
    <row r="6341" spans="3:4" ht="12.95" customHeight="1">
      <c r="C6341" s="139"/>
      <c r="D6341" s="139"/>
    </row>
    <row r="6342" spans="3:4" ht="12.95" customHeight="1">
      <c r="C6342" s="139"/>
      <c r="D6342" s="139"/>
    </row>
    <row r="6343" spans="3:4" ht="12.95" customHeight="1">
      <c r="C6343" s="139"/>
      <c r="D6343" s="139"/>
    </row>
    <row r="6344" spans="3:4" ht="12.95" customHeight="1">
      <c r="C6344" s="139"/>
      <c r="D6344" s="139"/>
    </row>
    <row r="6345" spans="3:4" ht="12.95" customHeight="1">
      <c r="C6345" s="139"/>
      <c r="D6345" s="139"/>
    </row>
    <row r="6346" spans="3:4" ht="12.95" customHeight="1">
      <c r="C6346" s="139"/>
      <c r="D6346" s="139"/>
    </row>
    <row r="6347" spans="3:4" ht="12.95" customHeight="1">
      <c r="C6347" s="139"/>
      <c r="D6347" s="139"/>
    </row>
    <row r="6348" spans="3:4" ht="12.95" customHeight="1">
      <c r="C6348" s="139"/>
      <c r="D6348" s="139"/>
    </row>
    <row r="6349" spans="3:4" ht="12.95" customHeight="1">
      <c r="C6349" s="139"/>
      <c r="D6349" s="139"/>
    </row>
    <row r="6350" spans="3:4" ht="12.95" customHeight="1">
      <c r="C6350" s="139"/>
      <c r="D6350" s="139"/>
    </row>
    <row r="6351" spans="3:4" ht="12.95" customHeight="1">
      <c r="C6351" s="139"/>
      <c r="D6351" s="139"/>
    </row>
    <row r="6352" spans="3:4" ht="12.95" customHeight="1">
      <c r="C6352" s="139"/>
      <c r="D6352" s="139"/>
    </row>
    <row r="6353" spans="3:4" ht="12.95" customHeight="1">
      <c r="C6353" s="139"/>
      <c r="D6353" s="139"/>
    </row>
    <row r="6354" spans="3:4" ht="12.95" customHeight="1">
      <c r="C6354" s="139"/>
      <c r="D6354" s="139"/>
    </row>
    <row r="6355" spans="3:4" ht="12.95" customHeight="1">
      <c r="C6355" s="139"/>
      <c r="D6355" s="139"/>
    </row>
    <row r="6356" spans="3:4" ht="12.95" customHeight="1">
      <c r="C6356" s="139"/>
      <c r="D6356" s="139"/>
    </row>
    <row r="6357" spans="3:4" ht="12.95" customHeight="1">
      <c r="C6357" s="139"/>
      <c r="D6357" s="139"/>
    </row>
    <row r="6358" spans="3:4" ht="12.95" customHeight="1">
      <c r="C6358" s="139"/>
      <c r="D6358" s="139"/>
    </row>
    <row r="6359" spans="3:4" ht="12.95" customHeight="1">
      <c r="C6359" s="139"/>
      <c r="D6359" s="139"/>
    </row>
    <row r="6360" spans="3:4" ht="12.95" customHeight="1">
      <c r="C6360" s="139"/>
      <c r="D6360" s="139"/>
    </row>
    <row r="6361" spans="3:4" ht="12.95" customHeight="1">
      <c r="C6361" s="139"/>
      <c r="D6361" s="139"/>
    </row>
    <row r="6362" spans="3:4" ht="12.95" customHeight="1">
      <c r="C6362" s="139"/>
      <c r="D6362" s="139"/>
    </row>
    <row r="6363" spans="3:4" ht="12.95" customHeight="1">
      <c r="C6363" s="139"/>
      <c r="D6363" s="139"/>
    </row>
    <row r="6364" spans="3:4" ht="12.95" customHeight="1">
      <c r="C6364" s="139"/>
      <c r="D6364" s="139"/>
    </row>
    <row r="6365" spans="3:4" ht="12.95" customHeight="1">
      <c r="C6365" s="139"/>
      <c r="D6365" s="139"/>
    </row>
    <row r="6366" spans="3:4" ht="12.95" customHeight="1">
      <c r="C6366" s="139"/>
      <c r="D6366" s="139"/>
    </row>
    <row r="6367" spans="3:4" ht="12.95" customHeight="1">
      <c r="C6367" s="139"/>
      <c r="D6367" s="139"/>
    </row>
    <row r="6368" spans="3:4" ht="12.95" customHeight="1">
      <c r="C6368" s="139"/>
      <c r="D6368" s="139"/>
    </row>
    <row r="6369" spans="3:4" ht="12.95" customHeight="1">
      <c r="C6369" s="139"/>
      <c r="D6369" s="139"/>
    </row>
    <row r="6370" spans="3:4" ht="12.95" customHeight="1">
      <c r="C6370" s="139"/>
      <c r="D6370" s="139"/>
    </row>
    <row r="6371" spans="3:4" ht="12.95" customHeight="1">
      <c r="C6371" s="139"/>
      <c r="D6371" s="139"/>
    </row>
    <row r="6372" spans="3:4" ht="12.95" customHeight="1">
      <c r="C6372" s="139"/>
      <c r="D6372" s="139"/>
    </row>
    <row r="6373" spans="3:4" ht="12.95" customHeight="1">
      <c r="C6373" s="139"/>
      <c r="D6373" s="139"/>
    </row>
    <row r="6374" spans="3:4" ht="12.95" customHeight="1">
      <c r="C6374" s="139"/>
      <c r="D6374" s="139"/>
    </row>
    <row r="6375" spans="3:4" ht="12.95" customHeight="1">
      <c r="C6375" s="139"/>
      <c r="D6375" s="139"/>
    </row>
    <row r="6376" spans="3:4" ht="12.95" customHeight="1">
      <c r="C6376" s="139"/>
      <c r="D6376" s="139"/>
    </row>
    <row r="6377" spans="3:4" ht="12.95" customHeight="1">
      <c r="C6377" s="139"/>
      <c r="D6377" s="139"/>
    </row>
    <row r="6378" spans="3:4" ht="12.95" customHeight="1">
      <c r="C6378" s="139"/>
      <c r="D6378" s="139"/>
    </row>
    <row r="6379" spans="3:4" ht="12.95" customHeight="1">
      <c r="C6379" s="139"/>
      <c r="D6379" s="139"/>
    </row>
    <row r="6380" spans="3:4" ht="12.95" customHeight="1">
      <c r="C6380" s="139"/>
      <c r="D6380" s="139"/>
    </row>
    <row r="6381" spans="3:4" ht="12.95" customHeight="1">
      <c r="C6381" s="139"/>
      <c r="D6381" s="139"/>
    </row>
    <row r="6382" spans="3:4" ht="12.95" customHeight="1">
      <c r="C6382" s="139"/>
      <c r="D6382" s="139"/>
    </row>
    <row r="6383" spans="3:4" ht="12.95" customHeight="1">
      <c r="C6383" s="139"/>
      <c r="D6383" s="139"/>
    </row>
    <row r="6384" spans="3:4" ht="12.95" customHeight="1">
      <c r="C6384" s="139"/>
      <c r="D6384" s="139"/>
    </row>
    <row r="6385" spans="3:4" ht="12.95" customHeight="1">
      <c r="C6385" s="139"/>
      <c r="D6385" s="139"/>
    </row>
    <row r="6386" spans="3:4" ht="12.95" customHeight="1">
      <c r="C6386" s="139"/>
      <c r="D6386" s="139"/>
    </row>
    <row r="6387" spans="3:4" ht="12.95" customHeight="1">
      <c r="C6387" s="139"/>
      <c r="D6387" s="139"/>
    </row>
    <row r="6388" spans="3:4" ht="12.95" customHeight="1">
      <c r="C6388" s="139"/>
      <c r="D6388" s="139"/>
    </row>
    <row r="6389" spans="3:4" ht="12.95" customHeight="1">
      <c r="C6389" s="139"/>
      <c r="D6389" s="139"/>
    </row>
    <row r="6390" spans="3:4" ht="12.95" customHeight="1">
      <c r="C6390" s="139"/>
      <c r="D6390" s="139"/>
    </row>
    <row r="6391" spans="3:4" ht="12.95" customHeight="1">
      <c r="C6391" s="139"/>
      <c r="D6391" s="139"/>
    </row>
    <row r="6392" spans="3:4" ht="12.95" customHeight="1">
      <c r="C6392" s="139"/>
      <c r="D6392" s="139"/>
    </row>
    <row r="6393" spans="3:4" ht="12.95" customHeight="1">
      <c r="C6393" s="139"/>
      <c r="D6393" s="139"/>
    </row>
    <row r="6394" spans="3:4" ht="12.95" customHeight="1">
      <c r="C6394" s="139"/>
      <c r="D6394" s="139"/>
    </row>
    <row r="6395" spans="3:4" ht="12.95" customHeight="1">
      <c r="C6395" s="139"/>
      <c r="D6395" s="139"/>
    </row>
    <row r="6396" spans="3:4" ht="12.95" customHeight="1">
      <c r="C6396" s="139"/>
      <c r="D6396" s="139"/>
    </row>
    <row r="6397" spans="3:4" ht="12.95" customHeight="1">
      <c r="C6397" s="139"/>
      <c r="D6397" s="139"/>
    </row>
    <row r="6398" spans="3:4" ht="12.95" customHeight="1">
      <c r="C6398" s="139"/>
      <c r="D6398" s="139"/>
    </row>
    <row r="6399" spans="3:4" ht="12.95" customHeight="1">
      <c r="C6399" s="139"/>
      <c r="D6399" s="139"/>
    </row>
    <row r="6400" spans="3:4" ht="12.95" customHeight="1">
      <c r="C6400" s="139"/>
      <c r="D6400" s="139"/>
    </row>
    <row r="6401" spans="3:4" ht="12.95" customHeight="1">
      <c r="C6401" s="139"/>
      <c r="D6401" s="139"/>
    </row>
    <row r="6402" spans="3:4" ht="12.95" customHeight="1">
      <c r="C6402" s="139"/>
      <c r="D6402" s="139"/>
    </row>
    <row r="6403" spans="3:4" ht="12.95" customHeight="1">
      <c r="C6403" s="139"/>
      <c r="D6403" s="139"/>
    </row>
    <row r="6404" spans="3:4" ht="12.95" customHeight="1">
      <c r="C6404" s="139"/>
      <c r="D6404" s="139"/>
    </row>
    <row r="6405" spans="3:4" ht="12.95" customHeight="1">
      <c r="C6405" s="139"/>
      <c r="D6405" s="139"/>
    </row>
    <row r="6406" spans="3:4" ht="12.95" customHeight="1">
      <c r="C6406" s="139"/>
      <c r="D6406" s="139"/>
    </row>
    <row r="6407" spans="3:4" ht="12.95" customHeight="1">
      <c r="C6407" s="139"/>
      <c r="D6407" s="139"/>
    </row>
    <row r="6408" spans="3:4" ht="12.95" customHeight="1">
      <c r="C6408" s="139"/>
      <c r="D6408" s="139"/>
    </row>
    <row r="6409" spans="3:4" ht="12.95" customHeight="1">
      <c r="C6409" s="139"/>
      <c r="D6409" s="139"/>
    </row>
    <row r="6410" spans="3:4" ht="12.95" customHeight="1">
      <c r="C6410" s="139"/>
      <c r="D6410" s="139"/>
    </row>
    <row r="6411" spans="3:4" ht="12.95" customHeight="1">
      <c r="C6411" s="139"/>
      <c r="D6411" s="139"/>
    </row>
    <row r="6412" spans="3:4" ht="12.95" customHeight="1">
      <c r="C6412" s="139"/>
      <c r="D6412" s="139"/>
    </row>
    <row r="6413" spans="3:4" ht="12.95" customHeight="1">
      <c r="C6413" s="139"/>
      <c r="D6413" s="139"/>
    </row>
    <row r="6414" spans="3:4" ht="12.95" customHeight="1">
      <c r="C6414" s="139"/>
      <c r="D6414" s="139"/>
    </row>
    <row r="6415" spans="3:4" ht="12.95" customHeight="1">
      <c r="C6415" s="139"/>
      <c r="D6415" s="139"/>
    </row>
    <row r="6416" spans="3:4" ht="12.95" customHeight="1">
      <c r="C6416" s="139"/>
      <c r="D6416" s="139"/>
    </row>
    <row r="6417" spans="3:4" ht="12.95" customHeight="1">
      <c r="C6417" s="139"/>
      <c r="D6417" s="139"/>
    </row>
    <row r="6418" spans="3:4" ht="12.95" customHeight="1">
      <c r="C6418" s="139"/>
      <c r="D6418" s="139"/>
    </row>
    <row r="6419" spans="3:4" ht="12.95" customHeight="1">
      <c r="C6419" s="139"/>
      <c r="D6419" s="139"/>
    </row>
    <row r="6420" spans="3:4" ht="12.95" customHeight="1">
      <c r="C6420" s="139"/>
      <c r="D6420" s="139"/>
    </row>
    <row r="6421" spans="3:4" ht="12.95" customHeight="1">
      <c r="C6421" s="139"/>
      <c r="D6421" s="139"/>
    </row>
    <row r="6422" spans="3:4" ht="12.95" customHeight="1">
      <c r="C6422" s="139"/>
      <c r="D6422" s="139"/>
    </row>
    <row r="6423" spans="3:4" ht="12.95" customHeight="1">
      <c r="C6423" s="139"/>
      <c r="D6423" s="139"/>
    </row>
    <row r="6424" spans="3:4" ht="12.95" customHeight="1">
      <c r="C6424" s="139"/>
      <c r="D6424" s="139"/>
    </row>
    <row r="6425" spans="3:4" ht="12.95" customHeight="1">
      <c r="C6425" s="139"/>
      <c r="D6425" s="139"/>
    </row>
    <row r="6426" spans="3:4" ht="12.95" customHeight="1">
      <c r="C6426" s="139"/>
      <c r="D6426" s="139"/>
    </row>
    <row r="6427" spans="3:4" ht="12.95" customHeight="1">
      <c r="C6427" s="139"/>
      <c r="D6427" s="139"/>
    </row>
    <row r="6428" spans="3:4" ht="12.95" customHeight="1">
      <c r="C6428" s="139"/>
      <c r="D6428" s="139"/>
    </row>
    <row r="6429" spans="3:4" ht="12.95" customHeight="1">
      <c r="C6429" s="139"/>
      <c r="D6429" s="139"/>
    </row>
    <row r="6430" spans="3:4" ht="12.95" customHeight="1">
      <c r="C6430" s="139"/>
      <c r="D6430" s="139"/>
    </row>
    <row r="6431" spans="3:4" ht="12.95" customHeight="1">
      <c r="C6431" s="139"/>
      <c r="D6431" s="139"/>
    </row>
    <row r="6432" spans="3:4" ht="12.95" customHeight="1">
      <c r="C6432" s="139"/>
      <c r="D6432" s="139"/>
    </row>
    <row r="6433" spans="3:4" ht="12.95" customHeight="1">
      <c r="C6433" s="139"/>
      <c r="D6433" s="139"/>
    </row>
    <row r="6434" spans="3:4" ht="12.95" customHeight="1">
      <c r="C6434" s="139"/>
      <c r="D6434" s="139"/>
    </row>
    <row r="6435" spans="3:4" ht="12.95" customHeight="1">
      <c r="C6435" s="139"/>
      <c r="D6435" s="139"/>
    </row>
    <row r="6436" spans="3:4" ht="12.95" customHeight="1">
      <c r="C6436" s="139"/>
      <c r="D6436" s="139"/>
    </row>
    <row r="6437" spans="3:4" ht="12.95" customHeight="1">
      <c r="C6437" s="139"/>
      <c r="D6437" s="139"/>
    </row>
    <row r="6438" spans="3:4" ht="12.95" customHeight="1">
      <c r="C6438" s="139"/>
      <c r="D6438" s="139"/>
    </row>
    <row r="6439" spans="3:4" ht="12.95" customHeight="1">
      <c r="C6439" s="139"/>
      <c r="D6439" s="139"/>
    </row>
    <row r="6440" spans="3:4" ht="12.95" customHeight="1">
      <c r="C6440" s="139"/>
      <c r="D6440" s="139"/>
    </row>
    <row r="6441" spans="3:4" ht="12.95" customHeight="1">
      <c r="C6441" s="139"/>
      <c r="D6441" s="139"/>
    </row>
    <row r="6442" spans="3:4" ht="12.95" customHeight="1">
      <c r="C6442" s="139"/>
      <c r="D6442" s="139"/>
    </row>
    <row r="6443" spans="3:4" ht="12.95" customHeight="1">
      <c r="C6443" s="139"/>
      <c r="D6443" s="139"/>
    </row>
    <row r="6444" spans="3:4" ht="12.95" customHeight="1">
      <c r="C6444" s="139"/>
      <c r="D6444" s="139"/>
    </row>
    <row r="6445" spans="3:4" ht="12.95" customHeight="1">
      <c r="C6445" s="139"/>
      <c r="D6445" s="139"/>
    </row>
    <row r="6446" spans="3:4" ht="12.95" customHeight="1">
      <c r="C6446" s="139"/>
      <c r="D6446" s="139"/>
    </row>
    <row r="6447" spans="3:4" ht="12.95" customHeight="1">
      <c r="C6447" s="139"/>
      <c r="D6447" s="139"/>
    </row>
    <row r="6448" spans="3:4" ht="12.95" customHeight="1">
      <c r="C6448" s="139"/>
      <c r="D6448" s="139"/>
    </row>
    <row r="6449" spans="3:4" ht="12.95" customHeight="1">
      <c r="C6449" s="139"/>
      <c r="D6449" s="139"/>
    </row>
    <row r="6450" spans="3:4" ht="12.95" customHeight="1">
      <c r="C6450" s="139"/>
      <c r="D6450" s="139"/>
    </row>
    <row r="6451" spans="3:4" ht="12.95" customHeight="1">
      <c r="C6451" s="139"/>
      <c r="D6451" s="139"/>
    </row>
    <row r="6452" spans="3:4" ht="12.95" customHeight="1">
      <c r="C6452" s="139"/>
      <c r="D6452" s="139"/>
    </row>
    <row r="6453" spans="3:4" ht="12.95" customHeight="1">
      <c r="C6453" s="139"/>
      <c r="D6453" s="139"/>
    </row>
    <row r="6454" spans="3:4" ht="12.95" customHeight="1">
      <c r="C6454" s="139"/>
      <c r="D6454" s="139"/>
    </row>
    <row r="6455" spans="3:4" ht="12.95" customHeight="1">
      <c r="C6455" s="139"/>
      <c r="D6455" s="139"/>
    </row>
    <row r="6456" spans="3:4" ht="12.95" customHeight="1">
      <c r="C6456" s="139"/>
      <c r="D6456" s="139"/>
    </row>
    <row r="6457" spans="3:4" ht="12.95" customHeight="1">
      <c r="C6457" s="139"/>
      <c r="D6457" s="139"/>
    </row>
    <row r="6458" spans="3:4" ht="12.95" customHeight="1">
      <c r="C6458" s="139"/>
      <c r="D6458" s="139"/>
    </row>
    <row r="6459" spans="3:4" ht="12.95" customHeight="1">
      <c r="C6459" s="139"/>
      <c r="D6459" s="139"/>
    </row>
    <row r="6460" spans="3:4" ht="12.95" customHeight="1">
      <c r="C6460" s="139"/>
      <c r="D6460" s="139"/>
    </row>
    <row r="6461" spans="3:4" ht="12.95" customHeight="1">
      <c r="C6461" s="139"/>
      <c r="D6461" s="139"/>
    </row>
    <row r="6462" spans="3:4" ht="12.95" customHeight="1">
      <c r="C6462" s="139"/>
      <c r="D6462" s="139"/>
    </row>
    <row r="6463" spans="3:4" ht="12.95" customHeight="1">
      <c r="C6463" s="139"/>
      <c r="D6463" s="139"/>
    </row>
    <row r="6464" spans="3:4" ht="12.95" customHeight="1">
      <c r="C6464" s="139"/>
      <c r="D6464" s="139"/>
    </row>
    <row r="6465" spans="3:4" ht="12.95" customHeight="1">
      <c r="C6465" s="139"/>
      <c r="D6465" s="139"/>
    </row>
    <row r="6466" spans="3:4" ht="12.95" customHeight="1">
      <c r="C6466" s="139"/>
      <c r="D6466" s="139"/>
    </row>
    <row r="6467" spans="3:4" ht="12.95" customHeight="1">
      <c r="C6467" s="139"/>
      <c r="D6467" s="139"/>
    </row>
    <row r="6468" spans="3:4" ht="12.95" customHeight="1">
      <c r="C6468" s="139"/>
      <c r="D6468" s="139"/>
    </row>
    <row r="6469" spans="3:4" ht="12.95" customHeight="1">
      <c r="C6469" s="139"/>
      <c r="D6469" s="139"/>
    </row>
    <row r="6470" spans="3:4" ht="12.95" customHeight="1">
      <c r="C6470" s="139"/>
      <c r="D6470" s="139"/>
    </row>
    <row r="6471" spans="3:4" ht="12.95" customHeight="1">
      <c r="C6471" s="139"/>
      <c r="D6471" s="139"/>
    </row>
    <row r="6472" spans="3:4" ht="12.95" customHeight="1">
      <c r="C6472" s="139"/>
      <c r="D6472" s="139"/>
    </row>
    <row r="6473" spans="3:4" ht="12.95" customHeight="1">
      <c r="C6473" s="139"/>
      <c r="D6473" s="139"/>
    </row>
    <row r="6474" spans="3:4" ht="12.95" customHeight="1">
      <c r="C6474" s="139"/>
      <c r="D6474" s="139"/>
    </row>
    <row r="6475" spans="3:4" ht="12.95" customHeight="1">
      <c r="C6475" s="139"/>
      <c r="D6475" s="139"/>
    </row>
    <row r="6476" spans="3:4" ht="12.95" customHeight="1">
      <c r="C6476" s="139"/>
      <c r="D6476" s="139"/>
    </row>
    <row r="6477" spans="3:4" ht="12.95" customHeight="1">
      <c r="C6477" s="139"/>
      <c r="D6477" s="139"/>
    </row>
    <row r="6478" spans="3:4" ht="12.95" customHeight="1">
      <c r="C6478" s="139"/>
      <c r="D6478" s="139"/>
    </row>
    <row r="6479" spans="3:4" ht="12.95" customHeight="1">
      <c r="C6479" s="139"/>
      <c r="D6479" s="139"/>
    </row>
    <row r="6480" spans="3:4" ht="12.95" customHeight="1">
      <c r="C6480" s="139"/>
      <c r="D6480" s="139"/>
    </row>
    <row r="6481" spans="3:4" ht="12.95" customHeight="1">
      <c r="C6481" s="139"/>
      <c r="D6481" s="139"/>
    </row>
    <row r="6482" spans="3:4" ht="12.95" customHeight="1">
      <c r="C6482" s="139"/>
      <c r="D6482" s="139"/>
    </row>
    <row r="6483" spans="3:4" ht="12.95" customHeight="1">
      <c r="C6483" s="139"/>
      <c r="D6483" s="139"/>
    </row>
    <row r="6484" spans="3:4" ht="12.95" customHeight="1">
      <c r="C6484" s="139"/>
      <c r="D6484" s="139"/>
    </row>
    <row r="6485" spans="3:4" ht="12.95" customHeight="1">
      <c r="C6485" s="139"/>
      <c r="D6485" s="139"/>
    </row>
    <row r="6486" spans="3:4" ht="12.95" customHeight="1">
      <c r="C6486" s="139"/>
      <c r="D6486" s="139"/>
    </row>
    <row r="6487" spans="3:4" ht="12.95" customHeight="1">
      <c r="C6487" s="139"/>
      <c r="D6487" s="139"/>
    </row>
    <row r="6488" spans="3:4" ht="12.95" customHeight="1">
      <c r="C6488" s="139"/>
      <c r="D6488" s="139"/>
    </row>
    <row r="6489" spans="3:4" ht="12.95" customHeight="1">
      <c r="C6489" s="139"/>
      <c r="D6489" s="139"/>
    </row>
    <row r="6490" spans="3:4" ht="12.95" customHeight="1">
      <c r="C6490" s="139"/>
      <c r="D6490" s="139"/>
    </row>
    <row r="6491" spans="3:4" ht="12.95" customHeight="1">
      <c r="C6491" s="139"/>
      <c r="D6491" s="139"/>
    </row>
    <row r="6492" spans="3:4" ht="12.95" customHeight="1">
      <c r="C6492" s="139"/>
      <c r="D6492" s="139"/>
    </row>
    <row r="6493" spans="3:4" ht="12.95" customHeight="1">
      <c r="C6493" s="139"/>
      <c r="D6493" s="139"/>
    </row>
    <row r="6494" spans="3:4" ht="12.95" customHeight="1">
      <c r="C6494" s="139"/>
      <c r="D6494" s="139"/>
    </row>
    <row r="6495" spans="3:4" ht="12.95" customHeight="1">
      <c r="C6495" s="139"/>
      <c r="D6495" s="139"/>
    </row>
    <row r="6496" spans="3:4" ht="12.95" customHeight="1">
      <c r="C6496" s="139"/>
      <c r="D6496" s="139"/>
    </row>
    <row r="6497" spans="3:4" ht="12.95" customHeight="1">
      <c r="C6497" s="139"/>
      <c r="D6497" s="139"/>
    </row>
    <row r="6498" spans="3:4" ht="12.95" customHeight="1">
      <c r="C6498" s="139"/>
      <c r="D6498" s="139"/>
    </row>
    <row r="6499" spans="3:4" ht="12.95" customHeight="1">
      <c r="C6499" s="139"/>
      <c r="D6499" s="139"/>
    </row>
    <row r="6500" spans="3:4" ht="12.95" customHeight="1">
      <c r="C6500" s="139"/>
      <c r="D6500" s="139"/>
    </row>
    <row r="6501" spans="3:4" ht="12.95" customHeight="1">
      <c r="C6501" s="139"/>
      <c r="D6501" s="139"/>
    </row>
    <row r="6502" spans="3:4" ht="12.95" customHeight="1">
      <c r="C6502" s="139"/>
      <c r="D6502" s="139"/>
    </row>
    <row r="6503" spans="3:4" ht="12.95" customHeight="1">
      <c r="C6503" s="139"/>
      <c r="D6503" s="139"/>
    </row>
    <row r="6504" spans="3:4" ht="12.95" customHeight="1">
      <c r="C6504" s="139"/>
      <c r="D6504" s="139"/>
    </row>
    <row r="6505" spans="3:4" ht="12.95" customHeight="1">
      <c r="C6505" s="139"/>
      <c r="D6505" s="139"/>
    </row>
    <row r="6506" spans="3:4" ht="12.95" customHeight="1">
      <c r="C6506" s="139"/>
      <c r="D6506" s="139"/>
    </row>
    <row r="6507" spans="3:4" ht="12.95" customHeight="1">
      <c r="C6507" s="139"/>
      <c r="D6507" s="139"/>
    </row>
    <row r="6508" spans="3:4" ht="12.95" customHeight="1">
      <c r="C6508" s="139"/>
      <c r="D6508" s="139"/>
    </row>
    <row r="6509" spans="3:4" ht="12.95" customHeight="1">
      <c r="C6509" s="139"/>
      <c r="D6509" s="139"/>
    </row>
    <row r="6510" spans="3:4" ht="12.95" customHeight="1">
      <c r="C6510" s="139"/>
      <c r="D6510" s="139"/>
    </row>
    <row r="6511" spans="3:4" ht="12.95" customHeight="1">
      <c r="C6511" s="139"/>
      <c r="D6511" s="139"/>
    </row>
    <row r="6512" spans="3:4" ht="12.95" customHeight="1">
      <c r="C6512" s="139"/>
      <c r="D6512" s="139"/>
    </row>
    <row r="6513" spans="3:4" ht="12.95" customHeight="1">
      <c r="C6513" s="139"/>
      <c r="D6513" s="139"/>
    </row>
    <row r="6514" spans="3:4" ht="12.95" customHeight="1">
      <c r="C6514" s="139"/>
      <c r="D6514" s="139"/>
    </row>
    <row r="6515" spans="3:4" ht="12.95" customHeight="1">
      <c r="C6515" s="139"/>
      <c r="D6515" s="139"/>
    </row>
    <row r="6516" spans="3:4" ht="12.95" customHeight="1">
      <c r="C6516" s="139"/>
      <c r="D6516" s="139"/>
    </row>
    <row r="6517" spans="3:4" ht="12.95" customHeight="1">
      <c r="C6517" s="139"/>
      <c r="D6517" s="139"/>
    </row>
    <row r="6518" spans="3:4" ht="12.95" customHeight="1">
      <c r="C6518" s="139"/>
      <c r="D6518" s="139"/>
    </row>
    <row r="6519" spans="3:4" ht="12.95" customHeight="1">
      <c r="C6519" s="139"/>
      <c r="D6519" s="139"/>
    </row>
    <row r="6520" spans="3:4" ht="12.95" customHeight="1">
      <c r="C6520" s="139"/>
      <c r="D6520" s="139"/>
    </row>
    <row r="6521" spans="3:4" ht="12.95" customHeight="1">
      <c r="C6521" s="139"/>
      <c r="D6521" s="139"/>
    </row>
    <row r="6522" spans="3:4" ht="12.95" customHeight="1">
      <c r="C6522" s="139"/>
      <c r="D6522" s="139"/>
    </row>
    <row r="6523" spans="3:4" ht="12.95" customHeight="1">
      <c r="C6523" s="139"/>
      <c r="D6523" s="139"/>
    </row>
    <row r="6524" spans="3:4" ht="12.95" customHeight="1">
      <c r="C6524" s="139"/>
      <c r="D6524" s="139"/>
    </row>
    <row r="6525" spans="3:4" ht="12.95" customHeight="1">
      <c r="C6525" s="139"/>
      <c r="D6525" s="139"/>
    </row>
    <row r="6526" spans="3:4" ht="12.95" customHeight="1">
      <c r="C6526" s="139"/>
      <c r="D6526" s="139"/>
    </row>
    <row r="6527" spans="3:4" ht="12.95" customHeight="1">
      <c r="C6527" s="139"/>
      <c r="D6527" s="139"/>
    </row>
    <row r="6528" spans="3:4" ht="12.95" customHeight="1">
      <c r="C6528" s="139"/>
      <c r="D6528" s="139"/>
    </row>
    <row r="6529" spans="3:4" ht="12.95" customHeight="1">
      <c r="C6529" s="139"/>
      <c r="D6529" s="139"/>
    </row>
    <row r="6530" spans="3:4" ht="12.95" customHeight="1">
      <c r="C6530" s="139"/>
      <c r="D6530" s="139"/>
    </row>
    <row r="6531" spans="3:4" ht="12.95" customHeight="1">
      <c r="C6531" s="139"/>
      <c r="D6531" s="139"/>
    </row>
    <row r="6532" spans="3:4" ht="12.95" customHeight="1">
      <c r="C6532" s="139"/>
      <c r="D6532" s="139"/>
    </row>
    <row r="6533" spans="3:4" ht="12.95" customHeight="1">
      <c r="C6533" s="139"/>
      <c r="D6533" s="139"/>
    </row>
    <row r="6534" spans="3:4" ht="12.95" customHeight="1">
      <c r="C6534" s="139"/>
      <c r="D6534" s="139"/>
    </row>
    <row r="6535" spans="3:4" ht="12.95" customHeight="1">
      <c r="C6535" s="139"/>
      <c r="D6535" s="139"/>
    </row>
    <row r="6536" spans="3:4" ht="12.95" customHeight="1">
      <c r="C6536" s="139"/>
      <c r="D6536" s="139"/>
    </row>
    <row r="6537" spans="3:4" ht="12.95" customHeight="1">
      <c r="C6537" s="139"/>
      <c r="D6537" s="139"/>
    </row>
    <row r="6538" spans="3:4" ht="12.95" customHeight="1">
      <c r="C6538" s="139"/>
      <c r="D6538" s="139"/>
    </row>
    <row r="6539" spans="3:4" ht="12.95" customHeight="1">
      <c r="C6539" s="139"/>
      <c r="D6539" s="139"/>
    </row>
    <row r="6540" spans="3:4" ht="12.95" customHeight="1">
      <c r="C6540" s="139"/>
      <c r="D6540" s="139"/>
    </row>
    <row r="6541" spans="3:4" ht="12.95" customHeight="1">
      <c r="C6541" s="139"/>
      <c r="D6541" s="139"/>
    </row>
    <row r="6542" spans="3:4" ht="12.95" customHeight="1">
      <c r="C6542" s="139"/>
      <c r="D6542" s="139"/>
    </row>
    <row r="6543" spans="3:4" ht="12.95" customHeight="1">
      <c r="C6543" s="139"/>
      <c r="D6543" s="139"/>
    </row>
    <row r="6544" spans="3:4" ht="12.95" customHeight="1">
      <c r="C6544" s="139"/>
      <c r="D6544" s="139"/>
    </row>
    <row r="6545" spans="3:4" ht="12.95" customHeight="1">
      <c r="C6545" s="139"/>
      <c r="D6545" s="139"/>
    </row>
    <row r="6546" spans="3:4" ht="12.95" customHeight="1">
      <c r="C6546" s="139"/>
      <c r="D6546" s="139"/>
    </row>
    <row r="6547" spans="3:4" ht="12.95" customHeight="1">
      <c r="C6547" s="139"/>
      <c r="D6547" s="139"/>
    </row>
    <row r="6548" spans="3:4" ht="12.95" customHeight="1">
      <c r="C6548" s="139"/>
      <c r="D6548" s="139"/>
    </row>
    <row r="6549" spans="3:4" ht="12.95" customHeight="1">
      <c r="C6549" s="139"/>
      <c r="D6549" s="139"/>
    </row>
    <row r="6550" spans="3:4" ht="12.95" customHeight="1">
      <c r="C6550" s="139"/>
      <c r="D6550" s="139"/>
    </row>
    <row r="6551" spans="3:4" ht="12.95" customHeight="1">
      <c r="C6551" s="139"/>
      <c r="D6551" s="139"/>
    </row>
    <row r="6552" spans="3:4" ht="12.95" customHeight="1">
      <c r="C6552" s="139"/>
      <c r="D6552" s="139"/>
    </row>
    <row r="6553" spans="3:4" ht="12.95" customHeight="1">
      <c r="C6553" s="139"/>
      <c r="D6553" s="139"/>
    </row>
    <row r="6554" spans="3:4" ht="12.95" customHeight="1">
      <c r="C6554" s="139"/>
      <c r="D6554" s="139"/>
    </row>
    <row r="6555" spans="3:4" ht="12.95" customHeight="1">
      <c r="C6555" s="139"/>
      <c r="D6555" s="139"/>
    </row>
    <row r="6556" spans="3:4" ht="12.95" customHeight="1">
      <c r="C6556" s="139"/>
      <c r="D6556" s="139"/>
    </row>
    <row r="6557" spans="3:4" ht="12.95" customHeight="1">
      <c r="C6557" s="139"/>
      <c r="D6557" s="139"/>
    </row>
    <row r="6558" spans="3:4" ht="12.95" customHeight="1">
      <c r="C6558" s="139"/>
      <c r="D6558" s="139"/>
    </row>
    <row r="6559" spans="3:4" ht="12.95" customHeight="1">
      <c r="C6559" s="139"/>
      <c r="D6559" s="139"/>
    </row>
    <row r="6560" spans="3:4" ht="12.95" customHeight="1">
      <c r="C6560" s="139"/>
      <c r="D6560" s="139"/>
    </row>
    <row r="6561" spans="3:4" ht="12.95" customHeight="1">
      <c r="C6561" s="139"/>
      <c r="D6561" s="139"/>
    </row>
    <row r="6562" spans="3:4" ht="12.95" customHeight="1">
      <c r="C6562" s="139"/>
      <c r="D6562" s="139"/>
    </row>
    <row r="6563" spans="3:4" ht="12.95" customHeight="1">
      <c r="C6563" s="139"/>
      <c r="D6563" s="139"/>
    </row>
    <row r="6564" spans="3:4" ht="12.95" customHeight="1">
      <c r="C6564" s="139"/>
      <c r="D6564" s="139"/>
    </row>
    <row r="6565" spans="3:4" ht="12.95" customHeight="1">
      <c r="C6565" s="139"/>
      <c r="D6565" s="139"/>
    </row>
    <row r="6566" spans="3:4" ht="12.95" customHeight="1">
      <c r="C6566" s="139"/>
      <c r="D6566" s="139"/>
    </row>
    <row r="6567" spans="3:4" ht="12.95" customHeight="1">
      <c r="C6567" s="139"/>
      <c r="D6567" s="139"/>
    </row>
    <row r="6568" spans="3:4" ht="12.95" customHeight="1">
      <c r="C6568" s="139"/>
      <c r="D6568" s="139"/>
    </row>
    <row r="6569" spans="3:4" ht="12.95" customHeight="1">
      <c r="C6569" s="139"/>
      <c r="D6569" s="139"/>
    </row>
    <row r="6570" spans="3:4" ht="12.95" customHeight="1">
      <c r="C6570" s="139"/>
      <c r="D6570" s="139"/>
    </row>
    <row r="6571" spans="3:4" ht="12.95" customHeight="1">
      <c r="C6571" s="139"/>
      <c r="D6571" s="139"/>
    </row>
    <row r="6572" spans="3:4" ht="12.95" customHeight="1">
      <c r="C6572" s="139"/>
      <c r="D6572" s="139"/>
    </row>
    <row r="6573" spans="3:4" ht="12.95" customHeight="1">
      <c r="C6573" s="139"/>
      <c r="D6573" s="139"/>
    </row>
    <row r="6574" spans="3:4" ht="12.95" customHeight="1">
      <c r="C6574" s="139"/>
      <c r="D6574" s="139"/>
    </row>
    <row r="6575" spans="3:4" ht="12.95" customHeight="1">
      <c r="C6575" s="139"/>
      <c r="D6575" s="139"/>
    </row>
    <row r="6576" spans="3:4" ht="12.95" customHeight="1">
      <c r="C6576" s="139"/>
      <c r="D6576" s="139"/>
    </row>
    <row r="6577" spans="3:4" ht="12.95" customHeight="1">
      <c r="C6577" s="139"/>
      <c r="D6577" s="139"/>
    </row>
    <row r="6578" spans="3:4" ht="12.95" customHeight="1">
      <c r="C6578" s="139"/>
      <c r="D6578" s="139"/>
    </row>
    <row r="6579" spans="3:4" ht="12.95" customHeight="1">
      <c r="C6579" s="139"/>
      <c r="D6579" s="139"/>
    </row>
    <row r="6580" spans="3:4" ht="12.95" customHeight="1">
      <c r="C6580" s="139"/>
      <c r="D6580" s="139"/>
    </row>
    <row r="6581" spans="3:4" ht="12.95" customHeight="1">
      <c r="C6581" s="139"/>
      <c r="D6581" s="139"/>
    </row>
    <row r="6582" spans="3:4" ht="12.95" customHeight="1">
      <c r="C6582" s="139"/>
      <c r="D6582" s="139"/>
    </row>
    <row r="6583" spans="3:4" ht="12.95" customHeight="1">
      <c r="C6583" s="139"/>
      <c r="D6583" s="139"/>
    </row>
    <row r="6584" spans="3:4" ht="12.95" customHeight="1">
      <c r="C6584" s="139"/>
      <c r="D6584" s="139"/>
    </row>
    <row r="6585" spans="3:4" ht="12.95" customHeight="1">
      <c r="C6585" s="139"/>
      <c r="D6585" s="139"/>
    </row>
    <row r="6586" spans="3:4" ht="12.95" customHeight="1">
      <c r="C6586" s="139"/>
      <c r="D6586" s="139"/>
    </row>
    <row r="6587" spans="3:4" ht="12.95" customHeight="1">
      <c r="C6587" s="139"/>
      <c r="D6587" s="139"/>
    </row>
    <row r="6588" spans="3:4" ht="12.95" customHeight="1">
      <c r="C6588" s="139"/>
      <c r="D6588" s="139"/>
    </row>
    <row r="6589" spans="3:4" ht="12.95" customHeight="1">
      <c r="C6589" s="139"/>
      <c r="D6589" s="139"/>
    </row>
    <row r="6590" spans="3:4" ht="12.95" customHeight="1">
      <c r="C6590" s="139"/>
      <c r="D6590" s="139"/>
    </row>
    <row r="6591" spans="3:4" ht="12.95" customHeight="1">
      <c r="C6591" s="139"/>
      <c r="D6591" s="139"/>
    </row>
    <row r="6592" spans="3:4" ht="12.95" customHeight="1">
      <c r="C6592" s="139"/>
      <c r="D6592" s="139"/>
    </row>
    <row r="6593" spans="3:4" ht="12.95" customHeight="1">
      <c r="C6593" s="139"/>
      <c r="D6593" s="139"/>
    </row>
    <row r="6594" spans="3:4" ht="12.95" customHeight="1">
      <c r="C6594" s="139"/>
      <c r="D6594" s="139"/>
    </row>
    <row r="6595" spans="3:4" ht="12.95" customHeight="1">
      <c r="C6595" s="139"/>
      <c r="D6595" s="139"/>
    </row>
    <row r="6596" spans="3:4" ht="12.95" customHeight="1">
      <c r="C6596" s="139"/>
      <c r="D6596" s="139"/>
    </row>
    <row r="6597" spans="3:4" ht="12.95" customHeight="1">
      <c r="C6597" s="139"/>
      <c r="D6597" s="139"/>
    </row>
    <row r="6598" spans="3:4" ht="12.95" customHeight="1">
      <c r="C6598" s="139"/>
      <c r="D6598" s="139"/>
    </row>
    <row r="6599" spans="3:4" ht="12.95" customHeight="1">
      <c r="C6599" s="139"/>
      <c r="D6599" s="139"/>
    </row>
    <row r="6600" spans="3:4" ht="12.95" customHeight="1">
      <c r="C6600" s="139"/>
      <c r="D6600" s="139"/>
    </row>
    <row r="6601" spans="3:4" ht="12.95" customHeight="1">
      <c r="C6601" s="139"/>
      <c r="D6601" s="139"/>
    </row>
    <row r="6602" spans="3:4" ht="12.95" customHeight="1">
      <c r="C6602" s="139"/>
      <c r="D6602" s="139"/>
    </row>
    <row r="6603" spans="3:4" ht="12.95" customHeight="1">
      <c r="C6603" s="139"/>
      <c r="D6603" s="139"/>
    </row>
    <row r="6604" spans="3:4" ht="12.95" customHeight="1">
      <c r="C6604" s="139"/>
      <c r="D6604" s="139"/>
    </row>
    <row r="6605" spans="3:4" ht="12.95" customHeight="1">
      <c r="C6605" s="139"/>
      <c r="D6605" s="139"/>
    </row>
    <row r="6606" spans="3:4" ht="12.95" customHeight="1">
      <c r="C6606" s="139"/>
      <c r="D6606" s="139"/>
    </row>
    <row r="6607" spans="3:4" ht="12.95" customHeight="1">
      <c r="C6607" s="139"/>
      <c r="D6607" s="139"/>
    </row>
    <row r="6608" spans="3:4" ht="12.95" customHeight="1">
      <c r="C6608" s="139"/>
      <c r="D6608" s="139"/>
    </row>
    <row r="6609" spans="3:4" ht="12.95" customHeight="1">
      <c r="C6609" s="139"/>
      <c r="D6609" s="139"/>
    </row>
    <row r="6610" spans="3:4" ht="12.95" customHeight="1">
      <c r="C6610" s="139"/>
      <c r="D6610" s="139"/>
    </row>
    <row r="6611" spans="3:4" ht="12.95" customHeight="1">
      <c r="C6611" s="139"/>
      <c r="D6611" s="139"/>
    </row>
    <row r="6612" spans="3:4" ht="12.95" customHeight="1">
      <c r="C6612" s="139"/>
      <c r="D6612" s="139"/>
    </row>
    <row r="6613" spans="3:4" ht="12.95" customHeight="1">
      <c r="C6613" s="139"/>
      <c r="D6613" s="139"/>
    </row>
    <row r="6614" spans="3:4" ht="12.95" customHeight="1">
      <c r="C6614" s="139"/>
      <c r="D6614" s="139"/>
    </row>
    <row r="6615" spans="3:4" ht="12.95" customHeight="1">
      <c r="C6615" s="139"/>
      <c r="D6615" s="139"/>
    </row>
    <row r="6616" spans="3:4" ht="12.95" customHeight="1">
      <c r="C6616" s="139"/>
      <c r="D6616" s="139"/>
    </row>
    <row r="6617" spans="3:4" ht="12.95" customHeight="1">
      <c r="C6617" s="139"/>
      <c r="D6617" s="139"/>
    </row>
    <row r="6618" spans="3:4" ht="12.95" customHeight="1">
      <c r="C6618" s="139"/>
      <c r="D6618" s="139"/>
    </row>
    <row r="6619" spans="3:4" ht="12.95" customHeight="1">
      <c r="C6619" s="139"/>
      <c r="D6619" s="139"/>
    </row>
    <row r="6620" spans="3:4" ht="12.95" customHeight="1">
      <c r="C6620" s="139"/>
      <c r="D6620" s="139"/>
    </row>
    <row r="6621" spans="3:4" ht="12.95" customHeight="1">
      <c r="C6621" s="139"/>
      <c r="D6621" s="139"/>
    </row>
    <row r="6622" spans="3:4" ht="12.95" customHeight="1">
      <c r="C6622" s="139"/>
      <c r="D6622" s="139"/>
    </row>
    <row r="6623" spans="3:4" ht="12.95" customHeight="1">
      <c r="C6623" s="139"/>
      <c r="D6623" s="139"/>
    </row>
    <row r="6624" spans="3:4" ht="12.95" customHeight="1">
      <c r="C6624" s="139"/>
      <c r="D6624" s="139"/>
    </row>
    <row r="6625" spans="3:4" ht="12.95" customHeight="1">
      <c r="C6625" s="139"/>
      <c r="D6625" s="139"/>
    </row>
    <row r="6626" spans="3:4" ht="12.95" customHeight="1">
      <c r="C6626" s="139"/>
      <c r="D6626" s="139"/>
    </row>
    <row r="6627" spans="3:4" ht="12.95" customHeight="1">
      <c r="C6627" s="139"/>
      <c r="D6627" s="139"/>
    </row>
    <row r="6628" spans="3:4" ht="12.95" customHeight="1">
      <c r="C6628" s="139"/>
      <c r="D6628" s="139"/>
    </row>
    <row r="6629" spans="3:4" ht="12.95" customHeight="1">
      <c r="C6629" s="139"/>
      <c r="D6629" s="139"/>
    </row>
    <row r="6630" spans="3:4" ht="12.95" customHeight="1">
      <c r="C6630" s="139"/>
      <c r="D6630" s="139"/>
    </row>
    <row r="6631" spans="3:4" ht="12.95" customHeight="1">
      <c r="C6631" s="139"/>
      <c r="D6631" s="139"/>
    </row>
    <row r="6632" spans="3:4" ht="12.95" customHeight="1">
      <c r="C6632" s="139"/>
      <c r="D6632" s="139"/>
    </row>
    <row r="6633" spans="3:4" ht="12.95" customHeight="1">
      <c r="C6633" s="139"/>
      <c r="D6633" s="139"/>
    </row>
    <row r="6634" spans="3:4" ht="12.95" customHeight="1">
      <c r="C6634" s="139"/>
      <c r="D6634" s="139"/>
    </row>
    <row r="6635" spans="3:4" ht="12.95" customHeight="1">
      <c r="C6635" s="139"/>
      <c r="D6635" s="139"/>
    </row>
    <row r="6636" spans="3:4" ht="12.95" customHeight="1">
      <c r="C6636" s="139"/>
      <c r="D6636" s="139"/>
    </row>
    <row r="6637" spans="3:4" ht="12.95" customHeight="1">
      <c r="C6637" s="139"/>
      <c r="D6637" s="139"/>
    </row>
    <row r="6638" spans="3:4" ht="12.95" customHeight="1">
      <c r="C6638" s="139"/>
      <c r="D6638" s="139"/>
    </row>
    <row r="6639" spans="3:4" ht="12.95" customHeight="1">
      <c r="C6639" s="139"/>
      <c r="D6639" s="139"/>
    </row>
    <row r="6640" spans="3:4" ht="12.95" customHeight="1">
      <c r="C6640" s="139"/>
      <c r="D6640" s="139"/>
    </row>
    <row r="6641" spans="3:4" ht="12.95" customHeight="1">
      <c r="C6641" s="139"/>
      <c r="D6641" s="139"/>
    </row>
    <row r="6642" spans="3:4" ht="12.95" customHeight="1">
      <c r="C6642" s="139"/>
      <c r="D6642" s="139"/>
    </row>
    <row r="6643" spans="3:4" ht="12.95" customHeight="1">
      <c r="C6643" s="139"/>
      <c r="D6643" s="139"/>
    </row>
    <row r="6644" spans="3:4" ht="12.95" customHeight="1">
      <c r="C6644" s="139"/>
      <c r="D6644" s="139"/>
    </row>
    <row r="6645" spans="3:4" ht="12.95" customHeight="1">
      <c r="C6645" s="139"/>
      <c r="D6645" s="139"/>
    </row>
    <row r="6646" spans="3:4" ht="12.95" customHeight="1">
      <c r="C6646" s="139"/>
      <c r="D6646" s="139"/>
    </row>
    <row r="6647" spans="3:4" ht="12.95" customHeight="1">
      <c r="C6647" s="139"/>
      <c r="D6647" s="139"/>
    </row>
    <row r="6648" spans="3:4" ht="12.95" customHeight="1">
      <c r="C6648" s="139"/>
      <c r="D6648" s="139"/>
    </row>
    <row r="6649" spans="3:4" ht="12.95" customHeight="1">
      <c r="C6649" s="139"/>
      <c r="D6649" s="139"/>
    </row>
    <row r="6650" spans="3:4" ht="12.95" customHeight="1">
      <c r="C6650" s="139"/>
      <c r="D6650" s="139"/>
    </row>
    <row r="6651" spans="3:4" ht="12.95" customHeight="1">
      <c r="C6651" s="139"/>
      <c r="D6651" s="139"/>
    </row>
    <row r="6652" spans="3:4" ht="12.95" customHeight="1">
      <c r="C6652" s="139"/>
      <c r="D6652" s="139"/>
    </row>
    <row r="6653" spans="3:4" ht="12.95" customHeight="1">
      <c r="C6653" s="139"/>
      <c r="D6653" s="139"/>
    </row>
    <row r="6654" spans="3:4" ht="12.95" customHeight="1">
      <c r="C6654" s="139"/>
      <c r="D6654" s="139"/>
    </row>
    <row r="6655" spans="3:4" ht="12.95" customHeight="1">
      <c r="C6655" s="139"/>
      <c r="D6655" s="139"/>
    </row>
    <row r="6656" spans="3:4" ht="12.95" customHeight="1">
      <c r="C6656" s="139"/>
      <c r="D6656" s="139"/>
    </row>
    <row r="6657" spans="3:4" ht="12.95" customHeight="1">
      <c r="C6657" s="139"/>
      <c r="D6657" s="139"/>
    </row>
    <row r="6658" spans="3:4" ht="12.95" customHeight="1">
      <c r="C6658" s="139"/>
      <c r="D6658" s="139"/>
    </row>
    <row r="6659" spans="3:4" ht="12.95" customHeight="1">
      <c r="C6659" s="139"/>
      <c r="D6659" s="139"/>
    </row>
    <row r="6660" spans="3:4" ht="12.95" customHeight="1">
      <c r="C6660" s="139"/>
      <c r="D6660" s="139"/>
    </row>
    <row r="6661" spans="3:4" ht="12.95" customHeight="1">
      <c r="C6661" s="139"/>
      <c r="D6661" s="139"/>
    </row>
    <row r="6662" spans="3:4" ht="12.95" customHeight="1">
      <c r="C6662" s="139"/>
      <c r="D6662" s="139"/>
    </row>
    <row r="6663" spans="3:4" ht="12.95" customHeight="1">
      <c r="C6663" s="139"/>
      <c r="D6663" s="139"/>
    </row>
    <row r="6664" spans="3:4" ht="12.95" customHeight="1">
      <c r="C6664" s="139"/>
      <c r="D6664" s="139"/>
    </row>
    <row r="6665" spans="3:4" ht="12.95" customHeight="1">
      <c r="C6665" s="139"/>
      <c r="D6665" s="139"/>
    </row>
    <row r="6666" spans="3:4" ht="12.95" customHeight="1">
      <c r="C6666" s="139"/>
      <c r="D6666" s="139"/>
    </row>
    <row r="6667" spans="3:4" ht="12.95" customHeight="1">
      <c r="C6667" s="139"/>
      <c r="D6667" s="139"/>
    </row>
    <row r="6668" spans="3:4" ht="12.95" customHeight="1">
      <c r="C6668" s="139"/>
      <c r="D6668" s="139"/>
    </row>
    <row r="6669" spans="3:4" ht="12.95" customHeight="1">
      <c r="C6669" s="139"/>
      <c r="D6669" s="139"/>
    </row>
    <row r="6670" spans="3:4" ht="12.95" customHeight="1">
      <c r="C6670" s="139"/>
      <c r="D6670" s="139"/>
    </row>
    <row r="6671" spans="3:4" ht="12.95" customHeight="1">
      <c r="C6671" s="139"/>
      <c r="D6671" s="139"/>
    </row>
    <row r="6672" spans="3:4" ht="12.95" customHeight="1">
      <c r="C6672" s="139"/>
      <c r="D6672" s="139"/>
    </row>
    <row r="6673" spans="3:4" ht="12.95" customHeight="1">
      <c r="C6673" s="139"/>
      <c r="D6673" s="139"/>
    </row>
    <row r="6674" spans="3:4" ht="12.95" customHeight="1">
      <c r="C6674" s="139"/>
      <c r="D6674" s="139"/>
    </row>
    <row r="6675" spans="3:4" ht="12.95" customHeight="1">
      <c r="C6675" s="139"/>
      <c r="D6675" s="139"/>
    </row>
    <row r="6676" spans="3:4" ht="12.95" customHeight="1">
      <c r="C6676" s="139"/>
      <c r="D6676" s="139"/>
    </row>
    <row r="6677" spans="3:4" ht="12.95" customHeight="1">
      <c r="C6677" s="139"/>
      <c r="D6677" s="139"/>
    </row>
    <row r="6678" spans="3:4" ht="12.95" customHeight="1">
      <c r="C6678" s="139"/>
      <c r="D6678" s="139"/>
    </row>
    <row r="6679" spans="3:4" ht="12.95" customHeight="1">
      <c r="C6679" s="139"/>
      <c r="D6679" s="139"/>
    </row>
    <row r="6680" spans="3:4" ht="12.95" customHeight="1">
      <c r="C6680" s="139"/>
      <c r="D6680" s="139"/>
    </row>
    <row r="6681" spans="3:4" ht="12.95" customHeight="1">
      <c r="C6681" s="139"/>
      <c r="D6681" s="139"/>
    </row>
    <row r="6682" spans="3:4" ht="12.95" customHeight="1">
      <c r="C6682" s="139"/>
      <c r="D6682" s="139"/>
    </row>
    <row r="6683" spans="3:4" ht="12.95" customHeight="1">
      <c r="C6683" s="139"/>
      <c r="D6683" s="139"/>
    </row>
    <row r="6684" spans="3:4" ht="12.95" customHeight="1">
      <c r="C6684" s="139"/>
      <c r="D6684" s="139"/>
    </row>
    <row r="6685" spans="3:4" ht="12.95" customHeight="1">
      <c r="C6685" s="139"/>
      <c r="D6685" s="139"/>
    </row>
    <row r="6686" spans="3:4" ht="12.95" customHeight="1">
      <c r="C6686" s="139"/>
      <c r="D6686" s="139"/>
    </row>
    <row r="6687" spans="3:4" ht="12.95" customHeight="1">
      <c r="C6687" s="139"/>
      <c r="D6687" s="139"/>
    </row>
    <row r="6688" spans="3:4" ht="12.95" customHeight="1">
      <c r="C6688" s="139"/>
      <c r="D6688" s="139"/>
    </row>
    <row r="6689" spans="3:4" ht="12.95" customHeight="1">
      <c r="C6689" s="139"/>
      <c r="D6689" s="139"/>
    </row>
    <row r="6690" spans="3:4" ht="12.95" customHeight="1">
      <c r="C6690" s="139"/>
      <c r="D6690" s="139"/>
    </row>
    <row r="6691" spans="3:4" ht="12.95" customHeight="1">
      <c r="C6691" s="139"/>
      <c r="D6691" s="139"/>
    </row>
    <row r="6692" spans="3:4" ht="12.95" customHeight="1">
      <c r="C6692" s="139"/>
      <c r="D6692" s="139"/>
    </row>
    <row r="6693" spans="3:4" ht="12.95" customHeight="1">
      <c r="C6693" s="139"/>
      <c r="D6693" s="139"/>
    </row>
    <row r="6694" spans="3:4" ht="12.95" customHeight="1">
      <c r="C6694" s="139"/>
      <c r="D6694" s="139"/>
    </row>
    <row r="6695" spans="3:4" ht="12.95" customHeight="1">
      <c r="C6695" s="139"/>
      <c r="D6695" s="139"/>
    </row>
    <row r="6696" spans="3:4" ht="12.95" customHeight="1">
      <c r="C6696" s="139"/>
      <c r="D6696" s="139"/>
    </row>
    <row r="6697" spans="3:4" ht="12.95" customHeight="1">
      <c r="C6697" s="139"/>
      <c r="D6697" s="139"/>
    </row>
    <row r="6698" spans="3:4" ht="12.95" customHeight="1">
      <c r="C6698" s="139"/>
      <c r="D6698" s="139"/>
    </row>
    <row r="6699" spans="3:4" ht="12.95" customHeight="1">
      <c r="C6699" s="139"/>
      <c r="D6699" s="139"/>
    </row>
    <row r="6700" spans="3:4" ht="12.95" customHeight="1">
      <c r="C6700" s="139"/>
      <c r="D6700" s="139"/>
    </row>
    <row r="6701" spans="3:4" ht="12.95" customHeight="1">
      <c r="C6701" s="139"/>
      <c r="D6701" s="139"/>
    </row>
    <row r="6702" spans="3:4" ht="12.95" customHeight="1">
      <c r="C6702" s="139"/>
      <c r="D6702" s="139"/>
    </row>
    <row r="6703" spans="3:4" ht="12.95" customHeight="1">
      <c r="C6703" s="139"/>
      <c r="D6703" s="139"/>
    </row>
    <row r="6704" spans="3:4" ht="12.95" customHeight="1">
      <c r="C6704" s="139"/>
      <c r="D6704" s="139"/>
    </row>
    <row r="6705" spans="3:4" ht="12.95" customHeight="1">
      <c r="C6705" s="139"/>
      <c r="D6705" s="139"/>
    </row>
    <row r="6706" spans="3:4" ht="12.95" customHeight="1">
      <c r="C6706" s="139"/>
      <c r="D6706" s="139"/>
    </row>
    <row r="6707" spans="3:4" ht="12.95" customHeight="1">
      <c r="C6707" s="139"/>
      <c r="D6707" s="139"/>
    </row>
    <row r="6708" spans="3:4" ht="12.95" customHeight="1">
      <c r="C6708" s="139"/>
      <c r="D6708" s="139"/>
    </row>
    <row r="6709" spans="3:4" ht="12.95" customHeight="1">
      <c r="C6709" s="139"/>
      <c r="D6709" s="139"/>
    </row>
    <row r="6710" spans="3:4" ht="12.95" customHeight="1">
      <c r="C6710" s="139"/>
      <c r="D6710" s="139"/>
    </row>
    <row r="6711" spans="3:4" ht="12.95" customHeight="1">
      <c r="C6711" s="139"/>
      <c r="D6711" s="139"/>
    </row>
    <row r="6712" spans="3:4" ht="12.95" customHeight="1">
      <c r="C6712" s="139"/>
      <c r="D6712" s="139"/>
    </row>
    <row r="6713" spans="3:4" ht="12.95" customHeight="1">
      <c r="C6713" s="139"/>
      <c r="D6713" s="139"/>
    </row>
    <row r="6714" spans="3:4" ht="12.95" customHeight="1">
      <c r="C6714" s="139"/>
      <c r="D6714" s="139"/>
    </row>
    <row r="6715" spans="3:4" ht="12.95" customHeight="1">
      <c r="C6715" s="139"/>
      <c r="D6715" s="139"/>
    </row>
    <row r="6716" spans="3:4" ht="12.95" customHeight="1">
      <c r="C6716" s="139"/>
      <c r="D6716" s="139"/>
    </row>
    <row r="6717" spans="3:4" ht="12.95" customHeight="1">
      <c r="C6717" s="139"/>
      <c r="D6717" s="139"/>
    </row>
    <row r="6718" spans="3:4" ht="12.95" customHeight="1">
      <c r="C6718" s="139"/>
      <c r="D6718" s="139"/>
    </row>
    <row r="6719" spans="3:4" ht="12.95" customHeight="1">
      <c r="C6719" s="139"/>
      <c r="D6719" s="139"/>
    </row>
    <row r="6720" spans="3:4" ht="12.95" customHeight="1">
      <c r="C6720" s="139"/>
      <c r="D6720" s="139"/>
    </row>
    <row r="6721" spans="3:4" ht="12.95" customHeight="1">
      <c r="C6721" s="139"/>
      <c r="D6721" s="139"/>
    </row>
    <row r="6722" spans="3:4" ht="12.95" customHeight="1">
      <c r="C6722" s="139"/>
      <c r="D6722" s="139"/>
    </row>
    <row r="6723" spans="3:4" ht="12.95" customHeight="1">
      <c r="C6723" s="139"/>
      <c r="D6723" s="139"/>
    </row>
    <row r="6724" spans="3:4" ht="12.95" customHeight="1">
      <c r="C6724" s="139"/>
      <c r="D6724" s="139"/>
    </row>
    <row r="6725" spans="3:4" ht="12.95" customHeight="1">
      <c r="C6725" s="139"/>
      <c r="D6725" s="139"/>
    </row>
    <row r="6726" spans="3:4" ht="12.95" customHeight="1">
      <c r="C6726" s="139"/>
      <c r="D6726" s="139"/>
    </row>
    <row r="6727" spans="3:4" ht="12.95" customHeight="1">
      <c r="C6727" s="139"/>
      <c r="D6727" s="139"/>
    </row>
    <row r="6728" spans="3:4" ht="12.95" customHeight="1">
      <c r="C6728" s="139"/>
      <c r="D6728" s="139"/>
    </row>
    <row r="6729" spans="3:4" ht="12.95" customHeight="1">
      <c r="C6729" s="139"/>
      <c r="D6729" s="139"/>
    </row>
    <row r="6730" spans="3:4" ht="12.95" customHeight="1">
      <c r="C6730" s="139"/>
      <c r="D6730" s="139"/>
    </row>
    <row r="6731" spans="3:4" ht="12.95" customHeight="1">
      <c r="C6731" s="139"/>
      <c r="D6731" s="139"/>
    </row>
    <row r="6732" spans="3:4" ht="12.95" customHeight="1">
      <c r="C6732" s="139"/>
      <c r="D6732" s="139"/>
    </row>
    <row r="6733" spans="3:4" ht="12.95" customHeight="1">
      <c r="C6733" s="139"/>
      <c r="D6733" s="139"/>
    </row>
    <row r="6734" spans="3:4" ht="12.95" customHeight="1">
      <c r="C6734" s="139"/>
      <c r="D6734" s="139"/>
    </row>
    <row r="6735" spans="3:4" ht="12.95" customHeight="1">
      <c r="C6735" s="139"/>
      <c r="D6735" s="139"/>
    </row>
    <row r="6736" spans="3:4" ht="12.95" customHeight="1">
      <c r="C6736" s="139"/>
      <c r="D6736" s="139"/>
    </row>
    <row r="6737" spans="3:4" ht="12.95" customHeight="1">
      <c r="C6737" s="139"/>
      <c r="D6737" s="139"/>
    </row>
    <row r="6738" spans="3:4" ht="12.95" customHeight="1">
      <c r="C6738" s="139"/>
      <c r="D6738" s="139"/>
    </row>
    <row r="6739" spans="3:4" ht="12.95" customHeight="1">
      <c r="C6739" s="139"/>
      <c r="D6739" s="139"/>
    </row>
    <row r="6740" spans="3:4" ht="12.95" customHeight="1">
      <c r="C6740" s="139"/>
      <c r="D6740" s="139"/>
    </row>
    <row r="6741" spans="3:4" ht="12.95" customHeight="1">
      <c r="C6741" s="139"/>
      <c r="D6741" s="139"/>
    </row>
    <row r="6742" spans="3:4" ht="12.95" customHeight="1">
      <c r="C6742" s="139"/>
      <c r="D6742" s="139"/>
    </row>
    <row r="6743" spans="3:4" ht="12.95" customHeight="1">
      <c r="C6743" s="139"/>
      <c r="D6743" s="139"/>
    </row>
    <row r="6744" spans="3:4" ht="12.95" customHeight="1">
      <c r="C6744" s="139"/>
      <c r="D6744" s="139"/>
    </row>
    <row r="6745" spans="3:4" ht="12.95" customHeight="1">
      <c r="C6745" s="139"/>
      <c r="D6745" s="139"/>
    </row>
    <row r="6746" spans="3:4" ht="12.95" customHeight="1">
      <c r="C6746" s="139"/>
      <c r="D6746" s="139"/>
    </row>
    <row r="6747" spans="3:4" ht="12.95" customHeight="1">
      <c r="C6747" s="139"/>
      <c r="D6747" s="139"/>
    </row>
    <row r="6748" spans="3:4" ht="12.95" customHeight="1">
      <c r="C6748" s="139"/>
      <c r="D6748" s="139"/>
    </row>
    <row r="6749" spans="3:4" ht="12.95" customHeight="1">
      <c r="C6749" s="139"/>
      <c r="D6749" s="139"/>
    </row>
    <row r="6750" spans="3:4" ht="12.95" customHeight="1">
      <c r="C6750" s="139"/>
      <c r="D6750" s="139"/>
    </row>
    <row r="6751" spans="3:4" ht="12.95" customHeight="1">
      <c r="C6751" s="139"/>
      <c r="D6751" s="139"/>
    </row>
    <row r="6752" spans="3:4" ht="12.95" customHeight="1">
      <c r="C6752" s="139"/>
      <c r="D6752" s="139"/>
    </row>
    <row r="6753" spans="3:4" ht="12.95" customHeight="1">
      <c r="C6753" s="139"/>
      <c r="D6753" s="139"/>
    </row>
    <row r="6754" spans="3:4" ht="12.95" customHeight="1">
      <c r="C6754" s="139"/>
      <c r="D6754" s="139"/>
    </row>
    <row r="6755" spans="3:4" ht="12.95" customHeight="1">
      <c r="C6755" s="139"/>
      <c r="D6755" s="139"/>
    </row>
    <row r="6756" spans="3:4" ht="12.95" customHeight="1">
      <c r="C6756" s="139"/>
      <c r="D6756" s="139"/>
    </row>
    <row r="6757" spans="3:4" ht="12.95" customHeight="1">
      <c r="C6757" s="139"/>
      <c r="D6757" s="139"/>
    </row>
    <row r="6758" spans="3:4" ht="12.95" customHeight="1">
      <c r="C6758" s="139"/>
      <c r="D6758" s="139"/>
    </row>
    <row r="6759" spans="3:4" ht="12.95" customHeight="1">
      <c r="C6759" s="139"/>
      <c r="D6759" s="139"/>
    </row>
    <row r="6760" spans="3:4" ht="12.95" customHeight="1">
      <c r="C6760" s="139"/>
      <c r="D6760" s="139"/>
    </row>
    <row r="6761" spans="3:4" ht="12.95" customHeight="1">
      <c r="C6761" s="139"/>
      <c r="D6761" s="139"/>
    </row>
    <row r="6762" spans="3:4" ht="12.95" customHeight="1">
      <c r="C6762" s="139"/>
      <c r="D6762" s="139"/>
    </row>
    <row r="6763" spans="3:4" ht="12.95" customHeight="1">
      <c r="C6763" s="139"/>
      <c r="D6763" s="139"/>
    </row>
    <row r="6764" spans="3:4" ht="12.95" customHeight="1">
      <c r="C6764" s="139"/>
      <c r="D6764" s="139"/>
    </row>
    <row r="6765" spans="3:4" ht="12.95" customHeight="1">
      <c r="C6765" s="139"/>
      <c r="D6765" s="139"/>
    </row>
    <row r="6766" spans="3:4" ht="12.95" customHeight="1">
      <c r="C6766" s="139"/>
      <c r="D6766" s="139"/>
    </row>
    <row r="6767" spans="3:4" ht="12.95" customHeight="1">
      <c r="C6767" s="139"/>
      <c r="D6767" s="139"/>
    </row>
    <row r="6768" spans="3:4" ht="12.95" customHeight="1">
      <c r="C6768" s="139"/>
      <c r="D6768" s="139"/>
    </row>
    <row r="6769" spans="3:4" ht="12.95" customHeight="1">
      <c r="C6769" s="139"/>
      <c r="D6769" s="139"/>
    </row>
    <row r="6770" spans="3:4" ht="12.95" customHeight="1">
      <c r="C6770" s="139"/>
      <c r="D6770" s="139"/>
    </row>
    <row r="6771" spans="3:4" ht="12.95" customHeight="1">
      <c r="C6771" s="139"/>
      <c r="D6771" s="139"/>
    </row>
    <row r="6772" spans="3:4" ht="12.95" customHeight="1">
      <c r="C6772" s="139"/>
      <c r="D6772" s="139"/>
    </row>
    <row r="6773" spans="3:4" ht="12.95" customHeight="1">
      <c r="C6773" s="139"/>
      <c r="D6773" s="139"/>
    </row>
    <row r="6774" spans="3:4" ht="12.95" customHeight="1">
      <c r="C6774" s="139"/>
      <c r="D6774" s="139"/>
    </row>
    <row r="6775" spans="3:4" ht="12.95" customHeight="1">
      <c r="C6775" s="139"/>
      <c r="D6775" s="139"/>
    </row>
    <row r="6776" spans="3:4" ht="12.95" customHeight="1">
      <c r="C6776" s="139"/>
      <c r="D6776" s="139"/>
    </row>
    <row r="6777" spans="3:4" ht="12.95" customHeight="1">
      <c r="C6777" s="139"/>
      <c r="D6777" s="139"/>
    </row>
    <row r="6778" spans="3:4" ht="12.95" customHeight="1">
      <c r="C6778" s="139"/>
      <c r="D6778" s="139"/>
    </row>
    <row r="6779" spans="3:4" ht="12.95" customHeight="1">
      <c r="C6779" s="139"/>
      <c r="D6779" s="139"/>
    </row>
    <row r="6780" spans="3:4" ht="12.95" customHeight="1">
      <c r="C6780" s="139"/>
      <c r="D6780" s="139"/>
    </row>
    <row r="6781" spans="3:4" ht="12.95" customHeight="1">
      <c r="C6781" s="139"/>
      <c r="D6781" s="139"/>
    </row>
    <row r="6782" spans="3:4" ht="12.95" customHeight="1">
      <c r="C6782" s="139"/>
      <c r="D6782" s="139"/>
    </row>
    <row r="6783" spans="3:4" ht="12.95" customHeight="1">
      <c r="C6783" s="139"/>
      <c r="D6783" s="139"/>
    </row>
    <row r="6784" spans="3:4" ht="12.95" customHeight="1">
      <c r="C6784" s="139"/>
      <c r="D6784" s="139"/>
    </row>
    <row r="6785" spans="3:4" ht="12.95" customHeight="1">
      <c r="C6785" s="139"/>
      <c r="D6785" s="139"/>
    </row>
    <row r="6786" spans="3:4" ht="12.95" customHeight="1">
      <c r="C6786" s="139"/>
      <c r="D6786" s="139"/>
    </row>
    <row r="6787" spans="3:4" ht="12.95" customHeight="1">
      <c r="C6787" s="139"/>
      <c r="D6787" s="139"/>
    </row>
    <row r="6788" spans="3:4" ht="12.95" customHeight="1">
      <c r="C6788" s="139"/>
      <c r="D6788" s="139"/>
    </row>
    <row r="6789" spans="3:4" ht="12.95" customHeight="1">
      <c r="C6789" s="139"/>
      <c r="D6789" s="139"/>
    </row>
    <row r="6790" spans="3:4" ht="12.95" customHeight="1">
      <c r="C6790" s="139"/>
      <c r="D6790" s="139"/>
    </row>
    <row r="6791" spans="3:4" ht="12.95" customHeight="1">
      <c r="C6791" s="139"/>
      <c r="D6791" s="139"/>
    </row>
    <row r="6792" spans="3:4" ht="12.95" customHeight="1">
      <c r="C6792" s="139"/>
      <c r="D6792" s="139"/>
    </row>
    <row r="6793" spans="3:4" ht="12.95" customHeight="1">
      <c r="C6793" s="139"/>
      <c r="D6793" s="139"/>
    </row>
    <row r="6794" spans="3:4" ht="12.95" customHeight="1">
      <c r="C6794" s="139"/>
      <c r="D6794" s="139"/>
    </row>
    <row r="6795" spans="3:4" ht="12.95" customHeight="1">
      <c r="C6795" s="139"/>
      <c r="D6795" s="139"/>
    </row>
    <row r="6796" spans="3:4" ht="12.95" customHeight="1">
      <c r="C6796" s="139"/>
      <c r="D6796" s="139"/>
    </row>
    <row r="6797" spans="3:4" ht="12.95" customHeight="1">
      <c r="C6797" s="139"/>
      <c r="D6797" s="139"/>
    </row>
    <row r="6798" spans="3:4" ht="12.95" customHeight="1">
      <c r="C6798" s="139"/>
      <c r="D6798" s="139"/>
    </row>
    <row r="6799" spans="3:4" ht="12.95" customHeight="1">
      <c r="C6799" s="139"/>
      <c r="D6799" s="139"/>
    </row>
    <row r="6800" spans="3:4" ht="12.95" customHeight="1">
      <c r="C6800" s="139"/>
      <c r="D6800" s="139"/>
    </row>
    <row r="6801" spans="3:4" ht="12.95" customHeight="1">
      <c r="C6801" s="139"/>
      <c r="D6801" s="139"/>
    </row>
    <row r="6802" spans="3:4" ht="12.95" customHeight="1">
      <c r="C6802" s="139"/>
      <c r="D6802" s="139"/>
    </row>
    <row r="6803" spans="3:4" ht="12.95" customHeight="1">
      <c r="C6803" s="139"/>
      <c r="D6803" s="139"/>
    </row>
    <row r="6804" spans="3:4" ht="12.95" customHeight="1">
      <c r="C6804" s="139"/>
      <c r="D6804" s="139"/>
    </row>
    <row r="6805" spans="3:4" ht="12.95" customHeight="1">
      <c r="C6805" s="139"/>
      <c r="D6805" s="139"/>
    </row>
    <row r="6806" spans="3:4" ht="12.95" customHeight="1">
      <c r="C6806" s="139"/>
      <c r="D6806" s="139"/>
    </row>
    <row r="6807" spans="3:4" ht="12.95" customHeight="1">
      <c r="C6807" s="139"/>
      <c r="D6807" s="139"/>
    </row>
    <row r="6808" spans="3:4" ht="12.95" customHeight="1">
      <c r="C6808" s="139"/>
      <c r="D6808" s="139"/>
    </row>
    <row r="6809" spans="3:4" ht="12.95" customHeight="1">
      <c r="C6809" s="139"/>
      <c r="D6809" s="139"/>
    </row>
    <row r="6810" spans="3:4" ht="12.95" customHeight="1">
      <c r="C6810" s="139"/>
      <c r="D6810" s="139"/>
    </row>
    <row r="6811" spans="3:4" ht="12.95" customHeight="1">
      <c r="C6811" s="139"/>
      <c r="D6811" s="139"/>
    </row>
    <row r="6812" spans="3:4" ht="12.95" customHeight="1">
      <c r="C6812" s="139"/>
      <c r="D6812" s="139"/>
    </row>
    <row r="6813" spans="3:4" ht="12.95" customHeight="1">
      <c r="C6813" s="139"/>
      <c r="D6813" s="139"/>
    </row>
    <row r="6814" spans="3:4" ht="12.95" customHeight="1">
      <c r="C6814" s="139"/>
      <c r="D6814" s="139"/>
    </row>
    <row r="6815" spans="3:4" ht="12.95" customHeight="1">
      <c r="C6815" s="139"/>
      <c r="D6815" s="139"/>
    </row>
    <row r="6816" spans="3:4" ht="12.95" customHeight="1">
      <c r="C6816" s="139"/>
      <c r="D6816" s="139"/>
    </row>
    <row r="6817" spans="3:4" ht="12.95" customHeight="1">
      <c r="C6817" s="139"/>
      <c r="D6817" s="139"/>
    </row>
    <row r="6818" spans="3:4" ht="12.95" customHeight="1">
      <c r="C6818" s="139"/>
      <c r="D6818" s="139"/>
    </row>
    <row r="6819" spans="3:4" ht="12.95" customHeight="1">
      <c r="C6819" s="139"/>
      <c r="D6819" s="139"/>
    </row>
    <row r="6820" spans="3:4" ht="12.95" customHeight="1">
      <c r="C6820" s="139"/>
      <c r="D6820" s="139"/>
    </row>
    <row r="6821" spans="3:4" ht="12.95" customHeight="1">
      <c r="C6821" s="139"/>
      <c r="D6821" s="139"/>
    </row>
    <row r="6822" spans="3:4" ht="12.95" customHeight="1">
      <c r="C6822" s="139"/>
      <c r="D6822" s="139"/>
    </row>
    <row r="6823" spans="3:4" ht="12.95" customHeight="1">
      <c r="C6823" s="139"/>
      <c r="D6823" s="139"/>
    </row>
    <row r="6824" spans="3:4" ht="12.95" customHeight="1">
      <c r="C6824" s="139"/>
      <c r="D6824" s="139"/>
    </row>
    <row r="6825" spans="3:4" ht="12.95" customHeight="1">
      <c r="C6825" s="139"/>
      <c r="D6825" s="139"/>
    </row>
    <row r="6826" spans="3:4" ht="12.95" customHeight="1">
      <c r="C6826" s="139"/>
      <c r="D6826" s="139"/>
    </row>
    <row r="6827" spans="3:4" ht="12.95" customHeight="1">
      <c r="C6827" s="139"/>
      <c r="D6827" s="139"/>
    </row>
    <row r="6828" spans="3:4" ht="12.95" customHeight="1">
      <c r="C6828" s="139"/>
      <c r="D6828" s="139"/>
    </row>
    <row r="6829" spans="3:4" ht="12.95" customHeight="1">
      <c r="C6829" s="139"/>
      <c r="D6829" s="139"/>
    </row>
    <row r="6830" spans="3:4" ht="12.95" customHeight="1">
      <c r="C6830" s="139"/>
      <c r="D6830" s="139"/>
    </row>
    <row r="6831" spans="3:4" ht="12.95" customHeight="1">
      <c r="C6831" s="139"/>
      <c r="D6831" s="139"/>
    </row>
    <row r="6832" spans="3:4" ht="12.95" customHeight="1">
      <c r="C6832" s="139"/>
      <c r="D6832" s="139"/>
    </row>
    <row r="6833" spans="3:4" ht="12.95" customHeight="1">
      <c r="C6833" s="139"/>
      <c r="D6833" s="139"/>
    </row>
    <row r="6834" spans="3:4" ht="12.95" customHeight="1">
      <c r="C6834" s="139"/>
      <c r="D6834" s="139"/>
    </row>
    <row r="6835" spans="3:4" ht="12.95" customHeight="1">
      <c r="C6835" s="139"/>
      <c r="D6835" s="139"/>
    </row>
    <row r="6836" spans="3:4" ht="12.95" customHeight="1">
      <c r="C6836" s="139"/>
      <c r="D6836" s="139"/>
    </row>
    <row r="6837" spans="3:4" ht="12.95" customHeight="1">
      <c r="C6837" s="139"/>
      <c r="D6837" s="139"/>
    </row>
    <row r="6838" spans="3:4" ht="12.95" customHeight="1">
      <c r="C6838" s="139"/>
      <c r="D6838" s="139"/>
    </row>
    <row r="6839" spans="3:4" ht="12.95" customHeight="1">
      <c r="C6839" s="139"/>
      <c r="D6839" s="139"/>
    </row>
    <row r="6840" spans="3:4" ht="12.95" customHeight="1">
      <c r="C6840" s="139"/>
      <c r="D6840" s="139"/>
    </row>
    <row r="6841" spans="3:4" ht="12.95" customHeight="1">
      <c r="C6841" s="139"/>
      <c r="D6841" s="139"/>
    </row>
    <row r="6842" spans="3:4" ht="12.95" customHeight="1">
      <c r="C6842" s="139"/>
      <c r="D6842" s="139"/>
    </row>
    <row r="6843" spans="3:4" ht="12.95" customHeight="1">
      <c r="C6843" s="139"/>
      <c r="D6843" s="139"/>
    </row>
    <row r="6844" spans="3:4" ht="12.95" customHeight="1">
      <c r="C6844" s="139"/>
      <c r="D6844" s="139"/>
    </row>
    <row r="6845" spans="3:4" ht="12.95" customHeight="1">
      <c r="C6845" s="139"/>
      <c r="D6845" s="139"/>
    </row>
    <row r="6846" spans="3:4" ht="12.95" customHeight="1">
      <c r="C6846" s="139"/>
      <c r="D6846" s="139"/>
    </row>
    <row r="6847" spans="3:4" ht="12.95" customHeight="1">
      <c r="C6847" s="139"/>
      <c r="D6847" s="139"/>
    </row>
    <row r="6848" spans="3:4" ht="12.95" customHeight="1">
      <c r="C6848" s="139"/>
      <c r="D6848" s="139"/>
    </row>
    <row r="6849" spans="3:4" ht="12.95" customHeight="1">
      <c r="C6849" s="139"/>
      <c r="D6849" s="139"/>
    </row>
    <row r="6850" spans="3:4" ht="12.95" customHeight="1">
      <c r="C6850" s="139"/>
      <c r="D6850" s="139"/>
    </row>
    <row r="6851" spans="3:4" ht="12.95" customHeight="1">
      <c r="C6851" s="139"/>
      <c r="D6851" s="139"/>
    </row>
    <row r="6852" spans="3:4" ht="12.95" customHeight="1">
      <c r="C6852" s="139"/>
      <c r="D6852" s="139"/>
    </row>
    <row r="6853" spans="3:4" ht="12.95" customHeight="1">
      <c r="C6853" s="139"/>
      <c r="D6853" s="139"/>
    </row>
    <row r="6854" spans="3:4" ht="12.95" customHeight="1">
      <c r="C6854" s="139"/>
      <c r="D6854" s="139"/>
    </row>
    <row r="6855" spans="3:4" ht="12.95" customHeight="1">
      <c r="C6855" s="139"/>
      <c r="D6855" s="139"/>
    </row>
    <row r="6856" spans="3:4" ht="12.95" customHeight="1">
      <c r="C6856" s="139"/>
      <c r="D6856" s="139"/>
    </row>
    <row r="6857" spans="3:4" ht="12.95" customHeight="1">
      <c r="C6857" s="139"/>
      <c r="D6857" s="139"/>
    </row>
    <row r="6858" spans="3:4" ht="12.95" customHeight="1">
      <c r="C6858" s="139"/>
      <c r="D6858" s="139"/>
    </row>
    <row r="6859" spans="3:4" ht="12.95" customHeight="1">
      <c r="C6859" s="139"/>
      <c r="D6859" s="139"/>
    </row>
    <row r="6860" spans="3:4" ht="12.95" customHeight="1">
      <c r="C6860" s="139"/>
      <c r="D6860" s="139"/>
    </row>
    <row r="6861" spans="3:4" ht="12.95" customHeight="1">
      <c r="C6861" s="139"/>
      <c r="D6861" s="139"/>
    </row>
    <row r="6862" spans="3:4" ht="12.95" customHeight="1">
      <c r="C6862" s="139"/>
      <c r="D6862" s="139"/>
    </row>
    <row r="6863" spans="3:4" ht="12.95" customHeight="1">
      <c r="C6863" s="139"/>
      <c r="D6863" s="139"/>
    </row>
    <row r="6864" spans="3:4" ht="12.95" customHeight="1">
      <c r="C6864" s="139"/>
      <c r="D6864" s="139"/>
    </row>
    <row r="6865" spans="3:4" ht="12.95" customHeight="1">
      <c r="C6865" s="139"/>
      <c r="D6865" s="139"/>
    </row>
    <row r="6866" spans="3:4" ht="12.95" customHeight="1">
      <c r="C6866" s="139"/>
      <c r="D6866" s="139"/>
    </row>
    <row r="6867" spans="3:4" ht="12.95" customHeight="1">
      <c r="C6867" s="139"/>
      <c r="D6867" s="139"/>
    </row>
    <row r="6868" spans="3:4" ht="12.95" customHeight="1">
      <c r="C6868" s="139"/>
      <c r="D6868" s="139"/>
    </row>
    <row r="6869" spans="3:4" ht="12.95" customHeight="1">
      <c r="C6869" s="139"/>
      <c r="D6869" s="139"/>
    </row>
    <row r="6870" spans="3:4" ht="12.95" customHeight="1">
      <c r="C6870" s="139"/>
      <c r="D6870" s="139"/>
    </row>
    <row r="6871" spans="3:4" ht="12.95" customHeight="1">
      <c r="C6871" s="139"/>
      <c r="D6871" s="139"/>
    </row>
    <row r="6872" spans="3:4" ht="12.95" customHeight="1">
      <c r="C6872" s="139"/>
      <c r="D6872" s="139"/>
    </row>
    <row r="6873" spans="3:4" ht="12.95" customHeight="1">
      <c r="C6873" s="139"/>
      <c r="D6873" s="139"/>
    </row>
    <row r="6874" spans="3:4" ht="12.95" customHeight="1">
      <c r="C6874" s="139"/>
      <c r="D6874" s="139"/>
    </row>
    <row r="6875" spans="3:4" ht="12.95" customHeight="1">
      <c r="C6875" s="139"/>
      <c r="D6875" s="139"/>
    </row>
    <row r="6876" spans="3:4" ht="12.95" customHeight="1">
      <c r="C6876" s="139"/>
      <c r="D6876" s="139"/>
    </row>
    <row r="6877" spans="3:4" ht="12.95" customHeight="1">
      <c r="C6877" s="139"/>
      <c r="D6877" s="139"/>
    </row>
    <row r="6878" spans="3:4" ht="12.95" customHeight="1">
      <c r="C6878" s="139"/>
      <c r="D6878" s="139"/>
    </row>
    <row r="6879" spans="3:4" ht="12.95" customHeight="1">
      <c r="C6879" s="139"/>
      <c r="D6879" s="139"/>
    </row>
    <row r="6880" spans="3:4" ht="12.95" customHeight="1">
      <c r="C6880" s="139"/>
      <c r="D6880" s="139"/>
    </row>
    <row r="6881" spans="3:4" ht="12.95" customHeight="1">
      <c r="C6881" s="139"/>
      <c r="D6881" s="139"/>
    </row>
    <row r="6882" spans="3:4" ht="12.95" customHeight="1">
      <c r="C6882" s="139"/>
      <c r="D6882" s="139"/>
    </row>
    <row r="6883" spans="3:4" ht="12.95" customHeight="1">
      <c r="C6883" s="139"/>
      <c r="D6883" s="139"/>
    </row>
    <row r="6884" spans="3:4" ht="12.95" customHeight="1">
      <c r="C6884" s="139"/>
      <c r="D6884" s="139"/>
    </row>
    <row r="6885" spans="3:4" ht="12.95" customHeight="1">
      <c r="C6885" s="139"/>
      <c r="D6885" s="139"/>
    </row>
    <row r="6886" spans="3:4" ht="12.95" customHeight="1">
      <c r="C6886" s="139"/>
      <c r="D6886" s="139"/>
    </row>
    <row r="6887" spans="3:4" ht="12.95" customHeight="1">
      <c r="C6887" s="139"/>
      <c r="D6887" s="139"/>
    </row>
    <row r="6888" spans="3:4" ht="12.95" customHeight="1">
      <c r="C6888" s="139"/>
      <c r="D6888" s="139"/>
    </row>
    <row r="6889" spans="3:4" ht="12.95" customHeight="1">
      <c r="C6889" s="139"/>
      <c r="D6889" s="139"/>
    </row>
    <row r="6890" spans="3:4" ht="12.95" customHeight="1">
      <c r="C6890" s="139"/>
      <c r="D6890" s="139"/>
    </row>
    <row r="6891" spans="3:4" ht="12.95" customHeight="1">
      <c r="C6891" s="139"/>
      <c r="D6891" s="139"/>
    </row>
    <row r="6892" spans="3:4" ht="12.95" customHeight="1">
      <c r="C6892" s="139"/>
      <c r="D6892" s="139"/>
    </row>
    <row r="6893" spans="3:4" ht="12.95" customHeight="1">
      <c r="C6893" s="139"/>
      <c r="D6893" s="139"/>
    </row>
    <row r="6894" spans="3:4" ht="12.95" customHeight="1">
      <c r="C6894" s="139"/>
      <c r="D6894" s="139"/>
    </row>
    <row r="6895" spans="3:4" ht="12.95" customHeight="1">
      <c r="C6895" s="139"/>
      <c r="D6895" s="139"/>
    </row>
    <row r="6896" spans="3:4" ht="12.95" customHeight="1">
      <c r="C6896" s="139"/>
      <c r="D6896" s="139"/>
    </row>
    <row r="6897" spans="3:4" ht="12.95" customHeight="1">
      <c r="C6897" s="139"/>
      <c r="D6897" s="139"/>
    </row>
    <row r="6898" spans="3:4" ht="12.95" customHeight="1">
      <c r="C6898" s="139"/>
      <c r="D6898" s="139"/>
    </row>
    <row r="6899" spans="3:4" ht="12.95" customHeight="1">
      <c r="C6899" s="139"/>
      <c r="D6899" s="139"/>
    </row>
    <row r="6900" spans="3:4" ht="12.95" customHeight="1">
      <c r="C6900" s="139"/>
      <c r="D6900" s="139"/>
    </row>
    <row r="6901" spans="3:4" ht="12.95" customHeight="1">
      <c r="C6901" s="139"/>
      <c r="D6901" s="139"/>
    </row>
    <row r="6902" spans="3:4" ht="12.95" customHeight="1">
      <c r="C6902" s="139"/>
      <c r="D6902" s="139"/>
    </row>
    <row r="6903" spans="3:4" ht="12.95" customHeight="1">
      <c r="C6903" s="139"/>
      <c r="D6903" s="139"/>
    </row>
    <row r="6904" spans="3:4" ht="12.95" customHeight="1">
      <c r="C6904" s="139"/>
      <c r="D6904" s="139"/>
    </row>
    <row r="6905" spans="3:4" ht="12.95" customHeight="1">
      <c r="C6905" s="139"/>
      <c r="D6905" s="139"/>
    </row>
    <row r="6906" spans="3:4" ht="12.95" customHeight="1">
      <c r="C6906" s="139"/>
      <c r="D6906" s="139"/>
    </row>
    <row r="6907" spans="3:4" ht="12.95" customHeight="1">
      <c r="C6907" s="139"/>
      <c r="D6907" s="139"/>
    </row>
    <row r="6908" spans="3:4" ht="12.95" customHeight="1">
      <c r="C6908" s="139"/>
      <c r="D6908" s="139"/>
    </row>
    <row r="6909" spans="3:4" ht="12.95" customHeight="1">
      <c r="C6909" s="139"/>
      <c r="D6909" s="139"/>
    </row>
    <row r="6910" spans="3:4" ht="12.95" customHeight="1">
      <c r="C6910" s="139"/>
      <c r="D6910" s="139"/>
    </row>
    <row r="6911" spans="3:4" ht="12.95" customHeight="1">
      <c r="C6911" s="139"/>
      <c r="D6911" s="139"/>
    </row>
    <row r="6912" spans="3:4" ht="12.95" customHeight="1">
      <c r="C6912" s="139"/>
      <c r="D6912" s="139"/>
    </row>
    <row r="6913" spans="3:4" ht="12.95" customHeight="1">
      <c r="C6913" s="139"/>
      <c r="D6913" s="139"/>
    </row>
    <row r="6914" spans="3:4" ht="12.95" customHeight="1">
      <c r="C6914" s="139"/>
      <c r="D6914" s="139"/>
    </row>
    <row r="6915" spans="3:4" ht="12.95" customHeight="1">
      <c r="C6915" s="139"/>
      <c r="D6915" s="139"/>
    </row>
    <row r="6916" spans="3:4" ht="12.95" customHeight="1">
      <c r="C6916" s="139"/>
      <c r="D6916" s="139"/>
    </row>
  </sheetData>
  <protectedRanges>
    <protectedRange sqref="A100:D100" name="Range1"/>
  </protectedRanges>
  <sortState xmlns:xlrd2="http://schemas.microsoft.com/office/spreadsheetml/2017/richdata2" ref="A21:AU110">
    <sortCondition ref="C21:C110"/>
  </sortState>
  <phoneticPr fontId="7" type="noConversion"/>
  <hyperlinks>
    <hyperlink ref="H1333" r:id="rId1" display="http://vsolj.cetus-net.org/bulletin.html" xr:uid="{00000000-0004-0000-0000-000000000000}"/>
    <hyperlink ref="H64870" r:id="rId2" display="http://vsolj.cetus-net.org/bulletin.html" xr:uid="{00000000-0004-0000-0000-000001000000}"/>
    <hyperlink ref="H64863" r:id="rId3" display="https://www.aavso.org/ejaavso" xr:uid="{00000000-0004-0000-0000-000002000000}"/>
    <hyperlink ref="AP1014" r:id="rId4" display="http://cdsbib.u-strasbg.fr/cgi-bin/cdsbib?1990RMxAA..21..381G" xr:uid="{00000000-0004-0000-0000-000003000000}"/>
    <hyperlink ref="AP1018" r:id="rId5" display="http://cdsbib.u-strasbg.fr/cgi-bin/cdsbib?1990RMxAA..21..381G" xr:uid="{00000000-0004-0000-0000-000004000000}"/>
    <hyperlink ref="AP1017" r:id="rId6" display="http://cdsbib.u-strasbg.fr/cgi-bin/cdsbib?1990RMxAA..21..381G" xr:uid="{00000000-0004-0000-0000-000005000000}"/>
    <hyperlink ref="AP998" r:id="rId7" display="http://cdsbib.u-strasbg.fr/cgi-bin/cdsbib?1990RMxAA..21..381G" xr:uid="{00000000-0004-0000-0000-000006000000}"/>
    <hyperlink ref="I64870" r:id="rId8" display="http://vsolj.cetus-net.org/bulletin.html" xr:uid="{00000000-0004-0000-0000-000007000000}"/>
    <hyperlink ref="AQ1154" r:id="rId9" display="http://cdsbib.u-strasbg.fr/cgi-bin/cdsbib?1990RMxAA..21..381G" xr:uid="{00000000-0004-0000-0000-000008000000}"/>
    <hyperlink ref="AQ55920" r:id="rId10" display="http://cdsbib.u-strasbg.fr/cgi-bin/cdsbib?1990RMxAA..21..381G" xr:uid="{00000000-0004-0000-0000-000009000000}"/>
    <hyperlink ref="AQ1155" r:id="rId11" display="http://cdsbib.u-strasbg.fr/cgi-bin/cdsbib?1990RMxAA..21..381G" xr:uid="{00000000-0004-0000-0000-00000A000000}"/>
    <hyperlink ref="H64867" r:id="rId12" display="https://www.aavso.org/ejaavso" xr:uid="{00000000-0004-0000-0000-00000B000000}"/>
    <hyperlink ref="H2040" r:id="rId13" display="http://vsolj.cetus-net.org/bulletin.html" xr:uid="{00000000-0004-0000-0000-00000C000000}"/>
    <hyperlink ref="AP3284" r:id="rId14" display="http://cdsbib.u-strasbg.fr/cgi-bin/cdsbib?1990RMxAA..21..381G" xr:uid="{00000000-0004-0000-0000-00000D000000}"/>
    <hyperlink ref="AP3287" r:id="rId15" display="http://cdsbib.u-strasbg.fr/cgi-bin/cdsbib?1990RMxAA..21..381G" xr:uid="{00000000-0004-0000-0000-00000E000000}"/>
    <hyperlink ref="AP3285" r:id="rId16" display="http://cdsbib.u-strasbg.fr/cgi-bin/cdsbib?1990RMxAA..21..381G" xr:uid="{00000000-0004-0000-0000-00000F000000}"/>
    <hyperlink ref="AP3269" r:id="rId17" display="http://cdsbib.u-strasbg.fr/cgi-bin/cdsbib?1990RMxAA..21..381G" xr:uid="{00000000-0004-0000-0000-000010000000}"/>
    <hyperlink ref="I2040" r:id="rId18" display="http://vsolj.cetus-net.org/bulletin.html" xr:uid="{00000000-0004-0000-0000-000011000000}"/>
    <hyperlink ref="AQ3498" r:id="rId19" display="http://cdsbib.u-strasbg.fr/cgi-bin/cdsbib?1990RMxAA..21..381G" xr:uid="{00000000-0004-0000-0000-000012000000}"/>
    <hyperlink ref="AQ199" r:id="rId20" display="http://cdsbib.u-strasbg.fr/cgi-bin/cdsbib?1990RMxAA..21..381G" xr:uid="{00000000-0004-0000-0000-000013000000}"/>
    <hyperlink ref="AQ3502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C082-4E2B-4B23-A2D6-A52DB6CF8970}">
  <dimension ref="A1"/>
  <sheetViews>
    <sheetView topLeftCell="M1"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0"/>
  <sheetViews>
    <sheetView workbookViewId="0">
      <selection activeCell="A40" sqref="A40:D43"/>
    </sheetView>
  </sheetViews>
  <sheetFormatPr defaultRowHeight="12.75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>
      <c r="A1" s="38" t="s">
        <v>59</v>
      </c>
      <c r="I1" s="39" t="s">
        <v>60</v>
      </c>
      <c r="J1" s="40" t="s">
        <v>61</v>
      </c>
    </row>
    <row r="2" spans="1:16">
      <c r="I2" s="41" t="s">
        <v>62</v>
      </c>
      <c r="J2" s="42" t="s">
        <v>63</v>
      </c>
    </row>
    <row r="3" spans="1:16">
      <c r="A3" s="43" t="s">
        <v>64</v>
      </c>
      <c r="I3" s="41" t="s">
        <v>65</v>
      </c>
      <c r="J3" s="42" t="s">
        <v>66</v>
      </c>
    </row>
    <row r="4" spans="1:16">
      <c r="I4" s="41" t="s">
        <v>67</v>
      </c>
      <c r="J4" s="42" t="s">
        <v>66</v>
      </c>
    </row>
    <row r="5" spans="1:16" ht="13.5" thickBot="1">
      <c r="I5" s="44" t="s">
        <v>68</v>
      </c>
      <c r="J5" s="45" t="s">
        <v>69</v>
      </c>
    </row>
    <row r="10" spans="1:16" ht="13.5" thickBot="1"/>
    <row r="11" spans="1:16" ht="12.75" customHeight="1" thickBot="1">
      <c r="A11" s="10" t="str">
        <f t="shared" ref="A11:A43" si="0">P11</f>
        <v>IBVS 5295 </v>
      </c>
      <c r="B11" s="3" t="str">
        <f t="shared" ref="B11:B43" si="1">IF(H11=INT(H11),"I","II")</f>
        <v>I</v>
      </c>
      <c r="C11" s="10">
        <f t="shared" ref="C11:C43" si="2">1*G11</f>
        <v>51260.868399999999</v>
      </c>
      <c r="D11" s="12" t="str">
        <f t="shared" ref="D11:D43" si="3">VLOOKUP(F11,I$1:J$5,2,FALSE)</f>
        <v>vis</v>
      </c>
      <c r="E11" s="46">
        <f>VLOOKUP(C11,'A (old)'!C$21:E$966,3,FALSE)</f>
        <v>-3118.9950567733758</v>
      </c>
      <c r="F11" s="3" t="s">
        <v>68</v>
      </c>
      <c r="G11" s="12" t="str">
        <f t="shared" ref="G11:G43" si="4">MID(I11,3,LEN(I11)-3)</f>
        <v>51260.8684</v>
      </c>
      <c r="H11" s="10">
        <f t="shared" ref="H11:H43" si="5">1*K11</f>
        <v>-2780</v>
      </c>
      <c r="I11" s="47" t="s">
        <v>70</v>
      </c>
      <c r="J11" s="48" t="s">
        <v>71</v>
      </c>
      <c r="K11" s="47">
        <v>-2780</v>
      </c>
      <c r="L11" s="47" t="s">
        <v>72</v>
      </c>
      <c r="M11" s="48" t="s">
        <v>73</v>
      </c>
      <c r="N11" s="48" t="s">
        <v>74</v>
      </c>
      <c r="O11" s="49" t="s">
        <v>75</v>
      </c>
      <c r="P11" s="50" t="s">
        <v>76</v>
      </c>
    </row>
    <row r="12" spans="1:16" ht="12.75" customHeight="1" thickBot="1">
      <c r="A12" s="10" t="str">
        <f t="shared" si="0"/>
        <v>IBVS 5295 </v>
      </c>
      <c r="B12" s="3" t="str">
        <f t="shared" si="1"/>
        <v>II</v>
      </c>
      <c r="C12" s="10">
        <f t="shared" si="2"/>
        <v>51310.733500000002</v>
      </c>
      <c r="D12" s="12" t="str">
        <f t="shared" si="3"/>
        <v>vis</v>
      </c>
      <c r="E12" s="46">
        <f>VLOOKUP(C12,'A (old)'!C$21:E$966,3,FALSE)</f>
        <v>-2993.5014765253372</v>
      </c>
      <c r="F12" s="3" t="s">
        <v>68</v>
      </c>
      <c r="G12" s="12" t="str">
        <f t="shared" si="4"/>
        <v>51310.7335</v>
      </c>
      <c r="H12" s="10">
        <f t="shared" si="5"/>
        <v>-2654.5</v>
      </c>
      <c r="I12" s="47" t="s">
        <v>77</v>
      </c>
      <c r="J12" s="48" t="s">
        <v>78</v>
      </c>
      <c r="K12" s="47">
        <v>-2654.5</v>
      </c>
      <c r="L12" s="47" t="s">
        <v>79</v>
      </c>
      <c r="M12" s="48" t="s">
        <v>73</v>
      </c>
      <c r="N12" s="48" t="s">
        <v>74</v>
      </c>
      <c r="O12" s="49" t="s">
        <v>75</v>
      </c>
      <c r="P12" s="50" t="s">
        <v>76</v>
      </c>
    </row>
    <row r="13" spans="1:16" ht="12.75" customHeight="1" thickBot="1">
      <c r="A13" s="10" t="str">
        <f t="shared" si="0"/>
        <v>IBVS 5295 </v>
      </c>
      <c r="B13" s="3" t="str">
        <f t="shared" si="1"/>
        <v>II</v>
      </c>
      <c r="C13" s="10">
        <f t="shared" si="2"/>
        <v>52360.537900000003</v>
      </c>
      <c r="D13" s="12" t="str">
        <f t="shared" si="3"/>
        <v>vis</v>
      </c>
      <c r="E13" s="46">
        <f>VLOOKUP(C13,'A (old)'!C$21:E$966,3,FALSE)</f>
        <v>-351.49909979015945</v>
      </c>
      <c r="F13" s="3" t="s">
        <v>68</v>
      </c>
      <c r="G13" s="12" t="str">
        <f t="shared" si="4"/>
        <v>52360.5379</v>
      </c>
      <c r="H13" s="10">
        <f t="shared" si="5"/>
        <v>-12.5</v>
      </c>
      <c r="I13" s="47" t="s">
        <v>80</v>
      </c>
      <c r="J13" s="48" t="s">
        <v>81</v>
      </c>
      <c r="K13" s="47">
        <v>-12.5</v>
      </c>
      <c r="L13" s="47" t="s">
        <v>82</v>
      </c>
      <c r="M13" s="48" t="s">
        <v>73</v>
      </c>
      <c r="N13" s="48" t="s">
        <v>74</v>
      </c>
      <c r="O13" s="49" t="s">
        <v>75</v>
      </c>
      <c r="P13" s="50" t="s">
        <v>76</v>
      </c>
    </row>
    <row r="14" spans="1:16" ht="12.75" customHeight="1" thickBot="1">
      <c r="A14" s="10" t="str">
        <f t="shared" si="0"/>
        <v>IBVS 5295 </v>
      </c>
      <c r="B14" s="3" t="str">
        <f t="shared" si="1"/>
        <v>I</v>
      </c>
      <c r="C14" s="10">
        <f t="shared" si="2"/>
        <v>52365.5046</v>
      </c>
      <c r="D14" s="12" t="str">
        <f t="shared" si="3"/>
        <v>vis</v>
      </c>
      <c r="E14" s="46">
        <f>VLOOKUP(C14,'A (old)'!C$21:E$966,3,FALSE)</f>
        <v>-338.99959683082409</v>
      </c>
      <c r="F14" s="3" t="s">
        <v>68</v>
      </c>
      <c r="G14" s="12" t="str">
        <f t="shared" si="4"/>
        <v>52365.5046</v>
      </c>
      <c r="H14" s="10">
        <f t="shared" si="5"/>
        <v>0</v>
      </c>
      <c r="I14" s="47" t="s">
        <v>83</v>
      </c>
      <c r="J14" s="48" t="s">
        <v>84</v>
      </c>
      <c r="K14" s="47">
        <v>0</v>
      </c>
      <c r="L14" s="47" t="s">
        <v>85</v>
      </c>
      <c r="M14" s="48" t="s">
        <v>73</v>
      </c>
      <c r="N14" s="48" t="s">
        <v>74</v>
      </c>
      <c r="O14" s="49" t="s">
        <v>75</v>
      </c>
      <c r="P14" s="50" t="s">
        <v>76</v>
      </c>
    </row>
    <row r="15" spans="1:16" ht="12.75" customHeight="1" thickBot="1">
      <c r="A15" s="10" t="str">
        <f t="shared" si="0"/>
        <v>IBVS 5295 </v>
      </c>
      <c r="B15" s="3" t="str">
        <f t="shared" si="1"/>
        <v>II</v>
      </c>
      <c r="C15" s="10">
        <f t="shared" si="2"/>
        <v>52368.484600000003</v>
      </c>
      <c r="D15" s="12" t="str">
        <f t="shared" si="3"/>
        <v>vis</v>
      </c>
      <c r="E15" s="46">
        <f>VLOOKUP(C15,'A (old)'!C$21:E$966,3,FALSE)</f>
        <v>-331.4999453884418</v>
      </c>
      <c r="F15" s="3" t="s">
        <v>68</v>
      </c>
      <c r="G15" s="12" t="str">
        <f t="shared" si="4"/>
        <v>52368.4846</v>
      </c>
      <c r="H15" s="10">
        <f t="shared" si="5"/>
        <v>7.5</v>
      </c>
      <c r="I15" s="47" t="s">
        <v>86</v>
      </c>
      <c r="J15" s="48" t="s">
        <v>87</v>
      </c>
      <c r="K15" s="47">
        <v>7.5</v>
      </c>
      <c r="L15" s="47" t="s">
        <v>88</v>
      </c>
      <c r="M15" s="48" t="s">
        <v>73</v>
      </c>
      <c r="N15" s="48" t="s">
        <v>74</v>
      </c>
      <c r="O15" s="49" t="s">
        <v>75</v>
      </c>
      <c r="P15" s="50" t="s">
        <v>76</v>
      </c>
    </row>
    <row r="16" spans="1:16" ht="12.75" customHeight="1" thickBot="1">
      <c r="A16" s="10" t="str">
        <f t="shared" si="0"/>
        <v>IBVS 5295 </v>
      </c>
      <c r="B16" s="3" t="str">
        <f t="shared" si="1"/>
        <v>II</v>
      </c>
      <c r="C16" s="10">
        <f t="shared" si="2"/>
        <v>52395.5049</v>
      </c>
      <c r="D16" s="12" t="str">
        <f t="shared" si="3"/>
        <v>vis</v>
      </c>
      <c r="E16" s="46">
        <f>VLOOKUP(C16,'A (old)'!C$21:E$966,3,FALSE)</f>
        <v>-263.49899509704636</v>
      </c>
      <c r="F16" s="3" t="s">
        <v>68</v>
      </c>
      <c r="G16" s="12" t="str">
        <f t="shared" si="4"/>
        <v>52395.5049</v>
      </c>
      <c r="H16" s="10">
        <f t="shared" si="5"/>
        <v>75.5</v>
      </c>
      <c r="I16" s="47" t="s">
        <v>89</v>
      </c>
      <c r="J16" s="48" t="s">
        <v>90</v>
      </c>
      <c r="K16" s="47">
        <v>75.5</v>
      </c>
      <c r="L16" s="47" t="s">
        <v>82</v>
      </c>
      <c r="M16" s="48" t="s">
        <v>73</v>
      </c>
      <c r="N16" s="48" t="s">
        <v>74</v>
      </c>
      <c r="O16" s="49" t="s">
        <v>75</v>
      </c>
      <c r="P16" s="50" t="s">
        <v>76</v>
      </c>
    </row>
    <row r="17" spans="1:16" ht="12.75" customHeight="1" thickBot="1">
      <c r="A17" s="10" t="str">
        <f t="shared" si="0"/>
        <v>IBVS 5295 </v>
      </c>
      <c r="B17" s="3" t="str">
        <f t="shared" si="1"/>
        <v>II</v>
      </c>
      <c r="C17" s="10">
        <f t="shared" si="2"/>
        <v>52409.411699999997</v>
      </c>
      <c r="D17" s="12" t="str">
        <f t="shared" si="3"/>
        <v>vis</v>
      </c>
      <c r="E17" s="46">
        <f>VLOOKUP(C17,'A (old)'!C$21:E$966,3,FALSE)</f>
        <v>-228.50028614443306</v>
      </c>
      <c r="F17" s="3" t="s">
        <v>68</v>
      </c>
      <c r="G17" s="12" t="str">
        <f t="shared" si="4"/>
        <v>52409.4117</v>
      </c>
      <c r="H17" s="10">
        <f t="shared" si="5"/>
        <v>110.5</v>
      </c>
      <c r="I17" s="47" t="s">
        <v>91</v>
      </c>
      <c r="J17" s="48" t="s">
        <v>92</v>
      </c>
      <c r="K17" s="47">
        <v>110.5</v>
      </c>
      <c r="L17" s="47" t="s">
        <v>93</v>
      </c>
      <c r="M17" s="48" t="s">
        <v>73</v>
      </c>
      <c r="N17" s="48" t="s">
        <v>74</v>
      </c>
      <c r="O17" s="49" t="s">
        <v>75</v>
      </c>
      <c r="P17" s="50" t="s">
        <v>76</v>
      </c>
    </row>
    <row r="18" spans="1:16" ht="12.75" customHeight="1" thickBot="1">
      <c r="A18" s="10" t="str">
        <f t="shared" si="0"/>
        <v>IBVS 5295 </v>
      </c>
      <c r="B18" s="3" t="str">
        <f t="shared" si="1"/>
        <v>I</v>
      </c>
      <c r="C18" s="10">
        <f t="shared" si="2"/>
        <v>52409.610099999998</v>
      </c>
      <c r="D18" s="12" t="str">
        <f t="shared" si="3"/>
        <v>vis</v>
      </c>
      <c r="E18" s="46">
        <f>VLOOKUP(C18,'A (old)'!C$21:E$966,3,FALSE)</f>
        <v>-228.00098049135403</v>
      </c>
      <c r="F18" s="3" t="s">
        <v>68</v>
      </c>
      <c r="G18" s="12" t="str">
        <f t="shared" si="4"/>
        <v>52409.6101</v>
      </c>
      <c r="H18" s="10">
        <f t="shared" si="5"/>
        <v>111</v>
      </c>
      <c r="I18" s="47" t="s">
        <v>94</v>
      </c>
      <c r="J18" s="48" t="s">
        <v>95</v>
      </c>
      <c r="K18" s="47">
        <v>111</v>
      </c>
      <c r="L18" s="47" t="s">
        <v>96</v>
      </c>
      <c r="M18" s="48" t="s">
        <v>73</v>
      </c>
      <c r="N18" s="48" t="s">
        <v>74</v>
      </c>
      <c r="O18" s="49" t="s">
        <v>75</v>
      </c>
      <c r="P18" s="50" t="s">
        <v>76</v>
      </c>
    </row>
    <row r="19" spans="1:16" ht="12.75" customHeight="1" thickBot="1">
      <c r="A19" s="10" t="str">
        <f t="shared" si="0"/>
        <v>IBVS 5295 </v>
      </c>
      <c r="B19" s="3" t="str">
        <f t="shared" si="1"/>
        <v>I</v>
      </c>
      <c r="C19" s="10">
        <f t="shared" si="2"/>
        <v>52419.57</v>
      </c>
      <c r="D19" s="12" t="str">
        <f t="shared" si="3"/>
        <v>vis</v>
      </c>
      <c r="E19" s="46">
        <f>VLOOKUP(C19,'A (old)'!C$21:E$966,3,FALSE)</f>
        <v>-202.93528304138235</v>
      </c>
      <c r="F19" s="3" t="s">
        <v>68</v>
      </c>
      <c r="G19" s="12" t="str">
        <f t="shared" si="4"/>
        <v>52419.5700</v>
      </c>
      <c r="H19" s="10">
        <f t="shared" si="5"/>
        <v>136</v>
      </c>
      <c r="I19" s="47" t="s">
        <v>97</v>
      </c>
      <c r="J19" s="48" t="s">
        <v>98</v>
      </c>
      <c r="K19" s="47">
        <v>136</v>
      </c>
      <c r="L19" s="47" t="s">
        <v>99</v>
      </c>
      <c r="M19" s="48" t="s">
        <v>73</v>
      </c>
      <c r="N19" s="48" t="s">
        <v>74</v>
      </c>
      <c r="O19" s="49" t="s">
        <v>75</v>
      </c>
      <c r="P19" s="50" t="s">
        <v>76</v>
      </c>
    </row>
    <row r="20" spans="1:16" ht="12.75" customHeight="1" thickBot="1">
      <c r="A20" s="10" t="str">
        <f t="shared" si="0"/>
        <v>IBVS 5438 </v>
      </c>
      <c r="B20" s="3" t="str">
        <f t="shared" si="1"/>
        <v>II</v>
      </c>
      <c r="C20" s="10">
        <f t="shared" si="2"/>
        <v>52763.45</v>
      </c>
      <c r="D20" s="12" t="str">
        <f t="shared" si="3"/>
        <v>vis</v>
      </c>
      <c r="E20" s="46">
        <f>VLOOKUP(C20,'A (old)'!C$21:E$966,3,FALSE)</f>
        <v>662.49429346990416</v>
      </c>
      <c r="F20" s="3" t="s">
        <v>68</v>
      </c>
      <c r="G20" s="12" t="str">
        <f t="shared" si="4"/>
        <v>52763.450</v>
      </c>
      <c r="H20" s="10">
        <f t="shared" si="5"/>
        <v>1001.5</v>
      </c>
      <c r="I20" s="47" t="s">
        <v>100</v>
      </c>
      <c r="J20" s="48" t="s">
        <v>101</v>
      </c>
      <c r="K20" s="47">
        <v>1001.5</v>
      </c>
      <c r="L20" s="47" t="s">
        <v>102</v>
      </c>
      <c r="M20" s="48" t="s">
        <v>73</v>
      </c>
      <c r="N20" s="48" t="s">
        <v>103</v>
      </c>
      <c r="O20" s="49" t="s">
        <v>104</v>
      </c>
      <c r="P20" s="50" t="s">
        <v>105</v>
      </c>
    </row>
    <row r="21" spans="1:16" ht="12.75" customHeight="1" thickBot="1">
      <c r="A21" s="10" t="str">
        <f t="shared" si="0"/>
        <v>IBVS 5543 </v>
      </c>
      <c r="B21" s="3" t="str">
        <f t="shared" si="1"/>
        <v>II</v>
      </c>
      <c r="C21" s="10">
        <f t="shared" si="2"/>
        <v>52835.371500000001</v>
      </c>
      <c r="D21" s="12" t="str">
        <f t="shared" si="3"/>
        <v>vis</v>
      </c>
      <c r="E21" s="46">
        <f>VLOOKUP(C21,'A (old)'!C$21:E$966,3,FALSE)</f>
        <v>843.49636770237021</v>
      </c>
      <c r="F21" s="3" t="s">
        <v>68</v>
      </c>
      <c r="G21" s="12" t="str">
        <f t="shared" si="4"/>
        <v>52835.3715</v>
      </c>
      <c r="H21" s="10">
        <f t="shared" si="5"/>
        <v>1182.5</v>
      </c>
      <c r="I21" s="47" t="s">
        <v>106</v>
      </c>
      <c r="J21" s="48" t="s">
        <v>107</v>
      </c>
      <c r="K21" s="47">
        <v>1182.5</v>
      </c>
      <c r="L21" s="47" t="s">
        <v>108</v>
      </c>
      <c r="M21" s="48" t="s">
        <v>73</v>
      </c>
      <c r="N21" s="48" t="s">
        <v>103</v>
      </c>
      <c r="O21" s="49" t="s">
        <v>104</v>
      </c>
      <c r="P21" s="50" t="s">
        <v>109</v>
      </c>
    </row>
    <row r="22" spans="1:16" ht="12.75" customHeight="1" thickBot="1">
      <c r="A22" s="10" t="str">
        <f t="shared" si="0"/>
        <v>IBVS 5653 </v>
      </c>
      <c r="B22" s="3" t="str">
        <f t="shared" si="1"/>
        <v>II</v>
      </c>
      <c r="C22" s="10">
        <f t="shared" si="2"/>
        <v>53216.433100000002</v>
      </c>
      <c r="D22" s="12" t="str">
        <f t="shared" si="3"/>
        <v>vis</v>
      </c>
      <c r="E22" s="46">
        <f>VLOOKUP(C22,'A (old)'!C$21:E$966,3,FALSE)</f>
        <v>1802.499447592787</v>
      </c>
      <c r="F22" s="3" t="s">
        <v>68</v>
      </c>
      <c r="G22" s="12" t="str">
        <f t="shared" si="4"/>
        <v>53216.4331</v>
      </c>
      <c r="H22" s="10">
        <f t="shared" si="5"/>
        <v>2141.5</v>
      </c>
      <c r="I22" s="47" t="s">
        <v>110</v>
      </c>
      <c r="J22" s="48" t="s">
        <v>111</v>
      </c>
      <c r="K22" s="47">
        <v>2141.5</v>
      </c>
      <c r="L22" s="47" t="s">
        <v>112</v>
      </c>
      <c r="M22" s="48" t="s">
        <v>73</v>
      </c>
      <c r="N22" s="48" t="s">
        <v>103</v>
      </c>
      <c r="O22" s="49" t="s">
        <v>104</v>
      </c>
      <c r="P22" s="50" t="s">
        <v>113</v>
      </c>
    </row>
    <row r="23" spans="1:16" ht="12.75" customHeight="1" thickBot="1">
      <c r="A23" s="10" t="str">
        <f t="shared" si="0"/>
        <v>IBVS 5653 </v>
      </c>
      <c r="B23" s="3" t="str">
        <f t="shared" si="1"/>
        <v>II</v>
      </c>
      <c r="C23" s="10">
        <f t="shared" si="2"/>
        <v>53541.467299999997</v>
      </c>
      <c r="D23" s="12" t="str">
        <f t="shared" si="3"/>
        <v>vis</v>
      </c>
      <c r="E23" s="46">
        <f>VLOOKUP(C23,'A (old)'!C$21:E$966,3,FALSE)</f>
        <v>2620.5005237172554</v>
      </c>
      <c r="F23" s="3" t="s">
        <v>68</v>
      </c>
      <c r="G23" s="12" t="str">
        <f t="shared" si="4"/>
        <v>53541.4673</v>
      </c>
      <c r="H23" s="10">
        <f t="shared" si="5"/>
        <v>2959.5</v>
      </c>
      <c r="I23" s="47" t="s">
        <v>114</v>
      </c>
      <c r="J23" s="48" t="s">
        <v>115</v>
      </c>
      <c r="K23" s="47">
        <v>2959.5</v>
      </c>
      <c r="L23" s="47" t="s">
        <v>116</v>
      </c>
      <c r="M23" s="48" t="s">
        <v>73</v>
      </c>
      <c r="N23" s="48" t="s">
        <v>103</v>
      </c>
      <c r="O23" s="49" t="s">
        <v>104</v>
      </c>
      <c r="P23" s="50" t="s">
        <v>113</v>
      </c>
    </row>
    <row r="24" spans="1:16" ht="12.75" customHeight="1" thickBot="1">
      <c r="A24" s="10" t="str">
        <f t="shared" si="0"/>
        <v>IBVS 5713 </v>
      </c>
      <c r="B24" s="3" t="str">
        <f t="shared" si="1"/>
        <v>I</v>
      </c>
      <c r="C24" s="10">
        <f t="shared" si="2"/>
        <v>53917.554799999998</v>
      </c>
      <c r="D24" s="12" t="str">
        <f t="shared" si="3"/>
        <v>vis</v>
      </c>
      <c r="E24" s="46">
        <f>VLOOKUP(C24,'A (old)'!C$21:E$966,3,FALSE)</f>
        <v>3566.9854773528036</v>
      </c>
      <c r="F24" s="3" t="s">
        <v>68</v>
      </c>
      <c r="G24" s="12" t="str">
        <f t="shared" si="4"/>
        <v>53917.5548</v>
      </c>
      <c r="H24" s="10">
        <f t="shared" si="5"/>
        <v>3906</v>
      </c>
      <c r="I24" s="47" t="s">
        <v>117</v>
      </c>
      <c r="J24" s="48" t="s">
        <v>118</v>
      </c>
      <c r="K24" s="47">
        <v>3906</v>
      </c>
      <c r="L24" s="47" t="s">
        <v>119</v>
      </c>
      <c r="M24" s="48" t="s">
        <v>73</v>
      </c>
      <c r="N24" s="48" t="s">
        <v>120</v>
      </c>
      <c r="O24" s="49" t="s">
        <v>104</v>
      </c>
      <c r="P24" s="50" t="s">
        <v>121</v>
      </c>
    </row>
    <row r="25" spans="1:16" ht="12.75" customHeight="1" thickBot="1">
      <c r="A25" s="10" t="str">
        <f t="shared" si="0"/>
        <v>IBVS 5781 </v>
      </c>
      <c r="B25" s="3" t="str">
        <f t="shared" si="1"/>
        <v>II</v>
      </c>
      <c r="C25" s="10">
        <f t="shared" si="2"/>
        <v>54197.497100000001</v>
      </c>
      <c r="D25" s="12" t="str">
        <f t="shared" si="3"/>
        <v>vis</v>
      </c>
      <c r="E25" s="46">
        <f>VLOOKUP(C25,'A (old)'!C$21:E$966,3,FALSE)</f>
        <v>4271.5055021771595</v>
      </c>
      <c r="F25" s="3" t="s">
        <v>68</v>
      </c>
      <c r="G25" s="12" t="str">
        <f t="shared" si="4"/>
        <v>54197.4971</v>
      </c>
      <c r="H25" s="10">
        <f t="shared" si="5"/>
        <v>4610.5</v>
      </c>
      <c r="I25" s="47" t="s">
        <v>122</v>
      </c>
      <c r="J25" s="48" t="s">
        <v>123</v>
      </c>
      <c r="K25" s="47">
        <v>4610.5</v>
      </c>
      <c r="L25" s="47" t="s">
        <v>124</v>
      </c>
      <c r="M25" s="48" t="s">
        <v>73</v>
      </c>
      <c r="N25" s="48" t="s">
        <v>60</v>
      </c>
      <c r="O25" s="49" t="s">
        <v>104</v>
      </c>
      <c r="P25" s="50" t="s">
        <v>125</v>
      </c>
    </row>
    <row r="26" spans="1:16" ht="12.75" customHeight="1" thickBot="1">
      <c r="A26" s="10" t="str">
        <f t="shared" si="0"/>
        <v>IBVS 5871 </v>
      </c>
      <c r="B26" s="3" t="str">
        <f t="shared" si="1"/>
        <v>I</v>
      </c>
      <c r="C26" s="10">
        <f t="shared" si="2"/>
        <v>54684.445399999997</v>
      </c>
      <c r="D26" s="12" t="str">
        <f t="shared" si="3"/>
        <v>vis</v>
      </c>
      <c r="E26" s="46">
        <f>VLOOKUP(C26,'A (old)'!C$21:E$966,3,FALSE)</f>
        <v>5496.989569444494</v>
      </c>
      <c r="F26" s="3" t="s">
        <v>68</v>
      </c>
      <c r="G26" s="12" t="str">
        <f t="shared" si="4"/>
        <v>54684.4454</v>
      </c>
      <c r="H26" s="10">
        <f t="shared" si="5"/>
        <v>5836</v>
      </c>
      <c r="I26" s="47" t="s">
        <v>126</v>
      </c>
      <c r="J26" s="48" t="s">
        <v>127</v>
      </c>
      <c r="K26" s="47">
        <v>5836</v>
      </c>
      <c r="L26" s="47" t="s">
        <v>128</v>
      </c>
      <c r="M26" s="48" t="s">
        <v>73</v>
      </c>
      <c r="N26" s="48" t="s">
        <v>60</v>
      </c>
      <c r="O26" s="49" t="s">
        <v>104</v>
      </c>
      <c r="P26" s="50" t="s">
        <v>129</v>
      </c>
    </row>
    <row r="27" spans="1:16" ht="12.75" customHeight="1" thickBot="1">
      <c r="A27" s="10" t="str">
        <f t="shared" si="0"/>
        <v>BAVM 209 </v>
      </c>
      <c r="B27" s="3" t="str">
        <f t="shared" si="1"/>
        <v>I</v>
      </c>
      <c r="C27" s="10">
        <f t="shared" si="2"/>
        <v>54924.447999999997</v>
      </c>
      <c r="D27" s="12" t="str">
        <f t="shared" si="3"/>
        <v>vis</v>
      </c>
      <c r="E27" s="46">
        <f>VLOOKUP(C27,'A (old)'!C$21:E$966,3,FALSE)</f>
        <v>6100.9948866470322</v>
      </c>
      <c r="F27" s="3" t="s">
        <v>68</v>
      </c>
      <c r="G27" s="12" t="str">
        <f t="shared" si="4"/>
        <v>54924.4480</v>
      </c>
      <c r="H27" s="10">
        <f t="shared" si="5"/>
        <v>6440</v>
      </c>
      <c r="I27" s="47" t="s">
        <v>130</v>
      </c>
      <c r="J27" s="48" t="s">
        <v>131</v>
      </c>
      <c r="K27" s="47">
        <v>6440</v>
      </c>
      <c r="L27" s="47" t="s">
        <v>132</v>
      </c>
      <c r="M27" s="48" t="s">
        <v>73</v>
      </c>
      <c r="N27" s="48" t="s">
        <v>133</v>
      </c>
      <c r="O27" s="49" t="s">
        <v>134</v>
      </c>
      <c r="P27" s="50" t="s">
        <v>135</v>
      </c>
    </row>
    <row r="28" spans="1:16" ht="12.75" customHeight="1" thickBot="1">
      <c r="A28" s="10" t="str">
        <f t="shared" si="0"/>
        <v>BAVM 209 </v>
      </c>
      <c r="B28" s="3" t="str">
        <f t="shared" si="1"/>
        <v>II</v>
      </c>
      <c r="C28" s="10">
        <f t="shared" si="2"/>
        <v>54924.641300000003</v>
      </c>
      <c r="D28" s="12" t="str">
        <f t="shared" si="3"/>
        <v>vis</v>
      </c>
      <c r="E28" s="46">
        <f>VLOOKUP(C28,'A (old)'!C$21:E$966,3,FALSE)</f>
        <v>6101.4813573261799</v>
      </c>
      <c r="F28" s="3" t="s">
        <v>68</v>
      </c>
      <c r="G28" s="12" t="str">
        <f t="shared" si="4"/>
        <v>54924.6413</v>
      </c>
      <c r="H28" s="10">
        <f t="shared" si="5"/>
        <v>6440.5</v>
      </c>
      <c r="I28" s="47" t="s">
        <v>136</v>
      </c>
      <c r="J28" s="48" t="s">
        <v>137</v>
      </c>
      <c r="K28" s="47" t="s">
        <v>138</v>
      </c>
      <c r="L28" s="47" t="s">
        <v>139</v>
      </c>
      <c r="M28" s="48" t="s">
        <v>73</v>
      </c>
      <c r="N28" s="48" t="s">
        <v>133</v>
      </c>
      <c r="O28" s="49" t="s">
        <v>134</v>
      </c>
      <c r="P28" s="50" t="s">
        <v>135</v>
      </c>
    </row>
    <row r="29" spans="1:16" ht="12.75" customHeight="1" thickBot="1">
      <c r="A29" s="10" t="str">
        <f t="shared" si="0"/>
        <v>BAVM 209 </v>
      </c>
      <c r="B29" s="3" t="str">
        <f t="shared" si="1"/>
        <v>I</v>
      </c>
      <c r="C29" s="10">
        <f t="shared" si="2"/>
        <v>54943.519500000002</v>
      </c>
      <c r="D29" s="12" t="str">
        <f t="shared" si="3"/>
        <v>vis</v>
      </c>
      <c r="E29" s="46">
        <f>VLOOKUP(C29,'A (old)'!C$21:E$966,3,FALSE)</f>
        <v>6148.9913975474628</v>
      </c>
      <c r="F29" s="3" t="s">
        <v>68</v>
      </c>
      <c r="G29" s="12" t="str">
        <f t="shared" si="4"/>
        <v>54943.5195</v>
      </c>
      <c r="H29" s="10">
        <f t="shared" si="5"/>
        <v>6488</v>
      </c>
      <c r="I29" s="47" t="s">
        <v>140</v>
      </c>
      <c r="J29" s="48" t="s">
        <v>141</v>
      </c>
      <c r="K29" s="47" t="s">
        <v>142</v>
      </c>
      <c r="L29" s="47" t="s">
        <v>143</v>
      </c>
      <c r="M29" s="48" t="s">
        <v>73</v>
      </c>
      <c r="N29" s="48" t="s">
        <v>133</v>
      </c>
      <c r="O29" s="49" t="s">
        <v>144</v>
      </c>
      <c r="P29" s="50" t="s">
        <v>135</v>
      </c>
    </row>
    <row r="30" spans="1:16" ht="12.75" customHeight="1" thickBot="1">
      <c r="A30" s="10" t="str">
        <f t="shared" si="0"/>
        <v>IBVS 5894 </v>
      </c>
      <c r="B30" s="3" t="str">
        <f t="shared" si="1"/>
        <v>II</v>
      </c>
      <c r="C30" s="10">
        <f t="shared" si="2"/>
        <v>54952.858200000002</v>
      </c>
      <c r="D30" s="12" t="str">
        <f t="shared" si="3"/>
        <v>vis</v>
      </c>
      <c r="E30" s="46">
        <f>VLOOKUP(C30,'A (old)'!C$21:E$966,3,FALSE)</f>
        <v>6172.4937448376986</v>
      </c>
      <c r="F30" s="3" t="s">
        <v>68</v>
      </c>
      <c r="G30" s="12" t="str">
        <f t="shared" si="4"/>
        <v>54952.8582</v>
      </c>
      <c r="H30" s="10">
        <f t="shared" si="5"/>
        <v>6511.5</v>
      </c>
      <c r="I30" s="47" t="s">
        <v>145</v>
      </c>
      <c r="J30" s="48" t="s">
        <v>146</v>
      </c>
      <c r="K30" s="47" t="s">
        <v>147</v>
      </c>
      <c r="L30" s="47" t="s">
        <v>148</v>
      </c>
      <c r="M30" s="48" t="s">
        <v>73</v>
      </c>
      <c r="N30" s="48" t="s">
        <v>68</v>
      </c>
      <c r="O30" s="49" t="s">
        <v>149</v>
      </c>
      <c r="P30" s="50" t="s">
        <v>150</v>
      </c>
    </row>
    <row r="31" spans="1:16" ht="12.75" customHeight="1" thickBot="1">
      <c r="A31" s="10" t="str">
        <f t="shared" si="0"/>
        <v>IBVS 5920 </v>
      </c>
      <c r="B31" s="3" t="str">
        <f t="shared" si="1"/>
        <v>I</v>
      </c>
      <c r="C31" s="10">
        <f t="shared" si="2"/>
        <v>55038.488400000002</v>
      </c>
      <c r="D31" s="12" t="str">
        <f t="shared" si="3"/>
        <v>vis</v>
      </c>
      <c r="E31" s="46">
        <f>VLOOKUP(C31,'A (old)'!C$21:E$966,3,FALSE)</f>
        <v>6387.9959773681649</v>
      </c>
      <c r="F31" s="3" t="s">
        <v>68</v>
      </c>
      <c r="G31" s="12" t="str">
        <f t="shared" si="4"/>
        <v>55038.4884</v>
      </c>
      <c r="H31" s="10">
        <f t="shared" si="5"/>
        <v>6727</v>
      </c>
      <c r="I31" s="47" t="s">
        <v>151</v>
      </c>
      <c r="J31" s="48" t="s">
        <v>152</v>
      </c>
      <c r="K31" s="47" t="s">
        <v>153</v>
      </c>
      <c r="L31" s="47" t="s">
        <v>154</v>
      </c>
      <c r="M31" s="48" t="s">
        <v>73</v>
      </c>
      <c r="N31" s="48" t="s">
        <v>60</v>
      </c>
      <c r="O31" s="49" t="s">
        <v>104</v>
      </c>
      <c r="P31" s="50" t="s">
        <v>155</v>
      </c>
    </row>
    <row r="32" spans="1:16" ht="12.75" customHeight="1" thickBot="1">
      <c r="A32" s="10" t="str">
        <f t="shared" si="0"/>
        <v>BAVM 214 </v>
      </c>
      <c r="B32" s="3" t="str">
        <f t="shared" si="1"/>
        <v>II</v>
      </c>
      <c r="C32" s="10">
        <f t="shared" si="2"/>
        <v>55293.388299999999</v>
      </c>
      <c r="D32" s="12" t="str">
        <f t="shared" si="3"/>
        <v>vis</v>
      </c>
      <c r="E32" s="46">
        <f>VLOOKUP(C32,'A (old)'!C$21:E$966,3,FALSE)</f>
        <v>7029.4927567963614</v>
      </c>
      <c r="F32" s="3" t="s">
        <v>68</v>
      </c>
      <c r="G32" s="12" t="str">
        <f t="shared" si="4"/>
        <v>55293.3883</v>
      </c>
      <c r="H32" s="10">
        <f t="shared" si="5"/>
        <v>7368.5</v>
      </c>
      <c r="I32" s="47" t="s">
        <v>156</v>
      </c>
      <c r="J32" s="48" t="s">
        <v>157</v>
      </c>
      <c r="K32" s="47" t="s">
        <v>158</v>
      </c>
      <c r="L32" s="47" t="s">
        <v>159</v>
      </c>
      <c r="M32" s="48" t="s">
        <v>73</v>
      </c>
      <c r="N32" s="48" t="s">
        <v>133</v>
      </c>
      <c r="O32" s="49" t="s">
        <v>134</v>
      </c>
      <c r="P32" s="50" t="s">
        <v>160</v>
      </c>
    </row>
    <row r="33" spans="1:16" ht="12.75" customHeight="1" thickBot="1">
      <c r="A33" s="10" t="str">
        <f t="shared" si="0"/>
        <v>BAVM 214 </v>
      </c>
      <c r="B33" s="3" t="str">
        <f t="shared" si="1"/>
        <v>I</v>
      </c>
      <c r="C33" s="10">
        <f t="shared" si="2"/>
        <v>55293.585700000003</v>
      </c>
      <c r="D33" s="12" t="str">
        <f t="shared" si="3"/>
        <v>vis</v>
      </c>
      <c r="E33" s="46">
        <f>VLOOKUP(C33,'A (old)'!C$21:E$966,3,FALSE)</f>
        <v>7029.9895457878911</v>
      </c>
      <c r="F33" s="3" t="s">
        <v>68</v>
      </c>
      <c r="G33" s="12" t="str">
        <f t="shared" si="4"/>
        <v>55293.5857</v>
      </c>
      <c r="H33" s="10">
        <f t="shared" si="5"/>
        <v>7369</v>
      </c>
      <c r="I33" s="47" t="s">
        <v>161</v>
      </c>
      <c r="J33" s="48" t="s">
        <v>162</v>
      </c>
      <c r="K33" s="47" t="s">
        <v>163</v>
      </c>
      <c r="L33" s="47" t="s">
        <v>164</v>
      </c>
      <c r="M33" s="48" t="s">
        <v>73</v>
      </c>
      <c r="N33" s="48" t="s">
        <v>133</v>
      </c>
      <c r="O33" s="49" t="s">
        <v>134</v>
      </c>
      <c r="P33" s="50" t="s">
        <v>160</v>
      </c>
    </row>
    <row r="34" spans="1:16" ht="12.75" customHeight="1" thickBot="1">
      <c r="A34" s="10" t="str">
        <f t="shared" si="0"/>
        <v>IBVS 5945 </v>
      </c>
      <c r="B34" s="3" t="str">
        <f t="shared" si="1"/>
        <v>I</v>
      </c>
      <c r="C34" s="10">
        <f t="shared" si="2"/>
        <v>55296.766499999998</v>
      </c>
      <c r="D34" s="12" t="str">
        <f t="shared" si="3"/>
        <v>vis</v>
      </c>
      <c r="E34" s="46">
        <f>VLOOKUP(C34,'A (old)'!C$21:E$966,3,FALSE)</f>
        <v>7037.9945428710671</v>
      </c>
      <c r="F34" s="3" t="s">
        <v>68</v>
      </c>
      <c r="G34" s="12" t="str">
        <f t="shared" si="4"/>
        <v>55296.7665</v>
      </c>
      <c r="H34" s="10">
        <f t="shared" si="5"/>
        <v>7377</v>
      </c>
      <c r="I34" s="47" t="s">
        <v>165</v>
      </c>
      <c r="J34" s="48" t="s">
        <v>166</v>
      </c>
      <c r="K34" s="47" t="s">
        <v>167</v>
      </c>
      <c r="L34" s="47" t="s">
        <v>168</v>
      </c>
      <c r="M34" s="48" t="s">
        <v>73</v>
      </c>
      <c r="N34" s="48" t="s">
        <v>68</v>
      </c>
      <c r="O34" s="49" t="s">
        <v>149</v>
      </c>
      <c r="P34" s="50" t="s">
        <v>169</v>
      </c>
    </row>
    <row r="35" spans="1:16" ht="12.75" customHeight="1" thickBot="1">
      <c r="A35" s="10" t="str">
        <f t="shared" si="0"/>
        <v>BAVM 220 </v>
      </c>
      <c r="B35" s="3" t="str">
        <f t="shared" si="1"/>
        <v>II</v>
      </c>
      <c r="C35" s="10">
        <f t="shared" si="2"/>
        <v>55629.546799999996</v>
      </c>
      <c r="D35" s="12" t="str">
        <f t="shared" si="3"/>
        <v>vis</v>
      </c>
      <c r="E35" s="46">
        <f>VLOOKUP(C35,'A (old)'!C$21:E$966,3,FALSE)</f>
        <v>7875.4899310887586</v>
      </c>
      <c r="F35" s="3" t="s">
        <v>68</v>
      </c>
      <c r="G35" s="12" t="str">
        <f t="shared" si="4"/>
        <v>55629.5468</v>
      </c>
      <c r="H35" s="10">
        <f t="shared" si="5"/>
        <v>8214.5</v>
      </c>
      <c r="I35" s="47" t="s">
        <v>176</v>
      </c>
      <c r="J35" s="48" t="s">
        <v>177</v>
      </c>
      <c r="K35" s="47" t="s">
        <v>178</v>
      </c>
      <c r="L35" s="47" t="s">
        <v>164</v>
      </c>
      <c r="M35" s="48" t="s">
        <v>73</v>
      </c>
      <c r="N35" s="48" t="s">
        <v>133</v>
      </c>
      <c r="O35" s="49" t="s">
        <v>144</v>
      </c>
      <c r="P35" s="50" t="s">
        <v>179</v>
      </c>
    </row>
    <row r="36" spans="1:16" ht="12.75" customHeight="1" thickBot="1">
      <c r="A36" s="10" t="str">
        <f t="shared" si="0"/>
        <v>IBVS 5992 </v>
      </c>
      <c r="B36" s="3" t="str">
        <f t="shared" si="1"/>
        <v>I</v>
      </c>
      <c r="C36" s="10">
        <f t="shared" si="2"/>
        <v>55663.917200000004</v>
      </c>
      <c r="D36" s="12" t="str">
        <f t="shared" si="3"/>
        <v>vis</v>
      </c>
      <c r="E36" s="46">
        <f>VLOOKUP(C36,'A (old)'!C$21:E$966,3,FALSE)</f>
        <v>7961.9885954964875</v>
      </c>
      <c r="F36" s="3" t="s">
        <v>68</v>
      </c>
      <c r="G36" s="12" t="str">
        <f t="shared" si="4"/>
        <v>55663.9172</v>
      </c>
      <c r="H36" s="10">
        <f t="shared" si="5"/>
        <v>8301</v>
      </c>
      <c r="I36" s="47" t="s">
        <v>180</v>
      </c>
      <c r="J36" s="48" t="s">
        <v>181</v>
      </c>
      <c r="K36" s="47" t="s">
        <v>182</v>
      </c>
      <c r="L36" s="47" t="s">
        <v>183</v>
      </c>
      <c r="M36" s="48" t="s">
        <v>73</v>
      </c>
      <c r="N36" s="48" t="s">
        <v>68</v>
      </c>
      <c r="O36" s="49" t="s">
        <v>149</v>
      </c>
      <c r="P36" s="50" t="s">
        <v>184</v>
      </c>
    </row>
    <row r="37" spans="1:16" ht="12.75" customHeight="1" thickBot="1">
      <c r="A37" s="10" t="str">
        <f t="shared" si="0"/>
        <v>IBVS 6050 </v>
      </c>
      <c r="B37" s="3" t="str">
        <f t="shared" si="1"/>
        <v>I</v>
      </c>
      <c r="C37" s="10">
        <f t="shared" si="2"/>
        <v>55940.077700000002</v>
      </c>
      <c r="D37" s="12" t="str">
        <f t="shared" si="3"/>
        <v>vis</v>
      </c>
      <c r="E37" s="46">
        <f>VLOOKUP(C37,'A (old)'!C$21:E$966,3,FALSE)</f>
        <v>8656.9911096413798</v>
      </c>
      <c r="F37" s="3" t="s">
        <v>68</v>
      </c>
      <c r="G37" s="12" t="str">
        <f t="shared" si="4"/>
        <v>55940.0777</v>
      </c>
      <c r="H37" s="10">
        <f t="shared" si="5"/>
        <v>8996</v>
      </c>
      <c r="I37" s="47" t="s">
        <v>190</v>
      </c>
      <c r="J37" s="48" t="s">
        <v>191</v>
      </c>
      <c r="K37" s="47" t="s">
        <v>192</v>
      </c>
      <c r="L37" s="47" t="s">
        <v>128</v>
      </c>
      <c r="M37" s="48" t="s">
        <v>73</v>
      </c>
      <c r="N37" s="48" t="s">
        <v>60</v>
      </c>
      <c r="O37" s="49" t="s">
        <v>193</v>
      </c>
      <c r="P37" s="50" t="s">
        <v>194</v>
      </c>
    </row>
    <row r="38" spans="1:16" ht="12.75" customHeight="1" thickBot="1">
      <c r="A38" s="10" t="str">
        <f t="shared" si="0"/>
        <v>IBVS 6029 </v>
      </c>
      <c r="B38" s="3" t="str">
        <f t="shared" si="1"/>
        <v>I</v>
      </c>
      <c r="C38" s="10">
        <f t="shared" si="2"/>
        <v>56052.926200000002</v>
      </c>
      <c r="D38" s="12" t="str">
        <f t="shared" si="3"/>
        <v>vis</v>
      </c>
      <c r="E38" s="46">
        <f>VLOOKUP(C38,'A (old)'!C$21:E$966,3,FALSE)</f>
        <v>8940.9925914517044</v>
      </c>
      <c r="F38" s="3" t="s">
        <v>68</v>
      </c>
      <c r="G38" s="12" t="str">
        <f t="shared" si="4"/>
        <v>56052.9262</v>
      </c>
      <c r="H38" s="10">
        <f t="shared" si="5"/>
        <v>9280</v>
      </c>
      <c r="I38" s="47" t="s">
        <v>195</v>
      </c>
      <c r="J38" s="48" t="s">
        <v>196</v>
      </c>
      <c r="K38" s="47" t="s">
        <v>197</v>
      </c>
      <c r="L38" s="47" t="s">
        <v>173</v>
      </c>
      <c r="M38" s="48" t="s">
        <v>73</v>
      </c>
      <c r="N38" s="48" t="s">
        <v>68</v>
      </c>
      <c r="O38" s="49" t="s">
        <v>149</v>
      </c>
      <c r="P38" s="50" t="s">
        <v>198</v>
      </c>
    </row>
    <row r="39" spans="1:16" ht="12.75" customHeight="1" thickBot="1">
      <c r="A39" s="10" t="str">
        <f t="shared" si="0"/>
        <v>BAVM 238 </v>
      </c>
      <c r="B39" s="3" t="str">
        <f t="shared" si="1"/>
        <v>I</v>
      </c>
      <c r="C39" s="10">
        <f t="shared" si="2"/>
        <v>56782.4637</v>
      </c>
      <c r="D39" s="12" t="str">
        <f t="shared" si="3"/>
        <v>vis</v>
      </c>
      <c r="E39" s="46">
        <f>VLOOKUP(C39,'A (old)'!C$21:E$966,3,FALSE)</f>
        <v>10776.991572707102</v>
      </c>
      <c r="F39" s="3" t="s">
        <v>68</v>
      </c>
      <c r="G39" s="12" t="str">
        <f t="shared" si="4"/>
        <v>56782.4637</v>
      </c>
      <c r="H39" s="10">
        <f t="shared" si="5"/>
        <v>11116</v>
      </c>
      <c r="I39" s="47" t="s">
        <v>208</v>
      </c>
      <c r="J39" s="48" t="s">
        <v>209</v>
      </c>
      <c r="K39" s="47" t="s">
        <v>210</v>
      </c>
      <c r="L39" s="47" t="s">
        <v>211</v>
      </c>
      <c r="M39" s="48" t="s">
        <v>73</v>
      </c>
      <c r="N39" s="48" t="s">
        <v>133</v>
      </c>
      <c r="O39" s="49" t="s">
        <v>144</v>
      </c>
      <c r="P39" s="50" t="s">
        <v>212</v>
      </c>
    </row>
    <row r="40" spans="1:16" ht="12.75" customHeight="1" thickBot="1">
      <c r="A40" s="10" t="str">
        <f t="shared" si="0"/>
        <v>VSB 51 </v>
      </c>
      <c r="B40" s="3" t="str">
        <f t="shared" si="1"/>
        <v>I</v>
      </c>
      <c r="C40" s="10">
        <f t="shared" si="2"/>
        <v>55334.116399999999</v>
      </c>
      <c r="D40" s="12" t="str">
        <f t="shared" si="3"/>
        <v>vis</v>
      </c>
      <c r="E40" s="46">
        <f>VLOOKUP(C40,'A (old)'!C$21:E$966,3,FALSE)</f>
        <v>7131.9916003903763</v>
      </c>
      <c r="F40" s="3" t="s">
        <v>68</v>
      </c>
      <c r="G40" s="12" t="str">
        <f t="shared" si="4"/>
        <v>55334.1164</v>
      </c>
      <c r="H40" s="10">
        <f t="shared" si="5"/>
        <v>7471</v>
      </c>
      <c r="I40" s="47" t="s">
        <v>170</v>
      </c>
      <c r="J40" s="48" t="s">
        <v>171</v>
      </c>
      <c r="K40" s="47" t="s">
        <v>172</v>
      </c>
      <c r="L40" s="47" t="s">
        <v>173</v>
      </c>
      <c r="M40" s="48" t="s">
        <v>73</v>
      </c>
      <c r="N40" s="48" t="s">
        <v>68</v>
      </c>
      <c r="O40" s="49" t="s">
        <v>174</v>
      </c>
      <c r="P40" s="50" t="s">
        <v>175</v>
      </c>
    </row>
    <row r="41" spans="1:16" ht="12.75" customHeight="1" thickBot="1">
      <c r="A41" s="10" t="str">
        <f t="shared" si="0"/>
        <v>BAVM 225 </v>
      </c>
      <c r="B41" s="3" t="str">
        <f t="shared" si="1"/>
        <v>II</v>
      </c>
      <c r="C41" s="10">
        <f t="shared" si="2"/>
        <v>55775.375599999999</v>
      </c>
      <c r="D41" s="12" t="str">
        <f t="shared" si="3"/>
        <v>vis</v>
      </c>
      <c r="E41" s="46">
        <f>VLOOKUP(C41,'A (old)'!C$21:E$966,3,FALSE)</f>
        <v>8242.4916660752442</v>
      </c>
      <c r="F41" s="3" t="s">
        <v>68</v>
      </c>
      <c r="G41" s="12" t="str">
        <f t="shared" si="4"/>
        <v>55775.3756</v>
      </c>
      <c r="H41" s="10">
        <f t="shared" si="5"/>
        <v>8581.5</v>
      </c>
      <c r="I41" s="47" t="s">
        <v>185</v>
      </c>
      <c r="J41" s="48" t="s">
        <v>186</v>
      </c>
      <c r="K41" s="47" t="s">
        <v>187</v>
      </c>
      <c r="L41" s="47" t="s">
        <v>188</v>
      </c>
      <c r="M41" s="48" t="s">
        <v>73</v>
      </c>
      <c r="N41" s="48" t="s">
        <v>68</v>
      </c>
      <c r="O41" s="49" t="s">
        <v>134</v>
      </c>
      <c r="P41" s="50" t="s">
        <v>189</v>
      </c>
    </row>
    <row r="42" spans="1:16" ht="12.75" customHeight="1" thickBot="1">
      <c r="A42" s="10" t="str">
        <f t="shared" si="0"/>
        <v>VSB 55 </v>
      </c>
      <c r="B42" s="3" t="str">
        <f t="shared" si="1"/>
        <v>I</v>
      </c>
      <c r="C42" s="10">
        <f t="shared" si="2"/>
        <v>56060.077599999997</v>
      </c>
      <c r="D42" s="12" t="str">
        <f t="shared" si="3"/>
        <v>vis</v>
      </c>
      <c r="E42" s="46">
        <f>VLOOKUP(C42,'A (old)'!C$21:E$966,3,FALSE)</f>
        <v>8958.9902449164565</v>
      </c>
      <c r="F42" s="3" t="s">
        <v>68</v>
      </c>
      <c r="G42" s="12" t="str">
        <f t="shared" si="4"/>
        <v>56060.0776</v>
      </c>
      <c r="H42" s="10">
        <f t="shared" si="5"/>
        <v>9298</v>
      </c>
      <c r="I42" s="47" t="s">
        <v>199</v>
      </c>
      <c r="J42" s="48" t="s">
        <v>200</v>
      </c>
      <c r="K42" s="47" t="s">
        <v>201</v>
      </c>
      <c r="L42" s="47" t="s">
        <v>202</v>
      </c>
      <c r="M42" s="48" t="s">
        <v>73</v>
      </c>
      <c r="N42" s="48" t="s">
        <v>68</v>
      </c>
      <c r="O42" s="49" t="s">
        <v>174</v>
      </c>
      <c r="P42" s="50" t="s">
        <v>203</v>
      </c>
    </row>
    <row r="43" spans="1:16" ht="12.75" customHeight="1" thickBot="1">
      <c r="A43" s="10" t="str">
        <f t="shared" si="0"/>
        <v>VSB 56 </v>
      </c>
      <c r="B43" s="3" t="str">
        <f t="shared" si="1"/>
        <v>I</v>
      </c>
      <c r="C43" s="10">
        <f t="shared" si="2"/>
        <v>56396.237500000003</v>
      </c>
      <c r="D43" s="12" t="str">
        <f t="shared" si="3"/>
        <v>vis</v>
      </c>
      <c r="E43" s="46">
        <f>VLOOKUP(C43,'A (old)'!C$21:E$966,3,FALSE)</f>
        <v>9804.9909425350543</v>
      </c>
      <c r="F43" s="3" t="s">
        <v>68</v>
      </c>
      <c r="G43" s="12" t="str">
        <f t="shared" si="4"/>
        <v>56396.2375</v>
      </c>
      <c r="H43" s="10">
        <f t="shared" si="5"/>
        <v>10144</v>
      </c>
      <c r="I43" s="47" t="s">
        <v>204</v>
      </c>
      <c r="J43" s="48" t="s">
        <v>205</v>
      </c>
      <c r="K43" s="47" t="s">
        <v>206</v>
      </c>
      <c r="L43" s="47" t="s">
        <v>164</v>
      </c>
      <c r="M43" s="48" t="s">
        <v>73</v>
      </c>
      <c r="N43" s="48" t="s">
        <v>68</v>
      </c>
      <c r="O43" s="49" t="s">
        <v>174</v>
      </c>
      <c r="P43" s="50" t="s">
        <v>207</v>
      </c>
    </row>
    <row r="44" spans="1:16">
      <c r="B44" s="3"/>
      <c r="F44" s="3"/>
    </row>
    <row r="45" spans="1:16">
      <c r="B45" s="3"/>
      <c r="F45" s="3"/>
    </row>
    <row r="46" spans="1:16">
      <c r="B46" s="3"/>
      <c r="F46" s="3"/>
    </row>
    <row r="47" spans="1:16">
      <c r="B47" s="3"/>
      <c r="F47" s="3"/>
    </row>
    <row r="48" spans="1:16">
      <c r="B48" s="3"/>
      <c r="F48" s="3"/>
    </row>
    <row r="49" spans="2:6">
      <c r="B49" s="3"/>
      <c r="F49" s="3"/>
    </row>
    <row r="50" spans="2:6">
      <c r="B50" s="3"/>
      <c r="F50" s="3"/>
    </row>
    <row r="51" spans="2:6">
      <c r="B51" s="3"/>
      <c r="F51" s="3"/>
    </row>
    <row r="52" spans="2:6">
      <c r="B52" s="3"/>
      <c r="F52" s="3"/>
    </row>
    <row r="53" spans="2:6">
      <c r="B53" s="3"/>
      <c r="F53" s="3"/>
    </row>
    <row r="54" spans="2:6">
      <c r="B54" s="3"/>
      <c r="F54" s="3"/>
    </row>
    <row r="55" spans="2:6">
      <c r="B55" s="3"/>
      <c r="F55" s="3"/>
    </row>
    <row r="56" spans="2:6">
      <c r="B56" s="3"/>
      <c r="F56" s="3"/>
    </row>
    <row r="57" spans="2:6">
      <c r="B57" s="3"/>
      <c r="F57" s="3"/>
    </row>
    <row r="58" spans="2:6">
      <c r="B58" s="3"/>
      <c r="F58" s="3"/>
    </row>
    <row r="59" spans="2:6">
      <c r="B59" s="3"/>
      <c r="F59" s="3"/>
    </row>
    <row r="60" spans="2:6">
      <c r="B60" s="3"/>
      <c r="F60" s="3"/>
    </row>
    <row r="61" spans="2:6">
      <c r="B61" s="3"/>
      <c r="F61" s="3"/>
    </row>
    <row r="62" spans="2:6">
      <c r="B62" s="3"/>
      <c r="F62" s="3"/>
    </row>
    <row r="63" spans="2:6">
      <c r="B63" s="3"/>
      <c r="F63" s="3"/>
    </row>
    <row r="64" spans="2:6">
      <c r="B64" s="3"/>
      <c r="F64" s="3"/>
    </row>
    <row r="65" spans="2:6">
      <c r="B65" s="3"/>
      <c r="F65" s="3"/>
    </row>
    <row r="66" spans="2:6">
      <c r="B66" s="3"/>
      <c r="F66" s="3"/>
    </row>
    <row r="67" spans="2:6">
      <c r="B67" s="3"/>
      <c r="F67" s="3"/>
    </row>
    <row r="68" spans="2:6">
      <c r="B68" s="3"/>
      <c r="F68" s="3"/>
    </row>
    <row r="69" spans="2:6">
      <c r="B69" s="3"/>
      <c r="F69" s="3"/>
    </row>
    <row r="70" spans="2:6">
      <c r="B70" s="3"/>
      <c r="F70" s="3"/>
    </row>
    <row r="71" spans="2:6">
      <c r="B71" s="3"/>
      <c r="F71" s="3"/>
    </row>
    <row r="72" spans="2:6">
      <c r="B72" s="3"/>
      <c r="F72" s="3"/>
    </row>
    <row r="73" spans="2:6">
      <c r="B73" s="3"/>
      <c r="F73" s="3"/>
    </row>
    <row r="74" spans="2:6">
      <c r="B74" s="3"/>
      <c r="F74" s="3"/>
    </row>
    <row r="75" spans="2:6">
      <c r="B75" s="3"/>
      <c r="F75" s="3"/>
    </row>
    <row r="76" spans="2:6">
      <c r="B76" s="3"/>
      <c r="F76" s="3"/>
    </row>
    <row r="77" spans="2:6">
      <c r="B77" s="3"/>
      <c r="F77" s="3"/>
    </row>
    <row r="78" spans="2:6">
      <c r="B78" s="3"/>
      <c r="F78" s="3"/>
    </row>
    <row r="79" spans="2:6">
      <c r="B79" s="3"/>
      <c r="F79" s="3"/>
    </row>
    <row r="80" spans="2:6">
      <c r="B80" s="3"/>
      <c r="F80" s="3"/>
    </row>
    <row r="81" spans="2:6">
      <c r="B81" s="3"/>
      <c r="F81" s="3"/>
    </row>
    <row r="82" spans="2:6">
      <c r="B82" s="3"/>
      <c r="F82" s="3"/>
    </row>
    <row r="83" spans="2:6">
      <c r="B83" s="3"/>
      <c r="F83" s="3"/>
    </row>
    <row r="84" spans="2:6">
      <c r="B84" s="3"/>
      <c r="F84" s="3"/>
    </row>
    <row r="85" spans="2:6">
      <c r="B85" s="3"/>
      <c r="F85" s="3"/>
    </row>
    <row r="86" spans="2:6">
      <c r="B86" s="3"/>
      <c r="F86" s="3"/>
    </row>
    <row r="87" spans="2:6">
      <c r="B87" s="3"/>
      <c r="F87" s="3"/>
    </row>
    <row r="88" spans="2:6">
      <c r="B88" s="3"/>
      <c r="F88" s="3"/>
    </row>
    <row r="89" spans="2:6">
      <c r="B89" s="3"/>
      <c r="F89" s="3"/>
    </row>
    <row r="90" spans="2:6">
      <c r="B90" s="3"/>
      <c r="F90" s="3"/>
    </row>
    <row r="91" spans="2:6">
      <c r="B91" s="3"/>
      <c r="F91" s="3"/>
    </row>
    <row r="92" spans="2:6">
      <c r="B92" s="3"/>
      <c r="F92" s="3"/>
    </row>
    <row r="93" spans="2:6">
      <c r="B93" s="3"/>
      <c r="F93" s="3"/>
    </row>
    <row r="94" spans="2:6">
      <c r="B94" s="3"/>
      <c r="F94" s="3"/>
    </row>
    <row r="95" spans="2:6">
      <c r="B95" s="3"/>
      <c r="F95" s="3"/>
    </row>
    <row r="96" spans="2:6">
      <c r="B96" s="3"/>
      <c r="F96" s="3"/>
    </row>
    <row r="97" spans="2:6">
      <c r="B97" s="3"/>
      <c r="F97" s="3"/>
    </row>
    <row r="98" spans="2:6">
      <c r="B98" s="3"/>
      <c r="F98" s="3"/>
    </row>
    <row r="99" spans="2:6">
      <c r="B99" s="3"/>
      <c r="F99" s="3"/>
    </row>
    <row r="100" spans="2:6">
      <c r="B100" s="3"/>
      <c r="F100" s="3"/>
    </row>
    <row r="101" spans="2:6">
      <c r="B101" s="3"/>
      <c r="F101" s="3"/>
    </row>
    <row r="102" spans="2:6">
      <c r="B102" s="3"/>
      <c r="F102" s="3"/>
    </row>
    <row r="103" spans="2:6">
      <c r="B103" s="3"/>
      <c r="F103" s="3"/>
    </row>
    <row r="104" spans="2:6">
      <c r="B104" s="3"/>
      <c r="F104" s="3"/>
    </row>
    <row r="105" spans="2:6">
      <c r="B105" s="3"/>
      <c r="F105" s="3"/>
    </row>
    <row r="106" spans="2:6">
      <c r="B106" s="3"/>
      <c r="F106" s="3"/>
    </row>
    <row r="107" spans="2:6">
      <c r="B107" s="3"/>
      <c r="F107" s="3"/>
    </row>
    <row r="108" spans="2:6">
      <c r="B108" s="3"/>
      <c r="F108" s="3"/>
    </row>
    <row r="109" spans="2:6">
      <c r="B109" s="3"/>
      <c r="F109" s="3"/>
    </row>
    <row r="110" spans="2:6">
      <c r="B110" s="3"/>
      <c r="F110" s="3"/>
    </row>
    <row r="111" spans="2:6">
      <c r="B111" s="3"/>
      <c r="F111" s="3"/>
    </row>
    <row r="112" spans="2:6">
      <c r="B112" s="3"/>
      <c r="F112" s="3"/>
    </row>
    <row r="113" spans="2:6">
      <c r="B113" s="3"/>
      <c r="F113" s="3"/>
    </row>
    <row r="114" spans="2:6">
      <c r="B114" s="3"/>
      <c r="F114" s="3"/>
    </row>
    <row r="115" spans="2:6">
      <c r="B115" s="3"/>
      <c r="F115" s="3"/>
    </row>
    <row r="116" spans="2:6">
      <c r="B116" s="3"/>
      <c r="F116" s="3"/>
    </row>
    <row r="117" spans="2:6">
      <c r="B117" s="3"/>
      <c r="F117" s="3"/>
    </row>
    <row r="118" spans="2:6">
      <c r="B118" s="3"/>
      <c r="F118" s="3"/>
    </row>
    <row r="119" spans="2:6">
      <c r="B119" s="3"/>
      <c r="F119" s="3"/>
    </row>
    <row r="120" spans="2:6">
      <c r="B120" s="3"/>
      <c r="F120" s="3"/>
    </row>
    <row r="121" spans="2:6">
      <c r="B121" s="3"/>
      <c r="F121" s="3"/>
    </row>
    <row r="122" spans="2:6">
      <c r="B122" s="3"/>
      <c r="F122" s="3"/>
    </row>
    <row r="123" spans="2:6">
      <c r="B123" s="3"/>
      <c r="F123" s="3"/>
    </row>
    <row r="124" spans="2:6">
      <c r="B124" s="3"/>
      <c r="F124" s="3"/>
    </row>
    <row r="125" spans="2:6">
      <c r="B125" s="3"/>
      <c r="F125" s="3"/>
    </row>
    <row r="126" spans="2:6">
      <c r="B126" s="3"/>
      <c r="F126" s="3"/>
    </row>
    <row r="127" spans="2:6">
      <c r="B127" s="3"/>
      <c r="F127" s="3"/>
    </row>
    <row r="128" spans="2:6">
      <c r="B128" s="3"/>
      <c r="F128" s="3"/>
    </row>
    <row r="129" spans="2:6">
      <c r="B129" s="3"/>
      <c r="F129" s="3"/>
    </row>
    <row r="130" spans="2:6">
      <c r="B130" s="3"/>
      <c r="F130" s="3"/>
    </row>
    <row r="131" spans="2:6">
      <c r="B131" s="3"/>
      <c r="F131" s="3"/>
    </row>
    <row r="132" spans="2:6">
      <c r="B132" s="3"/>
      <c r="F132" s="3"/>
    </row>
    <row r="133" spans="2:6">
      <c r="B133" s="3"/>
      <c r="F133" s="3"/>
    </row>
    <row r="134" spans="2:6">
      <c r="B134" s="3"/>
      <c r="F134" s="3"/>
    </row>
    <row r="135" spans="2:6">
      <c r="B135" s="3"/>
      <c r="F135" s="3"/>
    </row>
    <row r="136" spans="2:6">
      <c r="B136" s="3"/>
      <c r="F136" s="3"/>
    </row>
    <row r="137" spans="2:6">
      <c r="B137" s="3"/>
      <c r="F137" s="3"/>
    </row>
    <row r="138" spans="2:6">
      <c r="B138" s="3"/>
      <c r="F138" s="3"/>
    </row>
    <row r="139" spans="2:6">
      <c r="B139" s="3"/>
      <c r="F139" s="3"/>
    </row>
    <row r="140" spans="2:6">
      <c r="B140" s="3"/>
      <c r="F140" s="3"/>
    </row>
    <row r="141" spans="2:6">
      <c r="B141" s="3"/>
      <c r="F141" s="3"/>
    </row>
    <row r="142" spans="2:6">
      <c r="B142" s="3"/>
      <c r="F142" s="3"/>
    </row>
    <row r="143" spans="2:6">
      <c r="B143" s="3"/>
      <c r="F143" s="3"/>
    </row>
    <row r="144" spans="2:6">
      <c r="B144" s="3"/>
      <c r="F144" s="3"/>
    </row>
    <row r="145" spans="2:6">
      <c r="B145" s="3"/>
      <c r="F145" s="3"/>
    </row>
    <row r="146" spans="2:6">
      <c r="B146" s="3"/>
      <c r="F146" s="3"/>
    </row>
    <row r="147" spans="2:6">
      <c r="B147" s="3"/>
      <c r="F147" s="3"/>
    </row>
    <row r="148" spans="2:6">
      <c r="B148" s="3"/>
      <c r="F148" s="3"/>
    </row>
    <row r="149" spans="2:6">
      <c r="B149" s="3"/>
      <c r="F149" s="3"/>
    </row>
    <row r="150" spans="2:6">
      <c r="B150" s="3"/>
      <c r="F150" s="3"/>
    </row>
    <row r="151" spans="2:6">
      <c r="B151" s="3"/>
      <c r="F151" s="3"/>
    </row>
    <row r="152" spans="2:6">
      <c r="B152" s="3"/>
      <c r="F152" s="3"/>
    </row>
    <row r="153" spans="2:6">
      <c r="B153" s="3"/>
      <c r="F153" s="3"/>
    </row>
    <row r="154" spans="2:6">
      <c r="B154" s="3"/>
      <c r="F154" s="3"/>
    </row>
    <row r="155" spans="2:6">
      <c r="B155" s="3"/>
      <c r="F155" s="3"/>
    </row>
    <row r="156" spans="2:6">
      <c r="B156" s="3"/>
      <c r="F156" s="3"/>
    </row>
    <row r="157" spans="2:6">
      <c r="B157" s="3"/>
      <c r="F157" s="3"/>
    </row>
    <row r="158" spans="2:6">
      <c r="B158" s="3"/>
      <c r="F158" s="3"/>
    </row>
    <row r="159" spans="2:6">
      <c r="B159" s="3"/>
      <c r="F159" s="3"/>
    </row>
    <row r="160" spans="2:6">
      <c r="B160" s="3"/>
      <c r="F160" s="3"/>
    </row>
    <row r="161" spans="2:6">
      <c r="B161" s="3"/>
      <c r="F161" s="3"/>
    </row>
    <row r="162" spans="2:6">
      <c r="B162" s="3"/>
      <c r="F162" s="3"/>
    </row>
    <row r="163" spans="2:6">
      <c r="B163" s="3"/>
      <c r="F163" s="3"/>
    </row>
    <row r="164" spans="2:6">
      <c r="B164" s="3"/>
      <c r="F164" s="3"/>
    </row>
    <row r="165" spans="2:6">
      <c r="B165" s="3"/>
      <c r="F165" s="3"/>
    </row>
    <row r="166" spans="2:6">
      <c r="B166" s="3"/>
      <c r="F166" s="3"/>
    </row>
    <row r="167" spans="2:6">
      <c r="B167" s="3"/>
      <c r="F167" s="3"/>
    </row>
    <row r="168" spans="2:6">
      <c r="B168" s="3"/>
      <c r="F168" s="3"/>
    </row>
    <row r="169" spans="2:6">
      <c r="B169" s="3"/>
      <c r="F169" s="3"/>
    </row>
    <row r="170" spans="2:6">
      <c r="B170" s="3"/>
      <c r="F170" s="3"/>
    </row>
    <row r="171" spans="2:6">
      <c r="B171" s="3"/>
      <c r="F171" s="3"/>
    </row>
    <row r="172" spans="2:6">
      <c r="B172" s="3"/>
      <c r="F172" s="3"/>
    </row>
    <row r="173" spans="2:6">
      <c r="B173" s="3"/>
      <c r="F173" s="3"/>
    </row>
    <row r="174" spans="2:6">
      <c r="B174" s="3"/>
      <c r="F174" s="3"/>
    </row>
    <row r="175" spans="2:6">
      <c r="B175" s="3"/>
      <c r="F175" s="3"/>
    </row>
    <row r="176" spans="2:6">
      <c r="B176" s="3"/>
      <c r="F176" s="3"/>
    </row>
    <row r="177" spans="2:6">
      <c r="B177" s="3"/>
      <c r="F177" s="3"/>
    </row>
    <row r="178" spans="2:6">
      <c r="B178" s="3"/>
      <c r="F178" s="3"/>
    </row>
    <row r="179" spans="2:6">
      <c r="B179" s="3"/>
      <c r="F179" s="3"/>
    </row>
    <row r="180" spans="2:6">
      <c r="B180" s="3"/>
      <c r="F180" s="3"/>
    </row>
    <row r="181" spans="2:6">
      <c r="B181" s="3"/>
      <c r="F181" s="3"/>
    </row>
    <row r="182" spans="2:6">
      <c r="B182" s="3"/>
      <c r="F182" s="3"/>
    </row>
    <row r="183" spans="2:6">
      <c r="B183" s="3"/>
      <c r="F183" s="3"/>
    </row>
    <row r="184" spans="2:6">
      <c r="B184" s="3"/>
      <c r="F184" s="3"/>
    </row>
    <row r="185" spans="2:6">
      <c r="B185" s="3"/>
      <c r="F185" s="3"/>
    </row>
    <row r="186" spans="2:6">
      <c r="B186" s="3"/>
      <c r="F186" s="3"/>
    </row>
    <row r="187" spans="2:6">
      <c r="B187" s="3"/>
      <c r="F187" s="3"/>
    </row>
    <row r="188" spans="2:6">
      <c r="B188" s="3"/>
      <c r="F188" s="3"/>
    </row>
    <row r="189" spans="2:6">
      <c r="B189" s="3"/>
      <c r="F189" s="3"/>
    </row>
    <row r="190" spans="2:6">
      <c r="B190" s="3"/>
      <c r="F190" s="3"/>
    </row>
    <row r="191" spans="2:6">
      <c r="B191" s="3"/>
      <c r="F191" s="3"/>
    </row>
    <row r="192" spans="2:6">
      <c r="B192" s="3"/>
      <c r="F192" s="3"/>
    </row>
    <row r="193" spans="2:6">
      <c r="B193" s="3"/>
      <c r="F193" s="3"/>
    </row>
    <row r="194" spans="2:6">
      <c r="B194" s="3"/>
      <c r="F194" s="3"/>
    </row>
    <row r="195" spans="2:6">
      <c r="B195" s="3"/>
      <c r="F195" s="3"/>
    </row>
    <row r="196" spans="2:6">
      <c r="B196" s="3"/>
      <c r="F196" s="3"/>
    </row>
    <row r="197" spans="2:6">
      <c r="B197" s="3"/>
      <c r="F197" s="3"/>
    </row>
    <row r="198" spans="2:6">
      <c r="B198" s="3"/>
      <c r="F198" s="3"/>
    </row>
    <row r="199" spans="2:6">
      <c r="B199" s="3"/>
      <c r="F199" s="3"/>
    </row>
    <row r="200" spans="2:6">
      <c r="B200" s="3"/>
      <c r="F200" s="3"/>
    </row>
    <row r="201" spans="2:6">
      <c r="B201" s="3"/>
      <c r="F201" s="3"/>
    </row>
    <row r="202" spans="2:6">
      <c r="B202" s="3"/>
      <c r="F202" s="3"/>
    </row>
    <row r="203" spans="2:6">
      <c r="B203" s="3"/>
      <c r="F203" s="3"/>
    </row>
    <row r="204" spans="2:6">
      <c r="B204" s="3"/>
      <c r="F204" s="3"/>
    </row>
    <row r="205" spans="2:6">
      <c r="B205" s="3"/>
      <c r="F205" s="3"/>
    </row>
    <row r="206" spans="2:6">
      <c r="B206" s="3"/>
      <c r="F206" s="3"/>
    </row>
    <row r="207" spans="2:6">
      <c r="B207" s="3"/>
      <c r="F207" s="3"/>
    </row>
    <row r="208" spans="2:6">
      <c r="B208" s="3"/>
      <c r="F208" s="3"/>
    </row>
    <row r="209" spans="2:6">
      <c r="B209" s="3"/>
      <c r="F209" s="3"/>
    </row>
    <row r="210" spans="2:6">
      <c r="B210" s="3"/>
      <c r="F210" s="3"/>
    </row>
    <row r="211" spans="2:6">
      <c r="B211" s="3"/>
      <c r="F211" s="3"/>
    </row>
    <row r="212" spans="2:6">
      <c r="B212" s="3"/>
      <c r="F212" s="3"/>
    </row>
    <row r="213" spans="2:6">
      <c r="B213" s="3"/>
      <c r="F213" s="3"/>
    </row>
    <row r="214" spans="2:6">
      <c r="B214" s="3"/>
      <c r="F214" s="3"/>
    </row>
    <row r="215" spans="2:6">
      <c r="B215" s="3"/>
      <c r="F215" s="3"/>
    </row>
    <row r="216" spans="2:6">
      <c r="B216" s="3"/>
      <c r="F216" s="3"/>
    </row>
    <row r="217" spans="2:6">
      <c r="B217" s="3"/>
      <c r="F217" s="3"/>
    </row>
    <row r="218" spans="2:6">
      <c r="B218" s="3"/>
      <c r="F218" s="3"/>
    </row>
    <row r="219" spans="2:6">
      <c r="B219" s="3"/>
      <c r="F219" s="3"/>
    </row>
    <row r="220" spans="2:6">
      <c r="B220" s="3"/>
      <c r="F220" s="3"/>
    </row>
    <row r="221" spans="2:6">
      <c r="B221" s="3"/>
      <c r="F221" s="3"/>
    </row>
    <row r="222" spans="2:6">
      <c r="B222" s="3"/>
      <c r="F222" s="3"/>
    </row>
    <row r="223" spans="2:6">
      <c r="B223" s="3"/>
      <c r="F223" s="3"/>
    </row>
    <row r="224" spans="2:6">
      <c r="B224" s="3"/>
      <c r="F224" s="3"/>
    </row>
    <row r="225" spans="2:6">
      <c r="B225" s="3"/>
      <c r="F225" s="3"/>
    </row>
    <row r="226" spans="2:6">
      <c r="B226" s="3"/>
      <c r="F226" s="3"/>
    </row>
    <row r="227" spans="2:6">
      <c r="B227" s="3"/>
      <c r="F227" s="3"/>
    </row>
    <row r="228" spans="2:6">
      <c r="B228" s="3"/>
      <c r="F228" s="3"/>
    </row>
    <row r="229" spans="2:6">
      <c r="B229" s="3"/>
      <c r="F229" s="3"/>
    </row>
    <row r="230" spans="2:6">
      <c r="B230" s="3"/>
      <c r="F230" s="3"/>
    </row>
    <row r="231" spans="2:6">
      <c r="B231" s="3"/>
      <c r="F231" s="3"/>
    </row>
    <row r="232" spans="2:6">
      <c r="B232" s="3"/>
      <c r="F232" s="3"/>
    </row>
    <row r="233" spans="2:6">
      <c r="B233" s="3"/>
      <c r="F233" s="3"/>
    </row>
    <row r="234" spans="2:6">
      <c r="B234" s="3"/>
      <c r="F234" s="3"/>
    </row>
    <row r="235" spans="2:6">
      <c r="B235" s="3"/>
      <c r="F235" s="3"/>
    </row>
    <row r="236" spans="2:6">
      <c r="B236" s="3"/>
      <c r="F236" s="3"/>
    </row>
    <row r="237" spans="2:6">
      <c r="B237" s="3"/>
      <c r="F237" s="3"/>
    </row>
    <row r="238" spans="2:6">
      <c r="B238" s="3"/>
      <c r="F238" s="3"/>
    </row>
    <row r="239" spans="2:6">
      <c r="B239" s="3"/>
      <c r="F239" s="3"/>
    </row>
    <row r="240" spans="2:6">
      <c r="B240" s="3"/>
      <c r="F240" s="3"/>
    </row>
    <row r="241" spans="2:6">
      <c r="B241" s="3"/>
      <c r="F241" s="3"/>
    </row>
    <row r="242" spans="2:6">
      <c r="B242" s="3"/>
      <c r="F242" s="3"/>
    </row>
    <row r="243" spans="2:6">
      <c r="B243" s="3"/>
      <c r="F243" s="3"/>
    </row>
    <row r="244" spans="2:6">
      <c r="B244" s="3"/>
      <c r="F244" s="3"/>
    </row>
    <row r="245" spans="2:6">
      <c r="B245" s="3"/>
      <c r="F245" s="3"/>
    </row>
    <row r="246" spans="2:6">
      <c r="B246" s="3"/>
      <c r="F246" s="3"/>
    </row>
    <row r="247" spans="2:6">
      <c r="B247" s="3"/>
      <c r="F247" s="3"/>
    </row>
    <row r="248" spans="2:6">
      <c r="B248" s="3"/>
      <c r="F248" s="3"/>
    </row>
    <row r="249" spans="2:6">
      <c r="B249" s="3"/>
      <c r="F249" s="3"/>
    </row>
    <row r="250" spans="2:6">
      <c r="B250" s="3"/>
      <c r="F250" s="3"/>
    </row>
    <row r="251" spans="2:6">
      <c r="B251" s="3"/>
      <c r="F251" s="3"/>
    </row>
    <row r="252" spans="2:6">
      <c r="B252" s="3"/>
      <c r="F252" s="3"/>
    </row>
    <row r="253" spans="2:6">
      <c r="B253" s="3"/>
      <c r="F253" s="3"/>
    </row>
    <row r="254" spans="2:6">
      <c r="B254" s="3"/>
      <c r="F254" s="3"/>
    </row>
    <row r="255" spans="2:6">
      <c r="B255" s="3"/>
      <c r="F255" s="3"/>
    </row>
    <row r="256" spans="2:6">
      <c r="B256" s="3"/>
      <c r="F256" s="3"/>
    </row>
    <row r="257" spans="2:6">
      <c r="B257" s="3"/>
      <c r="F257" s="3"/>
    </row>
    <row r="258" spans="2:6">
      <c r="B258" s="3"/>
      <c r="F258" s="3"/>
    </row>
    <row r="259" spans="2:6">
      <c r="B259" s="3"/>
      <c r="F259" s="3"/>
    </row>
    <row r="260" spans="2:6">
      <c r="B260" s="3"/>
      <c r="F260" s="3"/>
    </row>
    <row r="261" spans="2:6">
      <c r="B261" s="3"/>
      <c r="F261" s="3"/>
    </row>
    <row r="262" spans="2:6">
      <c r="B262" s="3"/>
      <c r="F262" s="3"/>
    </row>
    <row r="263" spans="2:6">
      <c r="B263" s="3"/>
      <c r="F263" s="3"/>
    </row>
    <row r="264" spans="2:6">
      <c r="B264" s="3"/>
      <c r="F264" s="3"/>
    </row>
    <row r="265" spans="2:6">
      <c r="B265" s="3"/>
      <c r="F265" s="3"/>
    </row>
    <row r="266" spans="2:6">
      <c r="B266" s="3"/>
      <c r="F266" s="3"/>
    </row>
    <row r="267" spans="2:6">
      <c r="B267" s="3"/>
      <c r="F267" s="3"/>
    </row>
    <row r="268" spans="2:6">
      <c r="B268" s="3"/>
      <c r="F268" s="3"/>
    </row>
    <row r="269" spans="2:6">
      <c r="B269" s="3"/>
      <c r="F269" s="3"/>
    </row>
    <row r="270" spans="2:6">
      <c r="B270" s="3"/>
      <c r="F270" s="3"/>
    </row>
    <row r="271" spans="2:6">
      <c r="B271" s="3"/>
      <c r="F271" s="3"/>
    </row>
    <row r="272" spans="2: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</sheetData>
  <phoneticPr fontId="7" type="noConversion"/>
  <hyperlinks>
    <hyperlink ref="P11" r:id="rId1" display="http://www.konkoly.hu/cgi-bin/IBVS?5295" xr:uid="{00000000-0004-0000-0100-000000000000}"/>
    <hyperlink ref="P12" r:id="rId2" display="http://www.konkoly.hu/cgi-bin/IBVS?5295" xr:uid="{00000000-0004-0000-0100-000001000000}"/>
    <hyperlink ref="P13" r:id="rId3" display="http://www.konkoly.hu/cgi-bin/IBVS?5295" xr:uid="{00000000-0004-0000-0100-000002000000}"/>
    <hyperlink ref="P14" r:id="rId4" display="http://www.konkoly.hu/cgi-bin/IBVS?5295" xr:uid="{00000000-0004-0000-0100-000003000000}"/>
    <hyperlink ref="P15" r:id="rId5" display="http://www.konkoly.hu/cgi-bin/IBVS?5295" xr:uid="{00000000-0004-0000-0100-000004000000}"/>
    <hyperlink ref="P16" r:id="rId6" display="http://www.konkoly.hu/cgi-bin/IBVS?5295" xr:uid="{00000000-0004-0000-0100-000005000000}"/>
    <hyperlink ref="P17" r:id="rId7" display="http://www.konkoly.hu/cgi-bin/IBVS?5295" xr:uid="{00000000-0004-0000-0100-000006000000}"/>
    <hyperlink ref="P18" r:id="rId8" display="http://www.konkoly.hu/cgi-bin/IBVS?5295" xr:uid="{00000000-0004-0000-0100-000007000000}"/>
    <hyperlink ref="P19" r:id="rId9" display="http://www.konkoly.hu/cgi-bin/IBVS?5295" xr:uid="{00000000-0004-0000-0100-000008000000}"/>
    <hyperlink ref="P20" r:id="rId10" display="http://www.konkoly.hu/cgi-bin/IBVS?5438" xr:uid="{00000000-0004-0000-0100-000009000000}"/>
    <hyperlink ref="P21" r:id="rId11" display="http://www.konkoly.hu/cgi-bin/IBVS?5543" xr:uid="{00000000-0004-0000-0100-00000A000000}"/>
    <hyperlink ref="P22" r:id="rId12" display="http://www.konkoly.hu/cgi-bin/IBVS?5653" xr:uid="{00000000-0004-0000-0100-00000B000000}"/>
    <hyperlink ref="P23" r:id="rId13" display="http://www.konkoly.hu/cgi-bin/IBVS?5653" xr:uid="{00000000-0004-0000-0100-00000C000000}"/>
    <hyperlink ref="P24" r:id="rId14" display="http://www.konkoly.hu/cgi-bin/IBVS?5713" xr:uid="{00000000-0004-0000-0100-00000D000000}"/>
    <hyperlink ref="P25" r:id="rId15" display="http://www.konkoly.hu/cgi-bin/IBVS?5781" xr:uid="{00000000-0004-0000-0100-00000E000000}"/>
    <hyperlink ref="P26" r:id="rId16" display="http://www.konkoly.hu/cgi-bin/IBVS?5871" xr:uid="{00000000-0004-0000-0100-00000F000000}"/>
    <hyperlink ref="P27" r:id="rId17" display="http://www.bav-astro.de/sfs/BAVM_link.php?BAVMnr=209" xr:uid="{00000000-0004-0000-0100-000010000000}"/>
    <hyperlink ref="P28" r:id="rId18" display="http://www.bav-astro.de/sfs/BAVM_link.php?BAVMnr=209" xr:uid="{00000000-0004-0000-0100-000011000000}"/>
    <hyperlink ref="P29" r:id="rId19" display="http://www.bav-astro.de/sfs/BAVM_link.php?BAVMnr=209" xr:uid="{00000000-0004-0000-0100-000012000000}"/>
    <hyperlink ref="P30" r:id="rId20" display="http://www.konkoly.hu/cgi-bin/IBVS?5894" xr:uid="{00000000-0004-0000-0100-000013000000}"/>
    <hyperlink ref="P31" r:id="rId21" display="http://www.konkoly.hu/cgi-bin/IBVS?5920" xr:uid="{00000000-0004-0000-0100-000014000000}"/>
    <hyperlink ref="P32" r:id="rId22" display="http://www.bav-astro.de/sfs/BAVM_link.php?BAVMnr=214" xr:uid="{00000000-0004-0000-0100-000015000000}"/>
    <hyperlink ref="P33" r:id="rId23" display="http://www.bav-astro.de/sfs/BAVM_link.php?BAVMnr=214" xr:uid="{00000000-0004-0000-0100-000016000000}"/>
    <hyperlink ref="P34" r:id="rId24" display="http://www.konkoly.hu/cgi-bin/IBVS?5945" xr:uid="{00000000-0004-0000-0100-000017000000}"/>
    <hyperlink ref="P40" r:id="rId25" display="http://vsolj.cetus-net.org/vsoljno51.pdf" xr:uid="{00000000-0004-0000-0100-000018000000}"/>
    <hyperlink ref="P35" r:id="rId26" display="http://www.bav-astro.de/sfs/BAVM_link.php?BAVMnr=220" xr:uid="{00000000-0004-0000-0100-000019000000}"/>
    <hyperlink ref="P36" r:id="rId27" display="http://www.konkoly.hu/cgi-bin/IBVS?5992" xr:uid="{00000000-0004-0000-0100-00001A000000}"/>
    <hyperlink ref="P41" r:id="rId28" display="http://www.bav-astro.de/sfs/BAVM_link.php?BAVMnr=225" xr:uid="{00000000-0004-0000-0100-00001B000000}"/>
    <hyperlink ref="P37" r:id="rId29" display="http://www.konkoly.hu/cgi-bin/IBVS?6050" xr:uid="{00000000-0004-0000-0100-00001C000000}"/>
    <hyperlink ref="P38" r:id="rId30" display="http://www.konkoly.hu/cgi-bin/IBVS?6029" xr:uid="{00000000-0004-0000-0100-00001D000000}"/>
    <hyperlink ref="P42" r:id="rId31" display="http://vsolj.cetus-net.org/vsoljno55.pdf" xr:uid="{00000000-0004-0000-0100-00001E000000}"/>
    <hyperlink ref="P43" r:id="rId32" display="http://vsolj.cetus-net.org/vsoljno56.pdf" xr:uid="{00000000-0004-0000-0100-00001F000000}"/>
    <hyperlink ref="P39" r:id="rId33" display="http://www.bav-astro.de/sfs/BAVM_link.php?BAVMnr=238" xr:uid="{00000000-0004-0000-0100-000020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916"/>
  <sheetViews>
    <sheetView workbookViewId="0">
      <selection activeCell="P1" sqref="P1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37</v>
      </c>
    </row>
    <row r="2" spans="1:6">
      <c r="A2" t="s">
        <v>23</v>
      </c>
      <c r="B2" t="s">
        <v>38</v>
      </c>
      <c r="C2" s="3"/>
      <c r="D2" s="3"/>
    </row>
    <row r="3" spans="1:6" ht="13.5" thickBot="1"/>
    <row r="4" spans="1:6" ht="14.25" thickTop="1" thickBot="1">
      <c r="A4" s="5" t="s">
        <v>36</v>
      </c>
      <c r="C4" s="8">
        <v>52500.206700000002</v>
      </c>
      <c r="D4" s="9">
        <v>0.39735179999999998</v>
      </c>
    </row>
    <row r="5" spans="1:6" ht="13.5" thickTop="1">
      <c r="A5" s="11" t="s">
        <v>28</v>
      </c>
      <c r="B5" s="12"/>
      <c r="C5" s="13">
        <v>8</v>
      </c>
      <c r="D5" s="12" t="s">
        <v>29</v>
      </c>
    </row>
    <row r="6" spans="1:6">
      <c r="A6" s="5" t="s">
        <v>1</v>
      </c>
    </row>
    <row r="7" spans="1:6">
      <c r="A7" t="s">
        <v>2</v>
      </c>
      <c r="C7">
        <f>C4</f>
        <v>52500.206700000002</v>
      </c>
    </row>
    <row r="8" spans="1:6">
      <c r="A8" t="s">
        <v>3</v>
      </c>
      <c r="C8">
        <f>D4</f>
        <v>0.39735179999999998</v>
      </c>
      <c r="D8" s="28"/>
    </row>
    <row r="9" spans="1:6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>
      <c r="A10" s="12"/>
      <c r="B10" s="12"/>
      <c r="C10" s="4" t="s">
        <v>19</v>
      </c>
      <c r="D10" s="4" t="s">
        <v>20</v>
      </c>
      <c r="E10" s="12"/>
    </row>
    <row r="11" spans="1:6">
      <c r="A11" s="12" t="s">
        <v>15</v>
      </c>
      <c r="B11" s="12"/>
      <c r="C11" s="23">
        <f ca="1">INTERCEPT(INDIRECT($D$9):G985,INDIRECT($C$9):F985)</f>
        <v>-7.3663474314708218E-4</v>
      </c>
      <c r="D11" s="3"/>
      <c r="E11" s="12"/>
    </row>
    <row r="12" spans="1:6">
      <c r="A12" s="12" t="s">
        <v>16</v>
      </c>
      <c r="B12" s="12"/>
      <c r="C12" s="23">
        <f ca="1">SLOPE(INDIRECT($D$9):G985,INDIRECT($C$9):F985)</f>
        <v>-2.5638837073636931E-7</v>
      </c>
      <c r="D12" s="3"/>
      <c r="E12" s="12"/>
    </row>
    <row r="13" spans="1:6">
      <c r="A13" s="12" t="s">
        <v>18</v>
      </c>
      <c r="B13" s="12"/>
      <c r="C13" s="3" t="s">
        <v>13</v>
      </c>
    </row>
    <row r="14" spans="1:6">
      <c r="A14" s="12"/>
      <c r="B14" s="12"/>
      <c r="C14" s="12"/>
    </row>
    <row r="15" spans="1:6">
      <c r="A15" s="14" t="s">
        <v>17</v>
      </c>
      <c r="B15" s="12"/>
      <c r="C15" s="15">
        <f ca="1">(C7+C11)+(C8+C12)*INT(MAX(F21:F3526))</f>
        <v>57517.563904549301</v>
      </c>
      <c r="E15" s="16" t="s">
        <v>49</v>
      </c>
      <c r="F15" s="13">
        <v>1</v>
      </c>
    </row>
    <row r="16" spans="1:6">
      <c r="A16" s="18" t="s">
        <v>4</v>
      </c>
      <c r="B16" s="12"/>
      <c r="C16" s="19">
        <f ca="1">+C8+C12</f>
        <v>0.39735154361162922</v>
      </c>
      <c r="E16" s="16" t="s">
        <v>30</v>
      </c>
      <c r="F16" s="17">
        <f ca="1">NOW()+15018.5+$C$5/24</f>
        <v>60314.516579166666</v>
      </c>
    </row>
    <row r="17" spans="1:21" ht="13.5" thickBot="1">
      <c r="A17" s="16" t="s">
        <v>27</v>
      </c>
      <c r="B17" s="12"/>
      <c r="C17" s="12">
        <f>COUNT(C21:C2184)</f>
        <v>45</v>
      </c>
      <c r="E17" s="16" t="s">
        <v>50</v>
      </c>
      <c r="F17" s="17">
        <f ca="1">ROUND(2*(F16-$C$7)/$C$8,0)/2+F15</f>
        <v>19667</v>
      </c>
    </row>
    <row r="18" spans="1:21" ht="14.25" thickTop="1" thickBot="1">
      <c r="A18" s="18" t="s">
        <v>5</v>
      </c>
      <c r="B18" s="12"/>
      <c r="C18" s="21">
        <f ca="1">+C15</f>
        <v>57517.563904549301</v>
      </c>
      <c r="D18" s="22">
        <f ca="1">+C16</f>
        <v>0.39735154361162922</v>
      </c>
      <c r="E18" s="16" t="s">
        <v>31</v>
      </c>
      <c r="F18" s="25">
        <f ca="1">ROUND(2*(F16-$C$15)/$C$16,0)/2+F15</f>
        <v>7040</v>
      </c>
    </row>
    <row r="19" spans="1:21" ht="13.5" thickTop="1">
      <c r="E19" s="16" t="s">
        <v>32</v>
      </c>
      <c r="F19" s="20">
        <f ca="1">+$C$15+$C$16*F18-15018.5-$C$5/24</f>
        <v>45296.085438241833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66</v>
      </c>
      <c r="I20" s="7" t="s">
        <v>69</v>
      </c>
      <c r="J20" s="7" t="s">
        <v>63</v>
      </c>
      <c r="K20" s="7" t="s">
        <v>61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54" t="s">
        <v>213</v>
      </c>
    </row>
    <row r="21" spans="1:21">
      <c r="A21" s="31" t="s">
        <v>51</v>
      </c>
      <c r="B21" s="34" t="s">
        <v>34</v>
      </c>
      <c r="C21" s="31">
        <v>51260.868399999999</v>
      </c>
      <c r="D21" s="31">
        <v>4.0000000000000002E-4</v>
      </c>
      <c r="E21" s="33">
        <f t="shared" ref="E21:E65" si="0">+(C21-C$7)/C$8</f>
        <v>-3118.9950567733758</v>
      </c>
      <c r="F21">
        <f t="shared" ref="F21:F41" si="1">ROUND(2*E21,0)/2</f>
        <v>-3119</v>
      </c>
      <c r="G21">
        <f t="shared" ref="G21:G28" si="2">+C21-(C$7+F21*C$8)</f>
        <v>1.9641999970190227E-3</v>
      </c>
      <c r="K21">
        <f t="shared" ref="K21:K28" si="3">G21</f>
        <v>1.9641999970190227E-3</v>
      </c>
      <c r="O21">
        <f t="shared" ref="O21:O65" ca="1" si="4">+C$11+C$12*$F21</f>
        <v>6.3040585179653641E-5</v>
      </c>
      <c r="Q21" s="2">
        <f t="shared" ref="Q21:Q65" si="5">+C21-15018.5</f>
        <v>36242.368399999999</v>
      </c>
    </row>
    <row r="22" spans="1:21">
      <c r="A22" s="31" t="s">
        <v>51</v>
      </c>
      <c r="B22" s="34" t="s">
        <v>40</v>
      </c>
      <c r="C22" s="31">
        <v>51310.733500000002</v>
      </c>
      <c r="D22" s="31">
        <v>2.9999999999999997E-4</v>
      </c>
      <c r="E22" s="33">
        <f t="shared" si="0"/>
        <v>-2993.5014765253372</v>
      </c>
      <c r="F22">
        <f t="shared" si="1"/>
        <v>-2993.5</v>
      </c>
      <c r="G22">
        <f t="shared" si="2"/>
        <v>-5.866999999852851E-4</v>
      </c>
      <c r="K22">
        <f t="shared" si="3"/>
        <v>-5.866999999852851E-4</v>
      </c>
      <c r="O22">
        <f t="shared" ca="1" si="4"/>
        <v>3.0863844652239325E-5</v>
      </c>
      <c r="Q22" s="2">
        <f t="shared" si="5"/>
        <v>36292.233500000002</v>
      </c>
    </row>
    <row r="23" spans="1:21">
      <c r="A23" s="31" t="s">
        <v>51</v>
      </c>
      <c r="B23" s="34" t="s">
        <v>40</v>
      </c>
      <c r="C23" s="31">
        <v>52360.537900000003</v>
      </c>
      <c r="D23" s="31">
        <v>5.0000000000000001E-4</v>
      </c>
      <c r="E23" s="33">
        <f t="shared" si="0"/>
        <v>-351.49909979015945</v>
      </c>
      <c r="F23">
        <f t="shared" si="1"/>
        <v>-351.5</v>
      </c>
      <c r="G23">
        <f t="shared" si="2"/>
        <v>3.5770000249613076E-4</v>
      </c>
      <c r="K23">
        <f t="shared" si="3"/>
        <v>3.5770000249613076E-4</v>
      </c>
      <c r="O23">
        <f t="shared" ca="1" si="4"/>
        <v>-6.465142308332484E-4</v>
      </c>
      <c r="Q23" s="2">
        <f t="shared" si="5"/>
        <v>37342.037900000003</v>
      </c>
    </row>
    <row r="24" spans="1:21">
      <c r="A24" s="31" t="s">
        <v>51</v>
      </c>
      <c r="B24" s="34" t="s">
        <v>34</v>
      </c>
      <c r="C24" s="31">
        <v>52365.5046</v>
      </c>
      <c r="D24" s="31">
        <v>6.9999999999999999E-4</v>
      </c>
      <c r="E24" s="33">
        <f t="shared" si="0"/>
        <v>-338.99959683082409</v>
      </c>
      <c r="F24">
        <f t="shared" si="1"/>
        <v>-339</v>
      </c>
      <c r="G24">
        <f t="shared" si="2"/>
        <v>1.601999974809587E-4</v>
      </c>
      <c r="K24">
        <f t="shared" si="3"/>
        <v>1.601999974809587E-4</v>
      </c>
      <c r="O24">
        <f t="shared" ca="1" si="4"/>
        <v>-6.4971908546745298E-4</v>
      </c>
      <c r="Q24" s="2">
        <f t="shared" si="5"/>
        <v>37347.0046</v>
      </c>
    </row>
    <row r="25" spans="1:21">
      <c r="A25" s="31" t="s">
        <v>51</v>
      </c>
      <c r="B25" s="34" t="s">
        <v>40</v>
      </c>
      <c r="C25" s="31">
        <v>52368.484600000003</v>
      </c>
      <c r="D25" s="31">
        <v>4.0000000000000002E-4</v>
      </c>
      <c r="E25" s="33">
        <f t="shared" si="0"/>
        <v>-331.4999453884418</v>
      </c>
      <c r="F25">
        <f t="shared" si="1"/>
        <v>-331.5</v>
      </c>
      <c r="G25">
        <f t="shared" si="2"/>
        <v>2.1699997887481004E-5</v>
      </c>
      <c r="K25">
        <f t="shared" si="3"/>
        <v>2.1699997887481004E-5</v>
      </c>
      <c r="O25">
        <f t="shared" ca="1" si="4"/>
        <v>-6.5164199824797571E-4</v>
      </c>
      <c r="Q25" s="2">
        <f t="shared" si="5"/>
        <v>37349.984600000003</v>
      </c>
    </row>
    <row r="26" spans="1:21">
      <c r="A26" s="31" t="s">
        <v>51</v>
      </c>
      <c r="B26" s="34" t="s">
        <v>40</v>
      </c>
      <c r="C26" s="31">
        <v>52395.5049</v>
      </c>
      <c r="D26" s="31">
        <v>1.5E-3</v>
      </c>
      <c r="E26" s="33">
        <f t="shared" si="0"/>
        <v>-263.49899509704636</v>
      </c>
      <c r="F26">
        <f t="shared" si="1"/>
        <v>-263.5</v>
      </c>
      <c r="G26">
        <f t="shared" si="2"/>
        <v>3.9929999911691993E-4</v>
      </c>
      <c r="K26">
        <f t="shared" si="3"/>
        <v>3.9929999911691993E-4</v>
      </c>
      <c r="O26">
        <f t="shared" ca="1" si="4"/>
        <v>-6.6907640745804886E-4</v>
      </c>
      <c r="Q26" s="2">
        <f t="shared" si="5"/>
        <v>37377.0049</v>
      </c>
    </row>
    <row r="27" spans="1:21">
      <c r="A27" s="31" t="s">
        <v>51</v>
      </c>
      <c r="B27" s="34" t="s">
        <v>40</v>
      </c>
      <c r="C27" s="31">
        <v>52409.411699999997</v>
      </c>
      <c r="D27" s="31">
        <v>5.0000000000000001E-4</v>
      </c>
      <c r="E27" s="33">
        <f t="shared" si="0"/>
        <v>-228.50028614443306</v>
      </c>
      <c r="F27">
        <f t="shared" si="1"/>
        <v>-228.5</v>
      </c>
      <c r="G27">
        <f t="shared" si="2"/>
        <v>-1.137000072048977E-4</v>
      </c>
      <c r="K27">
        <f t="shared" si="3"/>
        <v>-1.137000072048977E-4</v>
      </c>
      <c r="O27">
        <f t="shared" ca="1" si="4"/>
        <v>-6.7805000043382184E-4</v>
      </c>
      <c r="Q27" s="2">
        <f t="shared" si="5"/>
        <v>37390.911699999997</v>
      </c>
    </row>
    <row r="28" spans="1:21">
      <c r="A28" s="31" t="s">
        <v>51</v>
      </c>
      <c r="B28" s="34" t="s">
        <v>34</v>
      </c>
      <c r="C28" s="31">
        <v>52409.610099999998</v>
      </c>
      <c r="D28" s="31">
        <v>8.9999999999999998E-4</v>
      </c>
      <c r="E28" s="33">
        <f t="shared" si="0"/>
        <v>-228.00098049135403</v>
      </c>
      <c r="F28">
        <f t="shared" si="1"/>
        <v>-228</v>
      </c>
      <c r="G28">
        <f t="shared" si="2"/>
        <v>-3.89600005291868E-4</v>
      </c>
      <c r="K28">
        <f t="shared" si="3"/>
        <v>-3.89600005291868E-4</v>
      </c>
      <c r="O28">
        <f t="shared" ca="1" si="4"/>
        <v>-6.7817819461919E-4</v>
      </c>
      <c r="Q28" s="2">
        <f t="shared" si="5"/>
        <v>37391.110099999998</v>
      </c>
    </row>
    <row r="29" spans="1:21">
      <c r="A29" s="31" t="s">
        <v>51</v>
      </c>
      <c r="B29" s="34" t="s">
        <v>34</v>
      </c>
      <c r="C29" s="31">
        <v>52419.57</v>
      </c>
      <c r="D29" s="31">
        <v>5.0000000000000001E-4</v>
      </c>
      <c r="E29" s="33">
        <f t="shared" si="0"/>
        <v>-202.93528304138235</v>
      </c>
      <c r="F29">
        <f t="shared" si="1"/>
        <v>-203</v>
      </c>
      <c r="O29">
        <f t="shared" ca="1" si="4"/>
        <v>-6.8458790388759916E-4</v>
      </c>
      <c r="Q29" s="2">
        <f t="shared" si="5"/>
        <v>37401.07</v>
      </c>
      <c r="U29">
        <f>+C29-(C$7+F29*C$8)</f>
        <v>2.5715399999171495E-2</v>
      </c>
    </row>
    <row r="30" spans="1:21">
      <c r="A30" s="30" t="s">
        <v>35</v>
      </c>
      <c r="B30" s="29" t="s">
        <v>34</v>
      </c>
      <c r="C30" s="30">
        <v>52500.206700000002</v>
      </c>
      <c r="D30" s="32"/>
      <c r="E30" s="33">
        <f t="shared" si="0"/>
        <v>0</v>
      </c>
      <c r="F30">
        <f t="shared" si="1"/>
        <v>0</v>
      </c>
      <c r="G30">
        <f t="shared" ref="G30:G65" si="6">+C30-(C$7+F30*C$8)</f>
        <v>0</v>
      </c>
      <c r="K30">
        <f>+G30</f>
        <v>0</v>
      </c>
      <c r="O30">
        <f t="shared" ca="1" si="4"/>
        <v>-7.3663474314708218E-4</v>
      </c>
      <c r="Q30" s="2">
        <f t="shared" si="5"/>
        <v>37481.706700000002</v>
      </c>
    </row>
    <row r="31" spans="1:21">
      <c r="A31" s="31" t="s">
        <v>43</v>
      </c>
      <c r="B31" s="34" t="s">
        <v>40</v>
      </c>
      <c r="C31" s="31">
        <v>52763.45</v>
      </c>
      <c r="D31" s="31">
        <v>3.0000000000000001E-3</v>
      </c>
      <c r="E31" s="33">
        <f t="shared" si="0"/>
        <v>662.49429346990416</v>
      </c>
      <c r="F31">
        <f t="shared" si="1"/>
        <v>662.5</v>
      </c>
      <c r="G31">
        <f t="shared" si="6"/>
        <v>-2.2675000072922558E-3</v>
      </c>
      <c r="I31">
        <f>+G31</f>
        <v>-2.2675000072922558E-3</v>
      </c>
      <c r="O31">
        <f t="shared" ca="1" si="4"/>
        <v>-9.0649203875992686E-4</v>
      </c>
      <c r="Q31" s="2">
        <f t="shared" si="5"/>
        <v>37744.949999999997</v>
      </c>
    </row>
    <row r="32" spans="1:21">
      <c r="A32" s="31" t="s">
        <v>44</v>
      </c>
      <c r="B32" s="34" t="s">
        <v>40</v>
      </c>
      <c r="C32" s="31">
        <v>52835.371500000001</v>
      </c>
      <c r="D32" s="31">
        <v>8.0000000000000004E-4</v>
      </c>
      <c r="E32" s="33">
        <f t="shared" si="0"/>
        <v>843.49636770237021</v>
      </c>
      <c r="F32">
        <f t="shared" si="1"/>
        <v>843.5</v>
      </c>
      <c r="G32">
        <f t="shared" si="6"/>
        <v>-1.4433000033022836E-3</v>
      </c>
      <c r="K32">
        <f>G32</f>
        <v>-1.4433000033022836E-3</v>
      </c>
      <c r="O32">
        <f t="shared" ca="1" si="4"/>
        <v>-9.5289833386320963E-4</v>
      </c>
      <c r="Q32" s="2">
        <f t="shared" si="5"/>
        <v>37816.871500000001</v>
      </c>
    </row>
    <row r="33" spans="1:17">
      <c r="A33" s="31" t="s">
        <v>45</v>
      </c>
      <c r="B33" s="34" t="s">
        <v>40</v>
      </c>
      <c r="C33" s="31">
        <v>53216.433100000002</v>
      </c>
      <c r="D33" s="31">
        <v>6.9999999999999999E-4</v>
      </c>
      <c r="E33" s="33">
        <f t="shared" si="0"/>
        <v>1802.499447592787</v>
      </c>
      <c r="F33">
        <f t="shared" si="1"/>
        <v>1802.5</v>
      </c>
      <c r="G33">
        <f t="shared" si="6"/>
        <v>-2.1949999791104347E-4</v>
      </c>
      <c r="K33">
        <f>G33</f>
        <v>-2.1949999791104347E-4</v>
      </c>
      <c r="O33">
        <f t="shared" ca="1" si="4"/>
        <v>-1.1987747813993878E-3</v>
      </c>
      <c r="Q33" s="2">
        <f t="shared" si="5"/>
        <v>38197.933100000002</v>
      </c>
    </row>
    <row r="34" spans="1:17">
      <c r="A34" s="31" t="s">
        <v>45</v>
      </c>
      <c r="B34" s="34" t="s">
        <v>40</v>
      </c>
      <c r="C34" s="31">
        <v>53541.467299999997</v>
      </c>
      <c r="D34" s="31">
        <v>8.0000000000000004E-4</v>
      </c>
      <c r="E34" s="33">
        <f t="shared" si="0"/>
        <v>2620.5005237172554</v>
      </c>
      <c r="F34">
        <f t="shared" si="1"/>
        <v>2620.5</v>
      </c>
      <c r="G34">
        <f t="shared" si="6"/>
        <v>2.080999911413528E-4</v>
      </c>
      <c r="K34">
        <f>G34</f>
        <v>2.080999911413528E-4</v>
      </c>
      <c r="O34">
        <f t="shared" ca="1" si="4"/>
        <v>-1.4085004686617379E-3</v>
      </c>
      <c r="Q34" s="2">
        <f t="shared" si="5"/>
        <v>38522.967299999997</v>
      </c>
    </row>
    <row r="35" spans="1:17">
      <c r="A35" s="31" t="s">
        <v>46</v>
      </c>
      <c r="B35" s="34" t="s">
        <v>34</v>
      </c>
      <c r="C35" s="31">
        <v>53917.554799999998</v>
      </c>
      <c r="D35" s="31">
        <v>1E-3</v>
      </c>
      <c r="E35" s="33">
        <f t="shared" si="0"/>
        <v>3566.9854773528036</v>
      </c>
      <c r="F35">
        <f t="shared" si="1"/>
        <v>3567</v>
      </c>
      <c r="G35">
        <f t="shared" si="6"/>
        <v>-5.7706000079633668E-3</v>
      </c>
      <c r="J35">
        <f>+G35</f>
        <v>-5.7706000079633668E-3</v>
      </c>
      <c r="O35">
        <f t="shared" ca="1" si="4"/>
        <v>-1.6511720615637114E-3</v>
      </c>
      <c r="Q35" s="2">
        <f t="shared" si="5"/>
        <v>38899.054799999998</v>
      </c>
    </row>
    <row r="36" spans="1:17">
      <c r="A36" s="31" t="s">
        <v>39</v>
      </c>
      <c r="B36" s="29" t="s">
        <v>40</v>
      </c>
      <c r="C36" s="30">
        <v>54197.497100000001</v>
      </c>
      <c r="D36" s="30">
        <v>8.9999999999999998E-4</v>
      </c>
      <c r="E36" s="33">
        <f t="shared" si="0"/>
        <v>4271.5055021771595</v>
      </c>
      <c r="F36">
        <f t="shared" si="1"/>
        <v>4271.5</v>
      </c>
      <c r="G36">
        <f t="shared" si="6"/>
        <v>2.1863000001758337E-3</v>
      </c>
      <c r="K36">
        <f>G36</f>
        <v>2.1863000001758337E-3</v>
      </c>
      <c r="O36">
        <f t="shared" ca="1" si="4"/>
        <v>-1.8317976687474836E-3</v>
      </c>
      <c r="Q36" s="2">
        <f t="shared" si="5"/>
        <v>39178.997100000001</v>
      </c>
    </row>
    <row r="37" spans="1:17">
      <c r="A37" s="30" t="s">
        <v>41</v>
      </c>
      <c r="B37" s="29" t="s">
        <v>34</v>
      </c>
      <c r="C37" s="30">
        <v>54684.445399999997</v>
      </c>
      <c r="D37" s="30">
        <v>5.9999999999999995E-4</v>
      </c>
      <c r="E37" s="33">
        <f t="shared" si="0"/>
        <v>5496.989569444494</v>
      </c>
      <c r="F37">
        <f t="shared" si="1"/>
        <v>5497</v>
      </c>
      <c r="G37">
        <f t="shared" si="6"/>
        <v>-4.1446000032010488E-3</v>
      </c>
      <c r="K37">
        <f>G37</f>
        <v>-4.1446000032010488E-3</v>
      </c>
      <c r="O37">
        <f t="shared" ca="1" si="4"/>
        <v>-2.1460016170849043E-3</v>
      </c>
      <c r="Q37" s="2">
        <f t="shared" si="5"/>
        <v>39665.945399999997</v>
      </c>
    </row>
    <row r="38" spans="1:17">
      <c r="A38" s="31" t="s">
        <v>52</v>
      </c>
      <c r="B38" s="34" t="s">
        <v>34</v>
      </c>
      <c r="C38" s="31">
        <v>54924.447999999997</v>
      </c>
      <c r="D38" s="31">
        <v>4.0000000000000002E-4</v>
      </c>
      <c r="E38" s="33">
        <f t="shared" si="0"/>
        <v>6100.9948866470322</v>
      </c>
      <c r="F38">
        <f t="shared" si="1"/>
        <v>6101</v>
      </c>
      <c r="G38">
        <f t="shared" si="6"/>
        <v>-2.0318000024417415E-3</v>
      </c>
      <c r="J38">
        <f>+G38</f>
        <v>-2.0318000024417415E-3</v>
      </c>
      <c r="O38">
        <f t="shared" ca="1" si="4"/>
        <v>-2.3008601930096712E-3</v>
      </c>
      <c r="Q38" s="2">
        <f t="shared" si="5"/>
        <v>39905.947999999997</v>
      </c>
    </row>
    <row r="39" spans="1:17">
      <c r="A39" s="31" t="s">
        <v>52</v>
      </c>
      <c r="B39" s="34" t="s">
        <v>40</v>
      </c>
      <c r="C39" s="31">
        <v>54924.641300000003</v>
      </c>
      <c r="D39" s="31">
        <v>1E-4</v>
      </c>
      <c r="E39" s="33">
        <f t="shared" si="0"/>
        <v>6101.4813573261799</v>
      </c>
      <c r="F39">
        <f t="shared" si="1"/>
        <v>6101.5</v>
      </c>
      <c r="G39">
        <f t="shared" si="6"/>
        <v>-7.4077000026591122E-3</v>
      </c>
      <c r="J39">
        <f>+G39</f>
        <v>-7.4077000026591122E-3</v>
      </c>
      <c r="O39">
        <f t="shared" ca="1" si="4"/>
        <v>-2.3009883871950394E-3</v>
      </c>
      <c r="Q39" s="2">
        <f t="shared" si="5"/>
        <v>39906.141300000003</v>
      </c>
    </row>
    <row r="40" spans="1:17">
      <c r="A40" s="31" t="s">
        <v>52</v>
      </c>
      <c r="B40" s="34" t="s">
        <v>34</v>
      </c>
      <c r="C40" s="31">
        <v>54943.519500000002</v>
      </c>
      <c r="D40" s="31">
        <v>2.0000000000000001E-4</v>
      </c>
      <c r="E40" s="33">
        <f t="shared" si="0"/>
        <v>6148.9913975474628</v>
      </c>
      <c r="F40">
        <f t="shared" si="1"/>
        <v>6149</v>
      </c>
      <c r="G40">
        <f t="shared" si="6"/>
        <v>-3.4182000017608516E-3</v>
      </c>
      <c r="J40">
        <f>+G40</f>
        <v>-3.4182000017608516E-3</v>
      </c>
      <c r="O40">
        <f t="shared" ca="1" si="4"/>
        <v>-2.313166834805017E-3</v>
      </c>
      <c r="Q40" s="2">
        <f t="shared" si="5"/>
        <v>39925.019500000002</v>
      </c>
    </row>
    <row r="41" spans="1:17">
      <c r="A41" s="30" t="s">
        <v>42</v>
      </c>
      <c r="B41" s="29" t="s">
        <v>40</v>
      </c>
      <c r="C41" s="30">
        <v>54952.858200000002</v>
      </c>
      <c r="D41" s="30">
        <v>2.9999999999999997E-4</v>
      </c>
      <c r="E41" s="33">
        <f t="shared" si="0"/>
        <v>6172.4937448376986</v>
      </c>
      <c r="F41">
        <f t="shared" si="1"/>
        <v>6172.5</v>
      </c>
      <c r="G41">
        <f t="shared" si="6"/>
        <v>-2.4855000010575168E-3</v>
      </c>
      <c r="K41">
        <f>G41</f>
        <v>-2.4855000010575168E-3</v>
      </c>
      <c r="O41">
        <f t="shared" ca="1" si="4"/>
        <v>-2.3191919615173215E-3</v>
      </c>
      <c r="Q41" s="2">
        <f t="shared" si="5"/>
        <v>39934.358200000002</v>
      </c>
    </row>
    <row r="42" spans="1:17">
      <c r="A42" s="31" t="s">
        <v>47</v>
      </c>
      <c r="B42" s="34" t="s">
        <v>34</v>
      </c>
      <c r="C42" s="31">
        <v>55038.488400000002</v>
      </c>
      <c r="D42" s="31">
        <v>4.0000000000000002E-4</v>
      </c>
      <c r="E42" s="33">
        <f t="shared" si="0"/>
        <v>6387.9959773681649</v>
      </c>
      <c r="F42">
        <f t="shared" ref="F42:F65" si="7">ROUND(2*E42,0)/2</f>
        <v>6388</v>
      </c>
      <c r="G42">
        <f t="shared" si="6"/>
        <v>-1.5983999983291142E-3</v>
      </c>
      <c r="K42">
        <f>G42</f>
        <v>-1.5983999983291142E-3</v>
      </c>
      <c r="O42">
        <f t="shared" ca="1" si="4"/>
        <v>-2.3744436554110093E-3</v>
      </c>
      <c r="Q42" s="2">
        <f t="shared" si="5"/>
        <v>40019.988400000002</v>
      </c>
    </row>
    <row r="43" spans="1:17">
      <c r="A43" s="31" t="s">
        <v>53</v>
      </c>
      <c r="B43" s="34" t="s">
        <v>40</v>
      </c>
      <c r="C43" s="31">
        <v>55293.388299999999</v>
      </c>
      <c r="D43" s="31">
        <v>5.9999999999999995E-4</v>
      </c>
      <c r="E43" s="33">
        <f t="shared" si="0"/>
        <v>7029.4927567963614</v>
      </c>
      <c r="F43">
        <f t="shared" si="7"/>
        <v>7029.5</v>
      </c>
      <c r="G43">
        <f t="shared" si="6"/>
        <v>-2.8781000073649921E-3</v>
      </c>
      <c r="J43">
        <f>+G43</f>
        <v>-2.8781000073649921E-3</v>
      </c>
      <c r="O43">
        <f t="shared" ca="1" si="4"/>
        <v>-2.5389167952383903E-3</v>
      </c>
      <c r="Q43" s="2">
        <f t="shared" si="5"/>
        <v>40274.888299999999</v>
      </c>
    </row>
    <row r="44" spans="1:17">
      <c r="A44" s="31" t="s">
        <v>53</v>
      </c>
      <c r="B44" s="34" t="s">
        <v>34</v>
      </c>
      <c r="C44" s="31">
        <v>55293.585700000003</v>
      </c>
      <c r="D44" s="31">
        <v>2.9999999999999997E-4</v>
      </c>
      <c r="E44" s="33">
        <f t="shared" si="0"/>
        <v>7029.9895457878911</v>
      </c>
      <c r="F44">
        <f t="shared" si="7"/>
        <v>7030</v>
      </c>
      <c r="G44">
        <f t="shared" si="6"/>
        <v>-4.1540000020177104E-3</v>
      </c>
      <c r="J44">
        <f>+G44</f>
        <v>-4.1540000020177104E-3</v>
      </c>
      <c r="O44">
        <f t="shared" ca="1" si="4"/>
        <v>-2.5390449894237585E-3</v>
      </c>
      <c r="Q44" s="2">
        <f t="shared" si="5"/>
        <v>40275.085700000003</v>
      </c>
    </row>
    <row r="45" spans="1:17">
      <c r="A45" s="31" t="s">
        <v>48</v>
      </c>
      <c r="B45" s="34" t="s">
        <v>34</v>
      </c>
      <c r="C45" s="31">
        <v>55296.766499999998</v>
      </c>
      <c r="D45" s="31">
        <v>4.0000000000000002E-4</v>
      </c>
      <c r="E45" s="33">
        <f t="shared" si="0"/>
        <v>7037.9945428710671</v>
      </c>
      <c r="F45">
        <f t="shared" si="7"/>
        <v>7038</v>
      </c>
      <c r="G45">
        <f t="shared" si="6"/>
        <v>-2.168400002119597E-3</v>
      </c>
      <c r="K45">
        <f>G45</f>
        <v>-2.168400002119597E-3</v>
      </c>
      <c r="O45">
        <f t="shared" ca="1" si="4"/>
        <v>-2.5410960963896494E-3</v>
      </c>
      <c r="Q45" s="2">
        <f t="shared" si="5"/>
        <v>40278.266499999998</v>
      </c>
    </row>
    <row r="46" spans="1:17">
      <c r="A46" s="51" t="s">
        <v>175</v>
      </c>
      <c r="B46" s="53" t="s">
        <v>34</v>
      </c>
      <c r="C46" s="52">
        <v>55334.116399999999</v>
      </c>
      <c r="D46" s="52" t="s">
        <v>69</v>
      </c>
      <c r="E46" s="33">
        <f t="shared" si="0"/>
        <v>7131.9916003903763</v>
      </c>
      <c r="F46">
        <f t="shared" si="7"/>
        <v>7132</v>
      </c>
      <c r="G46">
        <f t="shared" si="6"/>
        <v>-3.3376000064890832E-3</v>
      </c>
      <c r="K46">
        <f>+G46</f>
        <v>-3.3376000064890832E-3</v>
      </c>
      <c r="O46">
        <f t="shared" ca="1" si="4"/>
        <v>-2.5651966032388682E-3</v>
      </c>
      <c r="Q46" s="2">
        <f t="shared" si="5"/>
        <v>40315.616399999999</v>
      </c>
    </row>
    <row r="47" spans="1:17">
      <c r="A47" s="31" t="s">
        <v>55</v>
      </c>
      <c r="B47" s="34" t="s">
        <v>40</v>
      </c>
      <c r="C47" s="31">
        <v>55629.546799999996</v>
      </c>
      <c r="D47" s="31">
        <v>1.6999999999999999E-3</v>
      </c>
      <c r="E47" s="33">
        <f t="shared" si="0"/>
        <v>7875.4899310887586</v>
      </c>
      <c r="F47">
        <f t="shared" si="7"/>
        <v>7875.5</v>
      </c>
      <c r="G47">
        <f t="shared" si="6"/>
        <v>-4.0009000076679513E-3</v>
      </c>
      <c r="J47">
        <f>+G47</f>
        <v>-4.0009000076679513E-3</v>
      </c>
      <c r="O47">
        <f t="shared" ca="1" si="4"/>
        <v>-2.755821356881359E-3</v>
      </c>
      <c r="Q47" s="2">
        <f t="shared" si="5"/>
        <v>40611.046799999996</v>
      </c>
    </row>
    <row r="48" spans="1:17">
      <c r="A48" s="31" t="s">
        <v>54</v>
      </c>
      <c r="B48" s="34" t="s">
        <v>34</v>
      </c>
      <c r="C48" s="31">
        <v>55663.917200000004</v>
      </c>
      <c r="D48" s="31">
        <v>2.0000000000000001E-4</v>
      </c>
      <c r="E48" s="33">
        <f t="shared" si="0"/>
        <v>7961.9885954964875</v>
      </c>
      <c r="F48">
        <f t="shared" si="7"/>
        <v>7962</v>
      </c>
      <c r="G48">
        <f t="shared" si="6"/>
        <v>-4.5315999959711917E-3</v>
      </c>
      <c r="K48">
        <f>G48</f>
        <v>-4.5315999959711917E-3</v>
      </c>
      <c r="O48">
        <f t="shared" ca="1" si="4"/>
        <v>-2.7779989509500542E-3</v>
      </c>
      <c r="Q48" s="2">
        <f t="shared" si="5"/>
        <v>40645.417200000004</v>
      </c>
    </row>
    <row r="49" spans="1:17">
      <c r="A49" s="51" t="s">
        <v>189</v>
      </c>
      <c r="B49" s="53" t="s">
        <v>40</v>
      </c>
      <c r="C49" s="52">
        <v>55775.375599999999</v>
      </c>
      <c r="D49" s="52" t="s">
        <v>69</v>
      </c>
      <c r="E49" s="33">
        <f t="shared" si="0"/>
        <v>8242.4916660752442</v>
      </c>
      <c r="F49">
        <f t="shared" si="7"/>
        <v>8242.5</v>
      </c>
      <c r="G49">
        <f t="shared" si="6"/>
        <v>-3.3115000042016618E-3</v>
      </c>
      <c r="I49">
        <f>+G49</f>
        <v>-3.3115000042016618E-3</v>
      </c>
      <c r="O49">
        <f t="shared" ca="1" si="4"/>
        <v>-2.8499158889416058E-3</v>
      </c>
      <c r="Q49" s="2">
        <f t="shared" si="5"/>
        <v>40756.875599999999</v>
      </c>
    </row>
    <row r="50" spans="1:17">
      <c r="A50" s="35" t="s">
        <v>57</v>
      </c>
      <c r="B50" s="33"/>
      <c r="C50" s="30">
        <v>55940.077700000002</v>
      </c>
      <c r="D50" s="30">
        <v>1E-4</v>
      </c>
      <c r="E50" s="33">
        <f t="shared" si="0"/>
        <v>8656.9911096413798</v>
      </c>
      <c r="F50">
        <f t="shared" si="7"/>
        <v>8657</v>
      </c>
      <c r="G50">
        <f t="shared" si="6"/>
        <v>-3.5325999997439794E-3</v>
      </c>
      <c r="K50">
        <f>G50</f>
        <v>-3.5325999997439794E-3</v>
      </c>
      <c r="O50">
        <f t="shared" ca="1" si="4"/>
        <v>-2.9561888686118311E-3</v>
      </c>
      <c r="Q50" s="2">
        <f t="shared" si="5"/>
        <v>40921.577700000002</v>
      </c>
    </row>
    <row r="51" spans="1:17">
      <c r="A51" s="30" t="s">
        <v>56</v>
      </c>
      <c r="B51" s="29" t="s">
        <v>34</v>
      </c>
      <c r="C51" s="30">
        <v>56052.926200000002</v>
      </c>
      <c r="D51" s="30">
        <v>2.3999999999999998E-3</v>
      </c>
      <c r="E51" s="33">
        <f t="shared" si="0"/>
        <v>8940.9925914517044</v>
      </c>
      <c r="F51">
        <f t="shared" si="7"/>
        <v>8941</v>
      </c>
      <c r="G51">
        <f t="shared" si="6"/>
        <v>-2.9437999983201735E-3</v>
      </c>
      <c r="K51">
        <f>G51</f>
        <v>-2.9437999983201735E-3</v>
      </c>
      <c r="O51">
        <f t="shared" ca="1" si="4"/>
        <v>-3.0290031659009602E-3</v>
      </c>
      <c r="Q51" s="2">
        <f t="shared" si="5"/>
        <v>41034.426200000002</v>
      </c>
    </row>
    <row r="52" spans="1:17">
      <c r="A52" s="51" t="s">
        <v>203</v>
      </c>
      <c r="B52" s="53" t="s">
        <v>34</v>
      </c>
      <c r="C52" s="52">
        <v>56060.077599999997</v>
      </c>
      <c r="D52" s="52" t="s">
        <v>69</v>
      </c>
      <c r="E52" s="33">
        <f t="shared" si="0"/>
        <v>8958.9902449164565</v>
      </c>
      <c r="F52">
        <f t="shared" si="7"/>
        <v>8959</v>
      </c>
      <c r="G52">
        <f t="shared" si="6"/>
        <v>-3.8762000040151179E-3</v>
      </c>
      <c r="K52">
        <f t="shared" ref="K52:K65" si="8">+G52</f>
        <v>-3.8762000040151179E-3</v>
      </c>
      <c r="O52">
        <f t="shared" ca="1" si="4"/>
        <v>-3.0336181565742146E-3</v>
      </c>
      <c r="Q52" s="2">
        <f t="shared" si="5"/>
        <v>41041.577599999997</v>
      </c>
    </row>
    <row r="53" spans="1:17">
      <c r="A53" s="56" t="s">
        <v>214</v>
      </c>
      <c r="B53" s="33"/>
      <c r="C53" s="30">
        <v>56094.646933333337</v>
      </c>
      <c r="D53" s="55">
        <v>1.0980588911747591E-3</v>
      </c>
      <c r="E53" s="33">
        <f t="shared" si="0"/>
        <v>9045.9895571967591</v>
      </c>
      <c r="F53">
        <f t="shared" si="7"/>
        <v>9046</v>
      </c>
      <c r="G53">
        <f t="shared" si="6"/>
        <v>-4.1494666656944901E-3</v>
      </c>
      <c r="K53">
        <f t="shared" si="8"/>
        <v>-4.1494666656944901E-3</v>
      </c>
      <c r="O53">
        <f t="shared" ca="1" si="4"/>
        <v>-3.0559239448282793E-3</v>
      </c>
      <c r="Q53" s="2">
        <f t="shared" si="5"/>
        <v>41076.146933333337</v>
      </c>
    </row>
    <row r="54" spans="1:17">
      <c r="A54" s="56" t="s">
        <v>214</v>
      </c>
      <c r="B54" s="33"/>
      <c r="C54" s="30">
        <v>56111.732423333335</v>
      </c>
      <c r="D54" s="55">
        <v>5.0362022833830386E-4</v>
      </c>
      <c r="E54" s="33">
        <f t="shared" si="0"/>
        <v>9088.9879530766757</v>
      </c>
      <c r="F54">
        <f t="shared" si="7"/>
        <v>9089</v>
      </c>
      <c r="G54">
        <f t="shared" si="6"/>
        <v>-4.7868666661088355E-3</v>
      </c>
      <c r="K54">
        <f t="shared" si="8"/>
        <v>-4.7868666661088355E-3</v>
      </c>
      <c r="O54">
        <f t="shared" ca="1" si="4"/>
        <v>-3.0669486447699431E-3</v>
      </c>
      <c r="Q54" s="2">
        <f t="shared" si="5"/>
        <v>41093.232423333335</v>
      </c>
    </row>
    <row r="55" spans="1:17">
      <c r="A55" s="56" t="s">
        <v>214</v>
      </c>
      <c r="B55" s="33"/>
      <c r="C55" s="30">
        <v>56126.636036666663</v>
      </c>
      <c r="D55" s="55">
        <v>1.0929013371061167E-3</v>
      </c>
      <c r="E55" s="33">
        <f t="shared" si="0"/>
        <v>9126.4953038256299</v>
      </c>
      <c r="F55">
        <f t="shared" si="7"/>
        <v>9126.5</v>
      </c>
      <c r="G55">
        <f t="shared" si="6"/>
        <v>-1.8660333371371962E-3</v>
      </c>
      <c r="K55">
        <f t="shared" si="8"/>
        <v>-1.8660333371371962E-3</v>
      </c>
      <c r="O55">
        <f t="shared" ca="1" si="4"/>
        <v>-3.0765632086725567E-3</v>
      </c>
      <c r="Q55" s="2">
        <f t="shared" si="5"/>
        <v>41108.136036666663</v>
      </c>
    </row>
    <row r="56" spans="1:17">
      <c r="A56" s="56" t="s">
        <v>214</v>
      </c>
      <c r="B56" s="33"/>
      <c r="C56" s="30">
        <v>56153.654630000005</v>
      </c>
      <c r="D56" s="55">
        <v>1.1596551175749802E-3</v>
      </c>
      <c r="E56" s="33">
        <f t="shared" si="0"/>
        <v>9194.4919590146619</v>
      </c>
      <c r="F56">
        <f t="shared" si="7"/>
        <v>9194.5</v>
      </c>
      <c r="G56">
        <f t="shared" si="6"/>
        <v>-3.1950999982655048E-3</v>
      </c>
      <c r="K56">
        <f t="shared" si="8"/>
        <v>-3.1950999982655048E-3</v>
      </c>
      <c r="O56">
        <f t="shared" ca="1" si="4"/>
        <v>-3.0939976178826298E-3</v>
      </c>
      <c r="Q56" s="2">
        <f t="shared" si="5"/>
        <v>41135.154630000005</v>
      </c>
    </row>
    <row r="57" spans="1:17">
      <c r="A57" s="51" t="s">
        <v>207</v>
      </c>
      <c r="B57" s="53" t="s">
        <v>34</v>
      </c>
      <c r="C57" s="52">
        <v>56396.237500000003</v>
      </c>
      <c r="D57" s="52" t="s">
        <v>69</v>
      </c>
      <c r="E57" s="33">
        <f t="shared" si="0"/>
        <v>9804.9909425350543</v>
      </c>
      <c r="F57">
        <f t="shared" si="7"/>
        <v>9805</v>
      </c>
      <c r="G57">
        <f t="shared" si="6"/>
        <v>-3.5989999960293062E-3</v>
      </c>
      <c r="K57">
        <f t="shared" si="8"/>
        <v>-3.5989999960293062E-3</v>
      </c>
      <c r="O57">
        <f t="shared" ca="1" si="4"/>
        <v>-3.2505227182171833E-3</v>
      </c>
      <c r="Q57" s="2">
        <f t="shared" si="5"/>
        <v>41377.737500000003</v>
      </c>
    </row>
    <row r="58" spans="1:17">
      <c r="A58" s="36" t="s">
        <v>58</v>
      </c>
      <c r="B58" s="37" t="s">
        <v>34</v>
      </c>
      <c r="C58" s="36">
        <v>56782.4637</v>
      </c>
      <c r="D58" s="36">
        <v>5.9999999999999995E-4</v>
      </c>
      <c r="E58" s="33">
        <f t="shared" si="0"/>
        <v>10776.991572707102</v>
      </c>
      <c r="F58">
        <f t="shared" si="7"/>
        <v>10777</v>
      </c>
      <c r="G58">
        <f t="shared" si="6"/>
        <v>-3.3486000029370189E-3</v>
      </c>
      <c r="K58">
        <f t="shared" si="8"/>
        <v>-3.3486000029370189E-3</v>
      </c>
      <c r="O58">
        <f t="shared" ca="1" si="4"/>
        <v>-3.4997322145729343E-3</v>
      </c>
      <c r="Q58" s="2">
        <f t="shared" si="5"/>
        <v>41763.9637</v>
      </c>
    </row>
    <row r="59" spans="1:17">
      <c r="A59" s="56" t="s">
        <v>215</v>
      </c>
      <c r="B59" s="33"/>
      <c r="C59" s="30">
        <v>57131.539700000001</v>
      </c>
      <c r="D59" s="30">
        <v>1.8E-3</v>
      </c>
      <c r="E59" s="33">
        <f t="shared" si="0"/>
        <v>11655.497722672953</v>
      </c>
      <c r="F59">
        <f t="shared" si="7"/>
        <v>11655.5</v>
      </c>
      <c r="G59">
        <f t="shared" si="6"/>
        <v>-9.0490000002318993E-4</v>
      </c>
      <c r="K59">
        <f t="shared" si="8"/>
        <v>-9.0490000002318993E-4</v>
      </c>
      <c r="O59">
        <f t="shared" ca="1" si="4"/>
        <v>-3.724969398264835E-3</v>
      </c>
      <c r="Q59" s="2">
        <f t="shared" si="5"/>
        <v>42113.039700000001</v>
      </c>
    </row>
    <row r="60" spans="1:17">
      <c r="A60" s="56" t="s">
        <v>215</v>
      </c>
      <c r="C60" s="10">
        <v>57514.387799999997</v>
      </c>
      <c r="D60" s="10">
        <v>2.5000000000000001E-3</v>
      </c>
      <c r="E60" s="33">
        <f t="shared" si="0"/>
        <v>12618.996818436444</v>
      </c>
      <c r="F60">
        <f t="shared" si="7"/>
        <v>12619</v>
      </c>
      <c r="G60">
        <f t="shared" si="6"/>
        <v>-1.2642000074265525E-3</v>
      </c>
      <c r="K60">
        <f t="shared" si="8"/>
        <v>-1.2642000074265525E-3</v>
      </c>
      <c r="O60">
        <f t="shared" ca="1" si="4"/>
        <v>-3.9719995934693261E-3</v>
      </c>
      <c r="Q60" s="2">
        <f t="shared" si="5"/>
        <v>42495.887799999997</v>
      </c>
    </row>
    <row r="61" spans="1:17">
      <c r="A61" s="56" t="s">
        <v>215</v>
      </c>
      <c r="C61" s="10">
        <v>57514.583200000001</v>
      </c>
      <c r="D61" s="10">
        <v>2E-3</v>
      </c>
      <c r="E61" s="33">
        <f t="shared" si="0"/>
        <v>12619.488574104858</v>
      </c>
      <c r="F61">
        <f t="shared" si="7"/>
        <v>12619.5</v>
      </c>
      <c r="G61">
        <f t="shared" si="6"/>
        <v>-4.5401000024867244E-3</v>
      </c>
      <c r="K61">
        <f t="shared" si="8"/>
        <v>-4.5401000024867244E-3</v>
      </c>
      <c r="O61">
        <f t="shared" ca="1" si="4"/>
        <v>-3.9721277876546947E-3</v>
      </c>
      <c r="Q61" s="2">
        <f t="shared" si="5"/>
        <v>42496.083200000001</v>
      </c>
    </row>
    <row r="62" spans="1:17">
      <c r="A62" s="56" t="s">
        <v>215</v>
      </c>
      <c r="C62" s="10">
        <v>57515.3776</v>
      </c>
      <c r="D62" s="10">
        <v>3.5000000000000001E-3</v>
      </c>
      <c r="E62" s="33">
        <f t="shared" si="0"/>
        <v>12621.487810046407</v>
      </c>
      <c r="F62">
        <f t="shared" si="7"/>
        <v>12621.5</v>
      </c>
      <c r="G62">
        <f t="shared" si="6"/>
        <v>-4.8437000004923902E-3</v>
      </c>
      <c r="K62">
        <f t="shared" si="8"/>
        <v>-4.8437000004923902E-3</v>
      </c>
      <c r="O62">
        <f t="shared" ca="1" si="4"/>
        <v>-3.9726405643961673E-3</v>
      </c>
      <c r="Q62" s="2">
        <f t="shared" si="5"/>
        <v>42496.8776</v>
      </c>
    </row>
    <row r="63" spans="1:17">
      <c r="A63" s="56" t="s">
        <v>215</v>
      </c>
      <c r="C63" s="10">
        <v>57515.577100000002</v>
      </c>
      <c r="D63" s="10">
        <v>4.0000000000000002E-4</v>
      </c>
      <c r="E63" s="33">
        <f t="shared" si="0"/>
        <v>12621.989884027202</v>
      </c>
      <c r="F63">
        <f t="shared" si="7"/>
        <v>12622</v>
      </c>
      <c r="G63">
        <f t="shared" si="6"/>
        <v>-4.0195999972638674E-3</v>
      </c>
      <c r="K63">
        <f t="shared" si="8"/>
        <v>-4.0195999972638674E-3</v>
      </c>
      <c r="O63">
        <f t="shared" ca="1" si="4"/>
        <v>-3.9727687585815359E-3</v>
      </c>
      <c r="Q63" s="2">
        <f t="shared" si="5"/>
        <v>42497.077100000002</v>
      </c>
    </row>
    <row r="64" spans="1:17">
      <c r="A64" s="56" t="s">
        <v>215</v>
      </c>
      <c r="C64" s="10">
        <v>57517.368999999999</v>
      </c>
      <c r="D64" s="10">
        <v>1.5E-3</v>
      </c>
      <c r="E64" s="33">
        <f t="shared" si="0"/>
        <v>12626.499489872695</v>
      </c>
      <c r="F64">
        <f t="shared" si="7"/>
        <v>12626.5</v>
      </c>
      <c r="G64">
        <f t="shared" si="6"/>
        <v>-2.027000009547919E-4</v>
      </c>
      <c r="K64">
        <f t="shared" si="8"/>
        <v>-2.027000009547919E-4</v>
      </c>
      <c r="O64">
        <f t="shared" ca="1" si="4"/>
        <v>-3.9739225062498489E-3</v>
      </c>
      <c r="Q64" s="2">
        <f t="shared" si="5"/>
        <v>42498.868999999999</v>
      </c>
    </row>
    <row r="65" spans="1:17">
      <c r="A65" s="56" t="s">
        <v>215</v>
      </c>
      <c r="C65" s="10">
        <v>57517.565399999999</v>
      </c>
      <c r="D65" s="10">
        <v>5.9999999999999995E-4</v>
      </c>
      <c r="E65" s="33">
        <f t="shared" si="0"/>
        <v>12626.993762202655</v>
      </c>
      <c r="F65">
        <f t="shared" si="7"/>
        <v>12627</v>
      </c>
      <c r="G65">
        <f t="shared" si="6"/>
        <v>-2.4786000067251734E-3</v>
      </c>
      <c r="K65">
        <f t="shared" si="8"/>
        <v>-2.4786000067251734E-3</v>
      </c>
      <c r="O65">
        <f t="shared" ca="1" si="4"/>
        <v>-3.9740507004352174E-3</v>
      </c>
      <c r="Q65" s="2">
        <f t="shared" si="5"/>
        <v>42499.065399999999</v>
      </c>
    </row>
    <row r="66" spans="1:17">
      <c r="C66" s="10"/>
      <c r="D66" s="10"/>
    </row>
    <row r="67" spans="1:17">
      <c r="C67" s="10"/>
      <c r="D67" s="10"/>
    </row>
    <row r="68" spans="1:17">
      <c r="C68" s="10"/>
      <c r="D68" s="10"/>
    </row>
    <row r="69" spans="1:17">
      <c r="C69" s="10"/>
      <c r="D69" s="10"/>
    </row>
    <row r="70" spans="1:17">
      <c r="C70" s="10"/>
      <c r="D70" s="10"/>
    </row>
    <row r="71" spans="1:17">
      <c r="C71" s="10"/>
      <c r="D71" s="10"/>
    </row>
    <row r="72" spans="1:17">
      <c r="C72" s="10"/>
      <c r="D72" s="10"/>
    </row>
    <row r="73" spans="1:17">
      <c r="C73" s="10"/>
      <c r="D73" s="10"/>
    </row>
    <row r="74" spans="1:17">
      <c r="C74" s="10"/>
      <c r="D74" s="10"/>
    </row>
    <row r="75" spans="1:17">
      <c r="C75" s="10"/>
      <c r="D75" s="10"/>
    </row>
    <row r="76" spans="1:17">
      <c r="C76" s="10"/>
      <c r="D76" s="10"/>
    </row>
    <row r="77" spans="1:17">
      <c r="C77" s="10"/>
      <c r="D77" s="10"/>
    </row>
    <row r="78" spans="1:17">
      <c r="C78" s="10"/>
      <c r="D78" s="10"/>
    </row>
    <row r="79" spans="1:17">
      <c r="C79" s="10"/>
      <c r="D79" s="10"/>
    </row>
    <row r="80" spans="1:17">
      <c r="C80" s="10"/>
      <c r="D80" s="10"/>
    </row>
    <row r="81" spans="3:4">
      <c r="C81" s="10"/>
      <c r="D81" s="10"/>
    </row>
    <row r="82" spans="3:4">
      <c r="C82" s="10"/>
      <c r="D82" s="10"/>
    </row>
    <row r="83" spans="3:4">
      <c r="C83" s="10"/>
      <c r="D83" s="10"/>
    </row>
    <row r="84" spans="3:4">
      <c r="C84" s="10"/>
      <c r="D84" s="10"/>
    </row>
    <row r="85" spans="3:4">
      <c r="C85" s="10"/>
      <c r="D85" s="10"/>
    </row>
    <row r="86" spans="3:4">
      <c r="C86" s="10"/>
      <c r="D86" s="10"/>
    </row>
    <row r="87" spans="3:4">
      <c r="C87" s="10"/>
      <c r="D87" s="10"/>
    </row>
    <row r="88" spans="3:4">
      <c r="C88" s="10"/>
      <c r="D88" s="10"/>
    </row>
    <row r="89" spans="3:4">
      <c r="C89" s="10"/>
      <c r="D89" s="10"/>
    </row>
    <row r="90" spans="3:4">
      <c r="C90" s="10"/>
      <c r="D90" s="10"/>
    </row>
    <row r="91" spans="3:4">
      <c r="C91" s="10"/>
      <c r="D91" s="10"/>
    </row>
    <row r="92" spans="3:4">
      <c r="C92" s="10"/>
      <c r="D92" s="10"/>
    </row>
    <row r="93" spans="3:4">
      <c r="C93" s="10"/>
      <c r="D93" s="10"/>
    </row>
    <row r="94" spans="3:4">
      <c r="C94" s="10"/>
      <c r="D94" s="10"/>
    </row>
    <row r="95" spans="3:4">
      <c r="C95" s="10"/>
      <c r="D95" s="10"/>
    </row>
    <row r="96" spans="3:4">
      <c r="C96" s="10"/>
      <c r="D96" s="10"/>
    </row>
    <row r="97" spans="3:4">
      <c r="C97" s="10"/>
      <c r="D97" s="10"/>
    </row>
    <row r="98" spans="3:4">
      <c r="C98" s="10"/>
      <c r="D98" s="10"/>
    </row>
    <row r="99" spans="3:4">
      <c r="C99" s="10"/>
      <c r="D99" s="10"/>
    </row>
    <row r="100" spans="3:4">
      <c r="C100" s="10"/>
      <c r="D100" s="10"/>
    </row>
    <row r="101" spans="3:4">
      <c r="C101" s="10"/>
      <c r="D101" s="10"/>
    </row>
    <row r="102" spans="3:4">
      <c r="C102" s="10"/>
      <c r="D102" s="10"/>
    </row>
    <row r="103" spans="3:4">
      <c r="C103" s="10"/>
      <c r="D103" s="10"/>
    </row>
    <row r="104" spans="3:4">
      <c r="C104" s="10"/>
      <c r="D104" s="10"/>
    </row>
    <row r="105" spans="3:4">
      <c r="C105" s="10"/>
      <c r="D105" s="10"/>
    </row>
    <row r="106" spans="3:4">
      <c r="C106" s="10"/>
      <c r="D106" s="10"/>
    </row>
    <row r="107" spans="3:4">
      <c r="C107" s="10"/>
      <c r="D107" s="10"/>
    </row>
    <row r="108" spans="3:4">
      <c r="C108" s="10"/>
      <c r="D108" s="10"/>
    </row>
    <row r="109" spans="3:4">
      <c r="C109" s="10"/>
      <c r="D109" s="10"/>
    </row>
    <row r="110" spans="3:4">
      <c r="C110" s="10"/>
      <c r="D110" s="10"/>
    </row>
    <row r="111" spans="3:4">
      <c r="C111" s="10"/>
      <c r="D111" s="10"/>
    </row>
    <row r="112" spans="3:4">
      <c r="C112" s="10"/>
      <c r="D112" s="10"/>
    </row>
    <row r="113" spans="3:4">
      <c r="C113" s="10"/>
      <c r="D113" s="10"/>
    </row>
    <row r="114" spans="3:4">
      <c r="C114" s="10"/>
      <c r="D114" s="10"/>
    </row>
    <row r="115" spans="3:4">
      <c r="C115" s="10"/>
      <c r="D115" s="10"/>
    </row>
    <row r="116" spans="3:4">
      <c r="C116" s="10"/>
      <c r="D116" s="10"/>
    </row>
    <row r="117" spans="3:4">
      <c r="C117" s="10"/>
      <c r="D117" s="10"/>
    </row>
    <row r="118" spans="3:4">
      <c r="C118" s="10"/>
      <c r="D118" s="10"/>
    </row>
    <row r="119" spans="3:4">
      <c r="C119" s="10"/>
      <c r="D119" s="10"/>
    </row>
    <row r="120" spans="3:4">
      <c r="C120" s="10"/>
      <c r="D120" s="10"/>
    </row>
    <row r="121" spans="3:4">
      <c r="C121" s="10"/>
      <c r="D121" s="10"/>
    </row>
    <row r="122" spans="3:4">
      <c r="C122" s="10"/>
      <c r="D122" s="10"/>
    </row>
    <row r="123" spans="3:4">
      <c r="C123" s="10"/>
      <c r="D123" s="10"/>
    </row>
    <row r="124" spans="3:4">
      <c r="C124" s="10"/>
      <c r="D124" s="10"/>
    </row>
    <row r="125" spans="3:4">
      <c r="C125" s="10"/>
      <c r="D125" s="10"/>
    </row>
    <row r="126" spans="3:4">
      <c r="C126" s="10"/>
      <c r="D126" s="10"/>
    </row>
    <row r="127" spans="3:4">
      <c r="C127" s="10"/>
      <c r="D127" s="10"/>
    </row>
    <row r="128" spans="3:4">
      <c r="C128" s="10"/>
      <c r="D128" s="10"/>
    </row>
    <row r="129" spans="3:4">
      <c r="C129" s="10"/>
      <c r="D129" s="10"/>
    </row>
    <row r="130" spans="3:4">
      <c r="C130" s="10"/>
      <c r="D130" s="10"/>
    </row>
    <row r="131" spans="3:4">
      <c r="C131" s="10"/>
      <c r="D131" s="10"/>
    </row>
    <row r="132" spans="3:4">
      <c r="C132" s="10"/>
      <c r="D132" s="10"/>
    </row>
    <row r="133" spans="3:4">
      <c r="C133" s="10"/>
      <c r="D133" s="10"/>
    </row>
    <row r="134" spans="3:4">
      <c r="C134" s="10"/>
      <c r="D134" s="10"/>
    </row>
    <row r="135" spans="3:4">
      <c r="C135" s="10"/>
      <c r="D135" s="10"/>
    </row>
    <row r="136" spans="3:4">
      <c r="C136" s="10"/>
      <c r="D136" s="10"/>
    </row>
    <row r="137" spans="3:4">
      <c r="C137" s="10"/>
      <c r="D137" s="10"/>
    </row>
    <row r="138" spans="3:4">
      <c r="C138" s="10"/>
      <c r="D138" s="10"/>
    </row>
    <row r="139" spans="3:4">
      <c r="C139" s="10"/>
      <c r="D139" s="10"/>
    </row>
    <row r="140" spans="3:4">
      <c r="C140" s="10"/>
      <c r="D140" s="10"/>
    </row>
    <row r="141" spans="3:4">
      <c r="C141" s="10"/>
      <c r="D141" s="10"/>
    </row>
    <row r="142" spans="3:4">
      <c r="C142" s="10"/>
      <c r="D142" s="10"/>
    </row>
    <row r="143" spans="3:4">
      <c r="C143" s="10"/>
      <c r="D143" s="10"/>
    </row>
    <row r="144" spans="3:4">
      <c r="C144" s="10"/>
      <c r="D144" s="10"/>
    </row>
    <row r="145" spans="3:4">
      <c r="C145" s="10"/>
      <c r="D145" s="10"/>
    </row>
    <row r="146" spans="3:4">
      <c r="C146" s="10"/>
      <c r="D146" s="10"/>
    </row>
    <row r="147" spans="3:4">
      <c r="C147" s="10"/>
      <c r="D147" s="10"/>
    </row>
    <row r="148" spans="3:4">
      <c r="C148" s="10"/>
      <c r="D148" s="10"/>
    </row>
    <row r="149" spans="3:4">
      <c r="C149" s="10"/>
      <c r="D149" s="10"/>
    </row>
    <row r="150" spans="3:4">
      <c r="C150" s="10"/>
      <c r="D150" s="10"/>
    </row>
    <row r="151" spans="3:4">
      <c r="C151" s="10"/>
      <c r="D151" s="10"/>
    </row>
    <row r="152" spans="3:4">
      <c r="C152" s="10"/>
      <c r="D152" s="10"/>
    </row>
    <row r="153" spans="3:4">
      <c r="C153" s="10"/>
      <c r="D153" s="10"/>
    </row>
    <row r="154" spans="3:4">
      <c r="C154" s="10"/>
      <c r="D154" s="10"/>
    </row>
    <row r="155" spans="3:4">
      <c r="C155" s="10"/>
      <c r="D155" s="10"/>
    </row>
    <row r="156" spans="3:4">
      <c r="C156" s="10"/>
      <c r="D156" s="10"/>
    </row>
    <row r="157" spans="3:4">
      <c r="C157" s="10"/>
      <c r="D157" s="10"/>
    </row>
    <row r="158" spans="3:4">
      <c r="C158" s="10"/>
      <c r="D158" s="10"/>
    </row>
    <row r="159" spans="3:4">
      <c r="C159" s="10"/>
      <c r="D159" s="10"/>
    </row>
    <row r="160" spans="3:4">
      <c r="C160" s="10"/>
      <c r="D160" s="10"/>
    </row>
    <row r="161" spans="3:4">
      <c r="C161" s="10"/>
      <c r="D161" s="10"/>
    </row>
    <row r="162" spans="3:4">
      <c r="C162" s="10"/>
      <c r="D162" s="10"/>
    </row>
    <row r="163" spans="3:4">
      <c r="C163" s="10"/>
      <c r="D163" s="10"/>
    </row>
    <row r="164" spans="3:4">
      <c r="C164" s="10"/>
      <c r="D164" s="10"/>
    </row>
    <row r="165" spans="3:4">
      <c r="C165" s="10"/>
      <c r="D165" s="10"/>
    </row>
    <row r="166" spans="3:4">
      <c r="C166" s="10"/>
      <c r="D166" s="10"/>
    </row>
    <row r="167" spans="3:4">
      <c r="C167" s="10"/>
      <c r="D167" s="10"/>
    </row>
    <row r="168" spans="3:4">
      <c r="C168" s="10"/>
      <c r="D168" s="10"/>
    </row>
    <row r="169" spans="3:4">
      <c r="C169" s="10"/>
      <c r="D169" s="10"/>
    </row>
    <row r="170" spans="3:4">
      <c r="C170" s="10"/>
      <c r="D170" s="10"/>
    </row>
    <row r="171" spans="3:4">
      <c r="C171" s="10"/>
      <c r="D171" s="10"/>
    </row>
    <row r="172" spans="3:4">
      <c r="C172" s="10"/>
      <c r="D172" s="10"/>
    </row>
    <row r="173" spans="3:4">
      <c r="C173" s="10"/>
      <c r="D173" s="10"/>
    </row>
    <row r="174" spans="3:4">
      <c r="C174" s="10"/>
      <c r="D174" s="10"/>
    </row>
    <row r="175" spans="3:4">
      <c r="C175" s="10"/>
      <c r="D175" s="10"/>
    </row>
    <row r="176" spans="3:4">
      <c r="C176" s="10"/>
      <c r="D176" s="10"/>
    </row>
    <row r="177" spans="3:4">
      <c r="C177" s="10"/>
      <c r="D177" s="10"/>
    </row>
    <row r="178" spans="3:4">
      <c r="C178" s="10"/>
      <c r="D178" s="10"/>
    </row>
    <row r="179" spans="3:4">
      <c r="C179" s="10"/>
      <c r="D179" s="10"/>
    </row>
    <row r="180" spans="3:4">
      <c r="C180" s="10"/>
      <c r="D180" s="10"/>
    </row>
    <row r="181" spans="3:4">
      <c r="C181" s="10"/>
      <c r="D181" s="10"/>
    </row>
    <row r="182" spans="3:4">
      <c r="C182" s="10"/>
      <c r="D182" s="10"/>
    </row>
    <row r="183" spans="3:4">
      <c r="C183" s="10"/>
      <c r="D183" s="10"/>
    </row>
    <row r="184" spans="3:4">
      <c r="C184" s="10"/>
      <c r="D184" s="10"/>
    </row>
    <row r="185" spans="3:4">
      <c r="C185" s="10"/>
      <c r="D185" s="10"/>
    </row>
    <row r="186" spans="3:4">
      <c r="C186" s="10"/>
      <c r="D186" s="10"/>
    </row>
    <row r="187" spans="3:4">
      <c r="C187" s="10"/>
      <c r="D187" s="10"/>
    </row>
    <row r="188" spans="3:4">
      <c r="C188" s="10"/>
      <c r="D188" s="10"/>
    </row>
    <row r="189" spans="3:4">
      <c r="C189" s="10"/>
      <c r="D189" s="10"/>
    </row>
    <row r="190" spans="3:4">
      <c r="C190" s="10"/>
      <c r="D190" s="10"/>
    </row>
    <row r="191" spans="3:4">
      <c r="C191" s="10"/>
      <c r="D191" s="10"/>
    </row>
    <row r="192" spans="3:4">
      <c r="C192" s="10"/>
      <c r="D192" s="10"/>
    </row>
    <row r="193" spans="3:4">
      <c r="C193" s="10"/>
      <c r="D193" s="10"/>
    </row>
    <row r="194" spans="3:4">
      <c r="C194" s="10"/>
      <c r="D194" s="10"/>
    </row>
    <row r="195" spans="3:4">
      <c r="C195" s="10"/>
      <c r="D195" s="10"/>
    </row>
    <row r="196" spans="3:4">
      <c r="C196" s="10"/>
      <c r="D196" s="10"/>
    </row>
    <row r="197" spans="3:4">
      <c r="C197" s="10"/>
      <c r="D197" s="10"/>
    </row>
    <row r="198" spans="3:4">
      <c r="C198" s="10"/>
      <c r="D198" s="10"/>
    </row>
    <row r="199" spans="3:4">
      <c r="C199" s="10"/>
      <c r="D199" s="10"/>
    </row>
    <row r="200" spans="3:4">
      <c r="C200" s="10"/>
      <c r="D200" s="10"/>
    </row>
    <row r="201" spans="3:4">
      <c r="C201" s="10"/>
      <c r="D201" s="10"/>
    </row>
    <row r="202" spans="3:4">
      <c r="C202" s="10"/>
      <c r="D202" s="10"/>
    </row>
    <row r="203" spans="3:4">
      <c r="C203" s="10"/>
      <c r="D203" s="10"/>
    </row>
    <row r="204" spans="3:4">
      <c r="C204" s="10"/>
      <c r="D204" s="10"/>
    </row>
    <row r="205" spans="3:4">
      <c r="C205" s="10"/>
      <c r="D205" s="10"/>
    </row>
    <row r="206" spans="3:4">
      <c r="C206" s="10"/>
      <c r="D206" s="10"/>
    </row>
    <row r="207" spans="3:4">
      <c r="C207" s="10"/>
      <c r="D207" s="10"/>
    </row>
    <row r="208" spans="3:4">
      <c r="C208" s="10"/>
      <c r="D208" s="10"/>
    </row>
    <row r="209" spans="3:4">
      <c r="C209" s="10"/>
      <c r="D209" s="10"/>
    </row>
    <row r="210" spans="3:4">
      <c r="C210" s="10"/>
      <c r="D210" s="10"/>
    </row>
    <row r="211" spans="3:4">
      <c r="C211" s="10"/>
      <c r="D211" s="10"/>
    </row>
    <row r="212" spans="3:4">
      <c r="C212" s="10"/>
      <c r="D212" s="10"/>
    </row>
    <row r="213" spans="3:4">
      <c r="C213" s="10"/>
      <c r="D213" s="10"/>
    </row>
    <row r="214" spans="3:4">
      <c r="C214" s="10"/>
      <c r="D214" s="10"/>
    </row>
    <row r="215" spans="3:4">
      <c r="C215" s="10"/>
      <c r="D215" s="10"/>
    </row>
    <row r="216" spans="3:4">
      <c r="C216" s="10"/>
      <c r="D216" s="10"/>
    </row>
    <row r="217" spans="3:4">
      <c r="C217" s="10"/>
      <c r="D217" s="10"/>
    </row>
    <row r="218" spans="3:4">
      <c r="C218" s="10"/>
      <c r="D218" s="10"/>
    </row>
    <row r="219" spans="3:4">
      <c r="C219" s="10"/>
      <c r="D219" s="10"/>
    </row>
    <row r="220" spans="3:4">
      <c r="C220" s="10"/>
      <c r="D220" s="10"/>
    </row>
    <row r="221" spans="3:4">
      <c r="C221" s="10"/>
      <c r="D221" s="10"/>
    </row>
    <row r="222" spans="3:4">
      <c r="C222" s="10"/>
      <c r="D222" s="10"/>
    </row>
    <row r="223" spans="3:4">
      <c r="C223" s="10"/>
      <c r="D223" s="10"/>
    </row>
    <row r="224" spans="3:4">
      <c r="C224" s="10"/>
      <c r="D224" s="10"/>
    </row>
    <row r="225" spans="3:4">
      <c r="C225" s="10"/>
      <c r="D225" s="10"/>
    </row>
    <row r="226" spans="3:4">
      <c r="C226" s="10"/>
      <c r="D226" s="10"/>
    </row>
    <row r="227" spans="3:4">
      <c r="C227" s="10"/>
      <c r="D227" s="10"/>
    </row>
    <row r="228" spans="3:4">
      <c r="C228" s="10"/>
      <c r="D228" s="10"/>
    </row>
    <row r="229" spans="3:4">
      <c r="C229" s="10"/>
      <c r="D229" s="10"/>
    </row>
    <row r="230" spans="3:4">
      <c r="C230" s="10"/>
      <c r="D230" s="10"/>
    </row>
    <row r="231" spans="3:4">
      <c r="C231" s="10"/>
      <c r="D231" s="10"/>
    </row>
    <row r="232" spans="3:4">
      <c r="C232" s="10"/>
      <c r="D232" s="10"/>
    </row>
    <row r="233" spans="3:4">
      <c r="C233" s="10"/>
      <c r="D233" s="10"/>
    </row>
    <row r="234" spans="3:4">
      <c r="C234" s="10"/>
      <c r="D234" s="10"/>
    </row>
    <row r="235" spans="3:4">
      <c r="C235" s="10"/>
      <c r="D235" s="10"/>
    </row>
    <row r="236" spans="3:4">
      <c r="C236" s="10"/>
      <c r="D236" s="10"/>
    </row>
    <row r="237" spans="3:4">
      <c r="C237" s="10"/>
      <c r="D237" s="10"/>
    </row>
    <row r="238" spans="3:4">
      <c r="C238" s="10"/>
      <c r="D238" s="10"/>
    </row>
    <row r="239" spans="3:4">
      <c r="C239" s="10"/>
      <c r="D239" s="10"/>
    </row>
    <row r="240" spans="3:4">
      <c r="C240" s="10"/>
      <c r="D240" s="10"/>
    </row>
    <row r="241" spans="3:4">
      <c r="C241" s="10"/>
      <c r="D241" s="10"/>
    </row>
    <row r="242" spans="3:4">
      <c r="C242" s="10"/>
      <c r="D242" s="10"/>
    </row>
    <row r="243" spans="3:4">
      <c r="C243" s="10"/>
      <c r="D243" s="10"/>
    </row>
    <row r="244" spans="3:4">
      <c r="C244" s="10"/>
      <c r="D244" s="10"/>
    </row>
    <row r="245" spans="3:4">
      <c r="C245" s="10"/>
      <c r="D245" s="10"/>
    </row>
    <row r="246" spans="3:4">
      <c r="C246" s="10"/>
      <c r="D246" s="10"/>
    </row>
    <row r="247" spans="3:4">
      <c r="C247" s="10"/>
      <c r="D247" s="10"/>
    </row>
    <row r="248" spans="3:4">
      <c r="C248" s="10"/>
      <c r="D248" s="10"/>
    </row>
    <row r="249" spans="3:4">
      <c r="C249" s="10"/>
      <c r="D249" s="10"/>
    </row>
    <row r="250" spans="3:4">
      <c r="C250" s="10"/>
      <c r="D250" s="10"/>
    </row>
    <row r="251" spans="3:4">
      <c r="C251" s="10"/>
      <c r="D251" s="10"/>
    </row>
    <row r="252" spans="3:4">
      <c r="C252" s="10"/>
      <c r="D252" s="10"/>
    </row>
    <row r="253" spans="3:4">
      <c r="C253" s="10"/>
      <c r="D253" s="10"/>
    </row>
    <row r="254" spans="3:4">
      <c r="C254" s="10"/>
      <c r="D254" s="10"/>
    </row>
    <row r="255" spans="3:4">
      <c r="C255" s="10"/>
      <c r="D255" s="10"/>
    </row>
    <row r="256" spans="3:4">
      <c r="C256" s="10"/>
      <c r="D256" s="10"/>
    </row>
    <row r="257" spans="3:4">
      <c r="C257" s="10"/>
      <c r="D257" s="10"/>
    </row>
    <row r="258" spans="3:4">
      <c r="C258" s="10"/>
      <c r="D258" s="10"/>
    </row>
    <row r="259" spans="3:4">
      <c r="C259" s="10"/>
      <c r="D259" s="10"/>
    </row>
    <row r="260" spans="3:4">
      <c r="C260" s="10"/>
      <c r="D260" s="10"/>
    </row>
    <row r="261" spans="3:4">
      <c r="C261" s="10"/>
      <c r="D261" s="10"/>
    </row>
    <row r="262" spans="3:4">
      <c r="C262" s="10"/>
      <c r="D262" s="10"/>
    </row>
    <row r="263" spans="3:4">
      <c r="C263" s="10"/>
      <c r="D263" s="10"/>
    </row>
    <row r="264" spans="3:4">
      <c r="C264" s="10"/>
      <c r="D264" s="10"/>
    </row>
    <row r="265" spans="3:4">
      <c r="C265" s="10"/>
      <c r="D265" s="10"/>
    </row>
    <row r="266" spans="3:4">
      <c r="C266" s="10"/>
      <c r="D266" s="10"/>
    </row>
    <row r="267" spans="3:4">
      <c r="C267" s="10"/>
      <c r="D267" s="10"/>
    </row>
    <row r="268" spans="3:4">
      <c r="C268" s="10"/>
      <c r="D268" s="10"/>
    </row>
    <row r="269" spans="3:4">
      <c r="C269" s="10"/>
      <c r="D269" s="10"/>
    </row>
    <row r="270" spans="3:4">
      <c r="C270" s="10"/>
      <c r="D270" s="10"/>
    </row>
    <row r="271" spans="3:4">
      <c r="C271" s="10"/>
      <c r="D271" s="10"/>
    </row>
    <row r="272" spans="3:4">
      <c r="C272" s="10"/>
      <c r="D272" s="10"/>
    </row>
    <row r="273" spans="3:4">
      <c r="C273" s="10"/>
      <c r="D273" s="10"/>
    </row>
    <row r="274" spans="3:4">
      <c r="C274" s="10"/>
      <c r="D274" s="10"/>
    </row>
    <row r="275" spans="3:4">
      <c r="C275" s="10"/>
      <c r="D275" s="10"/>
    </row>
    <row r="276" spans="3:4">
      <c r="C276" s="10"/>
      <c r="D276" s="10"/>
    </row>
    <row r="277" spans="3:4">
      <c r="C277" s="10"/>
      <c r="D277" s="10"/>
    </row>
    <row r="278" spans="3:4">
      <c r="C278" s="10"/>
      <c r="D278" s="10"/>
    </row>
    <row r="279" spans="3:4">
      <c r="C279" s="10"/>
      <c r="D279" s="10"/>
    </row>
    <row r="280" spans="3:4">
      <c r="C280" s="10"/>
      <c r="D280" s="10"/>
    </row>
    <row r="281" spans="3:4">
      <c r="C281" s="10"/>
      <c r="D281" s="10"/>
    </row>
    <row r="282" spans="3:4">
      <c r="C282" s="10"/>
      <c r="D282" s="10"/>
    </row>
    <row r="283" spans="3:4">
      <c r="C283" s="10"/>
      <c r="D283" s="10"/>
    </row>
    <row r="284" spans="3:4">
      <c r="C284" s="10"/>
      <c r="D284" s="10"/>
    </row>
    <row r="285" spans="3:4">
      <c r="C285" s="10"/>
      <c r="D285" s="10"/>
    </row>
    <row r="286" spans="3:4">
      <c r="C286" s="10"/>
      <c r="D286" s="10"/>
    </row>
    <row r="287" spans="3:4">
      <c r="C287" s="10"/>
      <c r="D287" s="10"/>
    </row>
    <row r="288" spans="3:4">
      <c r="C288" s="10"/>
      <c r="D288" s="10"/>
    </row>
    <row r="289" spans="3:4">
      <c r="C289" s="10"/>
      <c r="D289" s="10"/>
    </row>
    <row r="290" spans="3:4">
      <c r="C290" s="10"/>
      <c r="D290" s="10"/>
    </row>
    <row r="291" spans="3:4">
      <c r="C291" s="10"/>
      <c r="D291" s="10"/>
    </row>
    <row r="292" spans="3:4">
      <c r="C292" s="10"/>
      <c r="D292" s="10"/>
    </row>
    <row r="293" spans="3:4">
      <c r="C293" s="10"/>
      <c r="D293" s="10"/>
    </row>
    <row r="294" spans="3:4">
      <c r="C294" s="10"/>
      <c r="D294" s="10"/>
    </row>
    <row r="295" spans="3:4">
      <c r="C295" s="10"/>
      <c r="D295" s="10"/>
    </row>
    <row r="296" spans="3:4">
      <c r="C296" s="10"/>
      <c r="D296" s="10"/>
    </row>
    <row r="297" spans="3:4">
      <c r="C297" s="10"/>
      <c r="D297" s="10"/>
    </row>
    <row r="298" spans="3:4">
      <c r="C298" s="10"/>
      <c r="D298" s="10"/>
    </row>
    <row r="299" spans="3:4">
      <c r="C299" s="10"/>
      <c r="D299" s="10"/>
    </row>
    <row r="300" spans="3:4">
      <c r="C300" s="10"/>
      <c r="D300" s="10"/>
    </row>
    <row r="301" spans="3:4">
      <c r="C301" s="10"/>
      <c r="D301" s="10"/>
    </row>
    <row r="302" spans="3:4">
      <c r="C302" s="10"/>
      <c r="D302" s="10"/>
    </row>
    <row r="303" spans="3:4">
      <c r="C303" s="10"/>
      <c r="D303" s="10"/>
    </row>
    <row r="304" spans="3:4">
      <c r="C304" s="10"/>
      <c r="D304" s="10"/>
    </row>
    <row r="305" spans="3:4">
      <c r="C305" s="10"/>
      <c r="D305" s="10"/>
    </row>
    <row r="306" spans="3:4">
      <c r="C306" s="10"/>
      <c r="D306" s="10"/>
    </row>
    <row r="307" spans="3:4">
      <c r="C307" s="10"/>
      <c r="D307" s="10"/>
    </row>
    <row r="308" spans="3:4">
      <c r="C308" s="10"/>
      <c r="D308" s="10"/>
    </row>
    <row r="309" spans="3:4">
      <c r="C309" s="10"/>
      <c r="D309" s="10"/>
    </row>
    <row r="310" spans="3:4">
      <c r="C310" s="10"/>
      <c r="D310" s="10"/>
    </row>
    <row r="311" spans="3:4">
      <c r="C311" s="10"/>
      <c r="D311" s="10"/>
    </row>
    <row r="312" spans="3:4">
      <c r="C312" s="10"/>
      <c r="D312" s="10"/>
    </row>
    <row r="313" spans="3:4">
      <c r="C313" s="10"/>
      <c r="D313" s="10"/>
    </row>
    <row r="314" spans="3:4">
      <c r="C314" s="10"/>
      <c r="D314" s="10"/>
    </row>
    <row r="315" spans="3:4">
      <c r="C315" s="10"/>
      <c r="D315" s="10"/>
    </row>
    <row r="316" spans="3:4">
      <c r="C316" s="10"/>
      <c r="D316" s="10"/>
    </row>
    <row r="317" spans="3:4">
      <c r="C317" s="10"/>
      <c r="D317" s="10"/>
    </row>
    <row r="318" spans="3:4">
      <c r="C318" s="10"/>
      <c r="D318" s="10"/>
    </row>
    <row r="319" spans="3:4">
      <c r="C319" s="10"/>
      <c r="D319" s="10"/>
    </row>
    <row r="320" spans="3:4">
      <c r="C320" s="10"/>
      <c r="D320" s="10"/>
    </row>
    <row r="321" spans="3:4">
      <c r="C321" s="10"/>
      <c r="D321" s="10"/>
    </row>
    <row r="322" spans="3:4">
      <c r="C322" s="10"/>
      <c r="D322" s="10"/>
    </row>
    <row r="323" spans="3:4">
      <c r="C323" s="10"/>
      <c r="D323" s="10"/>
    </row>
    <row r="324" spans="3:4">
      <c r="C324" s="10"/>
      <c r="D324" s="10"/>
    </row>
    <row r="325" spans="3:4">
      <c r="C325" s="10"/>
      <c r="D325" s="10"/>
    </row>
    <row r="326" spans="3:4">
      <c r="C326" s="10"/>
      <c r="D326" s="10"/>
    </row>
    <row r="327" spans="3:4">
      <c r="C327" s="10"/>
      <c r="D327" s="10"/>
    </row>
    <row r="328" spans="3:4">
      <c r="C328" s="10"/>
      <c r="D328" s="10"/>
    </row>
    <row r="329" spans="3:4">
      <c r="C329" s="10"/>
      <c r="D329" s="10"/>
    </row>
    <row r="330" spans="3:4">
      <c r="C330" s="10"/>
      <c r="D330" s="10"/>
    </row>
    <row r="331" spans="3:4">
      <c r="C331" s="10"/>
      <c r="D331" s="10"/>
    </row>
    <row r="332" spans="3:4">
      <c r="C332" s="10"/>
      <c r="D332" s="10"/>
    </row>
    <row r="333" spans="3:4">
      <c r="C333" s="10"/>
      <c r="D333" s="10"/>
    </row>
    <row r="334" spans="3:4">
      <c r="C334" s="10"/>
      <c r="D334" s="10"/>
    </row>
    <row r="335" spans="3:4">
      <c r="C335" s="10"/>
      <c r="D335" s="10"/>
    </row>
    <row r="336" spans="3:4">
      <c r="C336" s="10"/>
      <c r="D336" s="10"/>
    </row>
    <row r="337" spans="3:4">
      <c r="C337" s="10"/>
      <c r="D337" s="10"/>
    </row>
    <row r="338" spans="3:4">
      <c r="C338" s="10"/>
      <c r="D338" s="10"/>
    </row>
    <row r="339" spans="3:4">
      <c r="C339" s="10"/>
      <c r="D339" s="10"/>
    </row>
    <row r="340" spans="3:4">
      <c r="C340" s="10"/>
      <c r="D340" s="10"/>
    </row>
    <row r="341" spans="3:4">
      <c r="C341" s="10"/>
      <c r="D341" s="10"/>
    </row>
    <row r="342" spans="3:4">
      <c r="C342" s="10"/>
      <c r="D342" s="10"/>
    </row>
    <row r="343" spans="3:4">
      <c r="C343" s="10"/>
      <c r="D343" s="10"/>
    </row>
    <row r="344" spans="3:4">
      <c r="C344" s="10"/>
      <c r="D344" s="10"/>
    </row>
    <row r="345" spans="3:4">
      <c r="C345" s="10"/>
      <c r="D345" s="10"/>
    </row>
    <row r="346" spans="3:4">
      <c r="C346" s="10"/>
      <c r="D346" s="10"/>
    </row>
    <row r="347" spans="3:4">
      <c r="C347" s="10"/>
      <c r="D347" s="10"/>
    </row>
    <row r="348" spans="3:4">
      <c r="C348" s="10"/>
      <c r="D348" s="10"/>
    </row>
    <row r="349" spans="3:4">
      <c r="C349" s="10"/>
      <c r="D349" s="10"/>
    </row>
    <row r="350" spans="3:4">
      <c r="C350" s="10"/>
      <c r="D350" s="10"/>
    </row>
    <row r="351" spans="3:4">
      <c r="C351" s="10"/>
      <c r="D351" s="10"/>
    </row>
    <row r="352" spans="3:4">
      <c r="C352" s="10"/>
      <c r="D352" s="10"/>
    </row>
    <row r="353" spans="3:4">
      <c r="C353" s="10"/>
      <c r="D353" s="10"/>
    </row>
    <row r="354" spans="3:4">
      <c r="C354" s="10"/>
      <c r="D354" s="10"/>
    </row>
    <row r="355" spans="3:4">
      <c r="C355" s="10"/>
      <c r="D355" s="10"/>
    </row>
    <row r="356" spans="3:4">
      <c r="C356" s="10"/>
      <c r="D356" s="10"/>
    </row>
    <row r="357" spans="3:4">
      <c r="C357" s="10"/>
      <c r="D357" s="10"/>
    </row>
    <row r="358" spans="3:4">
      <c r="C358" s="10"/>
      <c r="D358" s="10"/>
    </row>
    <row r="359" spans="3:4">
      <c r="C359" s="10"/>
      <c r="D359" s="10"/>
    </row>
    <row r="360" spans="3:4">
      <c r="C360" s="10"/>
      <c r="D360" s="10"/>
    </row>
    <row r="361" spans="3:4">
      <c r="C361" s="10"/>
      <c r="D361" s="10"/>
    </row>
    <row r="362" spans="3:4">
      <c r="C362" s="10"/>
      <c r="D362" s="10"/>
    </row>
    <row r="363" spans="3:4">
      <c r="C363" s="10"/>
      <c r="D363" s="10"/>
    </row>
    <row r="364" spans="3:4">
      <c r="C364" s="10"/>
      <c r="D364" s="10"/>
    </row>
    <row r="365" spans="3:4">
      <c r="C365" s="10"/>
      <c r="D365" s="10"/>
    </row>
    <row r="366" spans="3:4">
      <c r="C366" s="10"/>
      <c r="D366" s="10"/>
    </row>
    <row r="367" spans="3:4">
      <c r="C367" s="10"/>
      <c r="D367" s="10"/>
    </row>
    <row r="368" spans="3:4">
      <c r="C368" s="10"/>
      <c r="D368" s="10"/>
    </row>
    <row r="369" spans="3:4">
      <c r="C369" s="10"/>
      <c r="D369" s="10"/>
    </row>
    <row r="370" spans="3:4">
      <c r="C370" s="10"/>
      <c r="D370" s="10"/>
    </row>
    <row r="371" spans="3:4">
      <c r="C371" s="10"/>
      <c r="D371" s="10"/>
    </row>
    <row r="372" spans="3:4">
      <c r="C372" s="10"/>
      <c r="D372" s="10"/>
    </row>
    <row r="373" spans="3:4">
      <c r="C373" s="10"/>
      <c r="D373" s="10"/>
    </row>
    <row r="374" spans="3:4">
      <c r="C374" s="10"/>
      <c r="D374" s="10"/>
    </row>
    <row r="375" spans="3:4">
      <c r="C375" s="10"/>
      <c r="D375" s="10"/>
    </row>
    <row r="376" spans="3:4">
      <c r="C376" s="10"/>
      <c r="D376" s="10"/>
    </row>
    <row r="377" spans="3:4">
      <c r="C377" s="10"/>
      <c r="D377" s="10"/>
    </row>
    <row r="378" spans="3:4">
      <c r="C378" s="10"/>
      <c r="D378" s="10"/>
    </row>
    <row r="379" spans="3:4">
      <c r="C379" s="10"/>
      <c r="D379" s="10"/>
    </row>
    <row r="380" spans="3:4">
      <c r="C380" s="10"/>
      <c r="D380" s="10"/>
    </row>
    <row r="381" spans="3:4">
      <c r="C381" s="10"/>
      <c r="D381" s="10"/>
    </row>
    <row r="382" spans="3:4">
      <c r="C382" s="10"/>
      <c r="D382" s="10"/>
    </row>
    <row r="383" spans="3:4">
      <c r="C383" s="10"/>
      <c r="D383" s="10"/>
    </row>
    <row r="384" spans="3:4">
      <c r="C384" s="10"/>
      <c r="D384" s="10"/>
    </row>
    <row r="385" spans="3:4">
      <c r="C385" s="10"/>
      <c r="D385" s="10"/>
    </row>
    <row r="386" spans="3:4">
      <c r="C386" s="10"/>
      <c r="D386" s="10"/>
    </row>
    <row r="387" spans="3:4">
      <c r="C387" s="10"/>
      <c r="D387" s="10"/>
    </row>
    <row r="388" spans="3:4">
      <c r="C388" s="10"/>
      <c r="D388" s="10"/>
    </row>
    <row r="389" spans="3:4">
      <c r="C389" s="10"/>
      <c r="D389" s="10"/>
    </row>
    <row r="390" spans="3:4">
      <c r="C390" s="10"/>
      <c r="D390" s="10"/>
    </row>
    <row r="391" spans="3:4">
      <c r="C391" s="10"/>
      <c r="D391" s="10"/>
    </row>
    <row r="392" spans="3:4">
      <c r="C392" s="10"/>
      <c r="D392" s="10"/>
    </row>
    <row r="393" spans="3:4">
      <c r="C393" s="10"/>
      <c r="D393" s="10"/>
    </row>
    <row r="394" spans="3:4">
      <c r="C394" s="10"/>
      <c r="D394" s="10"/>
    </row>
    <row r="395" spans="3:4">
      <c r="C395" s="10"/>
      <c r="D395" s="10"/>
    </row>
    <row r="396" spans="3:4">
      <c r="C396" s="10"/>
      <c r="D396" s="10"/>
    </row>
    <row r="397" spans="3:4">
      <c r="C397" s="10"/>
      <c r="D397" s="10"/>
    </row>
    <row r="398" spans="3:4">
      <c r="C398" s="10"/>
      <c r="D398" s="10"/>
    </row>
    <row r="399" spans="3:4">
      <c r="C399" s="10"/>
      <c r="D399" s="10"/>
    </row>
    <row r="400" spans="3:4">
      <c r="C400" s="10"/>
      <c r="D400" s="10"/>
    </row>
    <row r="401" spans="3:4">
      <c r="C401" s="10"/>
      <c r="D401" s="10"/>
    </row>
    <row r="402" spans="3:4">
      <c r="C402" s="10"/>
      <c r="D402" s="10"/>
    </row>
    <row r="403" spans="3:4">
      <c r="C403" s="10"/>
      <c r="D403" s="10"/>
    </row>
    <row r="404" spans="3:4">
      <c r="C404" s="10"/>
      <c r="D404" s="10"/>
    </row>
    <row r="405" spans="3:4">
      <c r="C405" s="10"/>
      <c r="D405" s="10"/>
    </row>
    <row r="406" spans="3:4">
      <c r="C406" s="10"/>
      <c r="D406" s="10"/>
    </row>
    <row r="407" spans="3:4">
      <c r="C407" s="10"/>
      <c r="D407" s="10"/>
    </row>
    <row r="408" spans="3:4">
      <c r="C408" s="10"/>
      <c r="D408" s="10"/>
    </row>
    <row r="409" spans="3:4">
      <c r="C409" s="10"/>
      <c r="D409" s="10"/>
    </row>
    <row r="410" spans="3:4">
      <c r="C410" s="10"/>
      <c r="D410" s="10"/>
    </row>
    <row r="411" spans="3:4">
      <c r="C411" s="10"/>
      <c r="D411" s="10"/>
    </row>
    <row r="412" spans="3:4">
      <c r="C412" s="10"/>
      <c r="D412" s="10"/>
    </row>
    <row r="413" spans="3:4">
      <c r="C413" s="10"/>
      <c r="D413" s="10"/>
    </row>
    <row r="414" spans="3:4">
      <c r="C414" s="10"/>
      <c r="D414" s="10"/>
    </row>
    <row r="415" spans="3:4">
      <c r="C415" s="10"/>
      <c r="D415" s="10"/>
    </row>
    <row r="416" spans="3:4">
      <c r="C416" s="10"/>
      <c r="D416" s="10"/>
    </row>
    <row r="417" spans="3:4">
      <c r="C417" s="10"/>
      <c r="D417" s="10"/>
    </row>
    <row r="418" spans="3:4">
      <c r="C418" s="10"/>
      <c r="D418" s="10"/>
    </row>
    <row r="419" spans="3:4">
      <c r="C419" s="10"/>
      <c r="D419" s="10"/>
    </row>
    <row r="420" spans="3:4">
      <c r="C420" s="10"/>
      <c r="D420" s="10"/>
    </row>
    <row r="421" spans="3:4">
      <c r="C421" s="10"/>
      <c r="D421" s="10"/>
    </row>
    <row r="422" spans="3:4">
      <c r="C422" s="10"/>
      <c r="D422" s="10"/>
    </row>
    <row r="423" spans="3:4">
      <c r="C423" s="10"/>
      <c r="D423" s="10"/>
    </row>
    <row r="424" spans="3:4">
      <c r="C424" s="10"/>
      <c r="D424" s="10"/>
    </row>
    <row r="425" spans="3:4">
      <c r="C425" s="10"/>
      <c r="D425" s="10"/>
    </row>
    <row r="426" spans="3:4">
      <c r="C426" s="10"/>
      <c r="D426" s="10"/>
    </row>
    <row r="427" spans="3:4">
      <c r="C427" s="10"/>
      <c r="D427" s="10"/>
    </row>
    <row r="428" spans="3:4">
      <c r="C428" s="10"/>
      <c r="D428" s="10"/>
    </row>
    <row r="429" spans="3:4">
      <c r="C429" s="10"/>
      <c r="D429" s="10"/>
    </row>
    <row r="430" spans="3:4">
      <c r="C430" s="10"/>
      <c r="D430" s="10"/>
    </row>
    <row r="431" spans="3:4">
      <c r="C431" s="10"/>
      <c r="D431" s="10"/>
    </row>
    <row r="432" spans="3:4">
      <c r="C432" s="10"/>
      <c r="D432" s="10"/>
    </row>
    <row r="433" spans="3:4">
      <c r="C433" s="10"/>
      <c r="D433" s="10"/>
    </row>
    <row r="434" spans="3:4">
      <c r="C434" s="10"/>
      <c r="D434" s="10"/>
    </row>
    <row r="435" spans="3:4">
      <c r="C435" s="10"/>
      <c r="D435" s="10"/>
    </row>
    <row r="436" spans="3:4">
      <c r="C436" s="10"/>
      <c r="D436" s="10"/>
    </row>
    <row r="437" spans="3:4">
      <c r="C437" s="10"/>
      <c r="D437" s="10"/>
    </row>
    <row r="438" spans="3:4">
      <c r="C438" s="10"/>
      <c r="D438" s="10"/>
    </row>
    <row r="439" spans="3:4">
      <c r="C439" s="10"/>
      <c r="D439" s="10"/>
    </row>
    <row r="440" spans="3:4">
      <c r="C440" s="10"/>
      <c r="D440" s="10"/>
    </row>
    <row r="441" spans="3:4">
      <c r="C441" s="10"/>
      <c r="D441" s="10"/>
    </row>
    <row r="442" spans="3:4">
      <c r="C442" s="10"/>
      <c r="D442" s="10"/>
    </row>
    <row r="443" spans="3:4">
      <c r="C443" s="10"/>
      <c r="D443" s="10"/>
    </row>
    <row r="444" spans="3:4">
      <c r="C444" s="10"/>
      <c r="D444" s="10"/>
    </row>
    <row r="445" spans="3:4">
      <c r="C445" s="10"/>
      <c r="D445" s="10"/>
    </row>
    <row r="446" spans="3:4">
      <c r="C446" s="10"/>
      <c r="D446" s="10"/>
    </row>
    <row r="447" spans="3:4">
      <c r="C447" s="10"/>
      <c r="D447" s="10"/>
    </row>
    <row r="448" spans="3:4">
      <c r="C448" s="10"/>
      <c r="D448" s="10"/>
    </row>
    <row r="449" spans="3:4">
      <c r="C449" s="10"/>
      <c r="D449" s="10"/>
    </row>
    <row r="450" spans="3:4">
      <c r="C450" s="10"/>
      <c r="D450" s="10"/>
    </row>
    <row r="451" spans="3:4">
      <c r="C451" s="10"/>
      <c r="D451" s="10"/>
    </row>
    <row r="452" spans="3:4">
      <c r="C452" s="10"/>
      <c r="D452" s="10"/>
    </row>
    <row r="453" spans="3:4">
      <c r="C453" s="10"/>
      <c r="D453" s="10"/>
    </row>
    <row r="454" spans="3:4">
      <c r="C454" s="10"/>
      <c r="D454" s="10"/>
    </row>
    <row r="455" spans="3:4">
      <c r="C455" s="10"/>
      <c r="D455" s="10"/>
    </row>
    <row r="456" spans="3:4">
      <c r="C456" s="10"/>
      <c r="D456" s="10"/>
    </row>
    <row r="457" spans="3:4">
      <c r="C457" s="10"/>
      <c r="D457" s="10"/>
    </row>
    <row r="458" spans="3:4">
      <c r="C458" s="10"/>
      <c r="D458" s="10"/>
    </row>
    <row r="459" spans="3:4">
      <c r="C459" s="10"/>
      <c r="D459" s="10"/>
    </row>
    <row r="460" spans="3:4">
      <c r="C460" s="10"/>
      <c r="D460" s="10"/>
    </row>
    <row r="461" spans="3:4">
      <c r="C461" s="10"/>
      <c r="D461" s="10"/>
    </row>
    <row r="462" spans="3:4">
      <c r="C462" s="10"/>
      <c r="D462" s="10"/>
    </row>
    <row r="463" spans="3:4">
      <c r="C463" s="10"/>
      <c r="D463" s="10"/>
    </row>
    <row r="464" spans="3:4">
      <c r="C464" s="10"/>
      <c r="D464" s="10"/>
    </row>
    <row r="465" spans="3:4">
      <c r="C465" s="10"/>
      <c r="D465" s="10"/>
    </row>
    <row r="466" spans="3:4">
      <c r="C466" s="10"/>
      <c r="D466" s="10"/>
    </row>
    <row r="467" spans="3:4">
      <c r="C467" s="10"/>
      <c r="D467" s="10"/>
    </row>
    <row r="468" spans="3:4">
      <c r="C468" s="10"/>
      <c r="D468" s="10"/>
    </row>
    <row r="469" spans="3:4">
      <c r="C469" s="10"/>
      <c r="D469" s="10"/>
    </row>
    <row r="470" spans="3:4">
      <c r="C470" s="10"/>
      <c r="D470" s="10"/>
    </row>
    <row r="471" spans="3:4">
      <c r="C471" s="10"/>
      <c r="D471" s="10"/>
    </row>
    <row r="472" spans="3:4">
      <c r="C472" s="10"/>
      <c r="D472" s="10"/>
    </row>
    <row r="473" spans="3:4">
      <c r="C473" s="10"/>
      <c r="D473" s="10"/>
    </row>
    <row r="474" spans="3:4">
      <c r="C474" s="10"/>
      <c r="D474" s="10"/>
    </row>
    <row r="475" spans="3:4">
      <c r="C475" s="10"/>
      <c r="D475" s="10"/>
    </row>
    <row r="476" spans="3:4">
      <c r="C476" s="10"/>
      <c r="D476" s="10"/>
    </row>
    <row r="477" spans="3:4">
      <c r="C477" s="10"/>
      <c r="D477" s="10"/>
    </row>
    <row r="478" spans="3:4">
      <c r="C478" s="10"/>
      <c r="D478" s="10"/>
    </row>
    <row r="479" spans="3:4">
      <c r="C479" s="10"/>
      <c r="D479" s="10"/>
    </row>
    <row r="480" spans="3:4">
      <c r="C480" s="10"/>
      <c r="D480" s="10"/>
    </row>
    <row r="481" spans="3:4">
      <c r="C481" s="10"/>
      <c r="D481" s="10"/>
    </row>
    <row r="482" spans="3:4">
      <c r="C482" s="10"/>
      <c r="D482" s="10"/>
    </row>
    <row r="483" spans="3:4">
      <c r="C483" s="10"/>
      <c r="D483" s="10"/>
    </row>
    <row r="484" spans="3:4">
      <c r="C484" s="10"/>
      <c r="D484" s="10"/>
    </row>
    <row r="485" spans="3:4">
      <c r="C485" s="10"/>
      <c r="D485" s="10"/>
    </row>
    <row r="486" spans="3:4">
      <c r="C486" s="10"/>
      <c r="D486" s="10"/>
    </row>
    <row r="487" spans="3:4">
      <c r="C487" s="10"/>
      <c r="D487" s="10"/>
    </row>
    <row r="488" spans="3:4">
      <c r="C488" s="10"/>
      <c r="D488" s="10"/>
    </row>
    <row r="489" spans="3:4">
      <c r="C489" s="10"/>
      <c r="D489" s="10"/>
    </row>
    <row r="490" spans="3:4">
      <c r="C490" s="10"/>
      <c r="D490" s="10"/>
    </row>
    <row r="491" spans="3:4">
      <c r="C491" s="10"/>
      <c r="D491" s="10"/>
    </row>
    <row r="492" spans="3:4">
      <c r="C492" s="10"/>
      <c r="D492" s="10"/>
    </row>
    <row r="493" spans="3:4">
      <c r="C493" s="10"/>
      <c r="D493" s="10"/>
    </row>
    <row r="494" spans="3:4">
      <c r="C494" s="10"/>
      <c r="D494" s="10"/>
    </row>
    <row r="495" spans="3:4">
      <c r="C495" s="10"/>
      <c r="D495" s="10"/>
    </row>
    <row r="496" spans="3:4">
      <c r="C496" s="10"/>
      <c r="D496" s="10"/>
    </row>
    <row r="497" spans="3:4">
      <c r="C497" s="10"/>
      <c r="D497" s="10"/>
    </row>
    <row r="498" spans="3:4">
      <c r="C498" s="10"/>
      <c r="D498" s="10"/>
    </row>
    <row r="499" spans="3:4">
      <c r="C499" s="10"/>
      <c r="D499" s="10"/>
    </row>
    <row r="500" spans="3:4">
      <c r="C500" s="10"/>
      <c r="D500" s="10"/>
    </row>
    <row r="501" spans="3:4">
      <c r="C501" s="10"/>
      <c r="D501" s="10"/>
    </row>
    <row r="502" spans="3:4">
      <c r="C502" s="10"/>
      <c r="D502" s="10"/>
    </row>
    <row r="503" spans="3:4">
      <c r="C503" s="10"/>
      <c r="D503" s="10"/>
    </row>
    <row r="504" spans="3:4">
      <c r="C504" s="10"/>
      <c r="D504" s="10"/>
    </row>
    <row r="505" spans="3:4">
      <c r="C505" s="10"/>
      <c r="D505" s="10"/>
    </row>
    <row r="506" spans="3:4">
      <c r="C506" s="10"/>
      <c r="D506" s="10"/>
    </row>
    <row r="507" spans="3:4">
      <c r="C507" s="10"/>
      <c r="D507" s="10"/>
    </row>
    <row r="508" spans="3:4">
      <c r="C508" s="10"/>
      <c r="D508" s="10"/>
    </row>
    <row r="509" spans="3:4">
      <c r="C509" s="10"/>
      <c r="D509" s="10"/>
    </row>
    <row r="510" spans="3:4">
      <c r="C510" s="10"/>
      <c r="D510" s="10"/>
    </row>
    <row r="511" spans="3:4">
      <c r="C511" s="10"/>
      <c r="D511" s="10"/>
    </row>
    <row r="512" spans="3:4">
      <c r="C512" s="10"/>
      <c r="D512" s="10"/>
    </row>
    <row r="513" spans="3:4">
      <c r="C513" s="10"/>
      <c r="D513" s="10"/>
    </row>
    <row r="514" spans="3:4">
      <c r="C514" s="10"/>
      <c r="D514" s="10"/>
    </row>
    <row r="515" spans="3:4">
      <c r="C515" s="10"/>
      <c r="D515" s="10"/>
    </row>
    <row r="516" spans="3:4">
      <c r="C516" s="10"/>
      <c r="D516" s="10"/>
    </row>
    <row r="517" spans="3:4">
      <c r="C517" s="10"/>
      <c r="D517" s="10"/>
    </row>
    <row r="518" spans="3:4">
      <c r="C518" s="10"/>
      <c r="D518" s="10"/>
    </row>
    <row r="519" spans="3:4">
      <c r="C519" s="10"/>
      <c r="D519" s="10"/>
    </row>
    <row r="520" spans="3:4">
      <c r="C520" s="10"/>
      <c r="D520" s="10"/>
    </row>
    <row r="521" spans="3:4">
      <c r="C521" s="10"/>
      <c r="D521" s="10"/>
    </row>
    <row r="522" spans="3:4">
      <c r="C522" s="10"/>
      <c r="D522" s="10"/>
    </row>
    <row r="523" spans="3:4">
      <c r="C523" s="10"/>
      <c r="D523" s="10"/>
    </row>
    <row r="524" spans="3:4">
      <c r="C524" s="10"/>
      <c r="D524" s="10"/>
    </row>
    <row r="525" spans="3:4">
      <c r="C525" s="10"/>
      <c r="D525" s="10"/>
    </row>
    <row r="526" spans="3:4">
      <c r="C526" s="10"/>
      <c r="D526" s="10"/>
    </row>
    <row r="527" spans="3:4">
      <c r="C527" s="10"/>
      <c r="D527" s="10"/>
    </row>
    <row r="528" spans="3:4">
      <c r="C528" s="10"/>
      <c r="D528" s="10"/>
    </row>
    <row r="529" spans="3:4">
      <c r="C529" s="10"/>
      <c r="D529" s="10"/>
    </row>
    <row r="530" spans="3:4">
      <c r="C530" s="10"/>
      <c r="D530" s="10"/>
    </row>
    <row r="531" spans="3:4">
      <c r="C531" s="10"/>
      <c r="D531" s="10"/>
    </row>
    <row r="532" spans="3:4">
      <c r="C532" s="10"/>
      <c r="D532" s="10"/>
    </row>
    <row r="533" spans="3:4">
      <c r="C533" s="10"/>
      <c r="D533" s="10"/>
    </row>
    <row r="534" spans="3:4">
      <c r="C534" s="10"/>
      <c r="D534" s="10"/>
    </row>
    <row r="535" spans="3:4">
      <c r="C535" s="10"/>
      <c r="D535" s="10"/>
    </row>
    <row r="536" spans="3:4">
      <c r="C536" s="10"/>
      <c r="D536" s="10"/>
    </row>
    <row r="537" spans="3:4">
      <c r="C537" s="10"/>
      <c r="D537" s="10"/>
    </row>
    <row r="538" spans="3:4">
      <c r="C538" s="10"/>
      <c r="D538" s="10"/>
    </row>
    <row r="539" spans="3:4">
      <c r="C539" s="10"/>
      <c r="D539" s="10"/>
    </row>
    <row r="540" spans="3:4">
      <c r="C540" s="10"/>
      <c r="D540" s="10"/>
    </row>
    <row r="541" spans="3:4">
      <c r="C541" s="10"/>
      <c r="D541" s="10"/>
    </row>
    <row r="542" spans="3:4">
      <c r="C542" s="10"/>
      <c r="D542" s="10"/>
    </row>
    <row r="543" spans="3:4">
      <c r="C543" s="10"/>
      <c r="D543" s="10"/>
    </row>
    <row r="544" spans="3:4">
      <c r="C544" s="10"/>
      <c r="D544" s="10"/>
    </row>
    <row r="545" spans="3:4">
      <c r="C545" s="10"/>
      <c r="D545" s="10"/>
    </row>
    <row r="546" spans="3:4">
      <c r="C546" s="10"/>
      <c r="D546" s="10"/>
    </row>
    <row r="547" spans="3:4">
      <c r="C547" s="10"/>
      <c r="D547" s="10"/>
    </row>
    <row r="548" spans="3:4">
      <c r="C548" s="10"/>
      <c r="D548" s="10"/>
    </row>
    <row r="549" spans="3:4">
      <c r="C549" s="10"/>
      <c r="D549" s="10"/>
    </row>
    <row r="550" spans="3:4">
      <c r="C550" s="10"/>
      <c r="D550" s="10"/>
    </row>
    <row r="551" spans="3:4">
      <c r="C551" s="10"/>
      <c r="D551" s="10"/>
    </row>
    <row r="552" spans="3:4">
      <c r="C552" s="10"/>
      <c r="D552" s="10"/>
    </row>
    <row r="553" spans="3:4">
      <c r="C553" s="10"/>
      <c r="D553" s="10"/>
    </row>
    <row r="554" spans="3:4">
      <c r="C554" s="10"/>
      <c r="D554" s="10"/>
    </row>
    <row r="555" spans="3:4">
      <c r="C555" s="10"/>
      <c r="D555" s="10"/>
    </row>
    <row r="556" spans="3:4">
      <c r="C556" s="10"/>
      <c r="D556" s="10"/>
    </row>
    <row r="557" spans="3:4">
      <c r="C557" s="10"/>
      <c r="D557" s="10"/>
    </row>
    <row r="558" spans="3:4">
      <c r="C558" s="10"/>
      <c r="D558" s="10"/>
    </row>
    <row r="559" spans="3:4">
      <c r="C559" s="10"/>
      <c r="D559" s="10"/>
    </row>
    <row r="560" spans="3:4">
      <c r="C560" s="10"/>
      <c r="D560" s="10"/>
    </row>
    <row r="561" spans="3:4">
      <c r="C561" s="10"/>
      <c r="D561" s="10"/>
    </row>
    <row r="562" spans="3:4">
      <c r="C562" s="10"/>
      <c r="D562" s="10"/>
    </row>
    <row r="563" spans="3:4">
      <c r="C563" s="10"/>
      <c r="D563" s="10"/>
    </row>
    <row r="564" spans="3:4">
      <c r="C564" s="10"/>
      <c r="D564" s="10"/>
    </row>
    <row r="565" spans="3:4">
      <c r="C565" s="10"/>
      <c r="D565" s="10"/>
    </row>
    <row r="566" spans="3:4">
      <c r="C566" s="10"/>
      <c r="D566" s="10"/>
    </row>
    <row r="567" spans="3:4">
      <c r="C567" s="10"/>
      <c r="D567" s="10"/>
    </row>
    <row r="568" spans="3:4">
      <c r="C568" s="10"/>
      <c r="D568" s="10"/>
    </row>
    <row r="569" spans="3:4">
      <c r="C569" s="10"/>
      <c r="D569" s="10"/>
    </row>
    <row r="570" spans="3:4">
      <c r="C570" s="10"/>
      <c r="D570" s="10"/>
    </row>
    <row r="571" spans="3:4">
      <c r="C571" s="10"/>
      <c r="D571" s="10"/>
    </row>
    <row r="572" spans="3:4">
      <c r="C572" s="10"/>
      <c r="D572" s="10"/>
    </row>
    <row r="573" spans="3:4">
      <c r="C573" s="10"/>
      <c r="D573" s="10"/>
    </row>
    <row r="574" spans="3:4">
      <c r="C574" s="10"/>
      <c r="D574" s="10"/>
    </row>
    <row r="575" spans="3:4">
      <c r="C575" s="10"/>
      <c r="D575" s="10"/>
    </row>
    <row r="576" spans="3:4">
      <c r="C576" s="10"/>
      <c r="D576" s="10"/>
    </row>
    <row r="577" spans="3:4">
      <c r="C577" s="10"/>
      <c r="D577" s="10"/>
    </row>
    <row r="578" spans="3:4">
      <c r="C578" s="10"/>
      <c r="D578" s="10"/>
    </row>
    <row r="579" spans="3:4">
      <c r="C579" s="10"/>
      <c r="D579" s="10"/>
    </row>
    <row r="580" spans="3:4">
      <c r="C580" s="10"/>
      <c r="D580" s="10"/>
    </row>
    <row r="581" spans="3:4">
      <c r="C581" s="10"/>
      <c r="D581" s="10"/>
    </row>
    <row r="582" spans="3:4">
      <c r="C582" s="10"/>
      <c r="D582" s="10"/>
    </row>
    <row r="583" spans="3:4">
      <c r="C583" s="10"/>
      <c r="D583" s="10"/>
    </row>
    <row r="584" spans="3:4">
      <c r="C584" s="10"/>
      <c r="D584" s="10"/>
    </row>
    <row r="585" spans="3:4">
      <c r="C585" s="10"/>
      <c r="D585" s="10"/>
    </row>
    <row r="586" spans="3:4">
      <c r="C586" s="10"/>
      <c r="D586" s="10"/>
    </row>
    <row r="587" spans="3:4">
      <c r="C587" s="10"/>
      <c r="D587" s="10"/>
    </row>
    <row r="588" spans="3:4">
      <c r="C588" s="10"/>
      <c r="D588" s="10"/>
    </row>
    <row r="589" spans="3:4">
      <c r="C589" s="10"/>
      <c r="D589" s="10"/>
    </row>
    <row r="590" spans="3:4">
      <c r="C590" s="10"/>
      <c r="D590" s="10"/>
    </row>
    <row r="591" spans="3:4">
      <c r="C591" s="10"/>
      <c r="D591" s="10"/>
    </row>
    <row r="592" spans="3:4">
      <c r="C592" s="10"/>
      <c r="D592" s="10"/>
    </row>
    <row r="593" spans="3:4">
      <c r="C593" s="10"/>
      <c r="D593" s="10"/>
    </row>
    <row r="594" spans="3:4">
      <c r="C594" s="10"/>
      <c r="D594" s="10"/>
    </row>
    <row r="595" spans="3:4">
      <c r="C595" s="10"/>
      <c r="D595" s="10"/>
    </row>
    <row r="596" spans="3:4">
      <c r="C596" s="10"/>
      <c r="D596" s="10"/>
    </row>
    <row r="597" spans="3:4">
      <c r="C597" s="10"/>
      <c r="D597" s="10"/>
    </row>
    <row r="598" spans="3:4">
      <c r="C598" s="10"/>
      <c r="D598" s="10"/>
    </row>
    <row r="599" spans="3:4">
      <c r="C599" s="10"/>
      <c r="D599" s="10"/>
    </row>
    <row r="600" spans="3:4">
      <c r="C600" s="10"/>
      <c r="D600" s="10"/>
    </row>
    <row r="601" spans="3:4">
      <c r="C601" s="10"/>
      <c r="D601" s="10"/>
    </row>
    <row r="602" spans="3:4">
      <c r="C602" s="10"/>
      <c r="D602" s="10"/>
    </row>
    <row r="603" spans="3:4">
      <c r="C603" s="10"/>
      <c r="D603" s="10"/>
    </row>
    <row r="604" spans="3:4">
      <c r="C604" s="10"/>
      <c r="D604" s="10"/>
    </row>
    <row r="605" spans="3:4">
      <c r="C605" s="10"/>
      <c r="D605" s="10"/>
    </row>
    <row r="606" spans="3:4">
      <c r="C606" s="10"/>
      <c r="D606" s="10"/>
    </row>
    <row r="607" spans="3:4">
      <c r="C607" s="10"/>
      <c r="D607" s="10"/>
    </row>
    <row r="608" spans="3:4">
      <c r="C608" s="10"/>
      <c r="D608" s="10"/>
    </row>
    <row r="609" spans="3:4">
      <c r="C609" s="10"/>
      <c r="D609" s="10"/>
    </row>
    <row r="610" spans="3:4">
      <c r="C610" s="10"/>
      <c r="D610" s="10"/>
    </row>
    <row r="611" spans="3:4">
      <c r="C611" s="10"/>
      <c r="D611" s="10"/>
    </row>
    <row r="612" spans="3:4">
      <c r="C612" s="10"/>
      <c r="D612" s="10"/>
    </row>
    <row r="613" spans="3:4">
      <c r="C613" s="10"/>
      <c r="D613" s="10"/>
    </row>
    <row r="614" spans="3:4">
      <c r="C614" s="10"/>
      <c r="D614" s="10"/>
    </row>
    <row r="615" spans="3:4">
      <c r="C615" s="10"/>
      <c r="D615" s="10"/>
    </row>
    <row r="616" spans="3:4">
      <c r="C616" s="10"/>
      <c r="D616" s="10"/>
    </row>
    <row r="617" spans="3:4">
      <c r="C617" s="10"/>
      <c r="D617" s="10"/>
    </row>
    <row r="618" spans="3:4">
      <c r="C618" s="10"/>
      <c r="D618" s="10"/>
    </row>
    <row r="619" spans="3:4">
      <c r="C619" s="10"/>
      <c r="D619" s="10"/>
    </row>
    <row r="620" spans="3:4">
      <c r="C620" s="10"/>
      <c r="D620" s="10"/>
    </row>
    <row r="621" spans="3:4">
      <c r="C621" s="10"/>
      <c r="D621" s="10"/>
    </row>
    <row r="622" spans="3:4">
      <c r="C622" s="10"/>
      <c r="D622" s="10"/>
    </row>
    <row r="623" spans="3:4">
      <c r="C623" s="10"/>
      <c r="D623" s="10"/>
    </row>
    <row r="624" spans="3:4">
      <c r="C624" s="10"/>
      <c r="D624" s="10"/>
    </row>
    <row r="625" spans="3:4">
      <c r="C625" s="10"/>
      <c r="D625" s="10"/>
    </row>
    <row r="626" spans="3:4">
      <c r="C626" s="10"/>
      <c r="D626" s="10"/>
    </row>
    <row r="627" spans="3:4">
      <c r="C627" s="10"/>
      <c r="D627" s="10"/>
    </row>
    <row r="628" spans="3:4">
      <c r="C628" s="10"/>
      <c r="D628" s="10"/>
    </row>
    <row r="629" spans="3:4">
      <c r="C629" s="10"/>
      <c r="D629" s="10"/>
    </row>
    <row r="630" spans="3:4">
      <c r="C630" s="10"/>
      <c r="D630" s="10"/>
    </row>
    <row r="631" spans="3:4">
      <c r="C631" s="10"/>
      <c r="D631" s="10"/>
    </row>
    <row r="632" spans="3:4">
      <c r="C632" s="10"/>
      <c r="D632" s="10"/>
    </row>
    <row r="633" spans="3:4">
      <c r="C633" s="10"/>
      <c r="D633" s="10"/>
    </row>
    <row r="634" spans="3:4">
      <c r="C634" s="10"/>
      <c r="D634" s="10"/>
    </row>
    <row r="635" spans="3:4">
      <c r="C635" s="10"/>
      <c r="D635" s="10"/>
    </row>
    <row r="636" spans="3:4">
      <c r="C636" s="10"/>
      <c r="D636" s="10"/>
    </row>
    <row r="637" spans="3:4">
      <c r="C637" s="10"/>
      <c r="D637" s="10"/>
    </row>
    <row r="638" spans="3:4">
      <c r="C638" s="10"/>
      <c r="D638" s="10"/>
    </row>
    <row r="639" spans="3:4">
      <c r="C639" s="10"/>
      <c r="D639" s="10"/>
    </row>
    <row r="640" spans="3:4">
      <c r="C640" s="10"/>
      <c r="D640" s="10"/>
    </row>
    <row r="641" spans="3:4">
      <c r="C641" s="10"/>
      <c r="D641" s="10"/>
    </row>
    <row r="642" spans="3:4">
      <c r="C642" s="10"/>
      <c r="D642" s="10"/>
    </row>
    <row r="643" spans="3:4">
      <c r="C643" s="10"/>
      <c r="D643" s="10"/>
    </row>
    <row r="644" spans="3:4">
      <c r="C644" s="10"/>
      <c r="D644" s="10"/>
    </row>
    <row r="645" spans="3:4">
      <c r="C645" s="10"/>
      <c r="D645" s="10"/>
    </row>
    <row r="646" spans="3:4">
      <c r="C646" s="10"/>
      <c r="D646" s="10"/>
    </row>
    <row r="647" spans="3:4">
      <c r="C647" s="10"/>
      <c r="D647" s="10"/>
    </row>
    <row r="648" spans="3:4">
      <c r="C648" s="10"/>
      <c r="D648" s="10"/>
    </row>
    <row r="649" spans="3:4">
      <c r="C649" s="10"/>
      <c r="D649" s="10"/>
    </row>
    <row r="650" spans="3:4">
      <c r="C650" s="10"/>
      <c r="D650" s="10"/>
    </row>
    <row r="651" spans="3:4">
      <c r="C651" s="10"/>
      <c r="D651" s="10"/>
    </row>
    <row r="652" spans="3:4">
      <c r="C652" s="10"/>
      <c r="D652" s="10"/>
    </row>
    <row r="653" spans="3:4">
      <c r="C653" s="10"/>
      <c r="D653" s="10"/>
    </row>
    <row r="654" spans="3:4">
      <c r="C654" s="10"/>
      <c r="D654" s="10"/>
    </row>
    <row r="655" spans="3:4">
      <c r="C655" s="10"/>
      <c r="D655" s="10"/>
    </row>
    <row r="656" spans="3:4">
      <c r="C656" s="10"/>
      <c r="D656" s="10"/>
    </row>
    <row r="657" spans="3:4">
      <c r="C657" s="10"/>
      <c r="D657" s="10"/>
    </row>
    <row r="658" spans="3:4">
      <c r="C658" s="10"/>
      <c r="D658" s="10"/>
    </row>
    <row r="659" spans="3:4">
      <c r="C659" s="10"/>
      <c r="D659" s="10"/>
    </row>
    <row r="660" spans="3:4">
      <c r="C660" s="10"/>
      <c r="D660" s="10"/>
    </row>
    <row r="661" spans="3:4">
      <c r="C661" s="10"/>
      <c r="D661" s="10"/>
    </row>
    <row r="662" spans="3:4">
      <c r="C662" s="10"/>
      <c r="D662" s="10"/>
    </row>
    <row r="663" spans="3:4">
      <c r="C663" s="10"/>
      <c r="D663" s="10"/>
    </row>
    <row r="664" spans="3:4">
      <c r="C664" s="10"/>
      <c r="D664" s="10"/>
    </row>
    <row r="665" spans="3:4">
      <c r="C665" s="10"/>
      <c r="D665" s="10"/>
    </row>
    <row r="666" spans="3:4">
      <c r="C666" s="10"/>
      <c r="D666" s="10"/>
    </row>
    <row r="667" spans="3:4">
      <c r="C667" s="10"/>
      <c r="D667" s="10"/>
    </row>
    <row r="668" spans="3:4">
      <c r="C668" s="10"/>
      <c r="D668" s="10"/>
    </row>
    <row r="669" spans="3:4">
      <c r="C669" s="10"/>
      <c r="D669" s="10"/>
    </row>
    <row r="670" spans="3:4">
      <c r="C670" s="10"/>
      <c r="D670" s="10"/>
    </row>
    <row r="671" spans="3:4">
      <c r="C671" s="10"/>
      <c r="D671" s="10"/>
    </row>
    <row r="672" spans="3:4">
      <c r="C672" s="10"/>
      <c r="D672" s="10"/>
    </row>
    <row r="673" spans="3:4">
      <c r="C673" s="10"/>
      <c r="D673" s="10"/>
    </row>
    <row r="674" spans="3:4">
      <c r="C674" s="10"/>
      <c r="D674" s="10"/>
    </row>
    <row r="675" spans="3:4">
      <c r="C675" s="10"/>
      <c r="D675" s="10"/>
    </row>
    <row r="676" spans="3:4">
      <c r="C676" s="10"/>
      <c r="D676" s="10"/>
    </row>
    <row r="677" spans="3:4">
      <c r="C677" s="10"/>
      <c r="D677" s="10"/>
    </row>
    <row r="678" spans="3:4">
      <c r="C678" s="10"/>
      <c r="D678" s="10"/>
    </row>
    <row r="679" spans="3:4">
      <c r="C679" s="10"/>
      <c r="D679" s="10"/>
    </row>
    <row r="680" spans="3:4">
      <c r="C680" s="10"/>
      <c r="D680" s="10"/>
    </row>
    <row r="681" spans="3:4">
      <c r="C681" s="10"/>
      <c r="D681" s="10"/>
    </row>
    <row r="682" spans="3:4">
      <c r="C682" s="10"/>
      <c r="D682" s="10"/>
    </row>
    <row r="683" spans="3:4">
      <c r="C683" s="10"/>
      <c r="D683" s="10"/>
    </row>
    <row r="684" spans="3:4">
      <c r="C684" s="10"/>
      <c r="D684" s="10"/>
    </row>
    <row r="685" spans="3:4">
      <c r="C685" s="10"/>
      <c r="D685" s="10"/>
    </row>
    <row r="686" spans="3:4">
      <c r="C686" s="10"/>
      <c r="D686" s="10"/>
    </row>
    <row r="687" spans="3:4">
      <c r="C687" s="10"/>
      <c r="D687" s="10"/>
    </row>
    <row r="688" spans="3:4">
      <c r="C688" s="10"/>
      <c r="D688" s="10"/>
    </row>
    <row r="689" spans="3:4">
      <c r="C689" s="10"/>
      <c r="D689" s="10"/>
    </row>
    <row r="690" spans="3:4">
      <c r="C690" s="10"/>
      <c r="D690" s="10"/>
    </row>
    <row r="691" spans="3:4">
      <c r="C691" s="10"/>
      <c r="D691" s="10"/>
    </row>
    <row r="692" spans="3:4">
      <c r="C692" s="10"/>
      <c r="D692" s="10"/>
    </row>
    <row r="693" spans="3:4">
      <c r="C693" s="10"/>
      <c r="D693" s="10"/>
    </row>
    <row r="694" spans="3:4">
      <c r="C694" s="10"/>
      <c r="D694" s="10"/>
    </row>
    <row r="695" spans="3:4">
      <c r="C695" s="10"/>
      <c r="D695" s="10"/>
    </row>
    <row r="696" spans="3:4">
      <c r="C696" s="10"/>
      <c r="D696" s="10"/>
    </row>
    <row r="697" spans="3:4">
      <c r="C697" s="10"/>
      <c r="D697" s="10"/>
    </row>
    <row r="698" spans="3:4">
      <c r="C698" s="10"/>
      <c r="D698" s="10"/>
    </row>
    <row r="699" spans="3:4">
      <c r="C699" s="10"/>
      <c r="D699" s="10"/>
    </row>
    <row r="700" spans="3:4">
      <c r="C700" s="10"/>
      <c r="D700" s="10"/>
    </row>
    <row r="701" spans="3:4">
      <c r="C701" s="10"/>
      <c r="D701" s="10"/>
    </row>
    <row r="702" spans="3:4">
      <c r="C702" s="10"/>
      <c r="D702" s="10"/>
    </row>
    <row r="703" spans="3:4">
      <c r="C703" s="10"/>
      <c r="D703" s="10"/>
    </row>
    <row r="704" spans="3:4">
      <c r="C704" s="10"/>
      <c r="D704" s="10"/>
    </row>
    <row r="705" spans="3:4">
      <c r="C705" s="10"/>
      <c r="D705" s="10"/>
    </row>
    <row r="706" spans="3:4">
      <c r="C706" s="10"/>
      <c r="D706" s="10"/>
    </row>
    <row r="707" spans="3:4">
      <c r="C707" s="10"/>
      <c r="D707" s="10"/>
    </row>
    <row r="708" spans="3:4">
      <c r="C708" s="10"/>
      <c r="D708" s="10"/>
    </row>
    <row r="709" spans="3:4">
      <c r="C709" s="10"/>
      <c r="D709" s="10"/>
    </row>
    <row r="710" spans="3:4">
      <c r="C710" s="10"/>
      <c r="D710" s="10"/>
    </row>
    <row r="711" spans="3:4">
      <c r="C711" s="10"/>
      <c r="D711" s="10"/>
    </row>
    <row r="712" spans="3:4">
      <c r="C712" s="10"/>
      <c r="D712" s="10"/>
    </row>
    <row r="713" spans="3:4">
      <c r="C713" s="10"/>
      <c r="D713" s="10"/>
    </row>
    <row r="714" spans="3:4">
      <c r="C714" s="10"/>
      <c r="D714" s="10"/>
    </row>
    <row r="715" spans="3:4">
      <c r="C715" s="10"/>
      <c r="D715" s="10"/>
    </row>
    <row r="716" spans="3:4">
      <c r="C716" s="10"/>
      <c r="D716" s="10"/>
    </row>
    <row r="717" spans="3:4">
      <c r="C717" s="10"/>
      <c r="D717" s="10"/>
    </row>
    <row r="718" spans="3:4">
      <c r="C718" s="10"/>
      <c r="D718" s="10"/>
    </row>
    <row r="719" spans="3:4">
      <c r="C719" s="10"/>
      <c r="D719" s="10"/>
    </row>
    <row r="720" spans="3:4">
      <c r="C720" s="10"/>
      <c r="D720" s="10"/>
    </row>
    <row r="721" spans="3:4">
      <c r="C721" s="10"/>
      <c r="D721" s="10"/>
    </row>
    <row r="722" spans="3:4">
      <c r="C722" s="10"/>
      <c r="D722" s="10"/>
    </row>
    <row r="723" spans="3:4">
      <c r="C723" s="10"/>
      <c r="D723" s="10"/>
    </row>
    <row r="724" spans="3:4">
      <c r="C724" s="10"/>
      <c r="D724" s="10"/>
    </row>
    <row r="725" spans="3:4">
      <c r="C725" s="10"/>
      <c r="D725" s="10"/>
    </row>
    <row r="726" spans="3:4">
      <c r="C726" s="10"/>
      <c r="D726" s="10"/>
    </row>
    <row r="727" spans="3:4">
      <c r="C727" s="10"/>
      <c r="D727" s="10"/>
    </row>
    <row r="728" spans="3:4">
      <c r="C728" s="10"/>
      <c r="D728" s="10"/>
    </row>
    <row r="729" spans="3:4">
      <c r="C729" s="10"/>
      <c r="D729" s="10"/>
    </row>
    <row r="730" spans="3:4">
      <c r="C730" s="10"/>
      <c r="D730" s="10"/>
    </row>
    <row r="731" spans="3:4">
      <c r="C731" s="10"/>
      <c r="D731" s="10"/>
    </row>
    <row r="732" spans="3:4">
      <c r="C732" s="10"/>
      <c r="D732" s="10"/>
    </row>
    <row r="733" spans="3:4">
      <c r="C733" s="10"/>
      <c r="D733" s="10"/>
    </row>
    <row r="734" spans="3:4">
      <c r="C734" s="10"/>
      <c r="D734" s="10"/>
    </row>
    <row r="735" spans="3:4">
      <c r="C735" s="10"/>
      <c r="D735" s="10"/>
    </row>
    <row r="736" spans="3:4">
      <c r="C736" s="10"/>
      <c r="D736" s="10"/>
    </row>
    <row r="737" spans="3:4">
      <c r="C737" s="10"/>
      <c r="D737" s="10"/>
    </row>
    <row r="738" spans="3:4">
      <c r="C738" s="10"/>
      <c r="D738" s="10"/>
    </row>
    <row r="739" spans="3:4">
      <c r="C739" s="10"/>
      <c r="D739" s="10"/>
    </row>
    <row r="740" spans="3:4">
      <c r="C740" s="10"/>
      <c r="D740" s="10"/>
    </row>
    <row r="741" spans="3:4">
      <c r="C741" s="10"/>
      <c r="D741" s="10"/>
    </row>
    <row r="742" spans="3:4">
      <c r="C742" s="10"/>
      <c r="D742" s="10"/>
    </row>
    <row r="743" spans="3:4">
      <c r="C743" s="10"/>
      <c r="D743" s="10"/>
    </row>
    <row r="744" spans="3:4">
      <c r="C744" s="10"/>
      <c r="D744" s="10"/>
    </row>
    <row r="745" spans="3:4">
      <c r="C745" s="10"/>
      <c r="D745" s="10"/>
    </row>
    <row r="746" spans="3:4">
      <c r="C746" s="10"/>
      <c r="D746" s="10"/>
    </row>
    <row r="747" spans="3:4">
      <c r="C747" s="10"/>
      <c r="D747" s="10"/>
    </row>
    <row r="748" spans="3:4">
      <c r="C748" s="10"/>
      <c r="D748" s="10"/>
    </row>
    <row r="749" spans="3:4">
      <c r="C749" s="10"/>
      <c r="D749" s="10"/>
    </row>
    <row r="750" spans="3:4">
      <c r="C750" s="10"/>
      <c r="D750" s="10"/>
    </row>
    <row r="751" spans="3:4">
      <c r="C751" s="10"/>
      <c r="D751" s="10"/>
    </row>
    <row r="752" spans="3:4">
      <c r="C752" s="10"/>
      <c r="D752" s="10"/>
    </row>
    <row r="753" spans="3:4">
      <c r="C753" s="10"/>
      <c r="D753" s="10"/>
    </row>
    <row r="754" spans="3:4">
      <c r="C754" s="10"/>
      <c r="D754" s="10"/>
    </row>
    <row r="755" spans="3:4">
      <c r="C755" s="10"/>
      <c r="D755" s="10"/>
    </row>
    <row r="756" spans="3:4">
      <c r="C756" s="10"/>
      <c r="D756" s="10"/>
    </row>
    <row r="757" spans="3:4">
      <c r="C757" s="10"/>
      <c r="D757" s="10"/>
    </row>
    <row r="758" spans="3:4">
      <c r="C758" s="10"/>
      <c r="D758" s="10"/>
    </row>
    <row r="759" spans="3:4">
      <c r="C759" s="10"/>
      <c r="D759" s="10"/>
    </row>
    <row r="760" spans="3:4">
      <c r="C760" s="10"/>
      <c r="D760" s="10"/>
    </row>
    <row r="761" spans="3:4">
      <c r="C761" s="10"/>
      <c r="D761" s="10"/>
    </row>
    <row r="762" spans="3:4">
      <c r="C762" s="10"/>
      <c r="D762" s="10"/>
    </row>
    <row r="763" spans="3:4">
      <c r="C763" s="10"/>
      <c r="D763" s="10"/>
    </row>
    <row r="764" spans="3:4">
      <c r="C764" s="10"/>
      <c r="D764" s="10"/>
    </row>
    <row r="765" spans="3:4">
      <c r="C765" s="10"/>
      <c r="D765" s="10"/>
    </row>
    <row r="766" spans="3:4">
      <c r="C766" s="10"/>
      <c r="D766" s="10"/>
    </row>
    <row r="767" spans="3:4">
      <c r="C767" s="10"/>
      <c r="D767" s="10"/>
    </row>
    <row r="768" spans="3:4">
      <c r="C768" s="10"/>
      <c r="D768" s="10"/>
    </row>
    <row r="769" spans="3:4">
      <c r="C769" s="10"/>
      <c r="D769" s="10"/>
    </row>
    <row r="770" spans="3:4">
      <c r="C770" s="10"/>
      <c r="D770" s="10"/>
    </row>
    <row r="771" spans="3:4">
      <c r="C771" s="10"/>
      <c r="D771" s="10"/>
    </row>
    <row r="772" spans="3:4">
      <c r="C772" s="10"/>
      <c r="D772" s="10"/>
    </row>
    <row r="773" spans="3:4">
      <c r="C773" s="10"/>
      <c r="D773" s="10"/>
    </row>
    <row r="774" spans="3:4">
      <c r="C774" s="10"/>
      <c r="D774" s="10"/>
    </row>
    <row r="775" spans="3:4">
      <c r="C775" s="10"/>
      <c r="D775" s="10"/>
    </row>
    <row r="776" spans="3:4">
      <c r="C776" s="10"/>
      <c r="D776" s="10"/>
    </row>
    <row r="777" spans="3:4">
      <c r="C777" s="10"/>
      <c r="D777" s="10"/>
    </row>
    <row r="778" spans="3:4">
      <c r="C778" s="10"/>
      <c r="D778" s="10"/>
    </row>
    <row r="779" spans="3:4">
      <c r="C779" s="10"/>
      <c r="D779" s="10"/>
    </row>
    <row r="780" spans="3:4">
      <c r="C780" s="10"/>
      <c r="D780" s="10"/>
    </row>
    <row r="781" spans="3:4">
      <c r="C781" s="10"/>
      <c r="D781" s="10"/>
    </row>
    <row r="782" spans="3:4">
      <c r="C782" s="10"/>
      <c r="D782" s="10"/>
    </row>
    <row r="783" spans="3:4">
      <c r="C783" s="10"/>
      <c r="D783" s="10"/>
    </row>
    <row r="784" spans="3:4">
      <c r="C784" s="10"/>
      <c r="D784" s="10"/>
    </row>
    <row r="785" spans="3:4">
      <c r="C785" s="10"/>
      <c r="D785" s="10"/>
    </row>
    <row r="786" spans="3:4">
      <c r="C786" s="10"/>
      <c r="D786" s="10"/>
    </row>
    <row r="787" spans="3:4">
      <c r="C787" s="10"/>
      <c r="D787" s="10"/>
    </row>
    <row r="788" spans="3:4">
      <c r="C788" s="10"/>
      <c r="D788" s="10"/>
    </row>
    <row r="789" spans="3:4">
      <c r="C789" s="10"/>
      <c r="D789" s="10"/>
    </row>
    <row r="790" spans="3:4">
      <c r="C790" s="10"/>
      <c r="D790" s="10"/>
    </row>
    <row r="791" spans="3:4">
      <c r="C791" s="10"/>
      <c r="D791" s="10"/>
    </row>
    <row r="792" spans="3:4">
      <c r="C792" s="10"/>
      <c r="D792" s="10"/>
    </row>
    <row r="793" spans="3:4">
      <c r="C793" s="10"/>
      <c r="D793" s="10"/>
    </row>
    <row r="794" spans="3:4">
      <c r="C794" s="10"/>
      <c r="D794" s="10"/>
    </row>
    <row r="795" spans="3:4">
      <c r="C795" s="10"/>
      <c r="D795" s="10"/>
    </row>
    <row r="796" spans="3:4">
      <c r="C796" s="10"/>
      <c r="D796" s="10"/>
    </row>
    <row r="797" spans="3:4">
      <c r="C797" s="10"/>
      <c r="D797" s="10"/>
    </row>
    <row r="798" spans="3:4">
      <c r="C798" s="10"/>
      <c r="D798" s="10"/>
    </row>
    <row r="799" spans="3:4">
      <c r="C799" s="10"/>
      <c r="D799" s="10"/>
    </row>
    <row r="800" spans="3:4">
      <c r="C800" s="10"/>
      <c r="D800" s="10"/>
    </row>
    <row r="801" spans="3:4">
      <c r="C801" s="10"/>
      <c r="D801" s="10"/>
    </row>
    <row r="802" spans="3:4">
      <c r="C802" s="10"/>
      <c r="D802" s="10"/>
    </row>
    <row r="803" spans="3:4">
      <c r="C803" s="10"/>
      <c r="D803" s="10"/>
    </row>
    <row r="804" spans="3:4">
      <c r="C804" s="10"/>
      <c r="D804" s="10"/>
    </row>
    <row r="805" spans="3:4">
      <c r="C805" s="10"/>
      <c r="D805" s="10"/>
    </row>
    <row r="806" spans="3:4">
      <c r="C806" s="10"/>
      <c r="D806" s="10"/>
    </row>
    <row r="807" spans="3:4">
      <c r="C807" s="10"/>
      <c r="D807" s="10"/>
    </row>
    <row r="808" spans="3:4">
      <c r="C808" s="10"/>
      <c r="D808" s="10"/>
    </row>
    <row r="809" spans="3:4">
      <c r="C809" s="10"/>
      <c r="D809" s="10"/>
    </row>
    <row r="810" spans="3:4">
      <c r="C810" s="10"/>
      <c r="D810" s="10"/>
    </row>
    <row r="811" spans="3:4">
      <c r="C811" s="10"/>
      <c r="D811" s="10"/>
    </row>
    <row r="812" spans="3:4">
      <c r="C812" s="10"/>
      <c r="D812" s="10"/>
    </row>
    <row r="813" spans="3:4">
      <c r="C813" s="10"/>
      <c r="D813" s="10"/>
    </row>
    <row r="814" spans="3:4">
      <c r="C814" s="10"/>
      <c r="D814" s="10"/>
    </row>
    <row r="815" spans="3:4">
      <c r="C815" s="10"/>
      <c r="D815" s="10"/>
    </row>
    <row r="816" spans="3:4">
      <c r="C816" s="10"/>
      <c r="D816" s="10"/>
    </row>
    <row r="817" spans="3:4">
      <c r="C817" s="10"/>
      <c r="D817" s="10"/>
    </row>
    <row r="818" spans="3:4">
      <c r="C818" s="10"/>
      <c r="D818" s="10"/>
    </row>
    <row r="819" spans="3:4">
      <c r="C819" s="10"/>
      <c r="D819" s="10"/>
    </row>
    <row r="820" spans="3:4">
      <c r="C820" s="10"/>
      <c r="D820" s="10"/>
    </row>
    <row r="821" spans="3:4">
      <c r="C821" s="10"/>
      <c r="D821" s="10"/>
    </row>
    <row r="822" spans="3:4">
      <c r="C822" s="10"/>
      <c r="D822" s="10"/>
    </row>
    <row r="823" spans="3:4">
      <c r="C823" s="10"/>
      <c r="D823" s="10"/>
    </row>
    <row r="824" spans="3:4">
      <c r="C824" s="10"/>
      <c r="D824" s="10"/>
    </row>
    <row r="825" spans="3:4">
      <c r="C825" s="10"/>
      <c r="D825" s="10"/>
    </row>
    <row r="826" spans="3:4">
      <c r="C826" s="10"/>
      <c r="D826" s="10"/>
    </row>
    <row r="827" spans="3:4">
      <c r="C827" s="10"/>
      <c r="D827" s="10"/>
    </row>
    <row r="828" spans="3:4">
      <c r="C828" s="10"/>
      <c r="D828" s="10"/>
    </row>
    <row r="829" spans="3:4">
      <c r="C829" s="10"/>
      <c r="D829" s="10"/>
    </row>
    <row r="830" spans="3:4">
      <c r="C830" s="10"/>
      <c r="D830" s="10"/>
    </row>
    <row r="831" spans="3:4">
      <c r="C831" s="10"/>
      <c r="D831" s="10"/>
    </row>
    <row r="832" spans="3:4">
      <c r="C832" s="10"/>
      <c r="D832" s="10"/>
    </row>
    <row r="833" spans="3:4">
      <c r="C833" s="10"/>
      <c r="D833" s="10"/>
    </row>
    <row r="834" spans="3:4">
      <c r="C834" s="10"/>
      <c r="D834" s="10"/>
    </row>
    <row r="835" spans="3:4">
      <c r="C835" s="10"/>
      <c r="D835" s="10"/>
    </row>
    <row r="836" spans="3:4">
      <c r="C836" s="10"/>
      <c r="D836" s="10"/>
    </row>
    <row r="837" spans="3:4">
      <c r="C837" s="10"/>
      <c r="D837" s="10"/>
    </row>
    <row r="838" spans="3:4">
      <c r="C838" s="10"/>
      <c r="D838" s="10"/>
    </row>
    <row r="839" spans="3:4">
      <c r="C839" s="10"/>
      <c r="D839" s="10"/>
    </row>
    <row r="840" spans="3:4">
      <c r="C840" s="10"/>
      <c r="D840" s="10"/>
    </row>
    <row r="841" spans="3:4">
      <c r="C841" s="10"/>
      <c r="D841" s="10"/>
    </row>
    <row r="842" spans="3:4">
      <c r="C842" s="10"/>
      <c r="D842" s="10"/>
    </row>
    <row r="843" spans="3:4">
      <c r="C843" s="10"/>
      <c r="D843" s="10"/>
    </row>
    <row r="844" spans="3:4">
      <c r="C844" s="10"/>
      <c r="D844" s="10"/>
    </row>
    <row r="845" spans="3:4">
      <c r="C845" s="10"/>
      <c r="D845" s="10"/>
    </row>
    <row r="846" spans="3:4">
      <c r="C846" s="10"/>
      <c r="D846" s="10"/>
    </row>
    <row r="847" spans="3:4">
      <c r="C847" s="10"/>
      <c r="D847" s="10"/>
    </row>
    <row r="848" spans="3:4">
      <c r="C848" s="10"/>
      <c r="D848" s="10"/>
    </row>
    <row r="849" spans="3:4">
      <c r="C849" s="10"/>
      <c r="D849" s="10"/>
    </row>
    <row r="850" spans="3:4">
      <c r="C850" s="10"/>
      <c r="D850" s="10"/>
    </row>
    <row r="851" spans="3:4">
      <c r="C851" s="10"/>
      <c r="D851" s="10"/>
    </row>
    <row r="852" spans="3:4">
      <c r="C852" s="10"/>
      <c r="D852" s="10"/>
    </row>
    <row r="853" spans="3:4">
      <c r="C853" s="10"/>
      <c r="D853" s="10"/>
    </row>
    <row r="854" spans="3:4">
      <c r="C854" s="10"/>
      <c r="D854" s="10"/>
    </row>
    <row r="855" spans="3:4">
      <c r="C855" s="10"/>
      <c r="D855" s="10"/>
    </row>
    <row r="856" spans="3:4">
      <c r="C856" s="10"/>
      <c r="D856" s="10"/>
    </row>
    <row r="857" spans="3:4">
      <c r="C857" s="10"/>
      <c r="D857" s="10"/>
    </row>
    <row r="858" spans="3:4">
      <c r="C858" s="10"/>
      <c r="D858" s="10"/>
    </row>
    <row r="859" spans="3:4">
      <c r="C859" s="10"/>
      <c r="D859" s="10"/>
    </row>
    <row r="860" spans="3:4">
      <c r="C860" s="10"/>
      <c r="D860" s="10"/>
    </row>
    <row r="861" spans="3:4">
      <c r="C861" s="10"/>
      <c r="D861" s="10"/>
    </row>
    <row r="862" spans="3:4">
      <c r="C862" s="10"/>
      <c r="D862" s="10"/>
    </row>
    <row r="863" spans="3:4">
      <c r="C863" s="10"/>
      <c r="D863" s="10"/>
    </row>
    <row r="864" spans="3:4">
      <c r="C864" s="10"/>
      <c r="D864" s="10"/>
    </row>
    <row r="865" spans="3:4">
      <c r="C865" s="10"/>
      <c r="D865" s="10"/>
    </row>
    <row r="866" spans="3:4">
      <c r="C866" s="10"/>
      <c r="D866" s="10"/>
    </row>
    <row r="867" spans="3:4">
      <c r="C867" s="10"/>
      <c r="D867" s="10"/>
    </row>
    <row r="868" spans="3:4">
      <c r="C868" s="10"/>
      <c r="D868" s="10"/>
    </row>
    <row r="869" spans="3:4">
      <c r="C869" s="10"/>
      <c r="D869" s="10"/>
    </row>
    <row r="870" spans="3:4">
      <c r="C870" s="10"/>
      <c r="D870" s="10"/>
    </row>
    <row r="871" spans="3:4">
      <c r="C871" s="10"/>
      <c r="D871" s="10"/>
    </row>
    <row r="872" spans="3:4">
      <c r="C872" s="10"/>
      <c r="D872" s="10"/>
    </row>
    <row r="873" spans="3:4">
      <c r="C873" s="10"/>
      <c r="D873" s="10"/>
    </row>
    <row r="874" spans="3:4">
      <c r="C874" s="10"/>
      <c r="D874" s="10"/>
    </row>
    <row r="875" spans="3:4">
      <c r="C875" s="10"/>
      <c r="D875" s="10"/>
    </row>
    <row r="876" spans="3:4">
      <c r="C876" s="10"/>
      <c r="D876" s="10"/>
    </row>
    <row r="877" spans="3:4">
      <c r="C877" s="10"/>
      <c r="D877" s="10"/>
    </row>
    <row r="878" spans="3:4">
      <c r="C878" s="10"/>
      <c r="D878" s="10"/>
    </row>
    <row r="879" spans="3:4">
      <c r="C879" s="10"/>
      <c r="D879" s="10"/>
    </row>
    <row r="880" spans="3:4">
      <c r="C880" s="10"/>
      <c r="D880" s="10"/>
    </row>
    <row r="881" spans="3:4">
      <c r="C881" s="10"/>
      <c r="D881" s="10"/>
    </row>
    <row r="882" spans="3:4">
      <c r="C882" s="10"/>
      <c r="D882" s="10"/>
    </row>
    <row r="883" spans="3:4">
      <c r="C883" s="10"/>
      <c r="D883" s="10"/>
    </row>
    <row r="884" spans="3:4">
      <c r="C884" s="10"/>
      <c r="D884" s="10"/>
    </row>
    <row r="885" spans="3:4">
      <c r="C885" s="10"/>
      <c r="D885" s="10"/>
    </row>
    <row r="886" spans="3:4">
      <c r="C886" s="10"/>
      <c r="D886" s="10"/>
    </row>
    <row r="887" spans="3:4">
      <c r="C887" s="10"/>
      <c r="D887" s="10"/>
    </row>
    <row r="888" spans="3:4">
      <c r="C888" s="10"/>
      <c r="D888" s="10"/>
    </row>
    <row r="889" spans="3:4">
      <c r="C889" s="10"/>
      <c r="D889" s="10"/>
    </row>
    <row r="890" spans="3:4">
      <c r="C890" s="10"/>
      <c r="D890" s="10"/>
    </row>
    <row r="891" spans="3:4">
      <c r="C891" s="10"/>
      <c r="D891" s="10"/>
    </row>
    <row r="892" spans="3:4">
      <c r="C892" s="10"/>
      <c r="D892" s="10"/>
    </row>
    <row r="893" spans="3:4">
      <c r="C893" s="10"/>
      <c r="D893" s="10"/>
    </row>
    <row r="894" spans="3:4">
      <c r="C894" s="10"/>
      <c r="D894" s="10"/>
    </row>
    <row r="895" spans="3:4">
      <c r="C895" s="10"/>
      <c r="D895" s="10"/>
    </row>
    <row r="896" spans="3:4">
      <c r="C896" s="10"/>
      <c r="D896" s="10"/>
    </row>
    <row r="897" spans="3:4">
      <c r="C897" s="10"/>
      <c r="D897" s="10"/>
    </row>
    <row r="898" spans="3:4">
      <c r="C898" s="10"/>
      <c r="D898" s="10"/>
    </row>
    <row r="899" spans="3:4">
      <c r="C899" s="10"/>
      <c r="D899" s="10"/>
    </row>
    <row r="900" spans="3:4">
      <c r="C900" s="10"/>
      <c r="D900" s="10"/>
    </row>
    <row r="901" spans="3:4">
      <c r="C901" s="10"/>
      <c r="D901" s="10"/>
    </row>
    <row r="902" spans="3:4">
      <c r="C902" s="10"/>
      <c r="D902" s="10"/>
    </row>
    <row r="903" spans="3:4">
      <c r="C903" s="10"/>
      <c r="D903" s="10"/>
    </row>
    <row r="904" spans="3:4">
      <c r="C904" s="10"/>
      <c r="D904" s="10"/>
    </row>
    <row r="905" spans="3:4">
      <c r="C905" s="10"/>
      <c r="D905" s="10"/>
    </row>
    <row r="906" spans="3:4">
      <c r="C906" s="10"/>
      <c r="D906" s="10"/>
    </row>
    <row r="907" spans="3:4">
      <c r="C907" s="10"/>
      <c r="D907" s="10"/>
    </row>
    <row r="908" spans="3:4">
      <c r="C908" s="10"/>
      <c r="D908" s="10"/>
    </row>
    <row r="909" spans="3:4">
      <c r="C909" s="10"/>
      <c r="D909" s="10"/>
    </row>
    <row r="910" spans="3:4">
      <c r="C910" s="10"/>
      <c r="D910" s="10"/>
    </row>
    <row r="911" spans="3:4">
      <c r="C911" s="10"/>
      <c r="D911" s="10"/>
    </row>
    <row r="912" spans="3:4">
      <c r="C912" s="10"/>
      <c r="D912" s="10"/>
    </row>
    <row r="913" spans="3:4">
      <c r="C913" s="10"/>
      <c r="D913" s="10"/>
    </row>
    <row r="914" spans="3:4">
      <c r="C914" s="10"/>
      <c r="D914" s="10"/>
    </row>
    <row r="915" spans="3:4">
      <c r="C915" s="10"/>
      <c r="D915" s="10"/>
    </row>
    <row r="916" spans="3:4">
      <c r="C916" s="10"/>
      <c r="D916" s="10"/>
    </row>
    <row r="917" spans="3:4">
      <c r="C917" s="10"/>
      <c r="D917" s="10"/>
    </row>
    <row r="918" spans="3:4">
      <c r="C918" s="10"/>
      <c r="D918" s="10"/>
    </row>
    <row r="919" spans="3:4">
      <c r="C919" s="10"/>
      <c r="D919" s="10"/>
    </row>
    <row r="920" spans="3:4">
      <c r="C920" s="10"/>
      <c r="D920" s="10"/>
    </row>
    <row r="921" spans="3:4">
      <c r="C921" s="10"/>
      <c r="D921" s="10"/>
    </row>
    <row r="922" spans="3:4">
      <c r="C922" s="10"/>
      <c r="D922" s="10"/>
    </row>
    <row r="923" spans="3:4">
      <c r="C923" s="10"/>
      <c r="D923" s="10"/>
    </row>
    <row r="924" spans="3:4">
      <c r="C924" s="10"/>
      <c r="D924" s="10"/>
    </row>
    <row r="925" spans="3:4">
      <c r="C925" s="10"/>
      <c r="D925" s="10"/>
    </row>
    <row r="926" spans="3:4">
      <c r="C926" s="10"/>
      <c r="D926" s="10"/>
    </row>
    <row r="927" spans="3:4">
      <c r="C927" s="10"/>
      <c r="D927" s="10"/>
    </row>
    <row r="928" spans="3:4">
      <c r="C928" s="10"/>
      <c r="D928" s="10"/>
    </row>
    <row r="929" spans="3:4">
      <c r="C929" s="10"/>
      <c r="D929" s="10"/>
    </row>
    <row r="930" spans="3:4">
      <c r="C930" s="10"/>
      <c r="D930" s="10"/>
    </row>
    <row r="931" spans="3:4">
      <c r="C931" s="10"/>
      <c r="D931" s="10"/>
    </row>
    <row r="932" spans="3:4">
      <c r="C932" s="10"/>
      <c r="D932" s="10"/>
    </row>
    <row r="933" spans="3:4">
      <c r="C933" s="10"/>
      <c r="D933" s="10"/>
    </row>
    <row r="934" spans="3:4">
      <c r="C934" s="10"/>
      <c r="D934" s="10"/>
    </row>
    <row r="935" spans="3:4">
      <c r="C935" s="10"/>
      <c r="D935" s="10"/>
    </row>
    <row r="936" spans="3:4">
      <c r="C936" s="10"/>
      <c r="D936" s="10"/>
    </row>
    <row r="937" spans="3:4">
      <c r="C937" s="10"/>
      <c r="D937" s="10"/>
    </row>
    <row r="938" spans="3:4">
      <c r="C938" s="10"/>
      <c r="D938" s="10"/>
    </row>
    <row r="939" spans="3:4">
      <c r="C939" s="10"/>
      <c r="D939" s="10"/>
    </row>
    <row r="940" spans="3:4">
      <c r="C940" s="10"/>
      <c r="D940" s="10"/>
    </row>
    <row r="941" spans="3:4">
      <c r="C941" s="10"/>
      <c r="D941" s="10"/>
    </row>
    <row r="942" spans="3:4">
      <c r="C942" s="10"/>
      <c r="D942" s="10"/>
    </row>
    <row r="943" spans="3:4">
      <c r="C943" s="10"/>
      <c r="D943" s="10"/>
    </row>
    <row r="944" spans="3:4">
      <c r="C944" s="10"/>
      <c r="D944" s="10"/>
    </row>
    <row r="945" spans="3:4">
      <c r="C945" s="10"/>
      <c r="D945" s="10"/>
    </row>
    <row r="946" spans="3:4">
      <c r="C946" s="10"/>
      <c r="D946" s="10"/>
    </row>
    <row r="947" spans="3:4">
      <c r="C947" s="10"/>
      <c r="D947" s="10"/>
    </row>
    <row r="948" spans="3:4">
      <c r="C948" s="10"/>
      <c r="D948" s="10"/>
    </row>
    <row r="949" spans="3:4">
      <c r="C949" s="10"/>
      <c r="D949" s="10"/>
    </row>
    <row r="950" spans="3:4">
      <c r="C950" s="10"/>
      <c r="D950" s="10"/>
    </row>
    <row r="951" spans="3:4">
      <c r="C951" s="10"/>
      <c r="D951" s="10"/>
    </row>
    <row r="952" spans="3:4">
      <c r="C952" s="10"/>
      <c r="D952" s="10"/>
    </row>
    <row r="953" spans="3:4">
      <c r="C953" s="10"/>
      <c r="D953" s="10"/>
    </row>
    <row r="954" spans="3:4">
      <c r="C954" s="10"/>
      <c r="D954" s="10"/>
    </row>
    <row r="955" spans="3:4">
      <c r="C955" s="10"/>
      <c r="D955" s="10"/>
    </row>
    <row r="956" spans="3:4">
      <c r="C956" s="10"/>
      <c r="D956" s="10"/>
    </row>
    <row r="957" spans="3:4">
      <c r="C957" s="10"/>
      <c r="D957" s="10"/>
    </row>
    <row r="958" spans="3:4">
      <c r="C958" s="10"/>
      <c r="D958" s="10"/>
    </row>
    <row r="959" spans="3:4">
      <c r="C959" s="10"/>
      <c r="D959" s="10"/>
    </row>
    <row r="960" spans="3:4">
      <c r="C960" s="10"/>
      <c r="D960" s="10"/>
    </row>
    <row r="961" spans="3:4">
      <c r="C961" s="10"/>
      <c r="D961" s="10"/>
    </row>
    <row r="962" spans="3:4">
      <c r="C962" s="10"/>
      <c r="D962" s="10"/>
    </row>
    <row r="963" spans="3:4">
      <c r="C963" s="10"/>
      <c r="D963" s="10"/>
    </row>
    <row r="964" spans="3:4">
      <c r="C964" s="10"/>
      <c r="D964" s="10"/>
    </row>
    <row r="965" spans="3:4">
      <c r="C965" s="10"/>
      <c r="D965" s="10"/>
    </row>
    <row r="966" spans="3:4">
      <c r="C966" s="10"/>
      <c r="D966" s="10"/>
    </row>
    <row r="967" spans="3:4">
      <c r="C967" s="10"/>
      <c r="D967" s="10"/>
    </row>
    <row r="968" spans="3:4">
      <c r="C968" s="10"/>
      <c r="D968" s="10"/>
    </row>
    <row r="969" spans="3:4">
      <c r="C969" s="10"/>
      <c r="D969" s="10"/>
    </row>
    <row r="970" spans="3:4">
      <c r="C970" s="10"/>
      <c r="D970" s="10"/>
    </row>
    <row r="971" spans="3:4">
      <c r="C971" s="10"/>
      <c r="D971" s="10"/>
    </row>
    <row r="972" spans="3:4">
      <c r="C972" s="10"/>
      <c r="D972" s="10"/>
    </row>
    <row r="973" spans="3:4">
      <c r="C973" s="10"/>
      <c r="D973" s="10"/>
    </row>
    <row r="974" spans="3:4">
      <c r="C974" s="10"/>
      <c r="D974" s="10"/>
    </row>
    <row r="975" spans="3:4">
      <c r="C975" s="10"/>
      <c r="D975" s="10"/>
    </row>
    <row r="976" spans="3:4">
      <c r="C976" s="10"/>
      <c r="D976" s="10"/>
    </row>
    <row r="977" spans="3:4">
      <c r="C977" s="10"/>
      <c r="D977" s="10"/>
    </row>
    <row r="978" spans="3:4">
      <c r="C978" s="10"/>
      <c r="D978" s="10"/>
    </row>
    <row r="979" spans="3:4">
      <c r="C979" s="10"/>
      <c r="D979" s="10"/>
    </row>
    <row r="980" spans="3:4">
      <c r="C980" s="10"/>
      <c r="D980" s="10"/>
    </row>
    <row r="981" spans="3:4">
      <c r="C981" s="10"/>
      <c r="D981" s="10"/>
    </row>
    <row r="982" spans="3:4">
      <c r="C982" s="10"/>
      <c r="D982" s="10"/>
    </row>
    <row r="983" spans="3:4">
      <c r="C983" s="10"/>
      <c r="D983" s="10"/>
    </row>
    <row r="984" spans="3:4">
      <c r="C984" s="10"/>
      <c r="D984" s="10"/>
    </row>
    <row r="985" spans="3:4">
      <c r="C985" s="10"/>
      <c r="D985" s="10"/>
    </row>
    <row r="986" spans="3:4">
      <c r="C986" s="10"/>
      <c r="D986" s="10"/>
    </row>
    <row r="987" spans="3:4">
      <c r="C987" s="10"/>
      <c r="D987" s="10"/>
    </row>
    <row r="988" spans="3:4">
      <c r="C988" s="10"/>
      <c r="D988" s="10"/>
    </row>
    <row r="989" spans="3:4">
      <c r="C989" s="10"/>
      <c r="D989" s="10"/>
    </row>
    <row r="990" spans="3:4">
      <c r="C990" s="10"/>
      <c r="D990" s="10"/>
    </row>
    <row r="991" spans="3:4">
      <c r="C991" s="10"/>
      <c r="D991" s="10"/>
    </row>
    <row r="992" spans="3:4">
      <c r="C992" s="10"/>
      <c r="D992" s="10"/>
    </row>
    <row r="993" spans="3:4">
      <c r="C993" s="10"/>
      <c r="D993" s="10"/>
    </row>
    <row r="994" spans="3:4">
      <c r="C994" s="10"/>
      <c r="D994" s="10"/>
    </row>
    <row r="995" spans="3:4">
      <c r="C995" s="10"/>
      <c r="D995" s="10"/>
    </row>
    <row r="996" spans="3:4">
      <c r="C996" s="10"/>
      <c r="D996" s="10"/>
    </row>
    <row r="997" spans="3:4">
      <c r="C997" s="10"/>
      <c r="D997" s="10"/>
    </row>
    <row r="998" spans="3:4">
      <c r="C998" s="10"/>
      <c r="D998" s="10"/>
    </row>
    <row r="999" spans="3:4">
      <c r="C999" s="10"/>
      <c r="D999" s="10"/>
    </row>
    <row r="1000" spans="3:4">
      <c r="C1000" s="10"/>
      <c r="D1000" s="10"/>
    </row>
    <row r="1001" spans="3:4">
      <c r="C1001" s="10"/>
      <c r="D1001" s="10"/>
    </row>
    <row r="1002" spans="3:4">
      <c r="C1002" s="10"/>
      <c r="D1002" s="10"/>
    </row>
    <row r="1003" spans="3:4">
      <c r="C1003" s="10"/>
      <c r="D1003" s="10"/>
    </row>
    <row r="1004" spans="3:4">
      <c r="C1004" s="10"/>
      <c r="D1004" s="10"/>
    </row>
    <row r="1005" spans="3:4">
      <c r="C1005" s="10"/>
      <c r="D1005" s="10"/>
    </row>
    <row r="1006" spans="3:4">
      <c r="C1006" s="10"/>
      <c r="D1006" s="10"/>
    </row>
    <row r="1007" spans="3:4">
      <c r="C1007" s="10"/>
      <c r="D1007" s="10"/>
    </row>
    <row r="1008" spans="3:4">
      <c r="C1008" s="10"/>
      <c r="D1008" s="10"/>
    </row>
    <row r="1009" spans="3:4">
      <c r="C1009" s="10"/>
      <c r="D1009" s="10"/>
    </row>
    <row r="1010" spans="3:4">
      <c r="C1010" s="10"/>
      <c r="D1010" s="10"/>
    </row>
    <row r="1011" spans="3:4">
      <c r="C1011" s="10"/>
      <c r="D1011" s="10"/>
    </row>
    <row r="1012" spans="3:4">
      <c r="C1012" s="10"/>
      <c r="D1012" s="10"/>
    </row>
    <row r="1013" spans="3:4">
      <c r="C1013" s="10"/>
      <c r="D1013" s="10"/>
    </row>
    <row r="1014" spans="3:4">
      <c r="C1014" s="10"/>
      <c r="D1014" s="10"/>
    </row>
    <row r="1015" spans="3:4">
      <c r="C1015" s="10"/>
      <c r="D1015" s="10"/>
    </row>
    <row r="1016" spans="3:4">
      <c r="C1016" s="10"/>
      <c r="D1016" s="10"/>
    </row>
    <row r="1017" spans="3:4">
      <c r="C1017" s="10"/>
      <c r="D1017" s="10"/>
    </row>
    <row r="1018" spans="3:4">
      <c r="C1018" s="10"/>
      <c r="D1018" s="10"/>
    </row>
    <row r="1019" spans="3:4">
      <c r="C1019" s="10"/>
      <c r="D1019" s="10"/>
    </row>
    <row r="1020" spans="3:4">
      <c r="C1020" s="10"/>
      <c r="D1020" s="10"/>
    </row>
    <row r="1021" spans="3:4">
      <c r="C1021" s="10"/>
      <c r="D1021" s="10"/>
    </row>
    <row r="1022" spans="3:4">
      <c r="C1022" s="10"/>
      <c r="D1022" s="10"/>
    </row>
    <row r="1023" spans="3:4">
      <c r="C1023" s="10"/>
      <c r="D1023" s="10"/>
    </row>
    <row r="1024" spans="3:4">
      <c r="C1024" s="10"/>
      <c r="D1024" s="10"/>
    </row>
    <row r="1025" spans="3:4">
      <c r="C1025" s="10"/>
      <c r="D1025" s="10"/>
    </row>
    <row r="1026" spans="3:4">
      <c r="C1026" s="10"/>
      <c r="D1026" s="10"/>
    </row>
    <row r="1027" spans="3:4">
      <c r="C1027" s="10"/>
      <c r="D1027" s="10"/>
    </row>
    <row r="1028" spans="3:4">
      <c r="C1028" s="10"/>
      <c r="D1028" s="10"/>
    </row>
    <row r="1029" spans="3:4">
      <c r="C1029" s="10"/>
      <c r="D1029" s="10"/>
    </row>
    <row r="1030" spans="3:4">
      <c r="C1030" s="10"/>
      <c r="D1030" s="10"/>
    </row>
    <row r="1031" spans="3:4">
      <c r="C1031" s="10"/>
      <c r="D1031" s="10"/>
    </row>
    <row r="1032" spans="3:4">
      <c r="C1032" s="10"/>
      <c r="D1032" s="10"/>
    </row>
    <row r="1033" spans="3:4">
      <c r="C1033" s="10"/>
      <c r="D1033" s="10"/>
    </row>
    <row r="1034" spans="3:4">
      <c r="C1034" s="10"/>
      <c r="D1034" s="10"/>
    </row>
    <row r="1035" spans="3:4">
      <c r="C1035" s="10"/>
      <c r="D1035" s="10"/>
    </row>
    <row r="1036" spans="3:4">
      <c r="C1036" s="10"/>
      <c r="D1036" s="10"/>
    </row>
    <row r="1037" spans="3:4">
      <c r="C1037" s="10"/>
      <c r="D1037" s="10"/>
    </row>
    <row r="1038" spans="3:4">
      <c r="C1038" s="10"/>
      <c r="D1038" s="10"/>
    </row>
    <row r="1039" spans="3:4">
      <c r="C1039" s="10"/>
      <c r="D1039" s="10"/>
    </row>
    <row r="1040" spans="3:4">
      <c r="C1040" s="10"/>
      <c r="D1040" s="10"/>
    </row>
    <row r="1041" spans="3:4">
      <c r="C1041" s="10"/>
      <c r="D1041" s="10"/>
    </row>
    <row r="1042" spans="3:4">
      <c r="C1042" s="10"/>
      <c r="D1042" s="10"/>
    </row>
    <row r="1043" spans="3:4">
      <c r="C1043" s="10"/>
      <c r="D1043" s="10"/>
    </row>
    <row r="1044" spans="3:4">
      <c r="C1044" s="10"/>
      <c r="D1044" s="10"/>
    </row>
    <row r="1045" spans="3:4">
      <c r="C1045" s="10"/>
      <c r="D1045" s="10"/>
    </row>
    <row r="1046" spans="3:4">
      <c r="C1046" s="10"/>
      <c r="D1046" s="10"/>
    </row>
    <row r="1047" spans="3:4">
      <c r="C1047" s="10"/>
      <c r="D1047" s="10"/>
    </row>
    <row r="1048" spans="3:4">
      <c r="C1048" s="10"/>
      <c r="D1048" s="10"/>
    </row>
    <row r="1049" spans="3:4">
      <c r="C1049" s="10"/>
      <c r="D1049" s="10"/>
    </row>
    <row r="1050" spans="3:4">
      <c r="C1050" s="10"/>
      <c r="D1050" s="10"/>
    </row>
    <row r="1051" spans="3:4">
      <c r="C1051" s="10"/>
      <c r="D1051" s="10"/>
    </row>
    <row r="1052" spans="3:4">
      <c r="C1052" s="10"/>
      <c r="D1052" s="10"/>
    </row>
    <row r="1053" spans="3:4">
      <c r="C1053" s="10"/>
      <c r="D1053" s="10"/>
    </row>
    <row r="1054" spans="3:4">
      <c r="C1054" s="10"/>
      <c r="D1054" s="10"/>
    </row>
    <row r="1055" spans="3:4">
      <c r="C1055" s="10"/>
      <c r="D1055" s="10"/>
    </row>
    <row r="1056" spans="3:4">
      <c r="C1056" s="10"/>
      <c r="D1056" s="10"/>
    </row>
    <row r="1057" spans="3:4">
      <c r="C1057" s="10"/>
      <c r="D1057" s="10"/>
    </row>
    <row r="1058" spans="3:4">
      <c r="C1058" s="10"/>
      <c r="D1058" s="10"/>
    </row>
    <row r="1059" spans="3:4">
      <c r="C1059" s="10"/>
      <c r="D1059" s="10"/>
    </row>
    <row r="1060" spans="3:4">
      <c r="C1060" s="10"/>
      <c r="D1060" s="10"/>
    </row>
    <row r="1061" spans="3:4">
      <c r="C1061" s="10"/>
      <c r="D1061" s="10"/>
    </row>
    <row r="1062" spans="3:4">
      <c r="C1062" s="10"/>
      <c r="D1062" s="10"/>
    </row>
    <row r="1063" spans="3:4">
      <c r="C1063" s="10"/>
      <c r="D1063" s="10"/>
    </row>
    <row r="1064" spans="3:4">
      <c r="C1064" s="10"/>
      <c r="D1064" s="10"/>
    </row>
    <row r="1065" spans="3:4">
      <c r="C1065" s="10"/>
      <c r="D1065" s="10"/>
    </row>
    <row r="1066" spans="3:4">
      <c r="C1066" s="10"/>
      <c r="D1066" s="10"/>
    </row>
    <row r="1067" spans="3:4">
      <c r="C1067" s="10"/>
      <c r="D1067" s="10"/>
    </row>
    <row r="1068" spans="3:4">
      <c r="C1068" s="10"/>
      <c r="D1068" s="10"/>
    </row>
    <row r="1069" spans="3:4">
      <c r="C1069" s="10"/>
      <c r="D1069" s="10"/>
    </row>
    <row r="1070" spans="3:4">
      <c r="C1070" s="10"/>
      <c r="D1070" s="10"/>
    </row>
    <row r="1071" spans="3:4">
      <c r="C1071" s="10"/>
      <c r="D1071" s="10"/>
    </row>
    <row r="1072" spans="3:4">
      <c r="C1072" s="10"/>
      <c r="D1072" s="10"/>
    </row>
    <row r="1073" spans="3:4">
      <c r="C1073" s="10"/>
      <c r="D1073" s="10"/>
    </row>
    <row r="1074" spans="3:4">
      <c r="C1074" s="10"/>
      <c r="D1074" s="10"/>
    </row>
    <row r="1075" spans="3:4">
      <c r="C1075" s="10"/>
      <c r="D1075" s="10"/>
    </row>
    <row r="1076" spans="3:4">
      <c r="C1076" s="10"/>
      <c r="D1076" s="10"/>
    </row>
    <row r="1077" spans="3:4">
      <c r="C1077" s="10"/>
      <c r="D1077" s="10"/>
    </row>
    <row r="1078" spans="3:4">
      <c r="C1078" s="10"/>
      <c r="D1078" s="10"/>
    </row>
    <row r="1079" spans="3:4">
      <c r="C1079" s="10"/>
      <c r="D1079" s="10"/>
    </row>
    <row r="1080" spans="3:4">
      <c r="C1080" s="10"/>
      <c r="D1080" s="10"/>
    </row>
    <row r="1081" spans="3:4">
      <c r="C1081" s="10"/>
      <c r="D1081" s="10"/>
    </row>
    <row r="1082" spans="3:4">
      <c r="C1082" s="10"/>
      <c r="D1082" s="10"/>
    </row>
    <row r="1083" spans="3:4">
      <c r="C1083" s="10"/>
      <c r="D1083" s="10"/>
    </row>
    <row r="1084" spans="3:4">
      <c r="C1084" s="10"/>
      <c r="D1084" s="10"/>
    </row>
    <row r="1085" spans="3:4">
      <c r="C1085" s="10"/>
      <c r="D1085" s="10"/>
    </row>
    <row r="1086" spans="3:4">
      <c r="C1086" s="10"/>
      <c r="D1086" s="10"/>
    </row>
    <row r="1087" spans="3:4">
      <c r="C1087" s="10"/>
      <c r="D1087" s="10"/>
    </row>
    <row r="1088" spans="3:4">
      <c r="C1088" s="10"/>
      <c r="D1088" s="10"/>
    </row>
    <row r="1089" spans="3:4">
      <c r="C1089" s="10"/>
      <c r="D1089" s="10"/>
    </row>
    <row r="1090" spans="3:4">
      <c r="C1090" s="10"/>
      <c r="D1090" s="10"/>
    </row>
    <row r="1091" spans="3:4">
      <c r="C1091" s="10"/>
      <c r="D1091" s="10"/>
    </row>
    <row r="1092" spans="3:4">
      <c r="C1092" s="10"/>
      <c r="D1092" s="10"/>
    </row>
    <row r="1093" spans="3:4">
      <c r="C1093" s="10"/>
      <c r="D1093" s="10"/>
    </row>
    <row r="1094" spans="3:4">
      <c r="C1094" s="10"/>
      <c r="D1094" s="10"/>
    </row>
    <row r="1095" spans="3:4">
      <c r="C1095" s="10"/>
      <c r="D1095" s="10"/>
    </row>
    <row r="1096" spans="3:4">
      <c r="C1096" s="10"/>
      <c r="D1096" s="10"/>
    </row>
    <row r="1097" spans="3:4">
      <c r="C1097" s="10"/>
      <c r="D1097" s="10"/>
    </row>
    <row r="1098" spans="3:4">
      <c r="C1098" s="10"/>
      <c r="D1098" s="10"/>
    </row>
    <row r="1099" spans="3:4">
      <c r="C1099" s="10"/>
      <c r="D1099" s="10"/>
    </row>
    <row r="1100" spans="3:4">
      <c r="C1100" s="10"/>
      <c r="D1100" s="10"/>
    </row>
    <row r="1101" spans="3:4">
      <c r="C1101" s="10"/>
      <c r="D1101" s="10"/>
    </row>
    <row r="1102" spans="3:4">
      <c r="C1102" s="10"/>
      <c r="D1102" s="10"/>
    </row>
    <row r="1103" spans="3:4">
      <c r="C1103" s="10"/>
      <c r="D1103" s="10"/>
    </row>
    <row r="1104" spans="3:4">
      <c r="C1104" s="10"/>
      <c r="D1104" s="10"/>
    </row>
    <row r="1105" spans="3:4">
      <c r="C1105" s="10"/>
      <c r="D1105" s="10"/>
    </row>
    <row r="1106" spans="3:4">
      <c r="C1106" s="10"/>
      <c r="D1106" s="10"/>
    </row>
    <row r="1107" spans="3:4">
      <c r="C1107" s="10"/>
      <c r="D1107" s="10"/>
    </row>
    <row r="1108" spans="3:4">
      <c r="C1108" s="10"/>
      <c r="D1108" s="10"/>
    </row>
    <row r="1109" spans="3:4">
      <c r="C1109" s="10"/>
      <c r="D1109" s="10"/>
    </row>
    <row r="1110" spans="3:4">
      <c r="C1110" s="10"/>
      <c r="D1110" s="10"/>
    </row>
    <row r="1111" spans="3:4">
      <c r="C1111" s="10"/>
      <c r="D1111" s="10"/>
    </row>
    <row r="1112" spans="3:4">
      <c r="C1112" s="10"/>
      <c r="D1112" s="10"/>
    </row>
    <row r="1113" spans="3:4">
      <c r="C1113" s="10"/>
      <c r="D1113" s="10"/>
    </row>
    <row r="1114" spans="3:4">
      <c r="C1114" s="10"/>
      <c r="D1114" s="10"/>
    </row>
    <row r="1115" spans="3:4">
      <c r="C1115" s="10"/>
      <c r="D1115" s="10"/>
    </row>
    <row r="1116" spans="3:4">
      <c r="C1116" s="10"/>
      <c r="D1116" s="10"/>
    </row>
    <row r="1117" spans="3:4">
      <c r="C1117" s="10"/>
      <c r="D1117" s="10"/>
    </row>
    <row r="1118" spans="3:4">
      <c r="C1118" s="10"/>
      <c r="D1118" s="10"/>
    </row>
    <row r="1119" spans="3:4">
      <c r="C1119" s="10"/>
      <c r="D1119" s="10"/>
    </row>
    <row r="1120" spans="3:4">
      <c r="C1120" s="10"/>
      <c r="D1120" s="10"/>
    </row>
    <row r="1121" spans="3:4">
      <c r="C1121" s="10"/>
      <c r="D1121" s="10"/>
    </row>
    <row r="1122" spans="3:4">
      <c r="C1122" s="10"/>
      <c r="D1122" s="10"/>
    </row>
    <row r="1123" spans="3:4">
      <c r="C1123" s="10"/>
      <c r="D1123" s="10"/>
    </row>
    <row r="1124" spans="3:4">
      <c r="C1124" s="10"/>
      <c r="D1124" s="10"/>
    </row>
    <row r="1125" spans="3:4">
      <c r="C1125" s="10"/>
      <c r="D1125" s="10"/>
    </row>
    <row r="1126" spans="3:4">
      <c r="C1126" s="10"/>
      <c r="D1126" s="10"/>
    </row>
    <row r="1127" spans="3:4">
      <c r="C1127" s="10"/>
      <c r="D1127" s="10"/>
    </row>
    <row r="1128" spans="3:4">
      <c r="C1128" s="10"/>
      <c r="D1128" s="10"/>
    </row>
    <row r="1129" spans="3:4">
      <c r="C1129" s="10"/>
      <c r="D1129" s="10"/>
    </row>
    <row r="1130" spans="3:4">
      <c r="C1130" s="10"/>
      <c r="D1130" s="10"/>
    </row>
    <row r="1131" spans="3:4">
      <c r="C1131" s="10"/>
      <c r="D1131" s="10"/>
    </row>
    <row r="1132" spans="3:4">
      <c r="C1132" s="10"/>
      <c r="D1132" s="10"/>
    </row>
    <row r="1133" spans="3:4">
      <c r="C1133" s="10"/>
      <c r="D1133" s="10"/>
    </row>
    <row r="1134" spans="3:4">
      <c r="C1134" s="10"/>
      <c r="D1134" s="10"/>
    </row>
    <row r="1135" spans="3:4">
      <c r="C1135" s="10"/>
      <c r="D1135" s="10"/>
    </row>
    <row r="1136" spans="3:4">
      <c r="C1136" s="10"/>
      <c r="D1136" s="10"/>
    </row>
    <row r="1137" spans="3:4">
      <c r="C1137" s="10"/>
      <c r="D1137" s="10"/>
    </row>
    <row r="1138" spans="3:4">
      <c r="C1138" s="10"/>
      <c r="D1138" s="10"/>
    </row>
    <row r="1139" spans="3:4">
      <c r="C1139" s="10"/>
      <c r="D1139" s="10"/>
    </row>
    <row r="1140" spans="3:4">
      <c r="C1140" s="10"/>
      <c r="D1140" s="10"/>
    </row>
    <row r="1141" spans="3:4">
      <c r="C1141" s="10"/>
      <c r="D1141" s="10"/>
    </row>
    <row r="1142" spans="3:4">
      <c r="C1142" s="10"/>
      <c r="D1142" s="10"/>
    </row>
    <row r="1143" spans="3:4">
      <c r="C1143" s="10"/>
      <c r="D1143" s="10"/>
    </row>
    <row r="1144" spans="3:4">
      <c r="C1144" s="10"/>
      <c r="D1144" s="10"/>
    </row>
    <row r="1145" spans="3:4">
      <c r="C1145" s="10"/>
      <c r="D1145" s="10"/>
    </row>
    <row r="1146" spans="3:4">
      <c r="C1146" s="10"/>
      <c r="D1146" s="10"/>
    </row>
    <row r="1147" spans="3:4">
      <c r="C1147" s="10"/>
      <c r="D1147" s="10"/>
    </row>
    <row r="1148" spans="3:4">
      <c r="C1148" s="10"/>
      <c r="D1148" s="10"/>
    </row>
    <row r="1149" spans="3:4">
      <c r="C1149" s="10"/>
      <c r="D1149" s="10"/>
    </row>
    <row r="1150" spans="3:4">
      <c r="C1150" s="10"/>
      <c r="D1150" s="10"/>
    </row>
    <row r="1151" spans="3:4">
      <c r="C1151" s="10"/>
      <c r="D1151" s="10"/>
    </row>
    <row r="1152" spans="3:4">
      <c r="C1152" s="10"/>
      <c r="D1152" s="10"/>
    </row>
    <row r="1153" spans="3:4">
      <c r="C1153" s="10"/>
      <c r="D1153" s="10"/>
    </row>
    <row r="1154" spans="3:4">
      <c r="C1154" s="10"/>
      <c r="D1154" s="10"/>
    </row>
    <row r="1155" spans="3:4">
      <c r="C1155" s="10"/>
      <c r="D1155" s="10"/>
    </row>
    <row r="1156" spans="3:4">
      <c r="C1156" s="10"/>
      <c r="D1156" s="10"/>
    </row>
    <row r="1157" spans="3:4">
      <c r="C1157" s="10"/>
      <c r="D1157" s="10"/>
    </row>
    <row r="1158" spans="3:4">
      <c r="C1158" s="10"/>
      <c r="D1158" s="10"/>
    </row>
    <row r="1159" spans="3:4">
      <c r="C1159" s="10"/>
      <c r="D1159" s="10"/>
    </row>
    <row r="1160" spans="3:4">
      <c r="C1160" s="10"/>
      <c r="D1160" s="10"/>
    </row>
    <row r="1161" spans="3:4">
      <c r="C1161" s="10"/>
      <c r="D1161" s="10"/>
    </row>
    <row r="1162" spans="3:4">
      <c r="C1162" s="10"/>
      <c r="D1162" s="10"/>
    </row>
    <row r="1163" spans="3:4">
      <c r="C1163" s="10"/>
      <c r="D1163" s="10"/>
    </row>
    <row r="1164" spans="3:4">
      <c r="C1164" s="10"/>
      <c r="D1164" s="10"/>
    </row>
    <row r="1165" spans="3:4">
      <c r="C1165" s="10"/>
      <c r="D1165" s="10"/>
    </row>
    <row r="1166" spans="3:4">
      <c r="C1166" s="10"/>
      <c r="D1166" s="10"/>
    </row>
    <row r="1167" spans="3:4">
      <c r="C1167" s="10"/>
      <c r="D1167" s="10"/>
    </row>
    <row r="1168" spans="3:4">
      <c r="C1168" s="10"/>
      <c r="D1168" s="10"/>
    </row>
    <row r="1169" spans="3:4">
      <c r="C1169" s="10"/>
      <c r="D1169" s="10"/>
    </row>
    <row r="1170" spans="3:4">
      <c r="C1170" s="10"/>
      <c r="D1170" s="10"/>
    </row>
    <row r="1171" spans="3:4">
      <c r="C1171" s="10"/>
      <c r="D1171" s="10"/>
    </row>
    <row r="1172" spans="3:4">
      <c r="C1172" s="10"/>
      <c r="D1172" s="10"/>
    </row>
    <row r="1173" spans="3:4">
      <c r="C1173" s="10"/>
      <c r="D1173" s="10"/>
    </row>
    <row r="1174" spans="3:4">
      <c r="C1174" s="10"/>
      <c r="D1174" s="10"/>
    </row>
    <row r="1175" spans="3:4">
      <c r="C1175" s="10"/>
      <c r="D1175" s="10"/>
    </row>
    <row r="1176" spans="3:4">
      <c r="C1176" s="10"/>
      <c r="D1176" s="10"/>
    </row>
    <row r="1177" spans="3:4">
      <c r="C1177" s="10"/>
      <c r="D1177" s="10"/>
    </row>
    <row r="1178" spans="3:4">
      <c r="C1178" s="10"/>
      <c r="D1178" s="10"/>
    </row>
    <row r="1179" spans="3:4">
      <c r="C1179" s="10"/>
      <c r="D1179" s="10"/>
    </row>
    <row r="1180" spans="3:4">
      <c r="C1180" s="10"/>
      <c r="D1180" s="10"/>
    </row>
    <row r="1181" spans="3:4">
      <c r="C1181" s="10"/>
      <c r="D1181" s="10"/>
    </row>
    <row r="1182" spans="3:4">
      <c r="C1182" s="10"/>
      <c r="D1182" s="10"/>
    </row>
    <row r="1183" spans="3:4">
      <c r="C1183" s="10"/>
      <c r="D1183" s="10"/>
    </row>
    <row r="1184" spans="3:4">
      <c r="C1184" s="10"/>
      <c r="D1184" s="10"/>
    </row>
    <row r="1185" spans="3:4">
      <c r="C1185" s="10"/>
      <c r="D1185" s="10"/>
    </row>
    <row r="1186" spans="3:4">
      <c r="C1186" s="10"/>
      <c r="D1186" s="10"/>
    </row>
    <row r="1187" spans="3:4">
      <c r="C1187" s="10"/>
      <c r="D1187" s="10"/>
    </row>
    <row r="1188" spans="3:4">
      <c r="C1188" s="10"/>
      <c r="D1188" s="10"/>
    </row>
    <row r="1189" spans="3:4">
      <c r="C1189" s="10"/>
      <c r="D1189" s="10"/>
    </row>
    <row r="1190" spans="3:4">
      <c r="C1190" s="10"/>
      <c r="D1190" s="10"/>
    </row>
    <row r="1191" spans="3:4">
      <c r="C1191" s="10"/>
      <c r="D1191" s="10"/>
    </row>
    <row r="1192" spans="3:4">
      <c r="C1192" s="10"/>
      <c r="D1192" s="10"/>
    </row>
    <row r="1193" spans="3:4">
      <c r="C1193" s="10"/>
      <c r="D1193" s="10"/>
    </row>
    <row r="1194" spans="3:4">
      <c r="C1194" s="10"/>
      <c r="D1194" s="10"/>
    </row>
    <row r="1195" spans="3:4">
      <c r="C1195" s="10"/>
      <c r="D1195" s="10"/>
    </row>
    <row r="1196" spans="3:4">
      <c r="C1196" s="10"/>
      <c r="D1196" s="10"/>
    </row>
    <row r="1197" spans="3:4">
      <c r="C1197" s="10"/>
      <c r="D1197" s="10"/>
    </row>
    <row r="1198" spans="3:4">
      <c r="C1198" s="10"/>
      <c r="D1198" s="10"/>
    </row>
    <row r="1199" spans="3:4">
      <c r="C1199" s="10"/>
      <c r="D1199" s="10"/>
    </row>
    <row r="1200" spans="3:4">
      <c r="C1200" s="10"/>
      <c r="D1200" s="10"/>
    </row>
    <row r="1201" spans="3:4">
      <c r="C1201" s="10"/>
      <c r="D1201" s="10"/>
    </row>
    <row r="1202" spans="3:4">
      <c r="C1202" s="10"/>
      <c r="D1202" s="10"/>
    </row>
    <row r="1203" spans="3:4">
      <c r="C1203" s="10"/>
      <c r="D1203" s="10"/>
    </row>
    <row r="1204" spans="3:4">
      <c r="C1204" s="10"/>
      <c r="D1204" s="10"/>
    </row>
    <row r="1205" spans="3:4">
      <c r="C1205" s="10"/>
      <c r="D1205" s="10"/>
    </row>
    <row r="1206" spans="3:4">
      <c r="C1206" s="10"/>
      <c r="D1206" s="10"/>
    </row>
    <row r="1207" spans="3:4">
      <c r="C1207" s="10"/>
      <c r="D1207" s="10"/>
    </row>
    <row r="1208" spans="3:4">
      <c r="C1208" s="10"/>
      <c r="D1208" s="10"/>
    </row>
    <row r="1209" spans="3:4">
      <c r="C1209" s="10"/>
      <c r="D1209" s="10"/>
    </row>
    <row r="1210" spans="3:4">
      <c r="C1210" s="10"/>
      <c r="D1210" s="10"/>
    </row>
    <row r="1211" spans="3:4">
      <c r="C1211" s="10"/>
      <c r="D1211" s="10"/>
    </row>
    <row r="1212" spans="3:4">
      <c r="C1212" s="10"/>
      <c r="D1212" s="10"/>
    </row>
    <row r="1213" spans="3:4">
      <c r="C1213" s="10"/>
      <c r="D1213" s="10"/>
    </row>
    <row r="1214" spans="3:4">
      <c r="C1214" s="10"/>
      <c r="D1214" s="10"/>
    </row>
    <row r="1215" spans="3:4">
      <c r="C1215" s="10"/>
      <c r="D1215" s="10"/>
    </row>
    <row r="1216" spans="3:4">
      <c r="C1216" s="10"/>
      <c r="D1216" s="10"/>
    </row>
    <row r="1217" spans="3:4">
      <c r="C1217" s="10"/>
      <c r="D1217" s="10"/>
    </row>
    <row r="1218" spans="3:4">
      <c r="C1218" s="10"/>
      <c r="D1218" s="10"/>
    </row>
    <row r="1219" spans="3:4">
      <c r="C1219" s="10"/>
      <c r="D1219" s="10"/>
    </row>
    <row r="1220" spans="3:4">
      <c r="C1220" s="10"/>
      <c r="D1220" s="10"/>
    </row>
    <row r="1221" spans="3:4">
      <c r="C1221" s="10"/>
      <c r="D1221" s="10"/>
    </row>
    <row r="1222" spans="3:4">
      <c r="C1222" s="10"/>
      <c r="D1222" s="10"/>
    </row>
    <row r="1223" spans="3:4">
      <c r="C1223" s="10"/>
      <c r="D1223" s="10"/>
    </row>
    <row r="1224" spans="3:4">
      <c r="C1224" s="10"/>
      <c r="D1224" s="10"/>
    </row>
    <row r="1225" spans="3:4">
      <c r="C1225" s="10"/>
      <c r="D1225" s="10"/>
    </row>
    <row r="1226" spans="3:4">
      <c r="C1226" s="10"/>
      <c r="D1226" s="10"/>
    </row>
    <row r="1227" spans="3:4">
      <c r="C1227" s="10"/>
      <c r="D1227" s="10"/>
    </row>
    <row r="1228" spans="3:4">
      <c r="C1228" s="10"/>
      <c r="D1228" s="10"/>
    </row>
    <row r="1229" spans="3:4">
      <c r="C1229" s="10"/>
      <c r="D1229" s="10"/>
    </row>
    <row r="1230" spans="3:4">
      <c r="C1230" s="10"/>
      <c r="D1230" s="10"/>
    </row>
    <row r="1231" spans="3:4">
      <c r="C1231" s="10"/>
      <c r="D1231" s="10"/>
    </row>
    <row r="1232" spans="3:4">
      <c r="C1232" s="10"/>
      <c r="D1232" s="10"/>
    </row>
    <row r="1233" spans="3:4">
      <c r="C1233" s="10"/>
      <c r="D1233" s="10"/>
    </row>
    <row r="1234" spans="3:4">
      <c r="C1234" s="10"/>
      <c r="D1234" s="10"/>
    </row>
    <row r="1235" spans="3:4">
      <c r="C1235" s="10"/>
      <c r="D1235" s="10"/>
    </row>
    <row r="1236" spans="3:4">
      <c r="C1236" s="10"/>
      <c r="D1236" s="10"/>
    </row>
    <row r="1237" spans="3:4">
      <c r="C1237" s="10"/>
      <c r="D1237" s="10"/>
    </row>
    <row r="1238" spans="3:4">
      <c r="C1238" s="10"/>
      <c r="D1238" s="10"/>
    </row>
    <row r="1239" spans="3:4">
      <c r="C1239" s="10"/>
      <c r="D1239" s="10"/>
    </row>
    <row r="1240" spans="3:4">
      <c r="C1240" s="10"/>
      <c r="D1240" s="10"/>
    </row>
    <row r="1241" spans="3:4">
      <c r="C1241" s="10"/>
      <c r="D1241" s="10"/>
    </row>
    <row r="1242" spans="3:4">
      <c r="C1242" s="10"/>
      <c r="D1242" s="10"/>
    </row>
    <row r="1243" spans="3:4">
      <c r="C1243" s="10"/>
      <c r="D1243" s="10"/>
    </row>
    <row r="1244" spans="3:4">
      <c r="C1244" s="10"/>
      <c r="D1244" s="10"/>
    </row>
    <row r="1245" spans="3:4">
      <c r="C1245" s="10"/>
      <c r="D1245" s="10"/>
    </row>
    <row r="1246" spans="3:4">
      <c r="C1246" s="10"/>
      <c r="D1246" s="10"/>
    </row>
    <row r="1247" spans="3:4">
      <c r="C1247" s="10"/>
      <c r="D1247" s="10"/>
    </row>
    <row r="1248" spans="3:4">
      <c r="C1248" s="10"/>
      <c r="D1248" s="10"/>
    </row>
    <row r="1249" spans="3:4">
      <c r="C1249" s="10"/>
      <c r="D1249" s="10"/>
    </row>
    <row r="1250" spans="3:4">
      <c r="C1250" s="10"/>
      <c r="D1250" s="10"/>
    </row>
    <row r="1251" spans="3:4">
      <c r="C1251" s="10"/>
      <c r="D1251" s="10"/>
    </row>
    <row r="1252" spans="3:4">
      <c r="C1252" s="10"/>
      <c r="D1252" s="10"/>
    </row>
    <row r="1253" spans="3:4">
      <c r="C1253" s="10"/>
      <c r="D1253" s="10"/>
    </row>
    <row r="1254" spans="3:4">
      <c r="C1254" s="10"/>
      <c r="D1254" s="10"/>
    </row>
    <row r="1255" spans="3:4">
      <c r="C1255" s="10"/>
      <c r="D1255" s="10"/>
    </row>
    <row r="1256" spans="3:4">
      <c r="C1256" s="10"/>
      <c r="D1256" s="10"/>
    </row>
    <row r="1257" spans="3:4">
      <c r="C1257" s="10"/>
      <c r="D1257" s="10"/>
    </row>
    <row r="1258" spans="3:4">
      <c r="C1258" s="10"/>
      <c r="D1258" s="10"/>
    </row>
    <row r="1259" spans="3:4">
      <c r="C1259" s="10"/>
      <c r="D1259" s="10"/>
    </row>
    <row r="1260" spans="3:4">
      <c r="C1260" s="10"/>
      <c r="D1260" s="10"/>
    </row>
    <row r="1261" spans="3:4">
      <c r="C1261" s="10"/>
      <c r="D1261" s="10"/>
    </row>
    <row r="1262" spans="3:4">
      <c r="C1262" s="10"/>
      <c r="D1262" s="10"/>
    </row>
    <row r="1263" spans="3:4">
      <c r="C1263" s="10"/>
      <c r="D1263" s="10"/>
    </row>
    <row r="1264" spans="3:4">
      <c r="C1264" s="10"/>
      <c r="D1264" s="10"/>
    </row>
    <row r="1265" spans="3:4">
      <c r="C1265" s="10"/>
      <c r="D1265" s="10"/>
    </row>
    <row r="1266" spans="3:4">
      <c r="C1266" s="10"/>
      <c r="D1266" s="10"/>
    </row>
    <row r="1267" spans="3:4">
      <c r="C1267" s="10"/>
      <c r="D1267" s="10"/>
    </row>
    <row r="1268" spans="3:4">
      <c r="C1268" s="10"/>
      <c r="D1268" s="10"/>
    </row>
    <row r="1269" spans="3:4">
      <c r="C1269" s="10"/>
      <c r="D1269" s="10"/>
    </row>
    <row r="1270" spans="3:4">
      <c r="C1270" s="10"/>
      <c r="D1270" s="10"/>
    </row>
    <row r="1271" spans="3:4">
      <c r="C1271" s="10"/>
      <c r="D1271" s="10"/>
    </row>
    <row r="1272" spans="3:4">
      <c r="C1272" s="10"/>
      <c r="D1272" s="10"/>
    </row>
    <row r="1273" spans="3:4">
      <c r="C1273" s="10"/>
      <c r="D1273" s="10"/>
    </row>
    <row r="1274" spans="3:4">
      <c r="C1274" s="10"/>
      <c r="D1274" s="10"/>
    </row>
    <row r="1275" spans="3:4">
      <c r="C1275" s="10"/>
      <c r="D1275" s="10"/>
    </row>
    <row r="1276" spans="3:4">
      <c r="C1276" s="10"/>
      <c r="D1276" s="10"/>
    </row>
    <row r="1277" spans="3:4">
      <c r="C1277" s="10"/>
      <c r="D1277" s="10"/>
    </row>
    <row r="1278" spans="3:4">
      <c r="C1278" s="10"/>
      <c r="D1278" s="10"/>
    </row>
    <row r="1279" spans="3:4">
      <c r="C1279" s="10"/>
      <c r="D1279" s="10"/>
    </row>
    <row r="1280" spans="3:4">
      <c r="C1280" s="10"/>
      <c r="D1280" s="10"/>
    </row>
    <row r="1281" spans="3:4">
      <c r="C1281" s="10"/>
      <c r="D1281" s="10"/>
    </row>
    <row r="1282" spans="3:4">
      <c r="C1282" s="10"/>
      <c r="D1282" s="10"/>
    </row>
    <row r="1283" spans="3:4">
      <c r="C1283" s="10"/>
      <c r="D1283" s="10"/>
    </row>
    <row r="1284" spans="3:4">
      <c r="C1284" s="10"/>
      <c r="D1284" s="10"/>
    </row>
    <row r="1285" spans="3:4">
      <c r="C1285" s="10"/>
      <c r="D1285" s="10"/>
    </row>
    <row r="1286" spans="3:4">
      <c r="C1286" s="10"/>
      <c r="D1286" s="10"/>
    </row>
    <row r="1287" spans="3:4">
      <c r="C1287" s="10"/>
      <c r="D1287" s="10"/>
    </row>
    <row r="1288" spans="3:4">
      <c r="C1288" s="10"/>
      <c r="D1288" s="10"/>
    </row>
    <row r="1289" spans="3:4">
      <c r="C1289" s="10"/>
      <c r="D1289" s="10"/>
    </row>
    <row r="1290" spans="3:4">
      <c r="C1290" s="10"/>
      <c r="D1290" s="10"/>
    </row>
    <row r="1291" spans="3:4">
      <c r="C1291" s="10"/>
      <c r="D1291" s="10"/>
    </row>
    <row r="1292" spans="3:4">
      <c r="C1292" s="10"/>
      <c r="D1292" s="10"/>
    </row>
    <row r="1293" spans="3:4">
      <c r="C1293" s="10"/>
      <c r="D1293" s="10"/>
    </row>
    <row r="1294" spans="3:4">
      <c r="C1294" s="10"/>
      <c r="D1294" s="10"/>
    </row>
    <row r="1295" spans="3:4">
      <c r="C1295" s="10"/>
      <c r="D1295" s="10"/>
    </row>
    <row r="1296" spans="3:4">
      <c r="C1296" s="10"/>
      <c r="D1296" s="10"/>
    </row>
    <row r="1297" spans="3:4">
      <c r="C1297" s="10"/>
      <c r="D1297" s="10"/>
    </row>
    <row r="1298" spans="3:4">
      <c r="C1298" s="10"/>
      <c r="D1298" s="10"/>
    </row>
    <row r="1299" spans="3:4">
      <c r="C1299" s="10"/>
      <c r="D1299" s="10"/>
    </row>
    <row r="1300" spans="3:4">
      <c r="C1300" s="10"/>
      <c r="D1300" s="10"/>
    </row>
    <row r="1301" spans="3:4">
      <c r="C1301" s="10"/>
      <c r="D1301" s="10"/>
    </row>
    <row r="1302" spans="3:4">
      <c r="C1302" s="10"/>
      <c r="D1302" s="10"/>
    </row>
    <row r="1303" spans="3:4">
      <c r="C1303" s="10"/>
      <c r="D1303" s="10"/>
    </row>
    <row r="1304" spans="3:4">
      <c r="C1304" s="10"/>
      <c r="D1304" s="10"/>
    </row>
    <row r="1305" spans="3:4">
      <c r="C1305" s="10"/>
      <c r="D1305" s="10"/>
    </row>
    <row r="1306" spans="3:4">
      <c r="C1306" s="10"/>
      <c r="D1306" s="10"/>
    </row>
    <row r="1307" spans="3:4">
      <c r="C1307" s="10"/>
      <c r="D1307" s="10"/>
    </row>
    <row r="1308" spans="3:4">
      <c r="C1308" s="10"/>
      <c r="D1308" s="10"/>
    </row>
    <row r="1309" spans="3:4">
      <c r="C1309" s="10"/>
      <c r="D1309" s="10"/>
    </row>
    <row r="1310" spans="3:4">
      <c r="C1310" s="10"/>
      <c r="D1310" s="10"/>
    </row>
    <row r="1311" spans="3:4">
      <c r="C1311" s="10"/>
      <c r="D1311" s="10"/>
    </row>
    <row r="1312" spans="3:4">
      <c r="C1312" s="10"/>
      <c r="D1312" s="10"/>
    </row>
    <row r="1313" spans="3:4">
      <c r="C1313" s="10"/>
      <c r="D1313" s="10"/>
    </row>
    <row r="1314" spans="3:4">
      <c r="C1314" s="10"/>
      <c r="D1314" s="10"/>
    </row>
    <row r="1315" spans="3:4">
      <c r="C1315" s="10"/>
      <c r="D1315" s="10"/>
    </row>
    <row r="1316" spans="3:4">
      <c r="C1316" s="10"/>
      <c r="D1316" s="10"/>
    </row>
    <row r="1317" spans="3:4">
      <c r="C1317" s="10"/>
      <c r="D1317" s="10"/>
    </row>
    <row r="1318" spans="3:4">
      <c r="C1318" s="10"/>
      <c r="D1318" s="10"/>
    </row>
    <row r="1319" spans="3:4">
      <c r="C1319" s="10"/>
      <c r="D1319" s="10"/>
    </row>
    <row r="1320" spans="3:4">
      <c r="C1320" s="10"/>
      <c r="D1320" s="10"/>
    </row>
    <row r="1321" spans="3:4">
      <c r="C1321" s="10"/>
      <c r="D1321" s="10"/>
    </row>
    <row r="1322" spans="3:4">
      <c r="C1322" s="10"/>
      <c r="D1322" s="10"/>
    </row>
    <row r="1323" spans="3:4">
      <c r="C1323" s="10"/>
      <c r="D1323" s="10"/>
    </row>
    <row r="1324" spans="3:4">
      <c r="C1324" s="10"/>
      <c r="D1324" s="10"/>
    </row>
    <row r="1325" spans="3:4">
      <c r="C1325" s="10"/>
      <c r="D1325" s="10"/>
    </row>
    <row r="1326" spans="3:4">
      <c r="C1326" s="10"/>
      <c r="D1326" s="10"/>
    </row>
    <row r="1327" spans="3:4">
      <c r="C1327" s="10"/>
      <c r="D1327" s="10"/>
    </row>
    <row r="1328" spans="3:4">
      <c r="C1328" s="10"/>
      <c r="D1328" s="10"/>
    </row>
    <row r="1329" spans="3:4">
      <c r="C1329" s="10"/>
      <c r="D1329" s="10"/>
    </row>
    <row r="1330" spans="3:4">
      <c r="C1330" s="10"/>
      <c r="D1330" s="10"/>
    </row>
    <row r="1331" spans="3:4">
      <c r="C1331" s="10"/>
      <c r="D1331" s="10"/>
    </row>
    <row r="1332" spans="3:4">
      <c r="C1332" s="10"/>
      <c r="D1332" s="10"/>
    </row>
    <row r="1333" spans="3:4">
      <c r="C1333" s="10"/>
      <c r="D1333" s="10"/>
    </row>
    <row r="1334" spans="3:4">
      <c r="C1334" s="10"/>
      <c r="D1334" s="10"/>
    </row>
    <row r="1335" spans="3:4">
      <c r="C1335" s="10"/>
      <c r="D1335" s="10"/>
    </row>
    <row r="1336" spans="3:4">
      <c r="C1336" s="10"/>
      <c r="D1336" s="10"/>
    </row>
    <row r="1337" spans="3:4">
      <c r="C1337" s="10"/>
      <c r="D1337" s="10"/>
    </row>
    <row r="1338" spans="3:4">
      <c r="C1338" s="10"/>
      <c r="D1338" s="10"/>
    </row>
    <row r="1339" spans="3:4">
      <c r="C1339" s="10"/>
      <c r="D1339" s="10"/>
    </row>
    <row r="1340" spans="3:4">
      <c r="C1340" s="10"/>
      <c r="D1340" s="10"/>
    </row>
    <row r="1341" spans="3:4">
      <c r="C1341" s="10"/>
      <c r="D1341" s="10"/>
    </row>
    <row r="1342" spans="3:4">
      <c r="C1342" s="10"/>
      <c r="D1342" s="10"/>
    </row>
    <row r="1343" spans="3:4">
      <c r="C1343" s="10"/>
      <c r="D1343" s="10"/>
    </row>
    <row r="1344" spans="3:4">
      <c r="C1344" s="10"/>
      <c r="D1344" s="10"/>
    </row>
    <row r="1345" spans="3:4">
      <c r="C1345" s="10"/>
      <c r="D1345" s="10"/>
    </row>
    <row r="1346" spans="3:4">
      <c r="C1346" s="10"/>
      <c r="D1346" s="10"/>
    </row>
    <row r="1347" spans="3:4">
      <c r="C1347" s="10"/>
      <c r="D1347" s="10"/>
    </row>
    <row r="1348" spans="3:4">
      <c r="C1348" s="10"/>
      <c r="D1348" s="10"/>
    </row>
    <row r="1349" spans="3:4">
      <c r="C1349" s="10"/>
      <c r="D1349" s="10"/>
    </row>
    <row r="1350" spans="3:4">
      <c r="C1350" s="10"/>
      <c r="D1350" s="10"/>
    </row>
    <row r="1351" spans="3:4">
      <c r="C1351" s="10"/>
      <c r="D1351" s="10"/>
    </row>
    <row r="1352" spans="3:4">
      <c r="C1352" s="10"/>
      <c r="D1352" s="10"/>
    </row>
    <row r="1353" spans="3:4">
      <c r="C1353" s="10"/>
      <c r="D1353" s="10"/>
    </row>
    <row r="1354" spans="3:4">
      <c r="C1354" s="10"/>
      <c r="D1354" s="10"/>
    </row>
    <row r="1355" spans="3:4">
      <c r="C1355" s="10"/>
      <c r="D1355" s="10"/>
    </row>
    <row r="1356" spans="3:4">
      <c r="C1356" s="10"/>
      <c r="D1356" s="10"/>
    </row>
    <row r="1357" spans="3:4">
      <c r="C1357" s="10"/>
      <c r="D1357" s="10"/>
    </row>
    <row r="1358" spans="3:4">
      <c r="C1358" s="10"/>
      <c r="D1358" s="10"/>
    </row>
    <row r="1359" spans="3:4">
      <c r="C1359" s="10"/>
      <c r="D1359" s="10"/>
    </row>
    <row r="1360" spans="3:4">
      <c r="C1360" s="10"/>
      <c r="D1360" s="10"/>
    </row>
    <row r="1361" spans="3:4">
      <c r="C1361" s="10"/>
      <c r="D1361" s="10"/>
    </row>
    <row r="1362" spans="3:4">
      <c r="C1362" s="10"/>
      <c r="D1362" s="10"/>
    </row>
    <row r="1363" spans="3:4">
      <c r="C1363" s="10"/>
      <c r="D1363" s="10"/>
    </row>
    <row r="1364" spans="3:4">
      <c r="C1364" s="10"/>
      <c r="D1364" s="10"/>
    </row>
    <row r="1365" spans="3:4">
      <c r="C1365" s="10"/>
      <c r="D1365" s="10"/>
    </row>
    <row r="1366" spans="3:4">
      <c r="C1366" s="10"/>
      <c r="D1366" s="10"/>
    </row>
    <row r="1367" spans="3:4">
      <c r="C1367" s="10"/>
      <c r="D1367" s="10"/>
    </row>
    <row r="1368" spans="3:4">
      <c r="C1368" s="10"/>
      <c r="D1368" s="10"/>
    </row>
    <row r="1369" spans="3:4">
      <c r="C1369" s="10"/>
      <c r="D1369" s="10"/>
    </row>
    <row r="1370" spans="3:4">
      <c r="C1370" s="10"/>
      <c r="D1370" s="10"/>
    </row>
    <row r="1371" spans="3:4">
      <c r="C1371" s="10"/>
      <c r="D1371" s="10"/>
    </row>
    <row r="1372" spans="3:4">
      <c r="C1372" s="10"/>
      <c r="D1372" s="10"/>
    </row>
    <row r="1373" spans="3:4">
      <c r="C1373" s="10"/>
      <c r="D1373" s="10"/>
    </row>
    <row r="1374" spans="3:4">
      <c r="C1374" s="10"/>
      <c r="D1374" s="10"/>
    </row>
    <row r="1375" spans="3:4">
      <c r="C1375" s="10"/>
      <c r="D1375" s="10"/>
    </row>
    <row r="1376" spans="3:4">
      <c r="C1376" s="10"/>
      <c r="D1376" s="10"/>
    </row>
    <row r="1377" spans="3:4">
      <c r="C1377" s="10"/>
      <c r="D1377" s="10"/>
    </row>
    <row r="1378" spans="3:4">
      <c r="C1378" s="10"/>
      <c r="D1378" s="10"/>
    </row>
    <row r="1379" spans="3:4">
      <c r="C1379" s="10"/>
      <c r="D1379" s="10"/>
    </row>
    <row r="1380" spans="3:4">
      <c r="C1380" s="10"/>
      <c r="D1380" s="10"/>
    </row>
    <row r="1381" spans="3:4">
      <c r="C1381" s="10"/>
      <c r="D1381" s="10"/>
    </row>
    <row r="1382" spans="3:4">
      <c r="C1382" s="10"/>
      <c r="D1382" s="10"/>
    </row>
    <row r="1383" spans="3:4">
      <c r="C1383" s="10"/>
      <c r="D1383" s="10"/>
    </row>
    <row r="1384" spans="3:4">
      <c r="C1384" s="10"/>
      <c r="D1384" s="10"/>
    </row>
    <row r="1385" spans="3:4">
      <c r="C1385" s="10"/>
      <c r="D1385" s="10"/>
    </row>
    <row r="1386" spans="3:4">
      <c r="C1386" s="10"/>
      <c r="D1386" s="10"/>
    </row>
    <row r="1387" spans="3:4">
      <c r="C1387" s="10"/>
      <c r="D1387" s="10"/>
    </row>
    <row r="1388" spans="3:4">
      <c r="C1388" s="10"/>
      <c r="D1388" s="10"/>
    </row>
    <row r="1389" spans="3:4">
      <c r="C1389" s="10"/>
      <c r="D1389" s="10"/>
    </row>
    <row r="1390" spans="3:4">
      <c r="C1390" s="10"/>
      <c r="D1390" s="10"/>
    </row>
    <row r="1391" spans="3:4">
      <c r="C1391" s="10"/>
      <c r="D1391" s="10"/>
    </row>
    <row r="1392" spans="3:4">
      <c r="C1392" s="10"/>
      <c r="D1392" s="10"/>
    </row>
    <row r="1393" spans="3:4">
      <c r="C1393" s="10"/>
      <c r="D1393" s="10"/>
    </row>
    <row r="1394" spans="3:4">
      <c r="C1394" s="10"/>
      <c r="D1394" s="10"/>
    </row>
    <row r="1395" spans="3:4">
      <c r="C1395" s="10"/>
      <c r="D1395" s="10"/>
    </row>
    <row r="1396" spans="3:4">
      <c r="C1396" s="10"/>
      <c r="D1396" s="10"/>
    </row>
    <row r="1397" spans="3:4">
      <c r="C1397" s="10"/>
      <c r="D1397" s="10"/>
    </row>
    <row r="1398" spans="3:4">
      <c r="C1398" s="10"/>
      <c r="D1398" s="10"/>
    </row>
    <row r="1399" spans="3:4">
      <c r="C1399" s="10"/>
      <c r="D1399" s="10"/>
    </row>
    <row r="1400" spans="3:4">
      <c r="C1400" s="10"/>
      <c r="D1400" s="10"/>
    </row>
    <row r="1401" spans="3:4">
      <c r="C1401" s="10"/>
      <c r="D1401" s="10"/>
    </row>
    <row r="1402" spans="3:4">
      <c r="C1402" s="10"/>
      <c r="D1402" s="10"/>
    </row>
    <row r="1403" spans="3:4">
      <c r="C1403" s="10"/>
      <c r="D1403" s="10"/>
    </row>
    <row r="1404" spans="3:4">
      <c r="C1404" s="10"/>
      <c r="D1404" s="10"/>
    </row>
    <row r="1405" spans="3:4">
      <c r="C1405" s="10"/>
      <c r="D1405" s="10"/>
    </row>
    <row r="1406" spans="3:4">
      <c r="C1406" s="10"/>
      <c r="D1406" s="10"/>
    </row>
    <row r="1407" spans="3:4">
      <c r="C1407" s="10"/>
      <c r="D1407" s="10"/>
    </row>
    <row r="1408" spans="3:4">
      <c r="C1408" s="10"/>
      <c r="D1408" s="10"/>
    </row>
    <row r="1409" spans="3:4">
      <c r="C1409" s="10"/>
      <c r="D1409" s="10"/>
    </row>
    <row r="1410" spans="3:4">
      <c r="C1410" s="10"/>
      <c r="D1410" s="10"/>
    </row>
    <row r="1411" spans="3:4">
      <c r="C1411" s="10"/>
      <c r="D1411" s="10"/>
    </row>
    <row r="1412" spans="3:4">
      <c r="C1412" s="10"/>
      <c r="D1412" s="10"/>
    </row>
    <row r="1413" spans="3:4">
      <c r="C1413" s="10"/>
      <c r="D1413" s="10"/>
    </row>
    <row r="1414" spans="3:4">
      <c r="C1414" s="10"/>
      <c r="D1414" s="10"/>
    </row>
    <row r="1415" spans="3:4">
      <c r="C1415" s="10"/>
      <c r="D1415" s="10"/>
    </row>
    <row r="1416" spans="3:4">
      <c r="C1416" s="10"/>
      <c r="D1416" s="10"/>
    </row>
    <row r="1417" spans="3:4">
      <c r="C1417" s="10"/>
      <c r="D1417" s="10"/>
    </row>
    <row r="1418" spans="3:4">
      <c r="C1418" s="10"/>
      <c r="D1418" s="10"/>
    </row>
    <row r="1419" spans="3:4">
      <c r="C1419" s="10"/>
      <c r="D1419" s="10"/>
    </row>
    <row r="1420" spans="3:4">
      <c r="C1420" s="10"/>
      <c r="D1420" s="10"/>
    </row>
    <row r="1421" spans="3:4">
      <c r="C1421" s="10"/>
      <c r="D1421" s="10"/>
    </row>
    <row r="1422" spans="3:4">
      <c r="C1422" s="10"/>
      <c r="D1422" s="10"/>
    </row>
    <row r="1423" spans="3:4">
      <c r="C1423" s="10"/>
      <c r="D1423" s="10"/>
    </row>
    <row r="1424" spans="3:4">
      <c r="C1424" s="10"/>
      <c r="D1424" s="10"/>
    </row>
    <row r="1425" spans="3:4">
      <c r="C1425" s="10"/>
      <c r="D1425" s="10"/>
    </row>
    <row r="1426" spans="3:4">
      <c r="C1426" s="10"/>
      <c r="D1426" s="10"/>
    </row>
    <row r="1427" spans="3:4">
      <c r="C1427" s="10"/>
      <c r="D1427" s="10"/>
    </row>
    <row r="1428" spans="3:4">
      <c r="C1428" s="10"/>
      <c r="D1428" s="10"/>
    </row>
    <row r="1429" spans="3:4">
      <c r="C1429" s="10"/>
      <c r="D1429" s="10"/>
    </row>
    <row r="1430" spans="3:4">
      <c r="C1430" s="10"/>
      <c r="D1430" s="10"/>
    </row>
    <row r="1431" spans="3:4">
      <c r="C1431" s="10"/>
      <c r="D1431" s="10"/>
    </row>
    <row r="1432" spans="3:4">
      <c r="C1432" s="10"/>
      <c r="D1432" s="10"/>
    </row>
    <row r="1433" spans="3:4">
      <c r="C1433" s="10"/>
      <c r="D1433" s="10"/>
    </row>
    <row r="1434" spans="3:4">
      <c r="C1434" s="10"/>
      <c r="D1434" s="10"/>
    </row>
    <row r="1435" spans="3:4">
      <c r="C1435" s="10"/>
      <c r="D1435" s="10"/>
    </row>
    <row r="1436" spans="3:4">
      <c r="C1436" s="10"/>
      <c r="D1436" s="10"/>
    </row>
    <row r="1437" spans="3:4">
      <c r="C1437" s="10"/>
      <c r="D1437" s="10"/>
    </row>
    <row r="1438" spans="3:4">
      <c r="C1438" s="10"/>
      <c r="D1438" s="10"/>
    </row>
    <row r="1439" spans="3:4">
      <c r="C1439" s="10"/>
      <c r="D1439" s="10"/>
    </row>
    <row r="1440" spans="3:4">
      <c r="C1440" s="10"/>
      <c r="D1440" s="10"/>
    </row>
    <row r="1441" spans="3:4">
      <c r="C1441" s="10"/>
      <c r="D1441" s="10"/>
    </row>
    <row r="1442" spans="3:4">
      <c r="C1442" s="10"/>
      <c r="D1442" s="10"/>
    </row>
    <row r="1443" spans="3:4">
      <c r="C1443" s="10"/>
      <c r="D1443" s="10"/>
    </row>
    <row r="1444" spans="3:4">
      <c r="C1444" s="10"/>
      <c r="D1444" s="10"/>
    </row>
    <row r="1445" spans="3:4">
      <c r="C1445" s="10"/>
      <c r="D1445" s="10"/>
    </row>
    <row r="1446" spans="3:4">
      <c r="C1446" s="10"/>
      <c r="D1446" s="10"/>
    </row>
    <row r="1447" spans="3:4">
      <c r="C1447" s="10"/>
      <c r="D1447" s="10"/>
    </row>
    <row r="1448" spans="3:4">
      <c r="C1448" s="10"/>
      <c r="D1448" s="10"/>
    </row>
    <row r="1449" spans="3:4">
      <c r="C1449" s="10"/>
      <c r="D1449" s="10"/>
    </row>
    <row r="1450" spans="3:4">
      <c r="C1450" s="10"/>
      <c r="D1450" s="10"/>
    </row>
    <row r="1451" spans="3:4">
      <c r="C1451" s="10"/>
      <c r="D1451" s="10"/>
    </row>
    <row r="1452" spans="3:4">
      <c r="C1452" s="10"/>
      <c r="D1452" s="10"/>
    </row>
    <row r="1453" spans="3:4">
      <c r="C1453" s="10"/>
      <c r="D1453" s="10"/>
    </row>
    <row r="1454" spans="3:4">
      <c r="C1454" s="10"/>
      <c r="D1454" s="10"/>
    </row>
    <row r="1455" spans="3:4">
      <c r="C1455" s="10"/>
      <c r="D1455" s="10"/>
    </row>
    <row r="1456" spans="3:4">
      <c r="C1456" s="10"/>
      <c r="D1456" s="10"/>
    </row>
    <row r="1457" spans="3:4">
      <c r="C1457" s="10"/>
      <c r="D1457" s="10"/>
    </row>
    <row r="1458" spans="3:4">
      <c r="C1458" s="10"/>
      <c r="D1458" s="10"/>
    </row>
    <row r="1459" spans="3:4">
      <c r="C1459" s="10"/>
      <c r="D1459" s="10"/>
    </row>
    <row r="1460" spans="3:4">
      <c r="C1460" s="10"/>
      <c r="D1460" s="10"/>
    </row>
    <row r="1461" spans="3:4">
      <c r="C1461" s="10"/>
      <c r="D1461" s="10"/>
    </row>
    <row r="1462" spans="3:4">
      <c r="C1462" s="10"/>
      <c r="D1462" s="10"/>
    </row>
    <row r="1463" spans="3:4">
      <c r="C1463" s="10"/>
      <c r="D1463" s="10"/>
    </row>
    <row r="1464" spans="3:4">
      <c r="C1464" s="10"/>
      <c r="D1464" s="10"/>
    </row>
    <row r="1465" spans="3:4">
      <c r="C1465" s="10"/>
      <c r="D1465" s="10"/>
    </row>
    <row r="1466" spans="3:4">
      <c r="C1466" s="10"/>
      <c r="D1466" s="10"/>
    </row>
    <row r="1467" spans="3:4">
      <c r="C1467" s="10"/>
      <c r="D1467" s="10"/>
    </row>
    <row r="1468" spans="3:4">
      <c r="C1468" s="10"/>
      <c r="D1468" s="10"/>
    </row>
    <row r="1469" spans="3:4">
      <c r="C1469" s="10"/>
      <c r="D1469" s="10"/>
    </row>
    <row r="1470" spans="3:4">
      <c r="C1470" s="10"/>
      <c r="D1470" s="10"/>
    </row>
    <row r="1471" spans="3:4">
      <c r="C1471" s="10"/>
      <c r="D1471" s="10"/>
    </row>
    <row r="1472" spans="3:4">
      <c r="C1472" s="10"/>
      <c r="D1472" s="10"/>
    </row>
    <row r="1473" spans="3:4">
      <c r="C1473" s="10"/>
      <c r="D1473" s="10"/>
    </row>
    <row r="1474" spans="3:4">
      <c r="C1474" s="10"/>
      <c r="D1474" s="10"/>
    </row>
    <row r="1475" spans="3:4">
      <c r="C1475" s="10"/>
      <c r="D1475" s="10"/>
    </row>
    <row r="1476" spans="3:4">
      <c r="C1476" s="10"/>
      <c r="D1476" s="10"/>
    </row>
    <row r="1477" spans="3:4">
      <c r="C1477" s="10"/>
      <c r="D1477" s="10"/>
    </row>
    <row r="1478" spans="3:4">
      <c r="C1478" s="10"/>
      <c r="D1478" s="10"/>
    </row>
    <row r="1479" spans="3:4">
      <c r="C1479" s="10"/>
      <c r="D1479" s="10"/>
    </row>
    <row r="1480" spans="3:4">
      <c r="C1480" s="10"/>
      <c r="D1480" s="10"/>
    </row>
    <row r="1481" spans="3:4">
      <c r="C1481" s="10"/>
      <c r="D1481" s="10"/>
    </row>
    <row r="1482" spans="3:4">
      <c r="C1482" s="10"/>
      <c r="D1482" s="10"/>
    </row>
    <row r="1483" spans="3:4">
      <c r="C1483" s="10"/>
      <c r="D1483" s="10"/>
    </row>
    <row r="1484" spans="3:4">
      <c r="C1484" s="10"/>
      <c r="D1484" s="10"/>
    </row>
    <row r="1485" spans="3:4">
      <c r="C1485" s="10"/>
      <c r="D1485" s="10"/>
    </row>
    <row r="1486" spans="3:4">
      <c r="C1486" s="10"/>
      <c r="D1486" s="10"/>
    </row>
    <row r="1487" spans="3:4">
      <c r="C1487" s="10"/>
      <c r="D1487" s="10"/>
    </row>
    <row r="1488" spans="3:4">
      <c r="C1488" s="10"/>
      <c r="D1488" s="10"/>
    </row>
    <row r="1489" spans="3:4">
      <c r="C1489" s="10"/>
      <c r="D1489" s="10"/>
    </row>
    <row r="1490" spans="3:4">
      <c r="C1490" s="10"/>
      <c r="D1490" s="10"/>
    </row>
    <row r="1491" spans="3:4">
      <c r="C1491" s="10"/>
      <c r="D1491" s="10"/>
    </row>
    <row r="1492" spans="3:4">
      <c r="C1492" s="10"/>
      <c r="D1492" s="10"/>
    </row>
    <row r="1493" spans="3:4">
      <c r="C1493" s="10"/>
      <c r="D1493" s="10"/>
    </row>
    <row r="1494" spans="3:4">
      <c r="C1494" s="10"/>
      <c r="D1494" s="10"/>
    </row>
    <row r="1495" spans="3:4">
      <c r="C1495" s="10"/>
      <c r="D1495" s="10"/>
    </row>
    <row r="1496" spans="3:4">
      <c r="C1496" s="10"/>
      <c r="D1496" s="10"/>
    </row>
    <row r="1497" spans="3:4">
      <c r="C1497" s="10"/>
      <c r="D1497" s="10"/>
    </row>
    <row r="1498" spans="3:4">
      <c r="C1498" s="10"/>
      <c r="D1498" s="10"/>
    </row>
    <row r="1499" spans="3:4">
      <c r="C1499" s="10"/>
      <c r="D1499" s="10"/>
    </row>
    <row r="1500" spans="3:4">
      <c r="C1500" s="10"/>
      <c r="D1500" s="10"/>
    </row>
    <row r="1501" spans="3:4">
      <c r="C1501" s="10"/>
      <c r="D1501" s="10"/>
    </row>
    <row r="1502" spans="3:4">
      <c r="C1502" s="10"/>
      <c r="D1502" s="10"/>
    </row>
    <row r="1503" spans="3:4">
      <c r="C1503" s="10"/>
      <c r="D1503" s="10"/>
    </row>
    <row r="1504" spans="3:4">
      <c r="C1504" s="10"/>
      <c r="D1504" s="10"/>
    </row>
    <row r="1505" spans="3:4">
      <c r="C1505" s="10"/>
      <c r="D1505" s="10"/>
    </row>
    <row r="1506" spans="3:4">
      <c r="C1506" s="10"/>
      <c r="D1506" s="10"/>
    </row>
    <row r="1507" spans="3:4">
      <c r="C1507" s="10"/>
      <c r="D1507" s="10"/>
    </row>
    <row r="1508" spans="3:4">
      <c r="C1508" s="10"/>
      <c r="D1508" s="10"/>
    </row>
    <row r="1509" spans="3:4">
      <c r="C1509" s="10"/>
      <c r="D1509" s="10"/>
    </row>
    <row r="1510" spans="3:4">
      <c r="C1510" s="10"/>
      <c r="D1510" s="10"/>
    </row>
    <row r="1511" spans="3:4">
      <c r="C1511" s="10"/>
      <c r="D1511" s="10"/>
    </row>
    <row r="1512" spans="3:4">
      <c r="C1512" s="10"/>
      <c r="D1512" s="10"/>
    </row>
    <row r="1513" spans="3:4">
      <c r="C1513" s="10"/>
      <c r="D1513" s="10"/>
    </row>
    <row r="1514" spans="3:4">
      <c r="C1514" s="10"/>
      <c r="D1514" s="10"/>
    </row>
    <row r="1515" spans="3:4">
      <c r="C1515" s="10"/>
      <c r="D1515" s="10"/>
    </row>
    <row r="1516" spans="3:4">
      <c r="C1516" s="10"/>
      <c r="D1516" s="10"/>
    </row>
    <row r="1517" spans="3:4">
      <c r="C1517" s="10"/>
      <c r="D1517" s="10"/>
    </row>
    <row r="1518" spans="3:4">
      <c r="C1518" s="10"/>
      <c r="D1518" s="10"/>
    </row>
    <row r="1519" spans="3:4">
      <c r="C1519" s="10"/>
      <c r="D1519" s="10"/>
    </row>
    <row r="1520" spans="3:4">
      <c r="C1520" s="10"/>
      <c r="D1520" s="10"/>
    </row>
    <row r="1521" spans="3:4">
      <c r="C1521" s="10"/>
      <c r="D1521" s="10"/>
    </row>
    <row r="1522" spans="3:4">
      <c r="C1522" s="10"/>
      <c r="D1522" s="10"/>
    </row>
    <row r="1523" spans="3:4">
      <c r="C1523" s="10"/>
      <c r="D1523" s="10"/>
    </row>
    <row r="1524" spans="3:4">
      <c r="C1524" s="10"/>
      <c r="D1524" s="10"/>
    </row>
    <row r="1525" spans="3:4">
      <c r="C1525" s="10"/>
      <c r="D1525" s="10"/>
    </row>
    <row r="1526" spans="3:4">
      <c r="C1526" s="10"/>
      <c r="D1526" s="10"/>
    </row>
    <row r="1527" spans="3:4">
      <c r="C1527" s="10"/>
      <c r="D1527" s="10"/>
    </row>
    <row r="1528" spans="3:4">
      <c r="C1528" s="10"/>
      <c r="D1528" s="10"/>
    </row>
    <row r="1529" spans="3:4">
      <c r="C1529" s="10"/>
      <c r="D1529" s="10"/>
    </row>
    <row r="1530" spans="3:4">
      <c r="C1530" s="10"/>
      <c r="D1530" s="10"/>
    </row>
    <row r="1531" spans="3:4">
      <c r="C1531" s="10"/>
      <c r="D1531" s="10"/>
    </row>
    <row r="1532" spans="3:4">
      <c r="C1532" s="10"/>
      <c r="D1532" s="10"/>
    </row>
    <row r="1533" spans="3:4">
      <c r="C1533" s="10"/>
      <c r="D1533" s="10"/>
    </row>
    <row r="1534" spans="3:4">
      <c r="C1534" s="10"/>
      <c r="D1534" s="10"/>
    </row>
    <row r="1535" spans="3:4">
      <c r="C1535" s="10"/>
      <c r="D1535" s="10"/>
    </row>
    <row r="1536" spans="3:4">
      <c r="C1536" s="10"/>
      <c r="D1536" s="10"/>
    </row>
    <row r="1537" spans="3:4">
      <c r="C1537" s="10"/>
      <c r="D1537" s="10"/>
    </row>
    <row r="1538" spans="3:4">
      <c r="C1538" s="10"/>
      <c r="D1538" s="10"/>
    </row>
    <row r="1539" spans="3:4">
      <c r="C1539" s="10"/>
      <c r="D1539" s="10"/>
    </row>
    <row r="1540" spans="3:4">
      <c r="C1540" s="10"/>
      <c r="D1540" s="10"/>
    </row>
    <row r="1541" spans="3:4">
      <c r="C1541" s="10"/>
      <c r="D1541" s="10"/>
    </row>
    <row r="1542" spans="3:4">
      <c r="C1542" s="10"/>
      <c r="D1542" s="10"/>
    </row>
    <row r="1543" spans="3:4">
      <c r="C1543" s="10"/>
      <c r="D1543" s="10"/>
    </row>
    <row r="1544" spans="3:4">
      <c r="C1544" s="10"/>
      <c r="D1544" s="10"/>
    </row>
    <row r="1545" spans="3:4">
      <c r="C1545" s="10"/>
      <c r="D1545" s="10"/>
    </row>
    <row r="1546" spans="3:4">
      <c r="C1546" s="10"/>
      <c r="D1546" s="10"/>
    </row>
    <row r="1547" spans="3:4">
      <c r="C1547" s="10"/>
      <c r="D1547" s="10"/>
    </row>
    <row r="1548" spans="3:4">
      <c r="C1548" s="10"/>
      <c r="D1548" s="10"/>
    </row>
    <row r="1549" spans="3:4">
      <c r="C1549" s="10"/>
      <c r="D1549" s="10"/>
    </row>
    <row r="1550" spans="3:4">
      <c r="C1550" s="10"/>
      <c r="D1550" s="10"/>
    </row>
    <row r="1551" spans="3:4">
      <c r="C1551" s="10"/>
      <c r="D1551" s="10"/>
    </row>
    <row r="1552" spans="3:4">
      <c r="C1552" s="10"/>
      <c r="D1552" s="10"/>
    </row>
    <row r="1553" spans="3:4">
      <c r="C1553" s="10"/>
      <c r="D1553" s="10"/>
    </row>
    <row r="1554" spans="3:4">
      <c r="C1554" s="10"/>
      <c r="D1554" s="10"/>
    </row>
    <row r="1555" spans="3:4">
      <c r="C1555" s="10"/>
      <c r="D1555" s="10"/>
    </row>
    <row r="1556" spans="3:4">
      <c r="C1556" s="10"/>
      <c r="D1556" s="10"/>
    </row>
    <row r="1557" spans="3:4">
      <c r="C1557" s="10"/>
      <c r="D1557" s="10"/>
    </row>
    <row r="1558" spans="3:4">
      <c r="C1558" s="10"/>
      <c r="D1558" s="10"/>
    </row>
    <row r="1559" spans="3:4">
      <c r="C1559" s="10"/>
      <c r="D1559" s="10"/>
    </row>
    <row r="1560" spans="3:4">
      <c r="C1560" s="10"/>
      <c r="D1560" s="10"/>
    </row>
    <row r="1561" spans="3:4">
      <c r="C1561" s="10"/>
      <c r="D1561" s="10"/>
    </row>
    <row r="1562" spans="3:4">
      <c r="C1562" s="10"/>
      <c r="D1562" s="10"/>
    </row>
    <row r="1563" spans="3:4">
      <c r="C1563" s="10"/>
      <c r="D1563" s="10"/>
    </row>
    <row r="1564" spans="3:4">
      <c r="C1564" s="10"/>
      <c r="D1564" s="10"/>
    </row>
    <row r="1565" spans="3:4">
      <c r="C1565" s="10"/>
      <c r="D1565" s="10"/>
    </row>
    <row r="1566" spans="3:4">
      <c r="C1566" s="10"/>
      <c r="D1566" s="10"/>
    </row>
    <row r="1567" spans="3:4">
      <c r="C1567" s="10"/>
      <c r="D1567" s="10"/>
    </row>
    <row r="1568" spans="3:4">
      <c r="C1568" s="10"/>
      <c r="D1568" s="10"/>
    </row>
    <row r="1569" spans="3:4">
      <c r="C1569" s="10"/>
      <c r="D1569" s="10"/>
    </row>
    <row r="1570" spans="3:4">
      <c r="C1570" s="10"/>
      <c r="D1570" s="10"/>
    </row>
    <row r="1571" spans="3:4">
      <c r="C1571" s="10"/>
      <c r="D1571" s="10"/>
    </row>
    <row r="1572" spans="3:4">
      <c r="C1572" s="10"/>
      <c r="D1572" s="10"/>
    </row>
    <row r="1573" spans="3:4">
      <c r="C1573" s="10"/>
      <c r="D1573" s="10"/>
    </row>
    <row r="1574" spans="3:4">
      <c r="C1574" s="10"/>
      <c r="D1574" s="10"/>
    </row>
    <row r="1575" spans="3:4">
      <c r="C1575" s="10"/>
      <c r="D1575" s="10"/>
    </row>
    <row r="1576" spans="3:4">
      <c r="C1576" s="10"/>
      <c r="D1576" s="10"/>
    </row>
    <row r="1577" spans="3:4">
      <c r="C1577" s="10"/>
      <c r="D1577" s="10"/>
    </row>
    <row r="1578" spans="3:4">
      <c r="C1578" s="10"/>
      <c r="D1578" s="10"/>
    </row>
    <row r="1579" spans="3:4">
      <c r="C1579" s="10"/>
      <c r="D1579" s="10"/>
    </row>
    <row r="1580" spans="3:4">
      <c r="C1580" s="10"/>
      <c r="D1580" s="10"/>
    </row>
    <row r="1581" spans="3:4">
      <c r="C1581" s="10"/>
      <c r="D1581" s="10"/>
    </row>
    <row r="1582" spans="3:4">
      <c r="C1582" s="10"/>
      <c r="D1582" s="10"/>
    </row>
    <row r="1583" spans="3:4">
      <c r="C1583" s="10"/>
      <c r="D1583" s="10"/>
    </row>
    <row r="1584" spans="3:4">
      <c r="C1584" s="10"/>
      <c r="D1584" s="10"/>
    </row>
    <row r="1585" spans="3:4">
      <c r="C1585" s="10"/>
      <c r="D1585" s="10"/>
    </row>
    <row r="1586" spans="3:4">
      <c r="C1586" s="10"/>
      <c r="D1586" s="10"/>
    </row>
    <row r="1587" spans="3:4">
      <c r="C1587" s="10"/>
      <c r="D1587" s="10"/>
    </row>
    <row r="1588" spans="3:4">
      <c r="C1588" s="10"/>
      <c r="D1588" s="10"/>
    </row>
    <row r="1589" spans="3:4">
      <c r="C1589" s="10"/>
      <c r="D1589" s="10"/>
    </row>
    <row r="1590" spans="3:4">
      <c r="C1590" s="10"/>
      <c r="D1590" s="10"/>
    </row>
    <row r="1591" spans="3:4">
      <c r="C1591" s="10"/>
      <c r="D1591" s="10"/>
    </row>
    <row r="1592" spans="3:4">
      <c r="C1592" s="10"/>
      <c r="D1592" s="10"/>
    </row>
    <row r="1593" spans="3:4">
      <c r="C1593" s="10"/>
      <c r="D1593" s="10"/>
    </row>
    <row r="1594" spans="3:4">
      <c r="C1594" s="10"/>
      <c r="D1594" s="10"/>
    </row>
    <row r="1595" spans="3:4">
      <c r="C1595" s="10"/>
      <c r="D1595" s="10"/>
    </row>
    <row r="1596" spans="3:4">
      <c r="C1596" s="10"/>
      <c r="D1596" s="10"/>
    </row>
    <row r="1597" spans="3:4">
      <c r="C1597" s="10"/>
      <c r="D1597" s="10"/>
    </row>
    <row r="1598" spans="3:4">
      <c r="C1598" s="10"/>
      <c r="D1598" s="10"/>
    </row>
    <row r="1599" spans="3:4">
      <c r="C1599" s="10"/>
      <c r="D1599" s="10"/>
    </row>
    <row r="1600" spans="3:4">
      <c r="C1600" s="10"/>
      <c r="D1600" s="10"/>
    </row>
    <row r="1601" spans="3:4">
      <c r="C1601" s="10"/>
      <c r="D1601" s="10"/>
    </row>
    <row r="1602" spans="3:4">
      <c r="C1602" s="10"/>
      <c r="D1602" s="10"/>
    </row>
    <row r="1603" spans="3:4">
      <c r="C1603" s="10"/>
      <c r="D1603" s="10"/>
    </row>
    <row r="1604" spans="3:4">
      <c r="C1604" s="10"/>
      <c r="D1604" s="10"/>
    </row>
    <row r="1605" spans="3:4">
      <c r="C1605" s="10"/>
      <c r="D1605" s="10"/>
    </row>
    <row r="1606" spans="3:4">
      <c r="C1606" s="10"/>
      <c r="D1606" s="10"/>
    </row>
    <row r="1607" spans="3:4">
      <c r="C1607" s="10"/>
      <c r="D1607" s="10"/>
    </row>
    <row r="1608" spans="3:4">
      <c r="C1608" s="10"/>
      <c r="D1608" s="10"/>
    </row>
    <row r="1609" spans="3:4">
      <c r="C1609" s="10"/>
      <c r="D1609" s="10"/>
    </row>
    <row r="1610" spans="3:4">
      <c r="C1610" s="10"/>
      <c r="D1610" s="10"/>
    </row>
    <row r="1611" spans="3:4">
      <c r="C1611" s="10"/>
      <c r="D1611" s="10"/>
    </row>
    <row r="1612" spans="3:4">
      <c r="C1612" s="10"/>
      <c r="D1612" s="10"/>
    </row>
    <row r="1613" spans="3:4">
      <c r="C1613" s="10"/>
      <c r="D1613" s="10"/>
    </row>
    <row r="1614" spans="3:4">
      <c r="C1614" s="10"/>
      <c r="D1614" s="10"/>
    </row>
    <row r="1615" spans="3:4">
      <c r="C1615" s="10"/>
      <c r="D1615" s="10"/>
    </row>
    <row r="1616" spans="3:4">
      <c r="C1616" s="10"/>
      <c r="D1616" s="10"/>
    </row>
    <row r="1617" spans="3:4">
      <c r="C1617" s="10"/>
      <c r="D1617" s="10"/>
    </row>
    <row r="1618" spans="3:4">
      <c r="C1618" s="10"/>
      <c r="D1618" s="10"/>
    </row>
    <row r="1619" spans="3:4">
      <c r="C1619" s="10"/>
      <c r="D1619" s="10"/>
    </row>
    <row r="1620" spans="3:4">
      <c r="C1620" s="10"/>
      <c r="D1620" s="10"/>
    </row>
    <row r="1621" spans="3:4">
      <c r="C1621" s="10"/>
      <c r="D1621" s="10"/>
    </row>
    <row r="1622" spans="3:4">
      <c r="C1622" s="10"/>
      <c r="D1622" s="10"/>
    </row>
    <row r="1623" spans="3:4">
      <c r="C1623" s="10"/>
      <c r="D1623" s="10"/>
    </row>
    <row r="1624" spans="3:4">
      <c r="C1624" s="10"/>
      <c r="D1624" s="10"/>
    </row>
    <row r="1625" spans="3:4">
      <c r="C1625" s="10"/>
      <c r="D1625" s="10"/>
    </row>
    <row r="1626" spans="3:4">
      <c r="C1626" s="10"/>
      <c r="D1626" s="10"/>
    </row>
    <row r="1627" spans="3:4">
      <c r="C1627" s="10"/>
      <c r="D1627" s="10"/>
    </row>
    <row r="1628" spans="3:4">
      <c r="C1628" s="10"/>
      <c r="D1628" s="10"/>
    </row>
    <row r="1629" spans="3:4">
      <c r="C1629" s="10"/>
      <c r="D1629" s="10"/>
    </row>
    <row r="1630" spans="3:4">
      <c r="C1630" s="10"/>
      <c r="D1630" s="10"/>
    </row>
    <row r="1631" spans="3:4">
      <c r="C1631" s="10"/>
      <c r="D1631" s="10"/>
    </row>
    <row r="1632" spans="3:4">
      <c r="C1632" s="10"/>
      <c r="D1632" s="10"/>
    </row>
    <row r="1633" spans="3:4">
      <c r="C1633" s="10"/>
      <c r="D1633" s="10"/>
    </row>
    <row r="1634" spans="3:4">
      <c r="C1634" s="10"/>
      <c r="D1634" s="10"/>
    </row>
    <row r="1635" spans="3:4">
      <c r="C1635" s="10"/>
      <c r="D1635" s="10"/>
    </row>
    <row r="1636" spans="3:4">
      <c r="C1636" s="10"/>
      <c r="D1636" s="10"/>
    </row>
    <row r="1637" spans="3:4">
      <c r="C1637" s="10"/>
      <c r="D1637" s="10"/>
    </row>
    <row r="1638" spans="3:4">
      <c r="C1638" s="10"/>
      <c r="D1638" s="10"/>
    </row>
    <row r="1639" spans="3:4">
      <c r="C1639" s="10"/>
      <c r="D1639" s="10"/>
    </row>
    <row r="1640" spans="3:4">
      <c r="C1640" s="10"/>
      <c r="D1640" s="10"/>
    </row>
    <row r="1641" spans="3:4">
      <c r="C1641" s="10"/>
      <c r="D1641" s="10"/>
    </row>
    <row r="1642" spans="3:4">
      <c r="C1642" s="10"/>
      <c r="D1642" s="10"/>
    </row>
    <row r="1643" spans="3:4">
      <c r="C1643" s="10"/>
      <c r="D1643" s="10"/>
    </row>
    <row r="1644" spans="3:4">
      <c r="C1644" s="10"/>
      <c r="D1644" s="10"/>
    </row>
    <row r="1645" spans="3:4">
      <c r="C1645" s="10"/>
      <c r="D1645" s="10"/>
    </row>
    <row r="1646" spans="3:4">
      <c r="C1646" s="10"/>
      <c r="D1646" s="10"/>
    </row>
    <row r="1647" spans="3:4">
      <c r="C1647" s="10"/>
      <c r="D1647" s="10"/>
    </row>
    <row r="1648" spans="3:4">
      <c r="C1648" s="10"/>
      <c r="D1648" s="10"/>
    </row>
    <row r="1649" spans="3:4">
      <c r="C1649" s="10"/>
      <c r="D1649" s="10"/>
    </row>
    <row r="1650" spans="3:4">
      <c r="C1650" s="10"/>
      <c r="D1650" s="10"/>
    </row>
    <row r="1651" spans="3:4">
      <c r="C1651" s="10"/>
      <c r="D1651" s="10"/>
    </row>
    <row r="1652" spans="3:4">
      <c r="C1652" s="10"/>
      <c r="D1652" s="10"/>
    </row>
    <row r="1653" spans="3:4">
      <c r="C1653" s="10"/>
      <c r="D1653" s="10"/>
    </row>
    <row r="1654" spans="3:4">
      <c r="C1654" s="10"/>
      <c r="D1654" s="10"/>
    </row>
    <row r="1655" spans="3:4">
      <c r="C1655" s="10"/>
      <c r="D1655" s="10"/>
    </row>
    <row r="1656" spans="3:4">
      <c r="C1656" s="10"/>
      <c r="D1656" s="10"/>
    </row>
    <row r="1657" spans="3:4">
      <c r="C1657" s="10"/>
      <c r="D1657" s="10"/>
    </row>
    <row r="1658" spans="3:4">
      <c r="C1658" s="10"/>
      <c r="D1658" s="10"/>
    </row>
    <row r="1659" spans="3:4">
      <c r="C1659" s="10"/>
      <c r="D1659" s="10"/>
    </row>
    <row r="1660" spans="3:4">
      <c r="C1660" s="10"/>
      <c r="D1660" s="10"/>
    </row>
    <row r="1661" spans="3:4">
      <c r="C1661" s="10"/>
      <c r="D1661" s="10"/>
    </row>
    <row r="1662" spans="3:4">
      <c r="C1662" s="10"/>
      <c r="D1662" s="10"/>
    </row>
    <row r="1663" spans="3:4">
      <c r="C1663" s="10"/>
      <c r="D1663" s="10"/>
    </row>
    <row r="1664" spans="3:4">
      <c r="C1664" s="10"/>
      <c r="D1664" s="10"/>
    </row>
    <row r="1665" spans="3:4">
      <c r="C1665" s="10"/>
      <c r="D1665" s="10"/>
    </row>
    <row r="1666" spans="3:4">
      <c r="C1666" s="10"/>
      <c r="D1666" s="10"/>
    </row>
    <row r="1667" spans="3:4">
      <c r="C1667" s="10"/>
      <c r="D1667" s="10"/>
    </row>
    <row r="1668" spans="3:4">
      <c r="C1668" s="10"/>
      <c r="D1668" s="10"/>
    </row>
    <row r="1669" spans="3:4">
      <c r="C1669" s="10"/>
      <c r="D1669" s="10"/>
    </row>
    <row r="1670" spans="3:4">
      <c r="C1670" s="10"/>
      <c r="D1670" s="10"/>
    </row>
    <row r="1671" spans="3:4">
      <c r="C1671" s="10"/>
      <c r="D1671" s="10"/>
    </row>
    <row r="1672" spans="3:4">
      <c r="C1672" s="10"/>
      <c r="D1672" s="10"/>
    </row>
    <row r="1673" spans="3:4">
      <c r="C1673" s="10"/>
      <c r="D1673" s="10"/>
    </row>
    <row r="1674" spans="3:4">
      <c r="C1674" s="10"/>
      <c r="D1674" s="10"/>
    </row>
    <row r="1675" spans="3:4">
      <c r="C1675" s="10"/>
      <c r="D1675" s="10"/>
    </row>
    <row r="1676" spans="3:4">
      <c r="C1676" s="10"/>
      <c r="D1676" s="10"/>
    </row>
    <row r="1677" spans="3:4">
      <c r="C1677" s="10"/>
      <c r="D1677" s="10"/>
    </row>
    <row r="1678" spans="3:4">
      <c r="C1678" s="10"/>
      <c r="D1678" s="10"/>
    </row>
    <row r="1679" spans="3:4">
      <c r="C1679" s="10"/>
      <c r="D1679" s="10"/>
    </row>
    <row r="1680" spans="3:4">
      <c r="C1680" s="10"/>
      <c r="D1680" s="10"/>
    </row>
    <row r="1681" spans="3:4">
      <c r="C1681" s="10"/>
      <c r="D1681" s="10"/>
    </row>
    <row r="1682" spans="3:4">
      <c r="C1682" s="10"/>
      <c r="D1682" s="10"/>
    </row>
    <row r="1683" spans="3:4">
      <c r="C1683" s="10"/>
      <c r="D1683" s="10"/>
    </row>
    <row r="1684" spans="3:4">
      <c r="C1684" s="10"/>
      <c r="D1684" s="10"/>
    </row>
    <row r="1685" spans="3:4">
      <c r="C1685" s="10"/>
      <c r="D1685" s="10"/>
    </row>
    <row r="1686" spans="3:4">
      <c r="C1686" s="10"/>
      <c r="D1686" s="10"/>
    </row>
    <row r="1687" spans="3:4">
      <c r="C1687" s="10"/>
      <c r="D1687" s="10"/>
    </row>
    <row r="1688" spans="3:4">
      <c r="C1688" s="10"/>
      <c r="D1688" s="10"/>
    </row>
    <row r="1689" spans="3:4">
      <c r="C1689" s="10"/>
      <c r="D1689" s="10"/>
    </row>
    <row r="1690" spans="3:4">
      <c r="C1690" s="10"/>
      <c r="D1690" s="10"/>
    </row>
    <row r="1691" spans="3:4">
      <c r="C1691" s="10"/>
      <c r="D1691" s="10"/>
    </row>
    <row r="1692" spans="3:4">
      <c r="C1692" s="10"/>
      <c r="D1692" s="10"/>
    </row>
    <row r="1693" spans="3:4">
      <c r="C1693" s="10"/>
      <c r="D1693" s="10"/>
    </row>
    <row r="1694" spans="3:4">
      <c r="C1694" s="10"/>
      <c r="D1694" s="10"/>
    </row>
    <row r="1695" spans="3:4">
      <c r="C1695" s="10"/>
      <c r="D1695" s="10"/>
    </row>
    <row r="1696" spans="3:4">
      <c r="C1696" s="10"/>
      <c r="D1696" s="10"/>
    </row>
    <row r="1697" spans="3:4">
      <c r="C1697" s="10"/>
      <c r="D1697" s="10"/>
    </row>
    <row r="1698" spans="3:4">
      <c r="C1698" s="10"/>
      <c r="D1698" s="10"/>
    </row>
    <row r="1699" spans="3:4">
      <c r="C1699" s="10"/>
      <c r="D1699" s="10"/>
    </row>
    <row r="1700" spans="3:4">
      <c r="C1700" s="10"/>
      <c r="D1700" s="10"/>
    </row>
    <row r="1701" spans="3:4">
      <c r="C1701" s="10"/>
      <c r="D1701" s="10"/>
    </row>
    <row r="1702" spans="3:4">
      <c r="C1702" s="10"/>
      <c r="D1702" s="10"/>
    </row>
    <row r="1703" spans="3:4">
      <c r="C1703" s="10"/>
      <c r="D1703" s="10"/>
    </row>
    <row r="1704" spans="3:4">
      <c r="C1704" s="10"/>
      <c r="D1704" s="10"/>
    </row>
    <row r="1705" spans="3:4">
      <c r="C1705" s="10"/>
      <c r="D1705" s="10"/>
    </row>
    <row r="1706" spans="3:4">
      <c r="C1706" s="10"/>
      <c r="D1706" s="10"/>
    </row>
    <row r="1707" spans="3:4">
      <c r="C1707" s="10"/>
      <c r="D1707" s="10"/>
    </row>
    <row r="1708" spans="3:4">
      <c r="C1708" s="10"/>
      <c r="D1708" s="10"/>
    </row>
    <row r="1709" spans="3:4">
      <c r="C1709" s="10"/>
      <c r="D1709" s="10"/>
    </row>
    <row r="1710" spans="3:4">
      <c r="C1710" s="10"/>
      <c r="D1710" s="10"/>
    </row>
    <row r="1711" spans="3:4">
      <c r="C1711" s="10"/>
      <c r="D1711" s="10"/>
    </row>
    <row r="1712" spans="3:4">
      <c r="C1712" s="10"/>
      <c r="D1712" s="10"/>
    </row>
    <row r="1713" spans="3:4">
      <c r="C1713" s="10"/>
      <c r="D1713" s="10"/>
    </row>
    <row r="1714" spans="3:4">
      <c r="C1714" s="10"/>
      <c r="D1714" s="10"/>
    </row>
    <row r="1715" spans="3:4">
      <c r="C1715" s="10"/>
      <c r="D1715" s="10"/>
    </row>
    <row r="1716" spans="3:4">
      <c r="C1716" s="10"/>
      <c r="D1716" s="10"/>
    </row>
    <row r="1717" spans="3:4">
      <c r="C1717" s="10"/>
      <c r="D1717" s="10"/>
    </row>
    <row r="1718" spans="3:4">
      <c r="C1718" s="10"/>
      <c r="D1718" s="10"/>
    </row>
    <row r="1719" spans="3:4">
      <c r="C1719" s="10"/>
      <c r="D1719" s="10"/>
    </row>
    <row r="1720" spans="3:4">
      <c r="C1720" s="10"/>
      <c r="D1720" s="10"/>
    </row>
    <row r="1721" spans="3:4">
      <c r="C1721" s="10"/>
      <c r="D1721" s="10"/>
    </row>
    <row r="1722" spans="3:4">
      <c r="C1722" s="10"/>
      <c r="D1722" s="10"/>
    </row>
    <row r="1723" spans="3:4">
      <c r="C1723" s="10"/>
      <c r="D1723" s="10"/>
    </row>
    <row r="1724" spans="3:4">
      <c r="C1724" s="10"/>
      <c r="D1724" s="10"/>
    </row>
    <row r="1725" spans="3:4">
      <c r="C1725" s="10"/>
      <c r="D1725" s="10"/>
    </row>
    <row r="1726" spans="3:4">
      <c r="C1726" s="10"/>
      <c r="D1726" s="10"/>
    </row>
    <row r="1727" spans="3:4">
      <c r="C1727" s="10"/>
      <c r="D1727" s="10"/>
    </row>
    <row r="1728" spans="3:4">
      <c r="C1728" s="10"/>
      <c r="D1728" s="10"/>
    </row>
    <row r="1729" spans="3:4">
      <c r="C1729" s="10"/>
      <c r="D1729" s="10"/>
    </row>
    <row r="1730" spans="3:4">
      <c r="C1730" s="10"/>
      <c r="D1730" s="10"/>
    </row>
    <row r="1731" spans="3:4">
      <c r="C1731" s="10"/>
      <c r="D1731" s="10"/>
    </row>
    <row r="1732" spans="3:4">
      <c r="C1732" s="10"/>
      <c r="D1732" s="10"/>
    </row>
    <row r="1733" spans="3:4">
      <c r="C1733" s="10"/>
      <c r="D1733" s="10"/>
    </row>
    <row r="1734" spans="3:4">
      <c r="C1734" s="10"/>
      <c r="D1734" s="10"/>
    </row>
    <row r="1735" spans="3:4">
      <c r="C1735" s="10"/>
      <c r="D1735" s="10"/>
    </row>
    <row r="1736" spans="3:4">
      <c r="C1736" s="10"/>
      <c r="D1736" s="10"/>
    </row>
    <row r="1737" spans="3:4">
      <c r="C1737" s="10"/>
      <c r="D1737" s="10"/>
    </row>
    <row r="1738" spans="3:4">
      <c r="C1738" s="10"/>
      <c r="D1738" s="10"/>
    </row>
    <row r="1739" spans="3:4">
      <c r="C1739" s="10"/>
      <c r="D1739" s="10"/>
    </row>
    <row r="1740" spans="3:4">
      <c r="C1740" s="10"/>
      <c r="D1740" s="10"/>
    </row>
    <row r="1741" spans="3:4">
      <c r="C1741" s="10"/>
      <c r="D1741" s="10"/>
    </row>
    <row r="1742" spans="3:4">
      <c r="C1742" s="10"/>
      <c r="D1742" s="10"/>
    </row>
    <row r="1743" spans="3:4">
      <c r="C1743" s="10"/>
      <c r="D1743" s="10"/>
    </row>
    <row r="1744" spans="3:4">
      <c r="C1744" s="10"/>
      <c r="D1744" s="10"/>
    </row>
    <row r="1745" spans="3:4">
      <c r="C1745" s="10"/>
      <c r="D1745" s="10"/>
    </row>
    <row r="1746" spans="3:4">
      <c r="C1746" s="10"/>
      <c r="D1746" s="10"/>
    </row>
    <row r="1747" spans="3:4">
      <c r="C1747" s="10"/>
      <c r="D1747" s="10"/>
    </row>
    <row r="1748" spans="3:4">
      <c r="C1748" s="10"/>
      <c r="D1748" s="10"/>
    </row>
    <row r="1749" spans="3:4">
      <c r="C1749" s="10"/>
      <c r="D1749" s="10"/>
    </row>
    <row r="1750" spans="3:4">
      <c r="C1750" s="10"/>
      <c r="D1750" s="10"/>
    </row>
    <row r="1751" spans="3:4">
      <c r="C1751" s="10"/>
      <c r="D1751" s="10"/>
    </row>
    <row r="1752" spans="3:4">
      <c r="C1752" s="10"/>
      <c r="D1752" s="10"/>
    </row>
    <row r="1753" spans="3:4">
      <c r="C1753" s="10"/>
      <c r="D1753" s="10"/>
    </row>
    <row r="1754" spans="3:4">
      <c r="C1754" s="10"/>
      <c r="D1754" s="10"/>
    </row>
    <row r="1755" spans="3:4">
      <c r="C1755" s="10"/>
      <c r="D1755" s="10"/>
    </row>
    <row r="1756" spans="3:4">
      <c r="C1756" s="10"/>
      <c r="D1756" s="10"/>
    </row>
    <row r="1757" spans="3:4">
      <c r="C1757" s="10"/>
      <c r="D1757" s="10"/>
    </row>
    <row r="1758" spans="3:4">
      <c r="C1758" s="10"/>
      <c r="D1758" s="10"/>
    </row>
    <row r="1759" spans="3:4">
      <c r="C1759" s="10"/>
      <c r="D1759" s="10"/>
    </row>
    <row r="1760" spans="3:4">
      <c r="C1760" s="10"/>
      <c r="D1760" s="10"/>
    </row>
    <row r="1761" spans="3:4">
      <c r="C1761" s="10"/>
      <c r="D1761" s="10"/>
    </row>
    <row r="1762" spans="3:4">
      <c r="C1762" s="10"/>
      <c r="D1762" s="10"/>
    </row>
    <row r="1763" spans="3:4">
      <c r="C1763" s="10"/>
      <c r="D1763" s="10"/>
    </row>
    <row r="1764" spans="3:4">
      <c r="C1764" s="10"/>
      <c r="D1764" s="10"/>
    </row>
    <row r="1765" spans="3:4">
      <c r="C1765" s="10"/>
      <c r="D1765" s="10"/>
    </row>
    <row r="1766" spans="3:4">
      <c r="C1766" s="10"/>
      <c r="D1766" s="10"/>
    </row>
    <row r="1767" spans="3:4">
      <c r="C1767" s="10"/>
      <c r="D1767" s="10"/>
    </row>
    <row r="1768" spans="3:4">
      <c r="C1768" s="10"/>
      <c r="D1768" s="10"/>
    </row>
    <row r="1769" spans="3:4">
      <c r="C1769" s="10"/>
      <c r="D1769" s="10"/>
    </row>
    <row r="1770" spans="3:4">
      <c r="C1770" s="10"/>
      <c r="D1770" s="10"/>
    </row>
    <row r="1771" spans="3:4">
      <c r="C1771" s="10"/>
      <c r="D1771" s="10"/>
    </row>
    <row r="1772" spans="3:4">
      <c r="C1772" s="10"/>
      <c r="D1772" s="10"/>
    </row>
    <row r="1773" spans="3:4">
      <c r="C1773" s="10"/>
      <c r="D1773" s="10"/>
    </row>
    <row r="1774" spans="3:4">
      <c r="C1774" s="10"/>
      <c r="D1774" s="10"/>
    </row>
    <row r="1775" spans="3:4">
      <c r="C1775" s="10"/>
      <c r="D1775" s="10"/>
    </row>
    <row r="1776" spans="3:4">
      <c r="C1776" s="10"/>
      <c r="D1776" s="10"/>
    </row>
    <row r="1777" spans="3:4">
      <c r="C1777" s="10"/>
      <c r="D1777" s="10"/>
    </row>
    <row r="1778" spans="3:4">
      <c r="C1778" s="10"/>
      <c r="D1778" s="10"/>
    </row>
    <row r="1779" spans="3:4">
      <c r="C1779" s="10"/>
      <c r="D1779" s="10"/>
    </row>
    <row r="1780" spans="3:4">
      <c r="C1780" s="10"/>
      <c r="D1780" s="10"/>
    </row>
    <row r="1781" spans="3:4">
      <c r="C1781" s="10"/>
      <c r="D1781" s="10"/>
    </row>
    <row r="1782" spans="3:4">
      <c r="C1782" s="10"/>
      <c r="D1782" s="10"/>
    </row>
    <row r="1783" spans="3:4">
      <c r="C1783" s="10"/>
      <c r="D1783" s="10"/>
    </row>
    <row r="1784" spans="3:4">
      <c r="C1784" s="10"/>
      <c r="D1784" s="10"/>
    </row>
    <row r="1785" spans="3:4">
      <c r="C1785" s="10"/>
      <c r="D1785" s="10"/>
    </row>
    <row r="1786" spans="3:4">
      <c r="C1786" s="10"/>
      <c r="D1786" s="10"/>
    </row>
    <row r="1787" spans="3:4">
      <c r="C1787" s="10"/>
      <c r="D1787" s="10"/>
    </row>
    <row r="1788" spans="3:4">
      <c r="C1788" s="10"/>
      <c r="D1788" s="10"/>
    </row>
    <row r="1789" spans="3:4">
      <c r="C1789" s="10"/>
      <c r="D1789" s="10"/>
    </row>
    <row r="1790" spans="3:4">
      <c r="C1790" s="10"/>
      <c r="D1790" s="10"/>
    </row>
    <row r="1791" spans="3:4">
      <c r="C1791" s="10"/>
      <c r="D1791" s="10"/>
    </row>
    <row r="1792" spans="3:4">
      <c r="C1792" s="10"/>
      <c r="D1792" s="10"/>
    </row>
    <row r="1793" spans="3:4">
      <c r="C1793" s="10"/>
      <c r="D1793" s="10"/>
    </row>
    <row r="1794" spans="3:4">
      <c r="C1794" s="10"/>
      <c r="D1794" s="10"/>
    </row>
    <row r="1795" spans="3:4">
      <c r="C1795" s="10"/>
      <c r="D1795" s="10"/>
    </row>
    <row r="1796" spans="3:4">
      <c r="C1796" s="10"/>
      <c r="D1796" s="10"/>
    </row>
    <row r="1797" spans="3:4">
      <c r="C1797" s="10"/>
      <c r="D1797" s="10"/>
    </row>
    <row r="1798" spans="3:4">
      <c r="C1798" s="10"/>
      <c r="D1798" s="10"/>
    </row>
    <row r="1799" spans="3:4">
      <c r="C1799" s="10"/>
      <c r="D1799" s="10"/>
    </row>
    <row r="1800" spans="3:4">
      <c r="C1800" s="10"/>
      <c r="D1800" s="10"/>
    </row>
    <row r="1801" spans="3:4">
      <c r="C1801" s="10"/>
      <c r="D1801" s="10"/>
    </row>
    <row r="1802" spans="3:4">
      <c r="C1802" s="10"/>
      <c r="D1802" s="10"/>
    </row>
    <row r="1803" spans="3:4">
      <c r="C1803" s="10"/>
      <c r="D1803" s="10"/>
    </row>
    <row r="1804" spans="3:4">
      <c r="C1804" s="10"/>
      <c r="D1804" s="10"/>
    </row>
    <row r="1805" spans="3:4">
      <c r="C1805" s="10"/>
      <c r="D1805" s="10"/>
    </row>
    <row r="1806" spans="3:4">
      <c r="C1806" s="10"/>
      <c r="D1806" s="10"/>
    </row>
    <row r="1807" spans="3:4">
      <c r="C1807" s="10"/>
      <c r="D1807" s="10"/>
    </row>
    <row r="1808" spans="3:4">
      <c r="C1808" s="10"/>
      <c r="D1808" s="10"/>
    </row>
    <row r="1809" spans="3:4">
      <c r="C1809" s="10"/>
      <c r="D1809" s="10"/>
    </row>
    <row r="1810" spans="3:4">
      <c r="C1810" s="10"/>
      <c r="D1810" s="10"/>
    </row>
    <row r="1811" spans="3:4">
      <c r="C1811" s="10"/>
      <c r="D1811" s="10"/>
    </row>
    <row r="1812" spans="3:4">
      <c r="C1812" s="10"/>
      <c r="D1812" s="10"/>
    </row>
    <row r="1813" spans="3:4">
      <c r="C1813" s="10"/>
      <c r="D1813" s="10"/>
    </row>
    <row r="1814" spans="3:4">
      <c r="C1814" s="10"/>
      <c r="D1814" s="10"/>
    </row>
    <row r="1815" spans="3:4">
      <c r="C1815" s="10"/>
      <c r="D1815" s="10"/>
    </row>
    <row r="1816" spans="3:4">
      <c r="C1816" s="10"/>
      <c r="D1816" s="10"/>
    </row>
    <row r="1817" spans="3:4">
      <c r="C1817" s="10"/>
      <c r="D1817" s="10"/>
    </row>
    <row r="1818" spans="3:4">
      <c r="C1818" s="10"/>
      <c r="D1818" s="10"/>
    </row>
    <row r="1819" spans="3:4">
      <c r="C1819" s="10"/>
      <c r="D1819" s="10"/>
    </row>
    <row r="1820" spans="3:4">
      <c r="C1820" s="10"/>
      <c r="D1820" s="10"/>
    </row>
    <row r="1821" spans="3:4">
      <c r="C1821" s="10"/>
      <c r="D1821" s="10"/>
    </row>
    <row r="1822" spans="3:4">
      <c r="C1822" s="10"/>
      <c r="D1822" s="10"/>
    </row>
    <row r="1823" spans="3:4">
      <c r="C1823" s="10"/>
      <c r="D1823" s="10"/>
    </row>
    <row r="1824" spans="3:4">
      <c r="C1824" s="10"/>
      <c r="D1824" s="10"/>
    </row>
    <row r="1825" spans="3:4">
      <c r="C1825" s="10"/>
      <c r="D1825" s="10"/>
    </row>
    <row r="1826" spans="3:4">
      <c r="C1826" s="10"/>
      <c r="D1826" s="10"/>
    </row>
    <row r="1827" spans="3:4">
      <c r="C1827" s="10"/>
      <c r="D1827" s="10"/>
    </row>
    <row r="1828" spans="3:4">
      <c r="C1828" s="10"/>
      <c r="D1828" s="10"/>
    </row>
    <row r="1829" spans="3:4">
      <c r="C1829" s="10"/>
      <c r="D1829" s="10"/>
    </row>
    <row r="1830" spans="3:4">
      <c r="C1830" s="10"/>
      <c r="D1830" s="10"/>
    </row>
    <row r="1831" spans="3:4">
      <c r="C1831" s="10"/>
      <c r="D1831" s="10"/>
    </row>
    <row r="1832" spans="3:4">
      <c r="C1832" s="10"/>
      <c r="D1832" s="10"/>
    </row>
    <row r="1833" spans="3:4">
      <c r="C1833" s="10"/>
      <c r="D1833" s="10"/>
    </row>
    <row r="1834" spans="3:4">
      <c r="C1834" s="10"/>
      <c r="D1834" s="10"/>
    </row>
    <row r="1835" spans="3:4">
      <c r="C1835" s="10"/>
      <c r="D1835" s="10"/>
    </row>
    <row r="1836" spans="3:4">
      <c r="C1836" s="10"/>
      <c r="D1836" s="10"/>
    </row>
    <row r="1837" spans="3:4">
      <c r="C1837" s="10"/>
      <c r="D1837" s="10"/>
    </row>
    <row r="1838" spans="3:4">
      <c r="C1838" s="10"/>
      <c r="D1838" s="10"/>
    </row>
    <row r="1839" spans="3:4">
      <c r="C1839" s="10"/>
      <c r="D1839" s="10"/>
    </row>
    <row r="1840" spans="3:4">
      <c r="C1840" s="10"/>
      <c r="D1840" s="10"/>
    </row>
    <row r="1841" spans="3:4">
      <c r="C1841" s="10"/>
      <c r="D1841" s="10"/>
    </row>
    <row r="1842" spans="3:4">
      <c r="C1842" s="10"/>
      <c r="D1842" s="10"/>
    </row>
    <row r="1843" spans="3:4">
      <c r="C1843" s="10"/>
      <c r="D1843" s="10"/>
    </row>
    <row r="1844" spans="3:4">
      <c r="C1844" s="10"/>
      <c r="D1844" s="10"/>
    </row>
    <row r="1845" spans="3:4">
      <c r="C1845" s="10"/>
      <c r="D1845" s="10"/>
    </row>
    <row r="1846" spans="3:4">
      <c r="C1846" s="10"/>
      <c r="D1846" s="10"/>
    </row>
    <row r="1847" spans="3:4">
      <c r="C1847" s="10"/>
      <c r="D1847" s="10"/>
    </row>
    <row r="1848" spans="3:4">
      <c r="C1848" s="10"/>
      <c r="D1848" s="10"/>
    </row>
    <row r="1849" spans="3:4">
      <c r="C1849" s="10"/>
      <c r="D1849" s="10"/>
    </row>
    <row r="1850" spans="3:4">
      <c r="C1850" s="10"/>
      <c r="D1850" s="10"/>
    </row>
    <row r="1851" spans="3:4">
      <c r="C1851" s="10"/>
      <c r="D1851" s="10"/>
    </row>
    <row r="1852" spans="3:4">
      <c r="C1852" s="10"/>
      <c r="D1852" s="10"/>
    </row>
    <row r="1853" spans="3:4">
      <c r="C1853" s="10"/>
      <c r="D1853" s="10"/>
    </row>
    <row r="1854" spans="3:4">
      <c r="C1854" s="10"/>
      <c r="D1854" s="10"/>
    </row>
    <row r="1855" spans="3:4">
      <c r="C1855" s="10"/>
      <c r="D1855" s="10"/>
    </row>
    <row r="1856" spans="3:4">
      <c r="C1856" s="10"/>
      <c r="D1856" s="10"/>
    </row>
    <row r="1857" spans="3:4">
      <c r="C1857" s="10"/>
      <c r="D1857" s="10"/>
    </row>
    <row r="1858" spans="3:4">
      <c r="C1858" s="10"/>
      <c r="D1858" s="10"/>
    </row>
    <row r="1859" spans="3:4">
      <c r="C1859" s="10"/>
      <c r="D1859" s="10"/>
    </row>
    <row r="1860" spans="3:4">
      <c r="C1860" s="10"/>
      <c r="D1860" s="10"/>
    </row>
    <row r="1861" spans="3:4">
      <c r="C1861" s="10"/>
      <c r="D1861" s="10"/>
    </row>
    <row r="1862" spans="3:4">
      <c r="C1862" s="10"/>
      <c r="D1862" s="10"/>
    </row>
    <row r="1863" spans="3:4">
      <c r="C1863" s="10"/>
      <c r="D1863" s="10"/>
    </row>
    <row r="1864" spans="3:4">
      <c r="C1864" s="10"/>
      <c r="D1864" s="10"/>
    </row>
    <row r="1865" spans="3:4">
      <c r="C1865" s="10"/>
      <c r="D1865" s="10"/>
    </row>
    <row r="1866" spans="3:4">
      <c r="C1866" s="10"/>
      <c r="D1866" s="10"/>
    </row>
    <row r="1867" spans="3:4">
      <c r="C1867" s="10"/>
      <c r="D1867" s="10"/>
    </row>
    <row r="1868" spans="3:4">
      <c r="C1868" s="10"/>
      <c r="D1868" s="10"/>
    </row>
    <row r="1869" spans="3:4">
      <c r="C1869" s="10"/>
      <c r="D1869" s="10"/>
    </row>
    <row r="1870" spans="3:4">
      <c r="C1870" s="10"/>
      <c r="D1870" s="10"/>
    </row>
    <row r="1871" spans="3:4">
      <c r="C1871" s="10"/>
      <c r="D1871" s="10"/>
    </row>
    <row r="1872" spans="3:4">
      <c r="C1872" s="10"/>
      <c r="D1872" s="10"/>
    </row>
    <row r="1873" spans="3:4">
      <c r="C1873" s="10"/>
      <c r="D1873" s="10"/>
    </row>
    <row r="1874" spans="3:4">
      <c r="C1874" s="10"/>
      <c r="D1874" s="10"/>
    </row>
    <row r="1875" spans="3:4">
      <c r="C1875" s="10"/>
      <c r="D1875" s="10"/>
    </row>
    <row r="1876" spans="3:4">
      <c r="C1876" s="10"/>
      <c r="D1876" s="10"/>
    </row>
    <row r="1877" spans="3:4">
      <c r="C1877" s="10"/>
      <c r="D1877" s="10"/>
    </row>
    <row r="1878" spans="3:4">
      <c r="C1878" s="10"/>
      <c r="D1878" s="10"/>
    </row>
    <row r="1879" spans="3:4">
      <c r="C1879" s="10"/>
      <c r="D1879" s="10"/>
    </row>
    <row r="1880" spans="3:4">
      <c r="C1880" s="10"/>
      <c r="D1880" s="10"/>
    </row>
    <row r="1881" spans="3:4">
      <c r="C1881" s="10"/>
      <c r="D1881" s="10"/>
    </row>
    <row r="1882" spans="3:4">
      <c r="C1882" s="10"/>
      <c r="D1882" s="10"/>
    </row>
    <row r="1883" spans="3:4">
      <c r="C1883" s="10"/>
      <c r="D1883" s="10"/>
    </row>
    <row r="1884" spans="3:4">
      <c r="C1884" s="10"/>
      <c r="D1884" s="10"/>
    </row>
    <row r="1885" spans="3:4">
      <c r="C1885" s="10"/>
      <c r="D1885" s="10"/>
    </row>
    <row r="1886" spans="3:4">
      <c r="C1886" s="10"/>
      <c r="D1886" s="10"/>
    </row>
    <row r="1887" spans="3:4">
      <c r="C1887" s="10"/>
      <c r="D1887" s="10"/>
    </row>
    <row r="1888" spans="3:4">
      <c r="C1888" s="10"/>
      <c r="D1888" s="10"/>
    </row>
    <row r="1889" spans="3:4">
      <c r="C1889" s="10"/>
      <c r="D1889" s="10"/>
    </row>
    <row r="1890" spans="3:4">
      <c r="C1890" s="10"/>
      <c r="D1890" s="10"/>
    </row>
    <row r="1891" spans="3:4">
      <c r="C1891" s="10"/>
      <c r="D1891" s="10"/>
    </row>
    <row r="1892" spans="3:4">
      <c r="C1892" s="10"/>
      <c r="D1892" s="10"/>
    </row>
    <row r="1893" spans="3:4">
      <c r="C1893" s="10"/>
      <c r="D1893" s="10"/>
    </row>
    <row r="1894" spans="3:4">
      <c r="C1894" s="10"/>
      <c r="D1894" s="10"/>
    </row>
    <row r="1895" spans="3:4">
      <c r="C1895" s="10"/>
      <c r="D1895" s="10"/>
    </row>
    <row r="1896" spans="3:4">
      <c r="C1896" s="10"/>
      <c r="D1896" s="10"/>
    </row>
    <row r="1897" spans="3:4">
      <c r="C1897" s="10"/>
      <c r="D1897" s="10"/>
    </row>
    <row r="1898" spans="3:4">
      <c r="C1898" s="10"/>
      <c r="D1898" s="10"/>
    </row>
    <row r="1899" spans="3:4">
      <c r="C1899" s="10"/>
      <c r="D1899" s="10"/>
    </row>
    <row r="1900" spans="3:4">
      <c r="C1900" s="10"/>
      <c r="D1900" s="10"/>
    </row>
    <row r="1901" spans="3:4">
      <c r="C1901" s="10"/>
      <c r="D1901" s="10"/>
    </row>
    <row r="1902" spans="3:4">
      <c r="C1902" s="10"/>
      <c r="D1902" s="10"/>
    </row>
    <row r="1903" spans="3:4">
      <c r="C1903" s="10"/>
      <c r="D1903" s="10"/>
    </row>
    <row r="1904" spans="3:4">
      <c r="C1904" s="10"/>
      <c r="D1904" s="10"/>
    </row>
    <row r="1905" spans="3:4">
      <c r="C1905" s="10"/>
      <c r="D1905" s="10"/>
    </row>
    <row r="1906" spans="3:4">
      <c r="C1906" s="10"/>
      <c r="D1906" s="10"/>
    </row>
    <row r="1907" spans="3:4">
      <c r="C1907" s="10"/>
      <c r="D1907" s="10"/>
    </row>
    <row r="1908" spans="3:4">
      <c r="C1908" s="10"/>
      <c r="D1908" s="10"/>
    </row>
    <row r="1909" spans="3:4">
      <c r="C1909" s="10"/>
      <c r="D1909" s="10"/>
    </row>
    <row r="1910" spans="3:4">
      <c r="C1910" s="10"/>
      <c r="D1910" s="10"/>
    </row>
    <row r="1911" spans="3:4">
      <c r="C1911" s="10"/>
      <c r="D1911" s="10"/>
    </row>
    <row r="1912" spans="3:4">
      <c r="C1912" s="10"/>
      <c r="D1912" s="10"/>
    </row>
    <row r="1913" spans="3:4">
      <c r="C1913" s="10"/>
      <c r="D1913" s="10"/>
    </row>
    <row r="1914" spans="3:4">
      <c r="C1914" s="10"/>
      <c r="D1914" s="10"/>
    </row>
    <row r="1915" spans="3:4">
      <c r="C1915" s="10"/>
      <c r="D1915" s="10"/>
    </row>
    <row r="1916" spans="3:4">
      <c r="C1916" s="10"/>
      <c r="D1916" s="10"/>
    </row>
    <row r="1917" spans="3:4">
      <c r="C1917" s="10"/>
      <c r="D1917" s="10"/>
    </row>
    <row r="1918" spans="3:4">
      <c r="C1918" s="10"/>
      <c r="D1918" s="10"/>
    </row>
    <row r="1919" spans="3:4">
      <c r="C1919" s="10"/>
      <c r="D1919" s="10"/>
    </row>
    <row r="1920" spans="3:4">
      <c r="C1920" s="10"/>
      <c r="D1920" s="10"/>
    </row>
    <row r="1921" spans="3:4">
      <c r="C1921" s="10"/>
      <c r="D1921" s="10"/>
    </row>
    <row r="1922" spans="3:4">
      <c r="C1922" s="10"/>
      <c r="D1922" s="10"/>
    </row>
    <row r="1923" spans="3:4">
      <c r="C1923" s="10"/>
      <c r="D1923" s="10"/>
    </row>
    <row r="1924" spans="3:4">
      <c r="C1924" s="10"/>
      <c r="D1924" s="10"/>
    </row>
    <row r="1925" spans="3:4">
      <c r="C1925" s="10"/>
      <c r="D1925" s="10"/>
    </row>
    <row r="1926" spans="3:4">
      <c r="C1926" s="10"/>
      <c r="D1926" s="10"/>
    </row>
    <row r="1927" spans="3:4">
      <c r="C1927" s="10"/>
      <c r="D1927" s="10"/>
    </row>
    <row r="1928" spans="3:4">
      <c r="C1928" s="10"/>
      <c r="D1928" s="10"/>
    </row>
    <row r="1929" spans="3:4">
      <c r="C1929" s="10"/>
      <c r="D1929" s="10"/>
    </row>
    <row r="1930" spans="3:4">
      <c r="C1930" s="10"/>
      <c r="D1930" s="10"/>
    </row>
    <row r="1931" spans="3:4">
      <c r="C1931" s="10"/>
      <c r="D1931" s="10"/>
    </row>
    <row r="1932" spans="3:4">
      <c r="C1932" s="10"/>
      <c r="D1932" s="10"/>
    </row>
    <row r="1933" spans="3:4">
      <c r="C1933" s="10"/>
      <c r="D1933" s="10"/>
    </row>
    <row r="1934" spans="3:4">
      <c r="C1934" s="10"/>
      <c r="D1934" s="10"/>
    </row>
    <row r="1935" spans="3:4">
      <c r="C1935" s="10"/>
      <c r="D1935" s="10"/>
    </row>
    <row r="1936" spans="3:4">
      <c r="C1936" s="10"/>
      <c r="D1936" s="10"/>
    </row>
    <row r="1937" spans="3:4">
      <c r="C1937" s="10"/>
      <c r="D1937" s="10"/>
    </row>
    <row r="1938" spans="3:4">
      <c r="C1938" s="10"/>
      <c r="D1938" s="10"/>
    </row>
    <row r="1939" spans="3:4">
      <c r="C1939" s="10"/>
      <c r="D1939" s="10"/>
    </row>
    <row r="1940" spans="3:4">
      <c r="C1940" s="10"/>
      <c r="D1940" s="10"/>
    </row>
    <row r="1941" spans="3:4">
      <c r="C1941" s="10"/>
      <c r="D1941" s="10"/>
    </row>
    <row r="1942" spans="3:4">
      <c r="C1942" s="10"/>
      <c r="D1942" s="10"/>
    </row>
    <row r="1943" spans="3:4">
      <c r="C1943" s="10"/>
      <c r="D1943" s="10"/>
    </row>
    <row r="1944" spans="3:4">
      <c r="C1944" s="10"/>
      <c r="D1944" s="10"/>
    </row>
    <row r="1945" spans="3:4">
      <c r="C1945" s="10"/>
      <c r="D1945" s="10"/>
    </row>
    <row r="1946" spans="3:4">
      <c r="C1946" s="10"/>
      <c r="D1946" s="10"/>
    </row>
    <row r="1947" spans="3:4">
      <c r="C1947" s="10"/>
      <c r="D1947" s="10"/>
    </row>
    <row r="1948" spans="3:4">
      <c r="C1948" s="10"/>
      <c r="D1948" s="10"/>
    </row>
    <row r="1949" spans="3:4">
      <c r="C1949" s="10"/>
      <c r="D1949" s="10"/>
    </row>
    <row r="1950" spans="3:4">
      <c r="C1950" s="10"/>
      <c r="D1950" s="10"/>
    </row>
    <row r="1951" spans="3:4">
      <c r="C1951" s="10"/>
      <c r="D1951" s="10"/>
    </row>
    <row r="1952" spans="3:4">
      <c r="C1952" s="10"/>
      <c r="D1952" s="10"/>
    </row>
    <row r="1953" spans="3:4">
      <c r="C1953" s="10"/>
      <c r="D1953" s="10"/>
    </row>
    <row r="1954" spans="3:4">
      <c r="C1954" s="10"/>
      <c r="D1954" s="10"/>
    </row>
    <row r="1955" spans="3:4">
      <c r="C1955" s="10"/>
      <c r="D1955" s="10"/>
    </row>
    <row r="1956" spans="3:4">
      <c r="C1956" s="10"/>
      <c r="D1956" s="10"/>
    </row>
    <row r="1957" spans="3:4">
      <c r="C1957" s="10"/>
      <c r="D1957" s="10"/>
    </row>
    <row r="1958" spans="3:4">
      <c r="C1958" s="10"/>
      <c r="D1958" s="10"/>
    </row>
    <row r="1959" spans="3:4">
      <c r="C1959" s="10"/>
      <c r="D1959" s="10"/>
    </row>
    <row r="1960" spans="3:4">
      <c r="C1960" s="10"/>
      <c r="D1960" s="10"/>
    </row>
    <row r="1961" spans="3:4">
      <c r="C1961" s="10"/>
      <c r="D1961" s="10"/>
    </row>
    <row r="1962" spans="3:4">
      <c r="C1962" s="10"/>
      <c r="D1962" s="10"/>
    </row>
    <row r="1963" spans="3:4">
      <c r="C1963" s="10"/>
      <c r="D1963" s="10"/>
    </row>
    <row r="1964" spans="3:4">
      <c r="C1964" s="10"/>
      <c r="D1964" s="10"/>
    </row>
    <row r="1965" spans="3:4">
      <c r="C1965" s="10"/>
      <c r="D1965" s="10"/>
    </row>
    <row r="1966" spans="3:4">
      <c r="C1966" s="10"/>
      <c r="D1966" s="10"/>
    </row>
    <row r="1967" spans="3:4">
      <c r="C1967" s="10"/>
      <c r="D1967" s="10"/>
    </row>
    <row r="1968" spans="3:4">
      <c r="C1968" s="10"/>
      <c r="D1968" s="10"/>
    </row>
    <row r="1969" spans="3:4">
      <c r="C1969" s="10"/>
      <c r="D1969" s="10"/>
    </row>
    <row r="1970" spans="3:4">
      <c r="C1970" s="10"/>
      <c r="D1970" s="10"/>
    </row>
    <row r="1971" spans="3:4">
      <c r="C1971" s="10"/>
      <c r="D1971" s="10"/>
    </row>
    <row r="1972" spans="3:4">
      <c r="C1972" s="10"/>
      <c r="D1972" s="10"/>
    </row>
    <row r="1973" spans="3:4">
      <c r="C1973" s="10"/>
      <c r="D1973" s="10"/>
    </row>
    <row r="1974" spans="3:4">
      <c r="C1974" s="10"/>
      <c r="D1974" s="10"/>
    </row>
    <row r="1975" spans="3:4">
      <c r="C1975" s="10"/>
      <c r="D1975" s="10"/>
    </row>
    <row r="1976" spans="3:4">
      <c r="C1976" s="10"/>
      <c r="D1976" s="10"/>
    </row>
    <row r="1977" spans="3:4">
      <c r="C1977" s="10"/>
      <c r="D1977" s="10"/>
    </row>
    <row r="1978" spans="3:4">
      <c r="C1978" s="10"/>
      <c r="D1978" s="10"/>
    </row>
    <row r="1979" spans="3:4">
      <c r="C1979" s="10"/>
      <c r="D1979" s="10"/>
    </row>
    <row r="1980" spans="3:4">
      <c r="C1980" s="10"/>
      <c r="D1980" s="10"/>
    </row>
    <row r="1981" spans="3:4">
      <c r="C1981" s="10"/>
      <c r="D1981" s="10"/>
    </row>
    <row r="1982" spans="3:4">
      <c r="C1982" s="10"/>
      <c r="D1982" s="10"/>
    </row>
    <row r="1983" spans="3:4">
      <c r="C1983" s="10"/>
      <c r="D1983" s="10"/>
    </row>
    <row r="1984" spans="3:4">
      <c r="C1984" s="10"/>
      <c r="D1984" s="10"/>
    </row>
    <row r="1985" spans="3:4">
      <c r="C1985" s="10"/>
      <c r="D1985" s="10"/>
    </row>
    <row r="1986" spans="3:4">
      <c r="C1986" s="10"/>
      <c r="D1986" s="10"/>
    </row>
    <row r="1987" spans="3:4">
      <c r="C1987" s="10"/>
      <c r="D1987" s="10"/>
    </row>
    <row r="1988" spans="3:4">
      <c r="C1988" s="10"/>
      <c r="D1988" s="10"/>
    </row>
    <row r="1989" spans="3:4">
      <c r="C1989" s="10"/>
      <c r="D1989" s="10"/>
    </row>
    <row r="1990" spans="3:4">
      <c r="C1990" s="10"/>
      <c r="D1990" s="10"/>
    </row>
    <row r="1991" spans="3:4">
      <c r="C1991" s="10"/>
      <c r="D1991" s="10"/>
    </row>
    <row r="1992" spans="3:4">
      <c r="C1992" s="10"/>
      <c r="D1992" s="10"/>
    </row>
    <row r="1993" spans="3:4">
      <c r="C1993" s="10"/>
      <c r="D1993" s="10"/>
    </row>
    <row r="1994" spans="3:4">
      <c r="C1994" s="10"/>
      <c r="D1994" s="10"/>
    </row>
    <row r="1995" spans="3:4">
      <c r="C1995" s="10"/>
      <c r="D1995" s="10"/>
    </row>
    <row r="1996" spans="3:4">
      <c r="C1996" s="10"/>
      <c r="D1996" s="10"/>
    </row>
    <row r="1997" spans="3:4">
      <c r="C1997" s="10"/>
      <c r="D1997" s="10"/>
    </row>
    <row r="1998" spans="3:4">
      <c r="C1998" s="10"/>
      <c r="D1998" s="10"/>
    </row>
    <row r="1999" spans="3:4">
      <c r="C1999" s="10"/>
      <c r="D1999" s="10"/>
    </row>
    <row r="2000" spans="3:4">
      <c r="C2000" s="10"/>
      <c r="D2000" s="10"/>
    </row>
    <row r="2001" spans="3:4">
      <c r="C2001" s="10"/>
      <c r="D2001" s="10"/>
    </row>
    <row r="2002" spans="3:4">
      <c r="C2002" s="10"/>
      <c r="D2002" s="10"/>
    </row>
    <row r="2003" spans="3:4">
      <c r="C2003" s="10"/>
      <c r="D2003" s="10"/>
    </row>
    <row r="2004" spans="3:4">
      <c r="C2004" s="10"/>
      <c r="D2004" s="10"/>
    </row>
    <row r="2005" spans="3:4">
      <c r="C2005" s="10"/>
      <c r="D2005" s="10"/>
    </row>
    <row r="2006" spans="3:4">
      <c r="C2006" s="10"/>
      <c r="D2006" s="10"/>
    </row>
    <row r="2007" spans="3:4">
      <c r="C2007" s="10"/>
      <c r="D2007" s="10"/>
    </row>
    <row r="2008" spans="3:4">
      <c r="C2008" s="10"/>
      <c r="D2008" s="10"/>
    </row>
    <row r="2009" spans="3:4">
      <c r="C2009" s="10"/>
      <c r="D2009" s="10"/>
    </row>
    <row r="2010" spans="3:4">
      <c r="C2010" s="10"/>
      <c r="D2010" s="10"/>
    </row>
    <row r="2011" spans="3:4">
      <c r="C2011" s="10"/>
      <c r="D2011" s="10"/>
    </row>
    <row r="2012" spans="3:4">
      <c r="C2012" s="10"/>
      <c r="D2012" s="10"/>
    </row>
    <row r="2013" spans="3:4">
      <c r="C2013" s="10"/>
      <c r="D2013" s="10"/>
    </row>
    <row r="2014" spans="3:4">
      <c r="C2014" s="10"/>
      <c r="D2014" s="10"/>
    </row>
    <row r="2015" spans="3:4">
      <c r="C2015" s="10"/>
      <c r="D2015" s="10"/>
    </row>
    <row r="2016" spans="3:4">
      <c r="C2016" s="10"/>
      <c r="D2016" s="10"/>
    </row>
    <row r="2017" spans="3:4">
      <c r="C2017" s="10"/>
      <c r="D2017" s="10"/>
    </row>
    <row r="2018" spans="3:4">
      <c r="C2018" s="10"/>
      <c r="D2018" s="10"/>
    </row>
    <row r="2019" spans="3:4">
      <c r="C2019" s="10"/>
      <c r="D2019" s="10"/>
    </row>
    <row r="2020" spans="3:4">
      <c r="C2020" s="10"/>
      <c r="D2020" s="10"/>
    </row>
    <row r="2021" spans="3:4">
      <c r="C2021" s="10"/>
      <c r="D2021" s="10"/>
    </row>
    <row r="2022" spans="3:4">
      <c r="C2022" s="10"/>
      <c r="D2022" s="10"/>
    </row>
    <row r="2023" spans="3:4">
      <c r="C2023" s="10"/>
      <c r="D2023" s="10"/>
    </row>
    <row r="2024" spans="3:4">
      <c r="C2024" s="10"/>
      <c r="D2024" s="10"/>
    </row>
    <row r="2025" spans="3:4">
      <c r="C2025" s="10"/>
      <c r="D2025" s="10"/>
    </row>
    <row r="2026" spans="3:4">
      <c r="C2026" s="10"/>
      <c r="D2026" s="10"/>
    </row>
    <row r="2027" spans="3:4">
      <c r="C2027" s="10"/>
      <c r="D2027" s="10"/>
    </row>
    <row r="2028" spans="3:4">
      <c r="C2028" s="10"/>
      <c r="D2028" s="10"/>
    </row>
    <row r="2029" spans="3:4">
      <c r="C2029" s="10"/>
      <c r="D2029" s="10"/>
    </row>
    <row r="2030" spans="3:4">
      <c r="C2030" s="10"/>
      <c r="D2030" s="10"/>
    </row>
    <row r="2031" spans="3:4">
      <c r="C2031" s="10"/>
      <c r="D2031" s="10"/>
    </row>
    <row r="2032" spans="3:4">
      <c r="C2032" s="10"/>
      <c r="D2032" s="10"/>
    </row>
    <row r="2033" spans="3:4">
      <c r="C2033" s="10"/>
      <c r="D2033" s="10"/>
    </row>
    <row r="2034" spans="3:4">
      <c r="C2034" s="10"/>
      <c r="D2034" s="10"/>
    </row>
    <row r="2035" spans="3:4">
      <c r="C2035" s="10"/>
      <c r="D2035" s="10"/>
    </row>
    <row r="2036" spans="3:4">
      <c r="C2036" s="10"/>
      <c r="D2036" s="10"/>
    </row>
    <row r="2037" spans="3:4">
      <c r="C2037" s="10"/>
      <c r="D2037" s="10"/>
    </row>
    <row r="2038" spans="3:4">
      <c r="C2038" s="10"/>
      <c r="D2038" s="10"/>
    </row>
    <row r="2039" spans="3:4">
      <c r="C2039" s="10"/>
      <c r="D2039" s="10"/>
    </row>
    <row r="2040" spans="3:4">
      <c r="C2040" s="10"/>
      <c r="D2040" s="10"/>
    </row>
    <row r="2041" spans="3:4">
      <c r="C2041" s="10"/>
      <c r="D2041" s="10"/>
    </row>
    <row r="2042" spans="3:4">
      <c r="C2042" s="10"/>
      <c r="D2042" s="10"/>
    </row>
    <row r="2043" spans="3:4">
      <c r="C2043" s="10"/>
      <c r="D2043" s="10"/>
    </row>
    <row r="2044" spans="3:4">
      <c r="C2044" s="10"/>
      <c r="D2044" s="10"/>
    </row>
    <row r="2045" spans="3:4">
      <c r="C2045" s="10"/>
      <c r="D2045" s="10"/>
    </row>
    <row r="2046" spans="3:4">
      <c r="C2046" s="10"/>
      <c r="D2046" s="10"/>
    </row>
    <row r="2047" spans="3:4">
      <c r="C2047" s="10"/>
      <c r="D2047" s="10"/>
    </row>
    <row r="2048" spans="3:4">
      <c r="C2048" s="10"/>
      <c r="D2048" s="10"/>
    </row>
    <row r="2049" spans="3:4">
      <c r="C2049" s="10"/>
      <c r="D2049" s="10"/>
    </row>
    <row r="2050" spans="3:4">
      <c r="C2050" s="10"/>
      <c r="D2050" s="10"/>
    </row>
    <row r="2051" spans="3:4">
      <c r="C2051" s="10"/>
      <c r="D2051" s="10"/>
    </row>
    <row r="2052" spans="3:4">
      <c r="C2052" s="10"/>
      <c r="D2052" s="10"/>
    </row>
    <row r="2053" spans="3:4">
      <c r="C2053" s="10"/>
      <c r="D2053" s="10"/>
    </row>
    <row r="2054" spans="3:4">
      <c r="C2054" s="10"/>
      <c r="D2054" s="10"/>
    </row>
    <row r="2055" spans="3:4">
      <c r="C2055" s="10"/>
      <c r="D2055" s="10"/>
    </row>
    <row r="2056" spans="3:4">
      <c r="C2056" s="10"/>
      <c r="D2056" s="10"/>
    </row>
    <row r="2057" spans="3:4">
      <c r="C2057" s="10"/>
      <c r="D2057" s="10"/>
    </row>
    <row r="2058" spans="3:4">
      <c r="C2058" s="10"/>
      <c r="D2058" s="10"/>
    </row>
    <row r="2059" spans="3:4">
      <c r="C2059" s="10"/>
      <c r="D2059" s="10"/>
    </row>
    <row r="2060" spans="3:4">
      <c r="C2060" s="10"/>
      <c r="D2060" s="10"/>
    </row>
    <row r="2061" spans="3:4">
      <c r="C2061" s="10"/>
      <c r="D2061" s="10"/>
    </row>
    <row r="2062" spans="3:4">
      <c r="C2062" s="10"/>
      <c r="D2062" s="10"/>
    </row>
    <row r="2063" spans="3:4">
      <c r="C2063" s="10"/>
      <c r="D2063" s="10"/>
    </row>
    <row r="2064" spans="3:4">
      <c r="C2064" s="10"/>
      <c r="D2064" s="10"/>
    </row>
    <row r="2065" spans="3:4">
      <c r="C2065" s="10"/>
      <c r="D2065" s="10"/>
    </row>
    <row r="2066" spans="3:4">
      <c r="C2066" s="10"/>
      <c r="D2066" s="10"/>
    </row>
    <row r="2067" spans="3:4">
      <c r="C2067" s="10"/>
      <c r="D2067" s="10"/>
    </row>
    <row r="2068" spans="3:4">
      <c r="C2068" s="10"/>
      <c r="D2068" s="10"/>
    </row>
    <row r="2069" spans="3:4">
      <c r="C2069" s="10"/>
      <c r="D2069" s="10"/>
    </row>
    <row r="2070" spans="3:4">
      <c r="C2070" s="10"/>
      <c r="D2070" s="10"/>
    </row>
    <row r="2071" spans="3:4">
      <c r="C2071" s="10"/>
      <c r="D2071" s="10"/>
    </row>
    <row r="2072" spans="3:4">
      <c r="C2072" s="10"/>
      <c r="D2072" s="10"/>
    </row>
    <row r="2073" spans="3:4">
      <c r="C2073" s="10"/>
      <c r="D2073" s="10"/>
    </row>
    <row r="2074" spans="3:4">
      <c r="C2074" s="10"/>
      <c r="D2074" s="10"/>
    </row>
    <row r="2075" spans="3:4">
      <c r="C2075" s="10"/>
      <c r="D2075" s="10"/>
    </row>
    <row r="2076" spans="3:4">
      <c r="C2076" s="10"/>
      <c r="D2076" s="10"/>
    </row>
    <row r="2077" spans="3:4">
      <c r="C2077" s="10"/>
      <c r="D2077" s="10"/>
    </row>
    <row r="2078" spans="3:4">
      <c r="C2078" s="10"/>
      <c r="D2078" s="10"/>
    </row>
    <row r="2079" spans="3:4">
      <c r="C2079" s="10"/>
      <c r="D2079" s="10"/>
    </row>
    <row r="2080" spans="3:4">
      <c r="C2080" s="10"/>
      <c r="D2080" s="10"/>
    </row>
    <row r="2081" spans="3:4">
      <c r="C2081" s="10"/>
      <c r="D2081" s="10"/>
    </row>
    <row r="2082" spans="3:4">
      <c r="C2082" s="10"/>
      <c r="D2082" s="10"/>
    </row>
    <row r="2083" spans="3:4">
      <c r="C2083" s="10"/>
      <c r="D2083" s="10"/>
    </row>
    <row r="2084" spans="3:4">
      <c r="C2084" s="10"/>
      <c r="D2084" s="10"/>
    </row>
    <row r="2085" spans="3:4">
      <c r="C2085" s="10"/>
      <c r="D2085" s="10"/>
    </row>
    <row r="2086" spans="3:4">
      <c r="C2086" s="10"/>
      <c r="D2086" s="10"/>
    </row>
    <row r="2087" spans="3:4">
      <c r="C2087" s="10"/>
      <c r="D2087" s="10"/>
    </row>
    <row r="2088" spans="3:4">
      <c r="C2088" s="10"/>
      <c r="D2088" s="10"/>
    </row>
    <row r="2089" spans="3:4">
      <c r="C2089" s="10"/>
      <c r="D2089" s="10"/>
    </row>
    <row r="2090" spans="3:4">
      <c r="C2090" s="10"/>
      <c r="D2090" s="10"/>
    </row>
    <row r="2091" spans="3:4">
      <c r="C2091" s="10"/>
      <c r="D2091" s="10"/>
    </row>
    <row r="2092" spans="3:4">
      <c r="C2092" s="10"/>
      <c r="D2092" s="10"/>
    </row>
    <row r="2093" spans="3:4">
      <c r="C2093" s="10"/>
      <c r="D2093" s="10"/>
    </row>
    <row r="2094" spans="3:4">
      <c r="C2094" s="10"/>
      <c r="D2094" s="10"/>
    </row>
    <row r="2095" spans="3:4">
      <c r="C2095" s="10"/>
      <c r="D2095" s="10"/>
    </row>
    <row r="2096" spans="3:4">
      <c r="C2096" s="10"/>
      <c r="D2096" s="10"/>
    </row>
    <row r="2097" spans="3:4">
      <c r="C2097" s="10"/>
      <c r="D2097" s="10"/>
    </row>
    <row r="2098" spans="3:4">
      <c r="C2098" s="10"/>
      <c r="D2098" s="10"/>
    </row>
    <row r="2099" spans="3:4">
      <c r="C2099" s="10"/>
      <c r="D2099" s="10"/>
    </row>
    <row r="2100" spans="3:4">
      <c r="C2100" s="10"/>
      <c r="D2100" s="10"/>
    </row>
    <row r="2101" spans="3:4">
      <c r="C2101" s="10"/>
      <c r="D2101" s="10"/>
    </row>
    <row r="2102" spans="3:4">
      <c r="C2102" s="10"/>
      <c r="D2102" s="10"/>
    </row>
    <row r="2103" spans="3:4">
      <c r="C2103" s="10"/>
      <c r="D2103" s="10"/>
    </row>
    <row r="2104" spans="3:4">
      <c r="C2104" s="10"/>
      <c r="D2104" s="10"/>
    </row>
    <row r="2105" spans="3:4">
      <c r="C2105" s="10"/>
      <c r="D2105" s="10"/>
    </row>
    <row r="2106" spans="3:4">
      <c r="C2106" s="10"/>
      <c r="D2106" s="10"/>
    </row>
    <row r="2107" spans="3:4">
      <c r="C2107" s="10"/>
      <c r="D2107" s="10"/>
    </row>
    <row r="2108" spans="3:4">
      <c r="C2108" s="10"/>
      <c r="D2108" s="10"/>
    </row>
    <row r="2109" spans="3:4">
      <c r="C2109" s="10"/>
      <c r="D2109" s="10"/>
    </row>
    <row r="2110" spans="3:4">
      <c r="C2110" s="10"/>
      <c r="D2110" s="10"/>
    </row>
    <row r="2111" spans="3:4">
      <c r="C2111" s="10"/>
      <c r="D2111" s="10"/>
    </row>
    <row r="2112" spans="3:4">
      <c r="C2112" s="10"/>
      <c r="D2112" s="10"/>
    </row>
    <row r="2113" spans="3:4">
      <c r="C2113" s="10"/>
      <c r="D2113" s="10"/>
    </row>
    <row r="2114" spans="3:4">
      <c r="C2114" s="10"/>
      <c r="D2114" s="10"/>
    </row>
    <row r="2115" spans="3:4">
      <c r="C2115" s="10"/>
      <c r="D2115" s="10"/>
    </row>
    <row r="2116" spans="3:4">
      <c r="C2116" s="10"/>
      <c r="D2116" s="10"/>
    </row>
    <row r="2117" spans="3:4">
      <c r="C2117" s="10"/>
      <c r="D2117" s="10"/>
    </row>
    <row r="2118" spans="3:4">
      <c r="C2118" s="10"/>
      <c r="D2118" s="10"/>
    </row>
    <row r="2119" spans="3:4">
      <c r="C2119" s="10"/>
      <c r="D2119" s="10"/>
    </row>
    <row r="2120" spans="3:4">
      <c r="C2120" s="10"/>
      <c r="D2120" s="10"/>
    </row>
    <row r="2121" spans="3:4">
      <c r="C2121" s="10"/>
      <c r="D2121" s="10"/>
    </row>
    <row r="2122" spans="3:4">
      <c r="C2122" s="10"/>
      <c r="D2122" s="10"/>
    </row>
    <row r="2123" spans="3:4">
      <c r="C2123" s="10"/>
      <c r="D2123" s="10"/>
    </row>
    <row r="2124" spans="3:4">
      <c r="C2124" s="10"/>
      <c r="D2124" s="10"/>
    </row>
    <row r="2125" spans="3:4">
      <c r="C2125" s="10"/>
      <c r="D2125" s="10"/>
    </row>
    <row r="2126" spans="3:4">
      <c r="C2126" s="10"/>
      <c r="D2126" s="10"/>
    </row>
    <row r="2127" spans="3:4">
      <c r="C2127" s="10"/>
      <c r="D2127" s="10"/>
    </row>
    <row r="2128" spans="3:4">
      <c r="C2128" s="10"/>
      <c r="D2128" s="10"/>
    </row>
    <row r="2129" spans="3:4">
      <c r="C2129" s="10"/>
      <c r="D2129" s="10"/>
    </row>
    <row r="2130" spans="3:4">
      <c r="C2130" s="10"/>
      <c r="D2130" s="10"/>
    </row>
    <row r="2131" spans="3:4">
      <c r="C2131" s="10"/>
      <c r="D2131" s="10"/>
    </row>
    <row r="2132" spans="3:4">
      <c r="C2132" s="10"/>
      <c r="D2132" s="10"/>
    </row>
    <row r="2133" spans="3:4">
      <c r="C2133" s="10"/>
      <c r="D2133" s="10"/>
    </row>
    <row r="2134" spans="3:4">
      <c r="C2134" s="10"/>
      <c r="D2134" s="10"/>
    </row>
    <row r="2135" spans="3:4">
      <c r="C2135" s="10"/>
      <c r="D2135" s="10"/>
    </row>
    <row r="2136" spans="3:4">
      <c r="C2136" s="10"/>
      <c r="D2136" s="10"/>
    </row>
    <row r="2137" spans="3:4">
      <c r="C2137" s="10"/>
      <c r="D2137" s="10"/>
    </row>
    <row r="2138" spans="3:4">
      <c r="C2138" s="10"/>
      <c r="D2138" s="10"/>
    </row>
    <row r="2139" spans="3:4">
      <c r="C2139" s="10"/>
      <c r="D2139" s="10"/>
    </row>
    <row r="2140" spans="3:4">
      <c r="C2140" s="10"/>
      <c r="D2140" s="10"/>
    </row>
    <row r="2141" spans="3:4">
      <c r="C2141" s="10"/>
      <c r="D2141" s="10"/>
    </row>
    <row r="2142" spans="3:4">
      <c r="C2142" s="10"/>
      <c r="D2142" s="10"/>
    </row>
    <row r="2143" spans="3:4">
      <c r="C2143" s="10"/>
      <c r="D2143" s="10"/>
    </row>
    <row r="2144" spans="3:4">
      <c r="C2144" s="10"/>
      <c r="D2144" s="10"/>
    </row>
    <row r="2145" spans="3:4">
      <c r="C2145" s="10"/>
      <c r="D2145" s="10"/>
    </row>
    <row r="2146" spans="3:4">
      <c r="C2146" s="10"/>
      <c r="D2146" s="10"/>
    </row>
    <row r="2147" spans="3:4">
      <c r="C2147" s="10"/>
      <c r="D2147" s="10"/>
    </row>
    <row r="2148" spans="3:4">
      <c r="C2148" s="10"/>
      <c r="D2148" s="10"/>
    </row>
    <row r="2149" spans="3:4">
      <c r="C2149" s="10"/>
      <c r="D2149" s="10"/>
    </row>
    <row r="2150" spans="3:4">
      <c r="C2150" s="10"/>
      <c r="D2150" s="10"/>
    </row>
    <row r="2151" spans="3:4">
      <c r="C2151" s="10"/>
      <c r="D2151" s="10"/>
    </row>
    <row r="2152" spans="3:4">
      <c r="C2152" s="10"/>
      <c r="D2152" s="10"/>
    </row>
    <row r="2153" spans="3:4">
      <c r="C2153" s="10"/>
      <c r="D2153" s="10"/>
    </row>
    <row r="2154" spans="3:4">
      <c r="C2154" s="10"/>
      <c r="D2154" s="10"/>
    </row>
    <row r="2155" spans="3:4">
      <c r="C2155" s="10"/>
      <c r="D2155" s="10"/>
    </row>
    <row r="2156" spans="3:4">
      <c r="C2156" s="10"/>
      <c r="D2156" s="10"/>
    </row>
    <row r="2157" spans="3:4">
      <c r="C2157" s="10"/>
      <c r="D2157" s="10"/>
    </row>
    <row r="2158" spans="3:4">
      <c r="C2158" s="10"/>
      <c r="D2158" s="10"/>
    </row>
    <row r="2159" spans="3:4">
      <c r="C2159" s="10"/>
      <c r="D2159" s="10"/>
    </row>
    <row r="2160" spans="3:4">
      <c r="C2160" s="10"/>
      <c r="D2160" s="10"/>
    </row>
    <row r="2161" spans="3:4">
      <c r="C2161" s="10"/>
      <c r="D2161" s="10"/>
    </row>
    <row r="2162" spans="3:4">
      <c r="C2162" s="10"/>
      <c r="D2162" s="10"/>
    </row>
    <row r="2163" spans="3:4">
      <c r="C2163" s="10"/>
      <c r="D2163" s="10"/>
    </row>
    <row r="2164" spans="3:4">
      <c r="C2164" s="10"/>
      <c r="D2164" s="10"/>
    </row>
    <row r="2165" spans="3:4">
      <c r="C2165" s="10"/>
      <c r="D2165" s="10"/>
    </row>
    <row r="2166" spans="3:4">
      <c r="C2166" s="10"/>
      <c r="D2166" s="10"/>
    </row>
    <row r="2167" spans="3:4">
      <c r="C2167" s="10"/>
      <c r="D2167" s="10"/>
    </row>
    <row r="2168" spans="3:4">
      <c r="C2168" s="10"/>
      <c r="D2168" s="10"/>
    </row>
    <row r="2169" spans="3:4">
      <c r="C2169" s="10"/>
      <c r="D2169" s="10"/>
    </row>
    <row r="2170" spans="3:4">
      <c r="C2170" s="10"/>
      <c r="D2170" s="10"/>
    </row>
    <row r="2171" spans="3:4">
      <c r="C2171" s="10"/>
      <c r="D2171" s="10"/>
    </row>
    <row r="2172" spans="3:4">
      <c r="C2172" s="10"/>
      <c r="D2172" s="10"/>
    </row>
    <row r="2173" spans="3:4">
      <c r="C2173" s="10"/>
      <c r="D2173" s="10"/>
    </row>
    <row r="2174" spans="3:4">
      <c r="C2174" s="10"/>
      <c r="D2174" s="10"/>
    </row>
    <row r="2175" spans="3:4">
      <c r="C2175" s="10"/>
      <c r="D2175" s="10"/>
    </row>
    <row r="2176" spans="3:4">
      <c r="C2176" s="10"/>
      <c r="D2176" s="10"/>
    </row>
    <row r="2177" spans="3:4">
      <c r="C2177" s="10"/>
      <c r="D2177" s="10"/>
    </row>
    <row r="2178" spans="3:4">
      <c r="C2178" s="10"/>
      <c r="D2178" s="10"/>
    </row>
    <row r="2179" spans="3:4">
      <c r="C2179" s="10"/>
      <c r="D2179" s="10"/>
    </row>
    <row r="2180" spans="3:4">
      <c r="C2180" s="10"/>
      <c r="D2180" s="10"/>
    </row>
    <row r="2181" spans="3:4">
      <c r="C2181" s="10"/>
      <c r="D2181" s="10"/>
    </row>
    <row r="2182" spans="3:4">
      <c r="C2182" s="10"/>
      <c r="D2182" s="10"/>
    </row>
    <row r="2183" spans="3:4">
      <c r="C2183" s="10"/>
      <c r="D2183" s="10"/>
    </row>
    <row r="2184" spans="3:4">
      <c r="C2184" s="10"/>
      <c r="D2184" s="10"/>
    </row>
    <row r="2185" spans="3:4">
      <c r="C2185" s="10"/>
      <c r="D2185" s="10"/>
    </row>
    <row r="2186" spans="3:4">
      <c r="C2186" s="10"/>
      <c r="D2186" s="10"/>
    </row>
    <row r="2187" spans="3:4">
      <c r="C2187" s="10"/>
      <c r="D2187" s="10"/>
    </row>
    <row r="2188" spans="3:4">
      <c r="C2188" s="10"/>
      <c r="D2188" s="10"/>
    </row>
    <row r="2189" spans="3:4">
      <c r="C2189" s="10"/>
      <c r="D2189" s="10"/>
    </row>
    <row r="2190" spans="3:4">
      <c r="C2190" s="10"/>
      <c r="D2190" s="10"/>
    </row>
    <row r="2191" spans="3:4">
      <c r="C2191" s="10"/>
      <c r="D2191" s="10"/>
    </row>
    <row r="2192" spans="3:4">
      <c r="C2192" s="10"/>
      <c r="D2192" s="10"/>
    </row>
    <row r="2193" spans="3:4">
      <c r="C2193" s="10"/>
      <c r="D2193" s="10"/>
    </row>
    <row r="2194" spans="3:4">
      <c r="C2194" s="10"/>
      <c r="D2194" s="10"/>
    </row>
    <row r="2195" spans="3:4">
      <c r="C2195" s="10"/>
      <c r="D2195" s="10"/>
    </row>
    <row r="2196" spans="3:4">
      <c r="C2196" s="10"/>
      <c r="D2196" s="10"/>
    </row>
    <row r="2197" spans="3:4">
      <c r="C2197" s="10"/>
      <c r="D2197" s="10"/>
    </row>
    <row r="2198" spans="3:4">
      <c r="C2198" s="10"/>
      <c r="D2198" s="10"/>
    </row>
    <row r="2199" spans="3:4">
      <c r="C2199" s="10"/>
      <c r="D2199" s="10"/>
    </row>
    <row r="2200" spans="3:4">
      <c r="C2200" s="10"/>
      <c r="D2200" s="10"/>
    </row>
    <row r="2201" spans="3:4">
      <c r="C2201" s="10"/>
      <c r="D2201" s="10"/>
    </row>
    <row r="2202" spans="3:4">
      <c r="C2202" s="10"/>
      <c r="D2202" s="10"/>
    </row>
    <row r="2203" spans="3:4">
      <c r="C2203" s="10"/>
      <c r="D2203" s="10"/>
    </row>
    <row r="2204" spans="3:4">
      <c r="C2204" s="10"/>
      <c r="D2204" s="10"/>
    </row>
    <row r="2205" spans="3:4">
      <c r="C2205" s="10"/>
      <c r="D2205" s="10"/>
    </row>
    <row r="2206" spans="3:4">
      <c r="C2206" s="10"/>
      <c r="D2206" s="10"/>
    </row>
    <row r="2207" spans="3:4">
      <c r="C2207" s="10"/>
      <c r="D2207" s="10"/>
    </row>
    <row r="2208" spans="3:4">
      <c r="C2208" s="10"/>
      <c r="D2208" s="10"/>
    </row>
    <row r="2209" spans="3:4">
      <c r="C2209" s="10"/>
      <c r="D2209" s="10"/>
    </row>
    <row r="2210" spans="3:4">
      <c r="C2210" s="10"/>
      <c r="D2210" s="10"/>
    </row>
    <row r="2211" spans="3:4">
      <c r="C2211" s="10"/>
      <c r="D2211" s="10"/>
    </row>
    <row r="2212" spans="3:4">
      <c r="C2212" s="10"/>
      <c r="D2212" s="10"/>
    </row>
    <row r="2213" spans="3:4">
      <c r="C2213" s="10"/>
      <c r="D2213" s="10"/>
    </row>
    <row r="2214" spans="3:4">
      <c r="C2214" s="10"/>
      <c r="D2214" s="10"/>
    </row>
    <row r="2215" spans="3:4">
      <c r="C2215" s="10"/>
      <c r="D2215" s="10"/>
    </row>
    <row r="2216" spans="3:4">
      <c r="C2216" s="10"/>
      <c r="D2216" s="10"/>
    </row>
    <row r="2217" spans="3:4">
      <c r="C2217" s="10"/>
      <c r="D2217" s="10"/>
    </row>
    <row r="2218" spans="3:4">
      <c r="C2218" s="10"/>
      <c r="D2218" s="10"/>
    </row>
    <row r="2219" spans="3:4">
      <c r="C2219" s="10"/>
      <c r="D2219" s="10"/>
    </row>
    <row r="2220" spans="3:4">
      <c r="C2220" s="10"/>
      <c r="D2220" s="10"/>
    </row>
    <row r="2221" spans="3:4">
      <c r="C2221" s="10"/>
      <c r="D2221" s="10"/>
    </row>
    <row r="2222" spans="3:4">
      <c r="C2222" s="10"/>
      <c r="D2222" s="10"/>
    </row>
    <row r="2223" spans="3:4">
      <c r="C2223" s="10"/>
      <c r="D2223" s="10"/>
    </row>
    <row r="2224" spans="3:4">
      <c r="C2224" s="10"/>
      <c r="D2224" s="10"/>
    </row>
    <row r="2225" spans="3:4">
      <c r="C2225" s="10"/>
      <c r="D2225" s="10"/>
    </row>
    <row r="2226" spans="3:4">
      <c r="C2226" s="10"/>
      <c r="D2226" s="10"/>
    </row>
    <row r="2227" spans="3:4">
      <c r="C2227" s="10"/>
      <c r="D2227" s="10"/>
    </row>
    <row r="2228" spans="3:4">
      <c r="C2228" s="10"/>
      <c r="D2228" s="10"/>
    </row>
    <row r="2229" spans="3:4">
      <c r="C2229" s="10"/>
      <c r="D2229" s="10"/>
    </row>
    <row r="2230" spans="3:4">
      <c r="C2230" s="10"/>
      <c r="D2230" s="10"/>
    </row>
    <row r="2231" spans="3:4">
      <c r="C2231" s="10"/>
      <c r="D2231" s="10"/>
    </row>
    <row r="2232" spans="3:4">
      <c r="C2232" s="10"/>
      <c r="D2232" s="10"/>
    </row>
    <row r="2233" spans="3:4">
      <c r="C2233" s="10"/>
      <c r="D2233" s="10"/>
    </row>
    <row r="2234" spans="3:4">
      <c r="C2234" s="10"/>
      <c r="D2234" s="10"/>
    </row>
    <row r="2235" spans="3:4">
      <c r="C2235" s="10"/>
      <c r="D2235" s="10"/>
    </row>
    <row r="2236" spans="3:4">
      <c r="C2236" s="10"/>
      <c r="D2236" s="10"/>
    </row>
    <row r="2237" spans="3:4">
      <c r="C2237" s="10"/>
      <c r="D2237" s="10"/>
    </row>
    <row r="2238" spans="3:4">
      <c r="C2238" s="10"/>
      <c r="D2238" s="10"/>
    </row>
    <row r="2239" spans="3:4">
      <c r="C2239" s="10"/>
      <c r="D2239" s="10"/>
    </row>
    <row r="2240" spans="3:4">
      <c r="C2240" s="10"/>
      <c r="D2240" s="10"/>
    </row>
    <row r="2241" spans="3:4">
      <c r="C2241" s="10"/>
      <c r="D2241" s="10"/>
    </row>
    <row r="2242" spans="3:4">
      <c r="C2242" s="10"/>
      <c r="D2242" s="10"/>
    </row>
    <row r="2243" spans="3:4">
      <c r="C2243" s="10"/>
      <c r="D2243" s="10"/>
    </row>
    <row r="2244" spans="3:4">
      <c r="C2244" s="10"/>
      <c r="D2244" s="10"/>
    </row>
    <row r="2245" spans="3:4">
      <c r="C2245" s="10"/>
      <c r="D2245" s="10"/>
    </row>
    <row r="2246" spans="3:4">
      <c r="C2246" s="10"/>
      <c r="D2246" s="10"/>
    </row>
    <row r="2247" spans="3:4">
      <c r="C2247" s="10"/>
      <c r="D2247" s="10"/>
    </row>
    <row r="2248" spans="3:4">
      <c r="C2248" s="10"/>
      <c r="D2248" s="10"/>
    </row>
    <row r="2249" spans="3:4">
      <c r="C2249" s="10"/>
      <c r="D2249" s="10"/>
    </row>
    <row r="2250" spans="3:4">
      <c r="C2250" s="10"/>
      <c r="D2250" s="10"/>
    </row>
    <row r="2251" spans="3:4">
      <c r="C2251" s="10"/>
      <c r="D2251" s="10"/>
    </row>
    <row r="2252" spans="3:4">
      <c r="C2252" s="10"/>
      <c r="D2252" s="10"/>
    </row>
    <row r="2253" spans="3:4">
      <c r="C2253" s="10"/>
      <c r="D2253" s="10"/>
    </row>
    <row r="2254" spans="3:4">
      <c r="C2254" s="10"/>
      <c r="D2254" s="10"/>
    </row>
    <row r="2255" spans="3:4">
      <c r="C2255" s="10"/>
      <c r="D2255" s="10"/>
    </row>
    <row r="2256" spans="3:4">
      <c r="C2256" s="10"/>
      <c r="D2256" s="10"/>
    </row>
    <row r="2257" spans="3:4">
      <c r="C2257" s="10"/>
      <c r="D2257" s="10"/>
    </row>
    <row r="2258" spans="3:4">
      <c r="C2258" s="10"/>
      <c r="D2258" s="10"/>
    </row>
    <row r="2259" spans="3:4">
      <c r="C2259" s="10"/>
      <c r="D2259" s="10"/>
    </row>
    <row r="2260" spans="3:4">
      <c r="C2260" s="10"/>
      <c r="D2260" s="10"/>
    </row>
    <row r="2261" spans="3:4">
      <c r="C2261" s="10"/>
      <c r="D2261" s="10"/>
    </row>
    <row r="2262" spans="3:4">
      <c r="C2262" s="10"/>
      <c r="D2262" s="10"/>
    </row>
    <row r="2263" spans="3:4">
      <c r="C2263" s="10"/>
      <c r="D2263" s="10"/>
    </row>
    <row r="2264" spans="3:4">
      <c r="C2264" s="10"/>
      <c r="D2264" s="10"/>
    </row>
    <row r="2265" spans="3:4">
      <c r="C2265" s="10"/>
      <c r="D2265" s="10"/>
    </row>
    <row r="2266" spans="3:4">
      <c r="C2266" s="10"/>
      <c r="D2266" s="10"/>
    </row>
    <row r="2267" spans="3:4">
      <c r="C2267" s="10"/>
      <c r="D2267" s="10"/>
    </row>
    <row r="2268" spans="3:4">
      <c r="C2268" s="10"/>
      <c r="D2268" s="10"/>
    </row>
    <row r="2269" spans="3:4">
      <c r="C2269" s="10"/>
      <c r="D2269" s="10"/>
    </row>
    <row r="2270" spans="3:4">
      <c r="C2270" s="10"/>
      <c r="D2270" s="10"/>
    </row>
    <row r="2271" spans="3:4">
      <c r="C2271" s="10"/>
      <c r="D2271" s="10"/>
    </row>
    <row r="2272" spans="3:4">
      <c r="C2272" s="10"/>
      <c r="D2272" s="10"/>
    </row>
    <row r="2273" spans="3:4">
      <c r="C2273" s="10"/>
      <c r="D2273" s="10"/>
    </row>
    <row r="2274" spans="3:4">
      <c r="C2274" s="10"/>
      <c r="D2274" s="10"/>
    </row>
    <row r="2275" spans="3:4">
      <c r="C2275" s="10"/>
      <c r="D2275" s="10"/>
    </row>
    <row r="2276" spans="3:4">
      <c r="C2276" s="10"/>
      <c r="D2276" s="10"/>
    </row>
    <row r="2277" spans="3:4">
      <c r="C2277" s="10"/>
      <c r="D2277" s="10"/>
    </row>
    <row r="2278" spans="3:4">
      <c r="C2278" s="10"/>
      <c r="D2278" s="10"/>
    </row>
    <row r="2279" spans="3:4">
      <c r="C2279" s="10"/>
      <c r="D2279" s="10"/>
    </row>
    <row r="2280" spans="3:4">
      <c r="C2280" s="10"/>
      <c r="D2280" s="10"/>
    </row>
    <row r="2281" spans="3:4">
      <c r="C2281" s="10"/>
      <c r="D2281" s="10"/>
    </row>
    <row r="2282" spans="3:4">
      <c r="C2282" s="10"/>
      <c r="D2282" s="10"/>
    </row>
    <row r="2283" spans="3:4">
      <c r="C2283" s="10"/>
      <c r="D2283" s="10"/>
    </row>
    <row r="2284" spans="3:4">
      <c r="C2284" s="10"/>
      <c r="D2284" s="10"/>
    </row>
    <row r="2285" spans="3:4">
      <c r="C2285" s="10"/>
      <c r="D2285" s="10"/>
    </row>
    <row r="2286" spans="3:4">
      <c r="C2286" s="10"/>
      <c r="D2286" s="10"/>
    </row>
    <row r="2287" spans="3:4">
      <c r="C2287" s="10"/>
      <c r="D2287" s="10"/>
    </row>
    <row r="2288" spans="3:4">
      <c r="C2288" s="10"/>
      <c r="D2288" s="10"/>
    </row>
    <row r="2289" spans="3:4">
      <c r="C2289" s="10"/>
      <c r="D2289" s="10"/>
    </row>
    <row r="2290" spans="3:4">
      <c r="C2290" s="10"/>
      <c r="D2290" s="10"/>
    </row>
    <row r="2291" spans="3:4">
      <c r="C2291" s="10"/>
      <c r="D2291" s="10"/>
    </row>
    <row r="2292" spans="3:4">
      <c r="C2292" s="10"/>
      <c r="D2292" s="10"/>
    </row>
    <row r="2293" spans="3:4">
      <c r="C2293" s="10"/>
      <c r="D2293" s="10"/>
    </row>
    <row r="2294" spans="3:4">
      <c r="C2294" s="10"/>
      <c r="D2294" s="10"/>
    </row>
    <row r="2295" spans="3:4">
      <c r="C2295" s="10"/>
      <c r="D2295" s="10"/>
    </row>
    <row r="2296" spans="3:4">
      <c r="C2296" s="10"/>
      <c r="D2296" s="10"/>
    </row>
    <row r="2297" spans="3:4">
      <c r="C2297" s="10"/>
      <c r="D2297" s="10"/>
    </row>
    <row r="2298" spans="3:4">
      <c r="C2298" s="10"/>
      <c r="D2298" s="10"/>
    </row>
    <row r="2299" spans="3:4">
      <c r="C2299" s="10"/>
      <c r="D2299" s="10"/>
    </row>
    <row r="2300" spans="3:4">
      <c r="C2300" s="10"/>
      <c r="D2300" s="10"/>
    </row>
    <row r="2301" spans="3:4">
      <c r="C2301" s="10"/>
      <c r="D2301" s="10"/>
    </row>
    <row r="2302" spans="3:4">
      <c r="C2302" s="10"/>
      <c r="D2302" s="10"/>
    </row>
    <row r="2303" spans="3:4">
      <c r="C2303" s="10"/>
      <c r="D2303" s="10"/>
    </row>
    <row r="2304" spans="3:4">
      <c r="C2304" s="10"/>
      <c r="D2304" s="10"/>
    </row>
    <row r="2305" spans="3:4">
      <c r="C2305" s="10"/>
      <c r="D2305" s="10"/>
    </row>
    <row r="2306" spans="3:4">
      <c r="C2306" s="10"/>
      <c r="D2306" s="10"/>
    </row>
    <row r="2307" spans="3:4">
      <c r="C2307" s="10"/>
      <c r="D2307" s="10"/>
    </row>
    <row r="2308" spans="3:4">
      <c r="C2308" s="10"/>
      <c r="D2308" s="10"/>
    </row>
    <row r="2309" spans="3:4">
      <c r="C2309" s="10"/>
      <c r="D2309" s="10"/>
    </row>
    <row r="2310" spans="3:4">
      <c r="C2310" s="10"/>
      <c r="D2310" s="10"/>
    </row>
    <row r="2311" spans="3:4">
      <c r="C2311" s="10"/>
      <c r="D2311" s="10"/>
    </row>
    <row r="2312" spans="3:4">
      <c r="C2312" s="10"/>
      <c r="D2312" s="10"/>
    </row>
    <row r="2313" spans="3:4">
      <c r="C2313" s="10"/>
      <c r="D2313" s="10"/>
    </row>
    <row r="2314" spans="3:4">
      <c r="C2314" s="10"/>
      <c r="D2314" s="10"/>
    </row>
    <row r="2315" spans="3:4">
      <c r="C2315" s="10"/>
      <c r="D2315" s="10"/>
    </row>
    <row r="2316" spans="3:4">
      <c r="C2316" s="10"/>
      <c r="D2316" s="10"/>
    </row>
    <row r="2317" spans="3:4">
      <c r="C2317" s="10"/>
      <c r="D2317" s="10"/>
    </row>
    <row r="2318" spans="3:4">
      <c r="C2318" s="10"/>
      <c r="D2318" s="10"/>
    </row>
    <row r="2319" spans="3:4">
      <c r="C2319" s="10"/>
      <c r="D2319" s="10"/>
    </row>
    <row r="2320" spans="3:4">
      <c r="C2320" s="10"/>
      <c r="D2320" s="10"/>
    </row>
    <row r="2321" spans="3:4">
      <c r="C2321" s="10"/>
      <c r="D2321" s="10"/>
    </row>
    <row r="2322" spans="3:4">
      <c r="C2322" s="10"/>
      <c r="D2322" s="10"/>
    </row>
    <row r="2323" spans="3:4">
      <c r="C2323" s="10"/>
      <c r="D2323" s="10"/>
    </row>
    <row r="2324" spans="3:4">
      <c r="C2324" s="10"/>
      <c r="D2324" s="10"/>
    </row>
    <row r="2325" spans="3:4">
      <c r="C2325" s="10"/>
      <c r="D2325" s="10"/>
    </row>
    <row r="2326" spans="3:4">
      <c r="C2326" s="10"/>
      <c r="D2326" s="10"/>
    </row>
    <row r="2327" spans="3:4">
      <c r="C2327" s="10"/>
      <c r="D2327" s="10"/>
    </row>
    <row r="2328" spans="3:4">
      <c r="C2328" s="10"/>
      <c r="D2328" s="10"/>
    </row>
    <row r="2329" spans="3:4">
      <c r="C2329" s="10"/>
      <c r="D2329" s="10"/>
    </row>
    <row r="2330" spans="3:4">
      <c r="C2330" s="10"/>
      <c r="D2330" s="10"/>
    </row>
    <row r="2331" spans="3:4">
      <c r="C2331" s="10"/>
      <c r="D2331" s="10"/>
    </row>
    <row r="2332" spans="3:4">
      <c r="C2332" s="10"/>
      <c r="D2332" s="10"/>
    </row>
    <row r="2333" spans="3:4">
      <c r="C2333" s="10"/>
      <c r="D2333" s="10"/>
    </row>
    <row r="2334" spans="3:4">
      <c r="C2334" s="10"/>
      <c r="D2334" s="10"/>
    </row>
    <row r="2335" spans="3:4">
      <c r="C2335" s="10"/>
      <c r="D2335" s="10"/>
    </row>
    <row r="2336" spans="3:4">
      <c r="C2336" s="10"/>
      <c r="D2336" s="10"/>
    </row>
    <row r="2337" spans="3:4">
      <c r="C2337" s="10"/>
      <c r="D2337" s="10"/>
    </row>
    <row r="2338" spans="3:4">
      <c r="C2338" s="10"/>
      <c r="D2338" s="10"/>
    </row>
    <row r="2339" spans="3:4">
      <c r="C2339" s="10"/>
      <c r="D2339" s="10"/>
    </row>
    <row r="2340" spans="3:4">
      <c r="C2340" s="10"/>
      <c r="D2340" s="10"/>
    </row>
    <row r="2341" spans="3:4">
      <c r="C2341" s="10"/>
      <c r="D2341" s="10"/>
    </row>
    <row r="2342" spans="3:4">
      <c r="C2342" s="10"/>
      <c r="D2342" s="10"/>
    </row>
    <row r="2343" spans="3:4">
      <c r="C2343" s="10"/>
      <c r="D2343" s="10"/>
    </row>
    <row r="2344" spans="3:4">
      <c r="C2344" s="10"/>
      <c r="D2344" s="10"/>
    </row>
    <row r="2345" spans="3:4">
      <c r="C2345" s="10"/>
      <c r="D2345" s="10"/>
    </row>
    <row r="2346" spans="3:4">
      <c r="C2346" s="10"/>
      <c r="D2346" s="10"/>
    </row>
    <row r="2347" spans="3:4">
      <c r="C2347" s="10"/>
      <c r="D2347" s="10"/>
    </row>
    <row r="2348" spans="3:4">
      <c r="C2348" s="10"/>
      <c r="D2348" s="10"/>
    </row>
    <row r="2349" spans="3:4">
      <c r="C2349" s="10"/>
      <c r="D2349" s="10"/>
    </row>
    <row r="2350" spans="3:4">
      <c r="C2350" s="10"/>
      <c r="D2350" s="10"/>
    </row>
    <row r="2351" spans="3:4">
      <c r="C2351" s="10"/>
      <c r="D2351" s="10"/>
    </row>
    <row r="2352" spans="3:4">
      <c r="C2352" s="10"/>
      <c r="D2352" s="10"/>
    </row>
    <row r="2353" spans="3:4">
      <c r="C2353" s="10"/>
      <c r="D2353" s="10"/>
    </row>
    <row r="2354" spans="3:4">
      <c r="C2354" s="10"/>
      <c r="D2354" s="10"/>
    </row>
    <row r="2355" spans="3:4">
      <c r="C2355" s="10"/>
      <c r="D2355" s="10"/>
    </row>
    <row r="2356" spans="3:4">
      <c r="C2356" s="10"/>
      <c r="D2356" s="10"/>
    </row>
    <row r="2357" spans="3:4">
      <c r="C2357" s="10"/>
      <c r="D2357" s="10"/>
    </row>
    <row r="2358" spans="3:4">
      <c r="C2358" s="10"/>
      <c r="D2358" s="10"/>
    </row>
    <row r="2359" spans="3:4">
      <c r="C2359" s="10"/>
      <c r="D2359" s="10"/>
    </row>
    <row r="2360" spans="3:4">
      <c r="C2360" s="10"/>
      <c r="D2360" s="10"/>
    </row>
    <row r="2361" spans="3:4">
      <c r="C2361" s="10"/>
      <c r="D2361" s="10"/>
    </row>
    <row r="2362" spans="3:4">
      <c r="C2362" s="10"/>
      <c r="D2362" s="10"/>
    </row>
    <row r="2363" spans="3:4">
      <c r="C2363" s="10"/>
      <c r="D2363" s="10"/>
    </row>
    <row r="2364" spans="3:4">
      <c r="C2364" s="10"/>
      <c r="D2364" s="10"/>
    </row>
    <row r="2365" spans="3:4">
      <c r="C2365" s="10"/>
      <c r="D2365" s="10"/>
    </row>
    <row r="2366" spans="3:4">
      <c r="C2366" s="10"/>
      <c r="D2366" s="10"/>
    </row>
    <row r="2367" spans="3:4">
      <c r="C2367" s="10"/>
      <c r="D2367" s="10"/>
    </row>
    <row r="2368" spans="3:4">
      <c r="C2368" s="10"/>
      <c r="D2368" s="10"/>
    </row>
    <row r="2369" spans="3:4">
      <c r="C2369" s="10"/>
      <c r="D2369" s="10"/>
    </row>
    <row r="2370" spans="3:4">
      <c r="C2370" s="10"/>
      <c r="D2370" s="10"/>
    </row>
    <row r="2371" spans="3:4">
      <c r="C2371" s="10"/>
      <c r="D2371" s="10"/>
    </row>
    <row r="2372" spans="3:4">
      <c r="C2372" s="10"/>
      <c r="D2372" s="10"/>
    </row>
    <row r="2373" spans="3:4">
      <c r="C2373" s="10"/>
      <c r="D2373" s="10"/>
    </row>
    <row r="2374" spans="3:4">
      <c r="C2374" s="10"/>
      <c r="D2374" s="10"/>
    </row>
    <row r="2375" spans="3:4">
      <c r="C2375" s="10"/>
      <c r="D2375" s="10"/>
    </row>
    <row r="2376" spans="3:4">
      <c r="C2376" s="10"/>
      <c r="D2376" s="10"/>
    </row>
    <row r="2377" spans="3:4">
      <c r="C2377" s="10"/>
      <c r="D2377" s="10"/>
    </row>
    <row r="2378" spans="3:4">
      <c r="C2378" s="10"/>
      <c r="D2378" s="10"/>
    </row>
    <row r="2379" spans="3:4">
      <c r="C2379" s="10"/>
      <c r="D2379" s="10"/>
    </row>
    <row r="2380" spans="3:4">
      <c r="C2380" s="10"/>
      <c r="D2380" s="10"/>
    </row>
    <row r="2381" spans="3:4">
      <c r="C2381" s="10"/>
      <c r="D2381" s="10"/>
    </row>
    <row r="2382" spans="3:4">
      <c r="C2382" s="10"/>
      <c r="D2382" s="10"/>
    </row>
    <row r="2383" spans="3:4">
      <c r="C2383" s="10"/>
      <c r="D2383" s="10"/>
    </row>
    <row r="2384" spans="3:4">
      <c r="C2384" s="10"/>
      <c r="D2384" s="10"/>
    </row>
    <row r="2385" spans="3:4">
      <c r="C2385" s="10"/>
      <c r="D2385" s="10"/>
    </row>
    <row r="2386" spans="3:4">
      <c r="C2386" s="10"/>
      <c r="D2386" s="10"/>
    </row>
    <row r="2387" spans="3:4">
      <c r="C2387" s="10"/>
      <c r="D2387" s="10"/>
    </row>
    <row r="2388" spans="3:4">
      <c r="C2388" s="10"/>
      <c r="D2388" s="10"/>
    </row>
    <row r="2389" spans="3:4">
      <c r="C2389" s="10"/>
      <c r="D2389" s="10"/>
    </row>
    <row r="2390" spans="3:4">
      <c r="C2390" s="10"/>
      <c r="D2390" s="10"/>
    </row>
    <row r="2391" spans="3:4">
      <c r="C2391" s="10"/>
      <c r="D2391" s="10"/>
    </row>
    <row r="2392" spans="3:4">
      <c r="C2392" s="10"/>
      <c r="D2392" s="10"/>
    </row>
    <row r="2393" spans="3:4">
      <c r="C2393" s="10"/>
      <c r="D2393" s="10"/>
    </row>
    <row r="2394" spans="3:4">
      <c r="C2394" s="10"/>
      <c r="D2394" s="10"/>
    </row>
    <row r="2395" spans="3:4">
      <c r="C2395" s="10"/>
      <c r="D2395" s="10"/>
    </row>
    <row r="2396" spans="3:4">
      <c r="C2396" s="10"/>
      <c r="D2396" s="10"/>
    </row>
    <row r="2397" spans="3:4">
      <c r="C2397" s="10"/>
      <c r="D2397" s="10"/>
    </row>
    <row r="2398" spans="3:4">
      <c r="C2398" s="10"/>
      <c r="D2398" s="10"/>
    </row>
    <row r="2399" spans="3:4">
      <c r="C2399" s="10"/>
      <c r="D2399" s="10"/>
    </row>
    <row r="2400" spans="3:4">
      <c r="C2400" s="10"/>
      <c r="D2400" s="10"/>
    </row>
    <row r="2401" spans="3:4">
      <c r="C2401" s="10"/>
      <c r="D2401" s="10"/>
    </row>
    <row r="2402" spans="3:4">
      <c r="C2402" s="10"/>
      <c r="D2402" s="10"/>
    </row>
    <row r="2403" spans="3:4">
      <c r="C2403" s="10"/>
      <c r="D2403" s="10"/>
    </row>
    <row r="2404" spans="3:4">
      <c r="C2404" s="10"/>
      <c r="D2404" s="10"/>
    </row>
    <row r="2405" spans="3:4">
      <c r="C2405" s="10"/>
      <c r="D2405" s="10"/>
    </row>
    <row r="2406" spans="3:4">
      <c r="C2406" s="10"/>
      <c r="D2406" s="10"/>
    </row>
    <row r="2407" spans="3:4">
      <c r="C2407" s="10"/>
      <c r="D2407" s="10"/>
    </row>
    <row r="2408" spans="3:4">
      <c r="C2408" s="10"/>
      <c r="D2408" s="10"/>
    </row>
    <row r="2409" spans="3:4">
      <c r="C2409" s="10"/>
      <c r="D2409" s="10"/>
    </row>
    <row r="2410" spans="3:4">
      <c r="C2410" s="10"/>
      <c r="D2410" s="10"/>
    </row>
    <row r="2411" spans="3:4">
      <c r="C2411" s="10"/>
      <c r="D2411" s="10"/>
    </row>
    <row r="2412" spans="3:4">
      <c r="C2412" s="10"/>
      <c r="D2412" s="10"/>
    </row>
    <row r="2413" spans="3:4">
      <c r="C2413" s="10"/>
      <c r="D2413" s="10"/>
    </row>
    <row r="2414" spans="3:4">
      <c r="C2414" s="10"/>
      <c r="D2414" s="10"/>
    </row>
    <row r="2415" spans="3:4">
      <c r="C2415" s="10"/>
      <c r="D2415" s="10"/>
    </row>
    <row r="2416" spans="3:4">
      <c r="C2416" s="10"/>
      <c r="D2416" s="10"/>
    </row>
    <row r="2417" spans="3:4">
      <c r="C2417" s="10"/>
      <c r="D2417" s="10"/>
    </row>
    <row r="2418" spans="3:4">
      <c r="C2418" s="10"/>
      <c r="D2418" s="10"/>
    </row>
    <row r="2419" spans="3:4">
      <c r="C2419" s="10"/>
      <c r="D2419" s="10"/>
    </row>
    <row r="2420" spans="3:4">
      <c r="C2420" s="10"/>
      <c r="D2420" s="10"/>
    </row>
    <row r="2421" spans="3:4">
      <c r="C2421" s="10"/>
      <c r="D2421" s="10"/>
    </row>
    <row r="2422" spans="3:4">
      <c r="C2422" s="10"/>
      <c r="D2422" s="10"/>
    </row>
    <row r="2423" spans="3:4">
      <c r="C2423" s="10"/>
      <c r="D2423" s="10"/>
    </row>
    <row r="2424" spans="3:4">
      <c r="C2424" s="10"/>
      <c r="D2424" s="10"/>
    </row>
    <row r="2425" spans="3:4">
      <c r="C2425" s="10"/>
      <c r="D2425" s="10"/>
    </row>
    <row r="2426" spans="3:4">
      <c r="C2426" s="10"/>
      <c r="D2426" s="10"/>
    </row>
    <row r="2427" spans="3:4">
      <c r="C2427" s="10"/>
      <c r="D2427" s="10"/>
    </row>
    <row r="2428" spans="3:4">
      <c r="C2428" s="10"/>
      <c r="D2428" s="10"/>
    </row>
    <row r="2429" spans="3:4">
      <c r="C2429" s="10"/>
      <c r="D2429" s="10"/>
    </row>
    <row r="2430" spans="3:4">
      <c r="C2430" s="10"/>
      <c r="D2430" s="10"/>
    </row>
    <row r="2431" spans="3:4">
      <c r="C2431" s="10"/>
      <c r="D2431" s="10"/>
    </row>
    <row r="2432" spans="3:4">
      <c r="C2432" s="10"/>
      <c r="D2432" s="10"/>
    </row>
    <row r="2433" spans="3:4">
      <c r="C2433" s="10"/>
      <c r="D2433" s="10"/>
    </row>
    <row r="2434" spans="3:4">
      <c r="C2434" s="10"/>
      <c r="D2434" s="10"/>
    </row>
    <row r="2435" spans="3:4">
      <c r="C2435" s="10"/>
      <c r="D2435" s="10"/>
    </row>
    <row r="2436" spans="3:4">
      <c r="C2436" s="10"/>
      <c r="D2436" s="10"/>
    </row>
    <row r="2437" spans="3:4">
      <c r="C2437" s="10"/>
      <c r="D2437" s="10"/>
    </row>
    <row r="2438" spans="3:4">
      <c r="C2438" s="10"/>
      <c r="D2438" s="10"/>
    </row>
    <row r="2439" spans="3:4">
      <c r="C2439" s="10"/>
      <c r="D2439" s="10"/>
    </row>
    <row r="2440" spans="3:4">
      <c r="C2440" s="10"/>
      <c r="D2440" s="10"/>
    </row>
    <row r="2441" spans="3:4">
      <c r="C2441" s="10"/>
      <c r="D2441" s="10"/>
    </row>
    <row r="2442" spans="3:4">
      <c r="C2442" s="10"/>
      <c r="D2442" s="10"/>
    </row>
    <row r="2443" spans="3:4">
      <c r="C2443" s="10"/>
      <c r="D2443" s="10"/>
    </row>
    <row r="2444" spans="3:4">
      <c r="C2444" s="10"/>
      <c r="D2444" s="10"/>
    </row>
    <row r="2445" spans="3:4">
      <c r="C2445" s="10"/>
      <c r="D2445" s="10"/>
    </row>
    <row r="2446" spans="3:4">
      <c r="C2446" s="10"/>
      <c r="D2446" s="10"/>
    </row>
    <row r="2447" spans="3:4">
      <c r="C2447" s="10"/>
      <c r="D2447" s="10"/>
    </row>
    <row r="2448" spans="3:4">
      <c r="C2448" s="10"/>
      <c r="D2448" s="10"/>
    </row>
    <row r="2449" spans="3:4">
      <c r="C2449" s="10"/>
      <c r="D2449" s="10"/>
    </row>
    <row r="2450" spans="3:4">
      <c r="C2450" s="10"/>
      <c r="D2450" s="10"/>
    </row>
    <row r="2451" spans="3:4">
      <c r="C2451" s="10"/>
      <c r="D2451" s="10"/>
    </row>
    <row r="2452" spans="3:4">
      <c r="C2452" s="10"/>
      <c r="D2452" s="10"/>
    </row>
    <row r="2453" spans="3:4">
      <c r="C2453" s="10"/>
      <c r="D2453" s="10"/>
    </row>
    <row r="2454" spans="3:4">
      <c r="C2454" s="10"/>
      <c r="D2454" s="10"/>
    </row>
    <row r="2455" spans="3:4">
      <c r="C2455" s="10"/>
      <c r="D2455" s="10"/>
    </row>
    <row r="2456" spans="3:4">
      <c r="C2456" s="10"/>
      <c r="D2456" s="10"/>
    </row>
    <row r="2457" spans="3:4">
      <c r="C2457" s="10"/>
      <c r="D2457" s="10"/>
    </row>
    <row r="2458" spans="3:4">
      <c r="C2458" s="10"/>
      <c r="D2458" s="10"/>
    </row>
    <row r="2459" spans="3:4">
      <c r="C2459" s="10"/>
      <c r="D2459" s="10"/>
    </row>
    <row r="2460" spans="3:4">
      <c r="C2460" s="10"/>
      <c r="D2460" s="10"/>
    </row>
    <row r="2461" spans="3:4">
      <c r="C2461" s="10"/>
      <c r="D2461" s="10"/>
    </row>
    <row r="2462" spans="3:4">
      <c r="C2462" s="10"/>
      <c r="D2462" s="10"/>
    </row>
    <row r="2463" spans="3:4">
      <c r="C2463" s="10"/>
      <c r="D2463" s="10"/>
    </row>
    <row r="2464" spans="3:4">
      <c r="C2464" s="10"/>
      <c r="D2464" s="10"/>
    </row>
    <row r="2465" spans="3:4">
      <c r="C2465" s="10"/>
      <c r="D2465" s="10"/>
    </row>
    <row r="2466" spans="3:4">
      <c r="C2466" s="10"/>
      <c r="D2466" s="10"/>
    </row>
    <row r="2467" spans="3:4">
      <c r="C2467" s="10"/>
      <c r="D2467" s="10"/>
    </row>
    <row r="2468" spans="3:4">
      <c r="C2468" s="10"/>
      <c r="D2468" s="10"/>
    </row>
    <row r="2469" spans="3:4">
      <c r="C2469" s="10"/>
      <c r="D2469" s="10"/>
    </row>
    <row r="2470" spans="3:4">
      <c r="C2470" s="10"/>
      <c r="D2470" s="10"/>
    </row>
    <row r="2471" spans="3:4">
      <c r="C2471" s="10"/>
      <c r="D2471" s="10"/>
    </row>
    <row r="2472" spans="3:4">
      <c r="C2472" s="10"/>
      <c r="D2472" s="10"/>
    </row>
    <row r="2473" spans="3:4">
      <c r="C2473" s="10"/>
      <c r="D2473" s="10"/>
    </row>
    <row r="2474" spans="3:4">
      <c r="C2474" s="10"/>
      <c r="D2474" s="10"/>
    </row>
    <row r="2475" spans="3:4">
      <c r="C2475" s="10"/>
      <c r="D2475" s="10"/>
    </row>
    <row r="2476" spans="3:4">
      <c r="C2476" s="10"/>
      <c r="D2476" s="10"/>
    </row>
    <row r="2477" spans="3:4">
      <c r="C2477" s="10"/>
      <c r="D2477" s="10"/>
    </row>
    <row r="2478" spans="3:4">
      <c r="C2478" s="10"/>
      <c r="D2478" s="10"/>
    </row>
    <row r="2479" spans="3:4">
      <c r="C2479" s="10"/>
      <c r="D2479" s="10"/>
    </row>
    <row r="2480" spans="3:4">
      <c r="C2480" s="10"/>
      <c r="D2480" s="10"/>
    </row>
    <row r="2481" spans="3:4">
      <c r="C2481" s="10"/>
      <c r="D2481" s="10"/>
    </row>
    <row r="2482" spans="3:4">
      <c r="C2482" s="10"/>
      <c r="D2482" s="10"/>
    </row>
    <row r="2483" spans="3:4">
      <c r="C2483" s="10"/>
      <c r="D2483" s="10"/>
    </row>
    <row r="2484" spans="3:4">
      <c r="C2484" s="10"/>
      <c r="D2484" s="10"/>
    </row>
    <row r="2485" spans="3:4">
      <c r="C2485" s="10"/>
      <c r="D2485" s="10"/>
    </row>
    <row r="2486" spans="3:4">
      <c r="C2486" s="10"/>
      <c r="D2486" s="10"/>
    </row>
    <row r="2487" spans="3:4">
      <c r="C2487" s="10"/>
      <c r="D2487" s="10"/>
    </row>
    <row r="2488" spans="3:4">
      <c r="C2488" s="10"/>
      <c r="D2488" s="10"/>
    </row>
    <row r="2489" spans="3:4">
      <c r="C2489" s="10"/>
      <c r="D2489" s="10"/>
    </row>
    <row r="2490" spans="3:4">
      <c r="C2490" s="10"/>
      <c r="D2490" s="10"/>
    </row>
    <row r="2491" spans="3:4">
      <c r="C2491" s="10"/>
      <c r="D2491" s="10"/>
    </row>
    <row r="2492" spans="3:4">
      <c r="C2492" s="10"/>
      <c r="D2492" s="10"/>
    </row>
    <row r="2493" spans="3:4">
      <c r="C2493" s="10"/>
      <c r="D2493" s="10"/>
    </row>
    <row r="2494" spans="3:4">
      <c r="C2494" s="10"/>
      <c r="D2494" s="10"/>
    </row>
    <row r="2495" spans="3:4">
      <c r="C2495" s="10"/>
      <c r="D2495" s="10"/>
    </row>
    <row r="2496" spans="3:4">
      <c r="C2496" s="10"/>
      <c r="D2496" s="10"/>
    </row>
    <row r="2497" spans="3:4">
      <c r="C2497" s="10"/>
      <c r="D2497" s="10"/>
    </row>
    <row r="2498" spans="3:4">
      <c r="C2498" s="10"/>
      <c r="D2498" s="10"/>
    </row>
    <row r="2499" spans="3:4">
      <c r="C2499" s="10"/>
      <c r="D2499" s="10"/>
    </row>
    <row r="2500" spans="3:4">
      <c r="C2500" s="10"/>
      <c r="D2500" s="10"/>
    </row>
    <row r="2501" spans="3:4">
      <c r="C2501" s="10"/>
      <c r="D2501" s="10"/>
    </row>
    <row r="2502" spans="3:4">
      <c r="C2502" s="10"/>
      <c r="D2502" s="10"/>
    </row>
    <row r="2503" spans="3:4">
      <c r="C2503" s="10"/>
      <c r="D2503" s="10"/>
    </row>
    <row r="2504" spans="3:4">
      <c r="C2504" s="10"/>
      <c r="D2504" s="10"/>
    </row>
    <row r="2505" spans="3:4">
      <c r="C2505" s="10"/>
      <c r="D2505" s="10"/>
    </row>
    <row r="2506" spans="3:4">
      <c r="C2506" s="10"/>
      <c r="D2506" s="10"/>
    </row>
    <row r="2507" spans="3:4">
      <c r="C2507" s="10"/>
      <c r="D2507" s="10"/>
    </row>
    <row r="2508" spans="3:4">
      <c r="C2508" s="10"/>
      <c r="D2508" s="10"/>
    </row>
    <row r="2509" spans="3:4">
      <c r="C2509" s="10"/>
      <c r="D2509" s="10"/>
    </row>
    <row r="2510" spans="3:4">
      <c r="C2510" s="10"/>
      <c r="D2510" s="10"/>
    </row>
    <row r="2511" spans="3:4">
      <c r="C2511" s="10"/>
      <c r="D2511" s="10"/>
    </row>
    <row r="2512" spans="3:4">
      <c r="C2512" s="10"/>
      <c r="D2512" s="10"/>
    </row>
    <row r="2513" spans="3:4">
      <c r="C2513" s="10"/>
      <c r="D2513" s="10"/>
    </row>
    <row r="2514" spans="3:4">
      <c r="C2514" s="10"/>
      <c r="D2514" s="10"/>
    </row>
    <row r="2515" spans="3:4">
      <c r="C2515" s="10"/>
      <c r="D2515" s="10"/>
    </row>
    <row r="2516" spans="3:4">
      <c r="C2516" s="10"/>
      <c r="D2516" s="10"/>
    </row>
    <row r="2517" spans="3:4">
      <c r="C2517" s="10"/>
      <c r="D2517" s="10"/>
    </row>
    <row r="2518" spans="3:4">
      <c r="C2518" s="10"/>
      <c r="D2518" s="10"/>
    </row>
    <row r="2519" spans="3:4">
      <c r="C2519" s="10"/>
      <c r="D2519" s="10"/>
    </row>
    <row r="2520" spans="3:4">
      <c r="C2520" s="10"/>
      <c r="D2520" s="10"/>
    </row>
    <row r="2521" spans="3:4">
      <c r="C2521" s="10"/>
      <c r="D2521" s="10"/>
    </row>
    <row r="2522" spans="3:4">
      <c r="C2522" s="10"/>
      <c r="D2522" s="10"/>
    </row>
    <row r="2523" spans="3:4">
      <c r="C2523" s="10"/>
      <c r="D2523" s="10"/>
    </row>
    <row r="2524" spans="3:4">
      <c r="C2524" s="10"/>
      <c r="D2524" s="10"/>
    </row>
    <row r="2525" spans="3:4">
      <c r="C2525" s="10"/>
      <c r="D2525" s="10"/>
    </row>
    <row r="2526" spans="3:4">
      <c r="C2526" s="10"/>
      <c r="D2526" s="10"/>
    </row>
    <row r="2527" spans="3:4">
      <c r="C2527" s="10"/>
      <c r="D2527" s="10"/>
    </row>
    <row r="2528" spans="3:4">
      <c r="C2528" s="10"/>
      <c r="D2528" s="10"/>
    </row>
    <row r="2529" spans="3:4">
      <c r="C2529" s="10"/>
      <c r="D2529" s="10"/>
    </row>
    <row r="2530" spans="3:4">
      <c r="C2530" s="10"/>
      <c r="D2530" s="10"/>
    </row>
    <row r="2531" spans="3:4">
      <c r="C2531" s="10"/>
      <c r="D2531" s="10"/>
    </row>
    <row r="2532" spans="3:4">
      <c r="C2532" s="10"/>
      <c r="D2532" s="10"/>
    </row>
    <row r="2533" spans="3:4">
      <c r="C2533" s="10"/>
      <c r="D2533" s="10"/>
    </row>
    <row r="2534" spans="3:4">
      <c r="C2534" s="10"/>
      <c r="D2534" s="10"/>
    </row>
    <row r="2535" spans="3:4">
      <c r="C2535" s="10"/>
      <c r="D2535" s="10"/>
    </row>
    <row r="2536" spans="3:4">
      <c r="C2536" s="10"/>
      <c r="D2536" s="10"/>
    </row>
    <row r="2537" spans="3:4">
      <c r="C2537" s="10"/>
      <c r="D2537" s="10"/>
    </row>
    <row r="2538" spans="3:4">
      <c r="C2538" s="10"/>
      <c r="D2538" s="10"/>
    </row>
    <row r="2539" spans="3:4">
      <c r="C2539" s="10"/>
      <c r="D2539" s="10"/>
    </row>
    <row r="2540" spans="3:4">
      <c r="C2540" s="10"/>
      <c r="D2540" s="10"/>
    </row>
    <row r="2541" spans="3:4">
      <c r="C2541" s="10"/>
      <c r="D2541" s="10"/>
    </row>
    <row r="2542" spans="3:4">
      <c r="C2542" s="10"/>
      <c r="D2542" s="10"/>
    </row>
    <row r="2543" spans="3:4">
      <c r="C2543" s="10"/>
      <c r="D2543" s="10"/>
    </row>
    <row r="2544" spans="3:4">
      <c r="C2544" s="10"/>
      <c r="D2544" s="10"/>
    </row>
    <row r="2545" spans="3:4">
      <c r="C2545" s="10"/>
      <c r="D2545" s="10"/>
    </row>
    <row r="2546" spans="3:4">
      <c r="C2546" s="10"/>
      <c r="D2546" s="10"/>
    </row>
    <row r="2547" spans="3:4">
      <c r="C2547" s="10"/>
      <c r="D2547" s="10"/>
    </row>
    <row r="2548" spans="3:4">
      <c r="C2548" s="10"/>
      <c r="D2548" s="10"/>
    </row>
    <row r="2549" spans="3:4">
      <c r="C2549" s="10"/>
      <c r="D2549" s="10"/>
    </row>
    <row r="2550" spans="3:4">
      <c r="C2550" s="10"/>
      <c r="D2550" s="10"/>
    </row>
    <row r="2551" spans="3:4">
      <c r="C2551" s="10"/>
      <c r="D2551" s="10"/>
    </row>
    <row r="2552" spans="3:4">
      <c r="C2552" s="10"/>
      <c r="D2552" s="10"/>
    </row>
    <row r="2553" spans="3:4">
      <c r="C2553" s="10"/>
      <c r="D2553" s="10"/>
    </row>
    <row r="2554" spans="3:4">
      <c r="C2554" s="10"/>
      <c r="D2554" s="10"/>
    </row>
    <row r="2555" spans="3:4">
      <c r="C2555" s="10"/>
      <c r="D2555" s="10"/>
    </row>
    <row r="2556" spans="3:4">
      <c r="C2556" s="10"/>
      <c r="D2556" s="10"/>
    </row>
    <row r="2557" spans="3:4">
      <c r="C2557" s="10"/>
      <c r="D2557" s="10"/>
    </row>
    <row r="2558" spans="3:4">
      <c r="C2558" s="10"/>
      <c r="D2558" s="10"/>
    </row>
    <row r="2559" spans="3:4">
      <c r="C2559" s="10"/>
      <c r="D2559" s="10"/>
    </row>
    <row r="2560" spans="3:4">
      <c r="C2560" s="10"/>
      <c r="D2560" s="10"/>
    </row>
    <row r="2561" spans="3:4">
      <c r="C2561" s="10"/>
      <c r="D2561" s="10"/>
    </row>
    <row r="2562" spans="3:4">
      <c r="C2562" s="10"/>
      <c r="D2562" s="10"/>
    </row>
    <row r="2563" spans="3:4">
      <c r="C2563" s="10"/>
      <c r="D2563" s="10"/>
    </row>
    <row r="2564" spans="3:4">
      <c r="C2564" s="10"/>
      <c r="D2564" s="10"/>
    </row>
    <row r="2565" spans="3:4">
      <c r="C2565" s="10"/>
      <c r="D2565" s="10"/>
    </row>
    <row r="2566" spans="3:4">
      <c r="C2566" s="10"/>
      <c r="D2566" s="10"/>
    </row>
    <row r="2567" spans="3:4">
      <c r="C2567" s="10"/>
      <c r="D2567" s="10"/>
    </row>
    <row r="2568" spans="3:4">
      <c r="C2568" s="10"/>
      <c r="D2568" s="10"/>
    </row>
    <row r="2569" spans="3:4">
      <c r="C2569" s="10"/>
      <c r="D2569" s="10"/>
    </row>
    <row r="2570" spans="3:4">
      <c r="C2570" s="10"/>
      <c r="D2570" s="10"/>
    </row>
    <row r="2571" spans="3:4">
      <c r="C2571" s="10"/>
      <c r="D2571" s="10"/>
    </row>
    <row r="2572" spans="3:4">
      <c r="C2572" s="10"/>
      <c r="D2572" s="10"/>
    </row>
    <row r="2573" spans="3:4">
      <c r="C2573" s="10"/>
      <c r="D2573" s="10"/>
    </row>
    <row r="2574" spans="3:4">
      <c r="C2574" s="10"/>
      <c r="D2574" s="10"/>
    </row>
    <row r="2575" spans="3:4">
      <c r="C2575" s="10"/>
      <c r="D2575" s="10"/>
    </row>
    <row r="2576" spans="3:4">
      <c r="C2576" s="10"/>
      <c r="D2576" s="10"/>
    </row>
    <row r="2577" spans="3:4">
      <c r="C2577" s="10"/>
      <c r="D2577" s="10"/>
    </row>
    <row r="2578" spans="3:4">
      <c r="C2578" s="10"/>
      <c r="D2578" s="10"/>
    </row>
    <row r="2579" spans="3:4">
      <c r="C2579" s="10"/>
      <c r="D2579" s="10"/>
    </row>
    <row r="2580" spans="3:4">
      <c r="C2580" s="10"/>
      <c r="D2580" s="10"/>
    </row>
    <row r="2581" spans="3:4">
      <c r="C2581" s="10"/>
      <c r="D2581" s="10"/>
    </row>
    <row r="2582" spans="3:4">
      <c r="C2582" s="10"/>
      <c r="D2582" s="10"/>
    </row>
    <row r="2583" spans="3:4">
      <c r="C2583" s="10"/>
      <c r="D2583" s="10"/>
    </row>
    <row r="2584" spans="3:4">
      <c r="C2584" s="10"/>
      <c r="D2584" s="10"/>
    </row>
    <row r="2585" spans="3:4">
      <c r="C2585" s="10"/>
      <c r="D2585" s="10"/>
    </row>
    <row r="2586" spans="3:4">
      <c r="C2586" s="10"/>
      <c r="D2586" s="10"/>
    </row>
    <row r="2587" spans="3:4">
      <c r="C2587" s="10"/>
      <c r="D2587" s="10"/>
    </row>
    <row r="2588" spans="3:4">
      <c r="C2588" s="10"/>
      <c r="D2588" s="10"/>
    </row>
    <row r="2589" spans="3:4">
      <c r="C2589" s="10"/>
      <c r="D2589" s="10"/>
    </row>
    <row r="2590" spans="3:4">
      <c r="C2590" s="10"/>
      <c r="D2590" s="10"/>
    </row>
    <row r="2591" spans="3:4">
      <c r="C2591" s="10"/>
      <c r="D2591" s="10"/>
    </row>
    <row r="2592" spans="3:4">
      <c r="C2592" s="10"/>
      <c r="D2592" s="10"/>
    </row>
    <row r="2593" spans="3:4">
      <c r="C2593" s="10"/>
      <c r="D2593" s="10"/>
    </row>
    <row r="2594" spans="3:4">
      <c r="C2594" s="10"/>
      <c r="D2594" s="10"/>
    </row>
    <row r="2595" spans="3:4">
      <c r="C2595" s="10"/>
      <c r="D2595" s="10"/>
    </row>
    <row r="2596" spans="3:4">
      <c r="C2596" s="10"/>
      <c r="D2596" s="10"/>
    </row>
    <row r="2597" spans="3:4">
      <c r="C2597" s="10"/>
      <c r="D2597" s="10"/>
    </row>
    <row r="2598" spans="3:4">
      <c r="C2598" s="10"/>
      <c r="D2598" s="10"/>
    </row>
    <row r="2599" spans="3:4">
      <c r="C2599" s="10"/>
      <c r="D2599" s="10"/>
    </row>
    <row r="2600" spans="3:4">
      <c r="C2600" s="10"/>
      <c r="D2600" s="10"/>
    </row>
    <row r="2601" spans="3:4">
      <c r="C2601" s="10"/>
      <c r="D2601" s="10"/>
    </row>
    <row r="2602" spans="3:4">
      <c r="C2602" s="10"/>
      <c r="D2602" s="10"/>
    </row>
    <row r="2603" spans="3:4">
      <c r="C2603" s="10"/>
      <c r="D2603" s="10"/>
    </row>
    <row r="2604" spans="3:4">
      <c r="C2604" s="10"/>
      <c r="D2604" s="10"/>
    </row>
    <row r="2605" spans="3:4">
      <c r="C2605" s="10"/>
      <c r="D2605" s="10"/>
    </row>
    <row r="2606" spans="3:4">
      <c r="C2606" s="10"/>
      <c r="D2606" s="10"/>
    </row>
    <row r="2607" spans="3:4">
      <c r="C2607" s="10"/>
      <c r="D2607" s="10"/>
    </row>
    <row r="2608" spans="3:4">
      <c r="C2608" s="10"/>
      <c r="D2608" s="10"/>
    </row>
    <row r="2609" spans="3:4">
      <c r="C2609" s="10"/>
      <c r="D2609" s="10"/>
    </row>
    <row r="2610" spans="3:4">
      <c r="C2610" s="10"/>
      <c r="D2610" s="10"/>
    </row>
    <row r="2611" spans="3:4">
      <c r="C2611" s="10"/>
      <c r="D2611" s="10"/>
    </row>
    <row r="2612" spans="3:4">
      <c r="C2612" s="10"/>
      <c r="D2612" s="10"/>
    </row>
    <row r="2613" spans="3:4">
      <c r="C2613" s="10"/>
      <c r="D2613" s="10"/>
    </row>
    <row r="2614" spans="3:4">
      <c r="C2614" s="10"/>
      <c r="D2614" s="10"/>
    </row>
    <row r="2615" spans="3:4">
      <c r="C2615" s="10"/>
      <c r="D2615" s="10"/>
    </row>
    <row r="2616" spans="3:4">
      <c r="C2616" s="10"/>
      <c r="D2616" s="10"/>
    </row>
    <row r="2617" spans="3:4">
      <c r="C2617" s="10"/>
      <c r="D2617" s="10"/>
    </row>
    <row r="2618" spans="3:4">
      <c r="C2618" s="10"/>
      <c r="D2618" s="10"/>
    </row>
    <row r="2619" spans="3:4">
      <c r="C2619" s="10"/>
      <c r="D2619" s="10"/>
    </row>
    <row r="2620" spans="3:4">
      <c r="C2620" s="10"/>
      <c r="D2620" s="10"/>
    </row>
    <row r="2621" spans="3:4">
      <c r="C2621" s="10"/>
      <c r="D2621" s="10"/>
    </row>
    <row r="2622" spans="3:4">
      <c r="C2622" s="10"/>
      <c r="D2622" s="10"/>
    </row>
    <row r="2623" spans="3:4">
      <c r="C2623" s="10"/>
      <c r="D2623" s="10"/>
    </row>
    <row r="2624" spans="3:4">
      <c r="C2624" s="10"/>
      <c r="D2624" s="10"/>
    </row>
    <row r="2625" spans="3:4">
      <c r="C2625" s="10"/>
      <c r="D2625" s="10"/>
    </row>
    <row r="2626" spans="3:4">
      <c r="C2626" s="10"/>
      <c r="D2626" s="10"/>
    </row>
    <row r="2627" spans="3:4">
      <c r="C2627" s="10"/>
      <c r="D2627" s="10"/>
    </row>
    <row r="2628" spans="3:4">
      <c r="C2628" s="10"/>
      <c r="D2628" s="10"/>
    </row>
    <row r="2629" spans="3:4">
      <c r="C2629" s="10"/>
      <c r="D2629" s="10"/>
    </row>
    <row r="2630" spans="3:4">
      <c r="C2630" s="10"/>
      <c r="D2630" s="10"/>
    </row>
    <row r="2631" spans="3:4">
      <c r="C2631" s="10"/>
      <c r="D2631" s="10"/>
    </row>
    <row r="2632" spans="3:4">
      <c r="C2632" s="10"/>
      <c r="D2632" s="10"/>
    </row>
    <row r="2633" spans="3:4">
      <c r="C2633" s="10"/>
      <c r="D2633" s="10"/>
    </row>
    <row r="2634" spans="3:4">
      <c r="C2634" s="10"/>
      <c r="D2634" s="10"/>
    </row>
    <row r="2635" spans="3:4">
      <c r="C2635" s="10"/>
      <c r="D2635" s="10"/>
    </row>
    <row r="2636" spans="3:4">
      <c r="C2636" s="10"/>
      <c r="D2636" s="10"/>
    </row>
    <row r="2637" spans="3:4">
      <c r="C2637" s="10"/>
      <c r="D2637" s="10"/>
    </row>
    <row r="2638" spans="3:4">
      <c r="C2638" s="10"/>
      <c r="D2638" s="10"/>
    </row>
    <row r="2639" spans="3:4">
      <c r="C2639" s="10"/>
      <c r="D2639" s="10"/>
    </row>
    <row r="2640" spans="3:4">
      <c r="C2640" s="10"/>
      <c r="D2640" s="10"/>
    </row>
    <row r="2641" spans="3:4">
      <c r="C2641" s="10"/>
      <c r="D2641" s="10"/>
    </row>
    <row r="2642" spans="3:4">
      <c r="C2642" s="10"/>
      <c r="D2642" s="10"/>
    </row>
    <row r="2643" spans="3:4">
      <c r="C2643" s="10"/>
      <c r="D2643" s="10"/>
    </row>
    <row r="2644" spans="3:4">
      <c r="C2644" s="10"/>
      <c r="D2644" s="10"/>
    </row>
    <row r="2645" spans="3:4">
      <c r="C2645" s="10"/>
      <c r="D2645" s="10"/>
    </row>
    <row r="2646" spans="3:4">
      <c r="C2646" s="10"/>
      <c r="D2646" s="10"/>
    </row>
    <row r="2647" spans="3:4">
      <c r="C2647" s="10"/>
      <c r="D2647" s="10"/>
    </row>
    <row r="2648" spans="3:4">
      <c r="C2648" s="10"/>
      <c r="D2648" s="10"/>
    </row>
    <row r="2649" spans="3:4">
      <c r="C2649" s="10"/>
      <c r="D2649" s="10"/>
    </row>
    <row r="2650" spans="3:4">
      <c r="C2650" s="10"/>
      <c r="D2650" s="10"/>
    </row>
    <row r="2651" spans="3:4">
      <c r="C2651" s="10"/>
      <c r="D2651" s="10"/>
    </row>
    <row r="2652" spans="3:4">
      <c r="C2652" s="10"/>
      <c r="D2652" s="10"/>
    </row>
    <row r="2653" spans="3:4">
      <c r="C2653" s="10"/>
      <c r="D2653" s="10"/>
    </row>
    <row r="2654" spans="3:4">
      <c r="C2654" s="10"/>
      <c r="D2654" s="10"/>
    </row>
    <row r="2655" spans="3:4">
      <c r="C2655" s="10"/>
      <c r="D2655" s="10"/>
    </row>
    <row r="2656" spans="3:4">
      <c r="C2656" s="10"/>
      <c r="D2656" s="10"/>
    </row>
    <row r="2657" spans="3:4">
      <c r="C2657" s="10"/>
      <c r="D2657" s="10"/>
    </row>
    <row r="2658" spans="3:4">
      <c r="C2658" s="10"/>
      <c r="D2658" s="10"/>
    </row>
    <row r="2659" spans="3:4">
      <c r="C2659" s="10"/>
      <c r="D2659" s="10"/>
    </row>
    <row r="2660" spans="3:4">
      <c r="C2660" s="10"/>
      <c r="D2660" s="10"/>
    </row>
    <row r="2661" spans="3:4">
      <c r="C2661" s="10"/>
      <c r="D2661" s="10"/>
    </row>
    <row r="2662" spans="3:4">
      <c r="C2662" s="10"/>
      <c r="D2662" s="10"/>
    </row>
    <row r="2663" spans="3:4">
      <c r="C2663" s="10"/>
      <c r="D2663" s="10"/>
    </row>
    <row r="2664" spans="3:4">
      <c r="C2664" s="10"/>
      <c r="D2664" s="10"/>
    </row>
    <row r="2665" spans="3:4">
      <c r="C2665" s="10"/>
      <c r="D2665" s="10"/>
    </row>
    <row r="2666" spans="3:4">
      <c r="C2666" s="10"/>
      <c r="D2666" s="10"/>
    </row>
    <row r="2667" spans="3:4">
      <c r="C2667" s="10"/>
      <c r="D2667" s="10"/>
    </row>
    <row r="2668" spans="3:4">
      <c r="C2668" s="10"/>
      <c r="D2668" s="10"/>
    </row>
    <row r="2669" spans="3:4">
      <c r="C2669" s="10"/>
      <c r="D2669" s="10"/>
    </row>
    <row r="2670" spans="3:4">
      <c r="C2670" s="10"/>
      <c r="D2670" s="10"/>
    </row>
    <row r="2671" spans="3:4">
      <c r="C2671" s="10"/>
      <c r="D2671" s="10"/>
    </row>
    <row r="2672" spans="3:4">
      <c r="C2672" s="10"/>
      <c r="D2672" s="10"/>
    </row>
    <row r="2673" spans="3:4">
      <c r="C2673" s="10"/>
      <c r="D2673" s="10"/>
    </row>
    <row r="2674" spans="3:4">
      <c r="C2674" s="10"/>
      <c r="D2674" s="10"/>
    </row>
    <row r="2675" spans="3:4">
      <c r="C2675" s="10"/>
      <c r="D2675" s="10"/>
    </row>
    <row r="2676" spans="3:4">
      <c r="C2676" s="10"/>
      <c r="D2676" s="10"/>
    </row>
    <row r="2677" spans="3:4">
      <c r="C2677" s="10"/>
      <c r="D2677" s="10"/>
    </row>
    <row r="2678" spans="3:4">
      <c r="C2678" s="10"/>
      <c r="D2678" s="10"/>
    </row>
    <row r="2679" spans="3:4">
      <c r="C2679" s="10"/>
      <c r="D2679" s="10"/>
    </row>
    <row r="2680" spans="3:4">
      <c r="C2680" s="10"/>
      <c r="D2680" s="10"/>
    </row>
    <row r="2681" spans="3:4">
      <c r="C2681" s="10"/>
      <c r="D2681" s="10"/>
    </row>
    <row r="2682" spans="3:4">
      <c r="C2682" s="10"/>
      <c r="D2682" s="10"/>
    </row>
    <row r="2683" spans="3:4">
      <c r="C2683" s="10"/>
      <c r="D2683" s="10"/>
    </row>
    <row r="2684" spans="3:4">
      <c r="C2684" s="10"/>
      <c r="D2684" s="10"/>
    </row>
    <row r="2685" spans="3:4">
      <c r="C2685" s="10"/>
      <c r="D2685" s="10"/>
    </row>
    <row r="2686" spans="3:4">
      <c r="C2686" s="10"/>
      <c r="D2686" s="10"/>
    </row>
    <row r="2687" spans="3:4">
      <c r="C2687" s="10"/>
      <c r="D2687" s="10"/>
    </row>
    <row r="2688" spans="3:4">
      <c r="C2688" s="10"/>
      <c r="D2688" s="10"/>
    </row>
    <row r="2689" spans="3:4">
      <c r="C2689" s="10"/>
      <c r="D2689" s="10"/>
    </row>
    <row r="2690" spans="3:4">
      <c r="C2690" s="10"/>
      <c r="D2690" s="10"/>
    </row>
    <row r="2691" spans="3:4">
      <c r="C2691" s="10"/>
      <c r="D2691" s="10"/>
    </row>
    <row r="2692" spans="3:4">
      <c r="C2692" s="10"/>
      <c r="D2692" s="10"/>
    </row>
    <row r="2693" spans="3:4">
      <c r="C2693" s="10"/>
      <c r="D2693" s="10"/>
    </row>
    <row r="2694" spans="3:4">
      <c r="C2694" s="10"/>
      <c r="D2694" s="10"/>
    </row>
    <row r="2695" spans="3:4">
      <c r="C2695" s="10"/>
      <c r="D2695" s="10"/>
    </row>
    <row r="2696" spans="3:4">
      <c r="C2696" s="10"/>
      <c r="D2696" s="10"/>
    </row>
    <row r="2697" spans="3:4">
      <c r="C2697" s="10"/>
      <c r="D2697" s="10"/>
    </row>
    <row r="2698" spans="3:4">
      <c r="C2698" s="10"/>
      <c r="D2698" s="10"/>
    </row>
    <row r="2699" spans="3:4">
      <c r="C2699" s="10"/>
      <c r="D2699" s="10"/>
    </row>
    <row r="2700" spans="3:4">
      <c r="C2700" s="10"/>
      <c r="D2700" s="10"/>
    </row>
    <row r="2701" spans="3:4">
      <c r="C2701" s="10"/>
      <c r="D2701" s="10"/>
    </row>
    <row r="2702" spans="3:4">
      <c r="C2702" s="10"/>
      <c r="D2702" s="10"/>
    </row>
    <row r="2703" spans="3:4">
      <c r="C2703" s="10"/>
      <c r="D2703" s="10"/>
    </row>
    <row r="2704" spans="3:4">
      <c r="C2704" s="10"/>
      <c r="D2704" s="10"/>
    </row>
    <row r="2705" spans="3:4">
      <c r="C2705" s="10"/>
      <c r="D2705" s="10"/>
    </row>
    <row r="2706" spans="3:4">
      <c r="C2706" s="10"/>
      <c r="D2706" s="10"/>
    </row>
    <row r="2707" spans="3:4">
      <c r="C2707" s="10"/>
      <c r="D2707" s="10"/>
    </row>
    <row r="2708" spans="3:4">
      <c r="C2708" s="10"/>
      <c r="D2708" s="10"/>
    </row>
    <row r="2709" spans="3:4">
      <c r="C2709" s="10"/>
      <c r="D2709" s="10"/>
    </row>
    <row r="2710" spans="3:4">
      <c r="C2710" s="10"/>
      <c r="D2710" s="10"/>
    </row>
    <row r="2711" spans="3:4">
      <c r="C2711" s="10"/>
      <c r="D2711" s="10"/>
    </row>
    <row r="2712" spans="3:4">
      <c r="C2712" s="10"/>
      <c r="D2712" s="10"/>
    </row>
    <row r="2713" spans="3:4">
      <c r="C2713" s="10"/>
      <c r="D2713" s="10"/>
    </row>
    <row r="2714" spans="3:4">
      <c r="C2714" s="10"/>
      <c r="D2714" s="10"/>
    </row>
    <row r="2715" spans="3:4">
      <c r="C2715" s="10"/>
      <c r="D2715" s="10"/>
    </row>
    <row r="2716" spans="3:4">
      <c r="C2716" s="10"/>
      <c r="D2716" s="10"/>
    </row>
    <row r="2717" spans="3:4">
      <c r="C2717" s="10"/>
      <c r="D2717" s="10"/>
    </row>
    <row r="2718" spans="3:4">
      <c r="C2718" s="10"/>
      <c r="D2718" s="10"/>
    </row>
    <row r="2719" spans="3:4">
      <c r="C2719" s="10"/>
      <c r="D2719" s="10"/>
    </row>
    <row r="2720" spans="3:4">
      <c r="C2720" s="10"/>
      <c r="D2720" s="10"/>
    </row>
    <row r="2721" spans="3:4">
      <c r="C2721" s="10"/>
      <c r="D2721" s="10"/>
    </row>
    <row r="2722" spans="3:4">
      <c r="C2722" s="10"/>
      <c r="D2722" s="10"/>
    </row>
    <row r="2723" spans="3:4">
      <c r="C2723" s="10"/>
      <c r="D2723" s="10"/>
    </row>
    <row r="2724" spans="3:4">
      <c r="C2724" s="10"/>
      <c r="D2724" s="10"/>
    </row>
    <row r="2725" spans="3:4">
      <c r="C2725" s="10"/>
      <c r="D2725" s="10"/>
    </row>
    <row r="2726" spans="3:4">
      <c r="C2726" s="10"/>
      <c r="D2726" s="10"/>
    </row>
    <row r="2727" spans="3:4">
      <c r="C2727" s="10"/>
      <c r="D2727" s="10"/>
    </row>
    <row r="2728" spans="3:4">
      <c r="C2728" s="10"/>
      <c r="D2728" s="10"/>
    </row>
    <row r="2729" spans="3:4">
      <c r="C2729" s="10"/>
      <c r="D2729" s="10"/>
    </row>
    <row r="2730" spans="3:4">
      <c r="C2730" s="10"/>
      <c r="D2730" s="10"/>
    </row>
    <row r="2731" spans="3:4">
      <c r="C2731" s="10"/>
      <c r="D2731" s="10"/>
    </row>
    <row r="2732" spans="3:4">
      <c r="C2732" s="10"/>
      <c r="D2732" s="10"/>
    </row>
    <row r="2733" spans="3:4">
      <c r="C2733" s="10"/>
      <c r="D2733" s="10"/>
    </row>
    <row r="2734" spans="3:4">
      <c r="C2734" s="10"/>
      <c r="D2734" s="10"/>
    </row>
    <row r="2735" spans="3:4">
      <c r="C2735" s="10"/>
      <c r="D2735" s="10"/>
    </row>
    <row r="2736" spans="3:4">
      <c r="C2736" s="10"/>
      <c r="D2736" s="10"/>
    </row>
    <row r="2737" spans="3:4">
      <c r="C2737" s="10"/>
      <c r="D2737" s="10"/>
    </row>
    <row r="2738" spans="3:4">
      <c r="C2738" s="10"/>
      <c r="D2738" s="10"/>
    </row>
    <row r="2739" spans="3:4">
      <c r="C2739" s="10"/>
      <c r="D2739" s="10"/>
    </row>
    <row r="2740" spans="3:4">
      <c r="C2740" s="10"/>
      <c r="D2740" s="10"/>
    </row>
    <row r="2741" spans="3:4">
      <c r="C2741" s="10"/>
      <c r="D2741" s="10"/>
    </row>
    <row r="2742" spans="3:4">
      <c r="C2742" s="10"/>
      <c r="D2742" s="10"/>
    </row>
    <row r="2743" spans="3:4">
      <c r="C2743" s="10"/>
      <c r="D2743" s="10"/>
    </row>
    <row r="2744" spans="3:4">
      <c r="C2744" s="10"/>
      <c r="D2744" s="10"/>
    </row>
    <row r="2745" spans="3:4">
      <c r="C2745" s="10"/>
      <c r="D2745" s="10"/>
    </row>
    <row r="2746" spans="3:4">
      <c r="C2746" s="10"/>
      <c r="D2746" s="10"/>
    </row>
    <row r="2747" spans="3:4">
      <c r="C2747" s="10"/>
      <c r="D2747" s="10"/>
    </row>
    <row r="2748" spans="3:4">
      <c r="C2748" s="10"/>
      <c r="D2748" s="10"/>
    </row>
    <row r="2749" spans="3:4">
      <c r="C2749" s="10"/>
      <c r="D2749" s="10"/>
    </row>
    <row r="2750" spans="3:4">
      <c r="C2750" s="10"/>
      <c r="D2750" s="10"/>
    </row>
    <row r="2751" spans="3:4">
      <c r="C2751" s="10"/>
      <c r="D2751" s="10"/>
    </row>
    <row r="2752" spans="3:4">
      <c r="C2752" s="10"/>
      <c r="D2752" s="10"/>
    </row>
    <row r="2753" spans="3:4">
      <c r="C2753" s="10"/>
      <c r="D2753" s="10"/>
    </row>
    <row r="2754" spans="3:4">
      <c r="C2754" s="10"/>
      <c r="D2754" s="10"/>
    </row>
    <row r="2755" spans="3:4">
      <c r="C2755" s="10"/>
      <c r="D2755" s="10"/>
    </row>
    <row r="2756" spans="3:4">
      <c r="C2756" s="10"/>
      <c r="D2756" s="10"/>
    </row>
    <row r="2757" spans="3:4">
      <c r="C2757" s="10"/>
      <c r="D2757" s="10"/>
    </row>
    <row r="2758" spans="3:4">
      <c r="C2758" s="10"/>
      <c r="D2758" s="10"/>
    </row>
    <row r="2759" spans="3:4">
      <c r="C2759" s="10"/>
      <c r="D2759" s="10"/>
    </row>
    <row r="2760" spans="3:4">
      <c r="C2760" s="10"/>
      <c r="D2760" s="10"/>
    </row>
    <row r="2761" spans="3:4">
      <c r="C2761" s="10"/>
      <c r="D2761" s="10"/>
    </row>
    <row r="2762" spans="3:4">
      <c r="C2762" s="10"/>
      <c r="D2762" s="10"/>
    </row>
    <row r="2763" spans="3:4">
      <c r="C2763" s="10"/>
      <c r="D2763" s="10"/>
    </row>
    <row r="2764" spans="3:4">
      <c r="C2764" s="10"/>
      <c r="D2764" s="10"/>
    </row>
    <row r="2765" spans="3:4">
      <c r="C2765" s="10"/>
      <c r="D2765" s="10"/>
    </row>
    <row r="2766" spans="3:4">
      <c r="C2766" s="10"/>
      <c r="D2766" s="10"/>
    </row>
    <row r="2767" spans="3:4">
      <c r="C2767" s="10"/>
      <c r="D2767" s="10"/>
    </row>
    <row r="2768" spans="3:4">
      <c r="C2768" s="10"/>
      <c r="D2768" s="10"/>
    </row>
    <row r="2769" spans="3:4">
      <c r="C2769" s="10"/>
      <c r="D2769" s="10"/>
    </row>
    <row r="2770" spans="3:4">
      <c r="C2770" s="10"/>
      <c r="D2770" s="10"/>
    </row>
    <row r="2771" spans="3:4">
      <c r="C2771" s="10"/>
      <c r="D2771" s="10"/>
    </row>
    <row r="2772" spans="3:4">
      <c r="C2772" s="10"/>
      <c r="D2772" s="10"/>
    </row>
    <row r="2773" spans="3:4">
      <c r="C2773" s="10"/>
      <c r="D2773" s="10"/>
    </row>
    <row r="2774" spans="3:4">
      <c r="C2774" s="10"/>
      <c r="D2774" s="10"/>
    </row>
    <row r="2775" spans="3:4">
      <c r="C2775" s="10"/>
      <c r="D2775" s="10"/>
    </row>
    <row r="2776" spans="3:4">
      <c r="C2776" s="10"/>
      <c r="D2776" s="10"/>
    </row>
    <row r="2777" spans="3:4">
      <c r="C2777" s="10"/>
      <c r="D2777" s="10"/>
    </row>
    <row r="2778" spans="3:4">
      <c r="C2778" s="10"/>
      <c r="D2778" s="10"/>
    </row>
    <row r="2779" spans="3:4">
      <c r="C2779" s="10"/>
      <c r="D2779" s="10"/>
    </row>
    <row r="2780" spans="3:4">
      <c r="C2780" s="10"/>
      <c r="D2780" s="10"/>
    </row>
    <row r="2781" spans="3:4">
      <c r="C2781" s="10"/>
      <c r="D2781" s="10"/>
    </row>
    <row r="2782" spans="3:4">
      <c r="C2782" s="10"/>
      <c r="D2782" s="10"/>
    </row>
    <row r="2783" spans="3:4">
      <c r="C2783" s="10"/>
      <c r="D2783" s="10"/>
    </row>
    <row r="2784" spans="3:4">
      <c r="C2784" s="10"/>
      <c r="D2784" s="10"/>
    </row>
    <row r="2785" spans="3:4">
      <c r="C2785" s="10"/>
      <c r="D2785" s="10"/>
    </row>
    <row r="2786" spans="3:4">
      <c r="C2786" s="10"/>
      <c r="D2786" s="10"/>
    </row>
    <row r="2787" spans="3:4">
      <c r="C2787" s="10"/>
      <c r="D2787" s="10"/>
    </row>
    <row r="2788" spans="3:4">
      <c r="C2788" s="10"/>
      <c r="D2788" s="10"/>
    </row>
    <row r="2789" spans="3:4">
      <c r="C2789" s="10"/>
      <c r="D2789" s="10"/>
    </row>
    <row r="2790" spans="3:4">
      <c r="C2790" s="10"/>
      <c r="D2790" s="10"/>
    </row>
    <row r="2791" spans="3:4">
      <c r="C2791" s="10"/>
      <c r="D2791" s="10"/>
    </row>
    <row r="2792" spans="3:4">
      <c r="C2792" s="10"/>
      <c r="D2792" s="10"/>
    </row>
    <row r="2793" spans="3:4">
      <c r="C2793" s="10"/>
      <c r="D2793" s="10"/>
    </row>
    <row r="2794" spans="3:4">
      <c r="C2794" s="10"/>
      <c r="D2794" s="10"/>
    </row>
    <row r="2795" spans="3:4">
      <c r="C2795" s="10"/>
      <c r="D2795" s="10"/>
    </row>
    <row r="2796" spans="3:4">
      <c r="C2796" s="10"/>
      <c r="D2796" s="10"/>
    </row>
    <row r="2797" spans="3:4">
      <c r="C2797" s="10"/>
      <c r="D2797" s="10"/>
    </row>
    <row r="2798" spans="3:4">
      <c r="C2798" s="10"/>
      <c r="D2798" s="10"/>
    </row>
    <row r="2799" spans="3:4">
      <c r="C2799" s="10"/>
      <c r="D2799" s="10"/>
    </row>
    <row r="2800" spans="3:4">
      <c r="C2800" s="10"/>
      <c r="D2800" s="10"/>
    </row>
    <row r="2801" spans="3:4">
      <c r="C2801" s="10"/>
      <c r="D2801" s="10"/>
    </row>
    <row r="2802" spans="3:4">
      <c r="C2802" s="10"/>
      <c r="D2802" s="10"/>
    </row>
    <row r="2803" spans="3:4">
      <c r="C2803" s="10"/>
      <c r="D2803" s="10"/>
    </row>
    <row r="2804" spans="3:4">
      <c r="C2804" s="10"/>
      <c r="D2804" s="10"/>
    </row>
    <row r="2805" spans="3:4">
      <c r="C2805" s="10"/>
      <c r="D2805" s="10"/>
    </row>
    <row r="2806" spans="3:4">
      <c r="C2806" s="10"/>
      <c r="D2806" s="10"/>
    </row>
    <row r="2807" spans="3:4">
      <c r="C2807" s="10"/>
      <c r="D2807" s="10"/>
    </row>
    <row r="2808" spans="3:4">
      <c r="C2808" s="10"/>
      <c r="D2808" s="10"/>
    </row>
    <row r="2809" spans="3:4">
      <c r="C2809" s="10"/>
      <c r="D2809" s="10"/>
    </row>
    <row r="2810" spans="3:4">
      <c r="C2810" s="10"/>
      <c r="D2810" s="10"/>
    </row>
    <row r="2811" spans="3:4">
      <c r="C2811" s="10"/>
      <c r="D2811" s="10"/>
    </row>
    <row r="2812" spans="3:4">
      <c r="C2812" s="10"/>
      <c r="D2812" s="10"/>
    </row>
    <row r="2813" spans="3:4">
      <c r="C2813" s="10"/>
      <c r="D2813" s="10"/>
    </row>
    <row r="2814" spans="3:4">
      <c r="C2814" s="10"/>
      <c r="D2814" s="10"/>
    </row>
    <row r="2815" spans="3:4">
      <c r="C2815" s="10"/>
      <c r="D2815" s="10"/>
    </row>
    <row r="2816" spans="3:4">
      <c r="C2816" s="10"/>
      <c r="D2816" s="10"/>
    </row>
    <row r="2817" spans="3:4">
      <c r="C2817" s="10"/>
      <c r="D2817" s="10"/>
    </row>
    <row r="2818" spans="3:4">
      <c r="C2818" s="10"/>
      <c r="D2818" s="10"/>
    </row>
    <row r="2819" spans="3:4">
      <c r="C2819" s="10"/>
      <c r="D2819" s="10"/>
    </row>
    <row r="2820" spans="3:4">
      <c r="C2820" s="10"/>
      <c r="D2820" s="10"/>
    </row>
    <row r="2821" spans="3:4">
      <c r="C2821" s="10"/>
      <c r="D2821" s="10"/>
    </row>
    <row r="2822" spans="3:4">
      <c r="C2822" s="10"/>
      <c r="D2822" s="10"/>
    </row>
    <row r="2823" spans="3:4">
      <c r="C2823" s="10"/>
      <c r="D2823" s="10"/>
    </row>
    <row r="2824" spans="3:4">
      <c r="C2824" s="10"/>
      <c r="D2824" s="10"/>
    </row>
    <row r="2825" spans="3:4">
      <c r="C2825" s="10"/>
      <c r="D2825" s="10"/>
    </row>
    <row r="2826" spans="3:4">
      <c r="C2826" s="10"/>
      <c r="D2826" s="10"/>
    </row>
    <row r="2827" spans="3:4">
      <c r="C2827" s="10"/>
      <c r="D2827" s="10"/>
    </row>
    <row r="2828" spans="3:4">
      <c r="C2828" s="10"/>
      <c r="D2828" s="10"/>
    </row>
    <row r="2829" spans="3:4">
      <c r="C2829" s="10"/>
      <c r="D2829" s="10"/>
    </row>
    <row r="2830" spans="3:4">
      <c r="C2830" s="10"/>
      <c r="D2830" s="10"/>
    </row>
    <row r="2831" spans="3:4">
      <c r="C2831" s="10"/>
      <c r="D2831" s="10"/>
    </row>
    <row r="2832" spans="3:4">
      <c r="C2832" s="10"/>
      <c r="D2832" s="10"/>
    </row>
    <row r="2833" spans="3:4">
      <c r="C2833" s="10"/>
      <c r="D2833" s="10"/>
    </row>
    <row r="2834" spans="3:4">
      <c r="C2834" s="10"/>
      <c r="D2834" s="10"/>
    </row>
    <row r="2835" spans="3:4">
      <c r="C2835" s="10"/>
      <c r="D2835" s="10"/>
    </row>
    <row r="2836" spans="3:4">
      <c r="C2836" s="10"/>
      <c r="D2836" s="10"/>
    </row>
    <row r="2837" spans="3:4">
      <c r="C2837" s="10"/>
      <c r="D2837" s="10"/>
    </row>
    <row r="2838" spans="3:4">
      <c r="C2838" s="10"/>
      <c r="D2838" s="10"/>
    </row>
    <row r="2839" spans="3:4">
      <c r="C2839" s="10"/>
      <c r="D2839" s="10"/>
    </row>
    <row r="2840" spans="3:4">
      <c r="C2840" s="10"/>
      <c r="D2840" s="10"/>
    </row>
    <row r="2841" spans="3:4">
      <c r="C2841" s="10"/>
      <c r="D2841" s="10"/>
    </row>
    <row r="2842" spans="3:4">
      <c r="C2842" s="10"/>
      <c r="D2842" s="10"/>
    </row>
    <row r="2843" spans="3:4">
      <c r="C2843" s="10"/>
      <c r="D2843" s="10"/>
    </row>
    <row r="2844" spans="3:4">
      <c r="C2844" s="10"/>
      <c r="D2844" s="10"/>
    </row>
    <row r="2845" spans="3:4">
      <c r="C2845" s="10"/>
      <c r="D2845" s="10"/>
    </row>
    <row r="2846" spans="3:4">
      <c r="C2846" s="10"/>
      <c r="D2846" s="10"/>
    </row>
    <row r="2847" spans="3:4">
      <c r="C2847" s="10"/>
      <c r="D2847" s="10"/>
    </row>
    <row r="2848" spans="3:4">
      <c r="C2848" s="10"/>
      <c r="D2848" s="10"/>
    </row>
    <row r="2849" spans="3:4">
      <c r="C2849" s="10"/>
      <c r="D2849" s="10"/>
    </row>
    <row r="2850" spans="3:4">
      <c r="C2850" s="10"/>
      <c r="D2850" s="10"/>
    </row>
    <row r="2851" spans="3:4">
      <c r="C2851" s="10"/>
      <c r="D2851" s="10"/>
    </row>
    <row r="2852" spans="3:4">
      <c r="C2852" s="10"/>
      <c r="D2852" s="10"/>
    </row>
    <row r="2853" spans="3:4">
      <c r="C2853" s="10"/>
      <c r="D2853" s="10"/>
    </row>
    <row r="2854" spans="3:4">
      <c r="C2854" s="10"/>
      <c r="D2854" s="10"/>
    </row>
    <row r="2855" spans="3:4">
      <c r="C2855" s="10"/>
      <c r="D2855" s="10"/>
    </row>
    <row r="2856" spans="3:4">
      <c r="C2856" s="10"/>
      <c r="D2856" s="10"/>
    </row>
    <row r="2857" spans="3:4">
      <c r="C2857" s="10"/>
      <c r="D2857" s="10"/>
    </row>
    <row r="2858" spans="3:4">
      <c r="C2858" s="10"/>
      <c r="D2858" s="10"/>
    </row>
    <row r="2859" spans="3:4">
      <c r="C2859" s="10"/>
      <c r="D2859" s="10"/>
    </row>
    <row r="2860" spans="3:4">
      <c r="C2860" s="10"/>
      <c r="D2860" s="10"/>
    </row>
    <row r="2861" spans="3:4">
      <c r="C2861" s="10"/>
      <c r="D2861" s="10"/>
    </row>
    <row r="2862" spans="3:4">
      <c r="C2862" s="10"/>
      <c r="D2862" s="10"/>
    </row>
    <row r="2863" spans="3:4">
      <c r="C2863" s="10"/>
      <c r="D2863" s="10"/>
    </row>
    <row r="2864" spans="3:4">
      <c r="C2864" s="10"/>
      <c r="D2864" s="10"/>
    </row>
    <row r="2865" spans="3:4">
      <c r="C2865" s="10"/>
      <c r="D2865" s="10"/>
    </row>
    <row r="2866" spans="3:4">
      <c r="C2866" s="10"/>
      <c r="D2866" s="10"/>
    </row>
    <row r="2867" spans="3:4">
      <c r="C2867" s="10"/>
      <c r="D2867" s="10"/>
    </row>
    <row r="2868" spans="3:4">
      <c r="C2868" s="10"/>
      <c r="D2868" s="10"/>
    </row>
    <row r="2869" spans="3:4">
      <c r="C2869" s="10"/>
      <c r="D2869" s="10"/>
    </row>
    <row r="2870" spans="3:4">
      <c r="C2870" s="10"/>
      <c r="D2870" s="10"/>
    </row>
    <row r="2871" spans="3:4">
      <c r="C2871" s="10"/>
      <c r="D2871" s="10"/>
    </row>
    <row r="2872" spans="3:4">
      <c r="C2872" s="10"/>
      <c r="D2872" s="10"/>
    </row>
    <row r="2873" spans="3:4">
      <c r="C2873" s="10"/>
      <c r="D2873" s="10"/>
    </row>
    <row r="2874" spans="3:4">
      <c r="C2874" s="10"/>
      <c r="D2874" s="10"/>
    </row>
    <row r="2875" spans="3:4">
      <c r="C2875" s="10"/>
      <c r="D2875" s="10"/>
    </row>
    <row r="2876" spans="3:4">
      <c r="C2876" s="10"/>
      <c r="D2876" s="10"/>
    </row>
    <row r="2877" spans="3:4">
      <c r="C2877" s="10"/>
      <c r="D2877" s="10"/>
    </row>
    <row r="2878" spans="3:4">
      <c r="C2878" s="10"/>
      <c r="D2878" s="10"/>
    </row>
    <row r="2879" spans="3:4">
      <c r="C2879" s="10"/>
      <c r="D2879" s="10"/>
    </row>
    <row r="2880" spans="3:4">
      <c r="C2880" s="10"/>
      <c r="D2880" s="10"/>
    </row>
    <row r="2881" spans="3:4">
      <c r="C2881" s="10"/>
      <c r="D2881" s="10"/>
    </row>
    <row r="2882" spans="3:4">
      <c r="C2882" s="10"/>
      <c r="D2882" s="10"/>
    </row>
    <row r="2883" spans="3:4">
      <c r="C2883" s="10"/>
      <c r="D2883" s="10"/>
    </row>
    <row r="2884" spans="3:4">
      <c r="C2884" s="10"/>
      <c r="D2884" s="10"/>
    </row>
    <row r="2885" spans="3:4">
      <c r="C2885" s="10"/>
      <c r="D2885" s="10"/>
    </row>
    <row r="2886" spans="3:4">
      <c r="C2886" s="10"/>
      <c r="D2886" s="10"/>
    </row>
    <row r="2887" spans="3:4">
      <c r="C2887" s="10"/>
      <c r="D2887" s="10"/>
    </row>
    <row r="2888" spans="3:4">
      <c r="C2888" s="10"/>
      <c r="D2888" s="10"/>
    </row>
    <row r="2889" spans="3:4">
      <c r="C2889" s="10"/>
      <c r="D2889" s="10"/>
    </row>
    <row r="2890" spans="3:4">
      <c r="C2890" s="10"/>
      <c r="D2890" s="10"/>
    </row>
    <row r="2891" spans="3:4">
      <c r="C2891" s="10"/>
      <c r="D2891" s="10"/>
    </row>
    <row r="2892" spans="3:4">
      <c r="C2892" s="10"/>
      <c r="D2892" s="10"/>
    </row>
    <row r="2893" spans="3:4">
      <c r="C2893" s="10"/>
      <c r="D2893" s="10"/>
    </row>
    <row r="2894" spans="3:4">
      <c r="C2894" s="10"/>
      <c r="D2894" s="10"/>
    </row>
    <row r="2895" spans="3:4">
      <c r="C2895" s="10"/>
      <c r="D2895" s="10"/>
    </row>
    <row r="2896" spans="3:4">
      <c r="C2896" s="10"/>
      <c r="D2896" s="10"/>
    </row>
    <row r="2897" spans="3:4">
      <c r="C2897" s="10"/>
      <c r="D2897" s="10"/>
    </row>
    <row r="2898" spans="3:4">
      <c r="C2898" s="10"/>
      <c r="D2898" s="10"/>
    </row>
    <row r="2899" spans="3:4">
      <c r="C2899" s="10"/>
      <c r="D2899" s="10"/>
    </row>
    <row r="2900" spans="3:4">
      <c r="C2900" s="10"/>
      <c r="D2900" s="10"/>
    </row>
    <row r="2901" spans="3:4">
      <c r="C2901" s="10"/>
      <c r="D2901" s="10"/>
    </row>
    <row r="2902" spans="3:4">
      <c r="C2902" s="10"/>
      <c r="D2902" s="10"/>
    </row>
    <row r="2903" spans="3:4">
      <c r="C2903" s="10"/>
      <c r="D2903" s="10"/>
    </row>
    <row r="2904" spans="3:4">
      <c r="C2904" s="10"/>
      <c r="D2904" s="10"/>
    </row>
    <row r="2905" spans="3:4">
      <c r="C2905" s="10"/>
      <c r="D2905" s="10"/>
    </row>
    <row r="2906" spans="3:4">
      <c r="C2906" s="10"/>
      <c r="D2906" s="10"/>
    </row>
    <row r="2907" spans="3:4">
      <c r="C2907" s="10"/>
      <c r="D2907" s="10"/>
    </row>
    <row r="2908" spans="3:4">
      <c r="C2908" s="10"/>
      <c r="D2908" s="10"/>
    </row>
    <row r="2909" spans="3:4">
      <c r="C2909" s="10"/>
      <c r="D2909" s="10"/>
    </row>
    <row r="2910" spans="3:4">
      <c r="C2910" s="10"/>
      <c r="D2910" s="10"/>
    </row>
    <row r="2911" spans="3:4">
      <c r="C2911" s="10"/>
      <c r="D2911" s="10"/>
    </row>
    <row r="2912" spans="3:4">
      <c r="C2912" s="10"/>
      <c r="D2912" s="10"/>
    </row>
    <row r="2913" spans="3:4">
      <c r="C2913" s="10"/>
      <c r="D2913" s="10"/>
    </row>
    <row r="2914" spans="3:4">
      <c r="C2914" s="10"/>
      <c r="D2914" s="10"/>
    </row>
    <row r="2915" spans="3:4">
      <c r="C2915" s="10"/>
      <c r="D2915" s="10"/>
    </row>
    <row r="2916" spans="3:4">
      <c r="C2916" s="10"/>
      <c r="D2916" s="10"/>
    </row>
    <row r="2917" spans="3:4">
      <c r="C2917" s="10"/>
      <c r="D2917" s="10"/>
    </row>
    <row r="2918" spans="3:4">
      <c r="C2918" s="10"/>
      <c r="D2918" s="10"/>
    </row>
    <row r="2919" spans="3:4">
      <c r="C2919" s="10"/>
      <c r="D2919" s="10"/>
    </row>
    <row r="2920" spans="3:4">
      <c r="C2920" s="10"/>
      <c r="D2920" s="10"/>
    </row>
    <row r="2921" spans="3:4">
      <c r="C2921" s="10"/>
      <c r="D2921" s="10"/>
    </row>
    <row r="2922" spans="3:4">
      <c r="C2922" s="10"/>
      <c r="D2922" s="10"/>
    </row>
    <row r="2923" spans="3:4">
      <c r="C2923" s="10"/>
      <c r="D2923" s="10"/>
    </row>
    <row r="2924" spans="3:4">
      <c r="C2924" s="10"/>
      <c r="D2924" s="10"/>
    </row>
    <row r="2925" spans="3:4">
      <c r="C2925" s="10"/>
      <c r="D2925" s="10"/>
    </row>
    <row r="2926" spans="3:4">
      <c r="C2926" s="10"/>
      <c r="D2926" s="10"/>
    </row>
    <row r="2927" spans="3:4">
      <c r="C2927" s="10"/>
      <c r="D2927" s="10"/>
    </row>
    <row r="2928" spans="3:4">
      <c r="C2928" s="10"/>
      <c r="D2928" s="10"/>
    </row>
    <row r="2929" spans="3:4">
      <c r="C2929" s="10"/>
      <c r="D2929" s="10"/>
    </row>
    <row r="2930" spans="3:4">
      <c r="C2930" s="10"/>
      <c r="D2930" s="10"/>
    </row>
    <row r="2931" spans="3:4">
      <c r="C2931" s="10"/>
      <c r="D2931" s="10"/>
    </row>
    <row r="2932" spans="3:4">
      <c r="C2932" s="10"/>
      <c r="D2932" s="10"/>
    </row>
    <row r="2933" spans="3:4">
      <c r="C2933" s="10"/>
      <c r="D2933" s="10"/>
    </row>
    <row r="2934" spans="3:4">
      <c r="C2934" s="10"/>
      <c r="D2934" s="10"/>
    </row>
    <row r="2935" spans="3:4">
      <c r="C2935" s="10"/>
      <c r="D2935" s="10"/>
    </row>
    <row r="2936" spans="3:4">
      <c r="C2936" s="10"/>
      <c r="D2936" s="10"/>
    </row>
    <row r="2937" spans="3:4">
      <c r="C2937" s="10"/>
      <c r="D2937" s="10"/>
    </row>
    <row r="2938" spans="3:4">
      <c r="C2938" s="10"/>
      <c r="D2938" s="10"/>
    </row>
    <row r="2939" spans="3:4">
      <c r="C2939" s="10"/>
      <c r="D2939" s="10"/>
    </row>
    <row r="2940" spans="3:4">
      <c r="C2940" s="10"/>
      <c r="D2940" s="10"/>
    </row>
    <row r="2941" spans="3:4">
      <c r="C2941" s="10"/>
      <c r="D2941" s="10"/>
    </row>
    <row r="2942" spans="3:4">
      <c r="C2942" s="10"/>
      <c r="D2942" s="10"/>
    </row>
    <row r="2943" spans="3:4">
      <c r="C2943" s="10"/>
      <c r="D2943" s="10"/>
    </row>
    <row r="2944" spans="3:4">
      <c r="C2944" s="10"/>
      <c r="D2944" s="10"/>
    </row>
    <row r="2945" spans="3:4">
      <c r="C2945" s="10"/>
      <c r="D2945" s="10"/>
    </row>
    <row r="2946" spans="3:4">
      <c r="C2946" s="10"/>
      <c r="D2946" s="10"/>
    </row>
    <row r="2947" spans="3:4">
      <c r="C2947" s="10"/>
      <c r="D2947" s="10"/>
    </row>
    <row r="2948" spans="3:4">
      <c r="C2948" s="10"/>
      <c r="D2948" s="10"/>
    </row>
    <row r="2949" spans="3:4">
      <c r="C2949" s="10"/>
      <c r="D2949" s="10"/>
    </row>
    <row r="2950" spans="3:4">
      <c r="C2950" s="10"/>
      <c r="D2950" s="10"/>
    </row>
    <row r="2951" spans="3:4">
      <c r="C2951" s="10"/>
      <c r="D2951" s="10"/>
    </row>
    <row r="2952" spans="3:4">
      <c r="C2952" s="10"/>
      <c r="D2952" s="10"/>
    </row>
    <row r="2953" spans="3:4">
      <c r="C2953" s="10"/>
      <c r="D2953" s="10"/>
    </row>
    <row r="2954" spans="3:4">
      <c r="C2954" s="10"/>
      <c r="D2954" s="10"/>
    </row>
    <row r="2955" spans="3:4">
      <c r="C2955" s="10"/>
      <c r="D2955" s="10"/>
    </row>
    <row r="2956" spans="3:4">
      <c r="C2956" s="10"/>
      <c r="D2956" s="10"/>
    </row>
    <row r="2957" spans="3:4">
      <c r="C2957" s="10"/>
      <c r="D2957" s="10"/>
    </row>
    <row r="2958" spans="3:4">
      <c r="C2958" s="10"/>
      <c r="D2958" s="10"/>
    </row>
    <row r="2959" spans="3:4">
      <c r="C2959" s="10"/>
      <c r="D2959" s="10"/>
    </row>
    <row r="2960" spans="3:4">
      <c r="C2960" s="10"/>
      <c r="D2960" s="10"/>
    </row>
    <row r="2961" spans="3:4">
      <c r="C2961" s="10"/>
      <c r="D2961" s="10"/>
    </row>
    <row r="2962" spans="3:4">
      <c r="C2962" s="10"/>
      <c r="D2962" s="10"/>
    </row>
    <row r="2963" spans="3:4">
      <c r="C2963" s="10"/>
      <c r="D2963" s="10"/>
    </row>
    <row r="2964" spans="3:4">
      <c r="C2964" s="10"/>
      <c r="D2964" s="10"/>
    </row>
    <row r="2965" spans="3:4">
      <c r="C2965" s="10"/>
      <c r="D2965" s="10"/>
    </row>
    <row r="2966" spans="3:4">
      <c r="C2966" s="10"/>
      <c r="D2966" s="10"/>
    </row>
    <row r="2967" spans="3:4">
      <c r="C2967" s="10"/>
      <c r="D2967" s="10"/>
    </row>
    <row r="2968" spans="3:4">
      <c r="C2968" s="10"/>
      <c r="D2968" s="10"/>
    </row>
    <row r="2969" spans="3:4">
      <c r="C2969" s="10"/>
      <c r="D2969" s="10"/>
    </row>
    <row r="2970" spans="3:4">
      <c r="C2970" s="10"/>
      <c r="D2970" s="10"/>
    </row>
    <row r="2971" spans="3:4">
      <c r="C2971" s="10"/>
      <c r="D2971" s="10"/>
    </row>
    <row r="2972" spans="3:4">
      <c r="C2972" s="10"/>
      <c r="D2972" s="10"/>
    </row>
    <row r="2973" spans="3:4">
      <c r="C2973" s="10"/>
      <c r="D2973" s="10"/>
    </row>
    <row r="2974" spans="3:4">
      <c r="C2974" s="10"/>
      <c r="D2974" s="10"/>
    </row>
    <row r="2975" spans="3:4">
      <c r="C2975" s="10"/>
      <c r="D2975" s="10"/>
    </row>
    <row r="2976" spans="3:4">
      <c r="C2976" s="10"/>
      <c r="D2976" s="10"/>
    </row>
    <row r="2977" spans="3:4">
      <c r="C2977" s="10"/>
      <c r="D2977" s="10"/>
    </row>
    <row r="2978" spans="3:4">
      <c r="C2978" s="10"/>
      <c r="D2978" s="10"/>
    </row>
    <row r="2979" spans="3:4">
      <c r="C2979" s="10"/>
      <c r="D2979" s="10"/>
    </row>
    <row r="2980" spans="3:4">
      <c r="C2980" s="10"/>
      <c r="D2980" s="10"/>
    </row>
    <row r="2981" spans="3:4">
      <c r="C2981" s="10"/>
      <c r="D2981" s="10"/>
    </row>
    <row r="2982" spans="3:4">
      <c r="C2982" s="10"/>
      <c r="D2982" s="10"/>
    </row>
    <row r="2983" spans="3:4">
      <c r="C2983" s="10"/>
      <c r="D2983" s="10"/>
    </row>
    <row r="2984" spans="3:4">
      <c r="C2984" s="10"/>
      <c r="D2984" s="10"/>
    </row>
    <row r="2985" spans="3:4">
      <c r="C2985" s="10"/>
      <c r="D2985" s="10"/>
    </row>
    <row r="2986" spans="3:4">
      <c r="C2986" s="10"/>
      <c r="D2986" s="10"/>
    </row>
    <row r="2987" spans="3:4">
      <c r="C2987" s="10"/>
      <c r="D2987" s="10"/>
    </row>
    <row r="2988" spans="3:4">
      <c r="C2988" s="10"/>
      <c r="D2988" s="10"/>
    </row>
    <row r="2989" spans="3:4">
      <c r="C2989" s="10"/>
      <c r="D2989" s="10"/>
    </row>
    <row r="2990" spans="3:4">
      <c r="C2990" s="10"/>
      <c r="D2990" s="10"/>
    </row>
    <row r="2991" spans="3:4">
      <c r="C2991" s="10"/>
      <c r="D2991" s="10"/>
    </row>
    <row r="2992" spans="3:4">
      <c r="C2992" s="10"/>
      <c r="D2992" s="10"/>
    </row>
    <row r="2993" spans="3:4">
      <c r="C2993" s="10"/>
      <c r="D2993" s="10"/>
    </row>
    <row r="2994" spans="3:4">
      <c r="C2994" s="10"/>
      <c r="D2994" s="10"/>
    </row>
    <row r="2995" spans="3:4">
      <c r="C2995" s="10"/>
      <c r="D2995" s="10"/>
    </row>
    <row r="2996" spans="3:4">
      <c r="C2996" s="10"/>
      <c r="D2996" s="10"/>
    </row>
    <row r="2997" spans="3:4">
      <c r="C2997" s="10"/>
      <c r="D2997" s="10"/>
    </row>
    <row r="2998" spans="3:4">
      <c r="C2998" s="10"/>
      <c r="D2998" s="10"/>
    </row>
    <row r="2999" spans="3:4">
      <c r="C2999" s="10"/>
      <c r="D2999" s="10"/>
    </row>
    <row r="3000" spans="3:4">
      <c r="C3000" s="10"/>
      <c r="D3000" s="10"/>
    </row>
    <row r="3001" spans="3:4">
      <c r="C3001" s="10"/>
      <c r="D3001" s="10"/>
    </row>
    <row r="3002" spans="3:4">
      <c r="C3002" s="10"/>
      <c r="D3002" s="10"/>
    </row>
    <row r="3003" spans="3:4">
      <c r="C3003" s="10"/>
      <c r="D3003" s="10"/>
    </row>
    <row r="3004" spans="3:4">
      <c r="C3004" s="10"/>
      <c r="D3004" s="10"/>
    </row>
    <row r="3005" spans="3:4">
      <c r="C3005" s="10"/>
      <c r="D3005" s="10"/>
    </row>
    <row r="3006" spans="3:4">
      <c r="C3006" s="10"/>
      <c r="D3006" s="10"/>
    </row>
    <row r="3007" spans="3:4">
      <c r="C3007" s="10"/>
      <c r="D3007" s="10"/>
    </row>
    <row r="3008" spans="3:4">
      <c r="C3008" s="10"/>
      <c r="D3008" s="10"/>
    </row>
    <row r="3009" spans="3:4">
      <c r="C3009" s="10"/>
      <c r="D3009" s="10"/>
    </row>
    <row r="3010" spans="3:4">
      <c r="C3010" s="10"/>
      <c r="D3010" s="10"/>
    </row>
    <row r="3011" spans="3:4">
      <c r="C3011" s="10"/>
      <c r="D3011" s="10"/>
    </row>
    <row r="3012" spans="3:4">
      <c r="C3012" s="10"/>
      <c r="D3012" s="10"/>
    </row>
    <row r="3013" spans="3:4">
      <c r="C3013" s="10"/>
      <c r="D3013" s="10"/>
    </row>
    <row r="3014" spans="3:4">
      <c r="C3014" s="10"/>
      <c r="D3014" s="10"/>
    </row>
    <row r="3015" spans="3:4">
      <c r="C3015" s="10"/>
      <c r="D3015" s="10"/>
    </row>
    <row r="3016" spans="3:4">
      <c r="C3016" s="10"/>
      <c r="D3016" s="10"/>
    </row>
    <row r="3017" spans="3:4">
      <c r="C3017" s="10"/>
      <c r="D3017" s="10"/>
    </row>
    <row r="3018" spans="3:4">
      <c r="C3018" s="10"/>
      <c r="D3018" s="10"/>
    </row>
    <row r="3019" spans="3:4">
      <c r="C3019" s="10"/>
      <c r="D3019" s="10"/>
    </row>
    <row r="3020" spans="3:4">
      <c r="C3020" s="10"/>
      <c r="D3020" s="10"/>
    </row>
    <row r="3021" spans="3:4">
      <c r="C3021" s="10"/>
      <c r="D3021" s="10"/>
    </row>
    <row r="3022" spans="3:4">
      <c r="C3022" s="10"/>
      <c r="D3022" s="10"/>
    </row>
    <row r="3023" spans="3:4">
      <c r="C3023" s="10"/>
      <c r="D3023" s="10"/>
    </row>
    <row r="3024" spans="3:4">
      <c r="C3024" s="10"/>
      <c r="D3024" s="10"/>
    </row>
    <row r="3025" spans="3:4">
      <c r="C3025" s="10"/>
      <c r="D3025" s="10"/>
    </row>
    <row r="3026" spans="3:4">
      <c r="C3026" s="10"/>
      <c r="D3026" s="10"/>
    </row>
    <row r="3027" spans="3:4">
      <c r="C3027" s="10"/>
      <c r="D3027" s="10"/>
    </row>
    <row r="3028" spans="3:4">
      <c r="C3028" s="10"/>
      <c r="D3028" s="10"/>
    </row>
    <row r="3029" spans="3:4">
      <c r="C3029" s="10"/>
      <c r="D3029" s="10"/>
    </row>
    <row r="3030" spans="3:4">
      <c r="C3030" s="10"/>
      <c r="D3030" s="10"/>
    </row>
    <row r="3031" spans="3:4">
      <c r="C3031" s="10"/>
      <c r="D3031" s="10"/>
    </row>
    <row r="3032" spans="3:4">
      <c r="C3032" s="10"/>
      <c r="D3032" s="10"/>
    </row>
    <row r="3033" spans="3:4">
      <c r="C3033" s="10"/>
      <c r="D3033" s="10"/>
    </row>
    <row r="3034" spans="3:4">
      <c r="C3034" s="10"/>
      <c r="D3034" s="10"/>
    </row>
    <row r="3035" spans="3:4">
      <c r="C3035" s="10"/>
      <c r="D3035" s="10"/>
    </row>
    <row r="3036" spans="3:4">
      <c r="C3036" s="10"/>
      <c r="D3036" s="10"/>
    </row>
    <row r="3037" spans="3:4">
      <c r="C3037" s="10"/>
      <c r="D3037" s="10"/>
    </row>
    <row r="3038" spans="3:4">
      <c r="C3038" s="10"/>
      <c r="D3038" s="10"/>
    </row>
    <row r="3039" spans="3:4">
      <c r="C3039" s="10"/>
      <c r="D3039" s="10"/>
    </row>
    <row r="3040" spans="3:4">
      <c r="C3040" s="10"/>
      <c r="D3040" s="10"/>
    </row>
    <row r="3041" spans="3:4">
      <c r="C3041" s="10"/>
      <c r="D3041" s="10"/>
    </row>
    <row r="3042" spans="3:4">
      <c r="C3042" s="10"/>
      <c r="D3042" s="10"/>
    </row>
    <row r="3043" spans="3:4">
      <c r="C3043" s="10"/>
      <c r="D3043" s="10"/>
    </row>
    <row r="3044" spans="3:4">
      <c r="C3044" s="10"/>
      <c r="D3044" s="10"/>
    </row>
    <row r="3045" spans="3:4">
      <c r="C3045" s="10"/>
      <c r="D3045" s="10"/>
    </row>
    <row r="3046" spans="3:4">
      <c r="C3046" s="10"/>
      <c r="D3046" s="10"/>
    </row>
    <row r="3047" spans="3:4">
      <c r="C3047" s="10"/>
      <c r="D3047" s="10"/>
    </row>
    <row r="3048" spans="3:4">
      <c r="C3048" s="10"/>
      <c r="D3048" s="10"/>
    </row>
    <row r="3049" spans="3:4">
      <c r="C3049" s="10"/>
      <c r="D3049" s="10"/>
    </row>
    <row r="3050" spans="3:4">
      <c r="C3050" s="10"/>
      <c r="D3050" s="10"/>
    </row>
    <row r="3051" spans="3:4">
      <c r="C3051" s="10"/>
      <c r="D3051" s="10"/>
    </row>
    <row r="3052" spans="3:4">
      <c r="C3052" s="10"/>
      <c r="D3052" s="10"/>
    </row>
    <row r="3053" spans="3:4">
      <c r="C3053" s="10"/>
      <c r="D3053" s="10"/>
    </row>
    <row r="3054" spans="3:4">
      <c r="C3054" s="10"/>
      <c r="D3054" s="10"/>
    </row>
    <row r="3055" spans="3:4">
      <c r="C3055" s="10"/>
      <c r="D3055" s="10"/>
    </row>
    <row r="3056" spans="3:4">
      <c r="C3056" s="10"/>
      <c r="D3056" s="10"/>
    </row>
    <row r="3057" spans="3:4">
      <c r="C3057" s="10"/>
      <c r="D3057" s="10"/>
    </row>
    <row r="3058" spans="3:4">
      <c r="C3058" s="10"/>
      <c r="D3058" s="10"/>
    </row>
    <row r="3059" spans="3:4">
      <c r="C3059" s="10"/>
      <c r="D3059" s="10"/>
    </row>
    <row r="3060" spans="3:4">
      <c r="C3060" s="10"/>
      <c r="D3060" s="10"/>
    </row>
    <row r="3061" spans="3:4">
      <c r="C3061" s="10"/>
      <c r="D3061" s="10"/>
    </row>
    <row r="3062" spans="3:4">
      <c r="C3062" s="10"/>
      <c r="D3062" s="10"/>
    </row>
    <row r="3063" spans="3:4">
      <c r="C3063" s="10"/>
      <c r="D3063" s="10"/>
    </row>
    <row r="3064" spans="3:4">
      <c r="C3064" s="10"/>
      <c r="D3064" s="10"/>
    </row>
    <row r="3065" spans="3:4">
      <c r="C3065" s="10"/>
      <c r="D3065" s="10"/>
    </row>
    <row r="3066" spans="3:4">
      <c r="C3066" s="10"/>
      <c r="D3066" s="10"/>
    </row>
    <row r="3067" spans="3:4">
      <c r="C3067" s="10"/>
      <c r="D3067" s="10"/>
    </row>
    <row r="3068" spans="3:4">
      <c r="C3068" s="10"/>
      <c r="D3068" s="10"/>
    </row>
    <row r="3069" spans="3:4">
      <c r="C3069" s="10"/>
      <c r="D3069" s="10"/>
    </row>
    <row r="3070" spans="3:4">
      <c r="C3070" s="10"/>
      <c r="D3070" s="10"/>
    </row>
    <row r="3071" spans="3:4">
      <c r="C3071" s="10"/>
      <c r="D3071" s="10"/>
    </row>
    <row r="3072" spans="3:4">
      <c r="C3072" s="10"/>
      <c r="D3072" s="10"/>
    </row>
    <row r="3073" spans="3:4">
      <c r="C3073" s="10"/>
      <c r="D3073" s="10"/>
    </row>
    <row r="3074" spans="3:4">
      <c r="C3074" s="10"/>
      <c r="D3074" s="10"/>
    </row>
    <row r="3075" spans="3:4">
      <c r="C3075" s="10"/>
      <c r="D3075" s="10"/>
    </row>
    <row r="3076" spans="3:4">
      <c r="C3076" s="10"/>
      <c r="D3076" s="10"/>
    </row>
    <row r="3077" spans="3:4">
      <c r="C3077" s="10"/>
      <c r="D3077" s="10"/>
    </row>
    <row r="3078" spans="3:4">
      <c r="C3078" s="10"/>
      <c r="D3078" s="10"/>
    </row>
    <row r="3079" spans="3:4">
      <c r="C3079" s="10"/>
      <c r="D3079" s="10"/>
    </row>
    <row r="3080" spans="3:4">
      <c r="C3080" s="10"/>
      <c r="D3080" s="10"/>
    </row>
    <row r="3081" spans="3:4">
      <c r="C3081" s="10"/>
      <c r="D3081" s="10"/>
    </row>
    <row r="3082" spans="3:4">
      <c r="C3082" s="10"/>
      <c r="D3082" s="10"/>
    </row>
    <row r="3083" spans="3:4">
      <c r="C3083" s="10"/>
      <c r="D3083" s="10"/>
    </row>
    <row r="3084" spans="3:4">
      <c r="C3084" s="10"/>
      <c r="D3084" s="10"/>
    </row>
    <row r="3085" spans="3:4">
      <c r="C3085" s="10"/>
      <c r="D3085" s="10"/>
    </row>
    <row r="3086" spans="3:4">
      <c r="C3086" s="10"/>
      <c r="D3086" s="10"/>
    </row>
    <row r="3087" spans="3:4">
      <c r="C3087" s="10"/>
      <c r="D3087" s="10"/>
    </row>
    <row r="3088" spans="3:4">
      <c r="C3088" s="10"/>
      <c r="D3088" s="10"/>
    </row>
    <row r="3089" spans="3:4">
      <c r="C3089" s="10"/>
      <c r="D3089" s="10"/>
    </row>
    <row r="3090" spans="3:4">
      <c r="C3090" s="10"/>
      <c r="D3090" s="10"/>
    </row>
    <row r="3091" spans="3:4">
      <c r="C3091" s="10"/>
      <c r="D3091" s="10"/>
    </row>
    <row r="3092" spans="3:4">
      <c r="C3092" s="10"/>
      <c r="D3092" s="10"/>
    </row>
    <row r="3093" spans="3:4">
      <c r="C3093" s="10"/>
      <c r="D3093" s="10"/>
    </row>
    <row r="3094" spans="3:4">
      <c r="C3094" s="10"/>
      <c r="D3094" s="10"/>
    </row>
    <row r="3095" spans="3:4">
      <c r="C3095" s="10"/>
      <c r="D3095" s="10"/>
    </row>
    <row r="3096" spans="3:4">
      <c r="C3096" s="10"/>
      <c r="D3096" s="10"/>
    </row>
    <row r="3097" spans="3:4">
      <c r="C3097" s="10"/>
      <c r="D3097" s="10"/>
    </row>
    <row r="3098" spans="3:4">
      <c r="C3098" s="10"/>
      <c r="D3098" s="10"/>
    </row>
    <row r="3099" spans="3:4">
      <c r="C3099" s="10"/>
      <c r="D3099" s="10"/>
    </row>
    <row r="3100" spans="3:4">
      <c r="C3100" s="10"/>
      <c r="D3100" s="10"/>
    </row>
    <row r="3101" spans="3:4">
      <c r="C3101" s="10"/>
      <c r="D3101" s="10"/>
    </row>
    <row r="3102" spans="3:4">
      <c r="C3102" s="10"/>
      <c r="D3102" s="10"/>
    </row>
    <row r="3103" spans="3:4">
      <c r="C3103" s="10"/>
      <c r="D3103" s="10"/>
    </row>
    <row r="3104" spans="3:4">
      <c r="C3104" s="10"/>
      <c r="D3104" s="10"/>
    </row>
    <row r="3105" spans="3:4">
      <c r="C3105" s="10"/>
      <c r="D3105" s="10"/>
    </row>
    <row r="3106" spans="3:4">
      <c r="C3106" s="10"/>
      <c r="D3106" s="10"/>
    </row>
    <row r="3107" spans="3:4">
      <c r="C3107" s="10"/>
      <c r="D3107" s="10"/>
    </row>
    <row r="3108" spans="3:4">
      <c r="C3108" s="10"/>
      <c r="D3108" s="10"/>
    </row>
    <row r="3109" spans="3:4">
      <c r="C3109" s="10"/>
      <c r="D3109" s="10"/>
    </row>
    <row r="3110" spans="3:4">
      <c r="C3110" s="10"/>
      <c r="D3110" s="10"/>
    </row>
    <row r="3111" spans="3:4">
      <c r="C3111" s="10"/>
      <c r="D3111" s="10"/>
    </row>
    <row r="3112" spans="3:4">
      <c r="C3112" s="10"/>
      <c r="D3112" s="10"/>
    </row>
    <row r="3113" spans="3:4">
      <c r="C3113" s="10"/>
      <c r="D3113" s="10"/>
    </row>
    <row r="3114" spans="3:4">
      <c r="C3114" s="10"/>
      <c r="D3114" s="10"/>
    </row>
    <row r="3115" spans="3:4">
      <c r="C3115" s="10"/>
      <c r="D3115" s="10"/>
    </row>
    <row r="3116" spans="3:4">
      <c r="C3116" s="10"/>
      <c r="D3116" s="10"/>
    </row>
    <row r="3117" spans="3:4">
      <c r="C3117" s="10"/>
      <c r="D3117" s="10"/>
    </row>
    <row r="3118" spans="3:4">
      <c r="C3118" s="10"/>
      <c r="D3118" s="10"/>
    </row>
    <row r="3119" spans="3:4">
      <c r="C3119" s="10"/>
      <c r="D3119" s="10"/>
    </row>
    <row r="3120" spans="3:4">
      <c r="C3120" s="10"/>
      <c r="D3120" s="10"/>
    </row>
    <row r="3121" spans="3:4">
      <c r="C3121" s="10"/>
      <c r="D3121" s="10"/>
    </row>
    <row r="3122" spans="3:4">
      <c r="C3122" s="10"/>
      <c r="D3122" s="10"/>
    </row>
    <row r="3123" spans="3:4">
      <c r="C3123" s="10"/>
      <c r="D3123" s="10"/>
    </row>
    <row r="3124" spans="3:4">
      <c r="C3124" s="10"/>
      <c r="D3124" s="10"/>
    </row>
    <row r="3125" spans="3:4">
      <c r="C3125" s="10"/>
      <c r="D3125" s="10"/>
    </row>
    <row r="3126" spans="3:4">
      <c r="C3126" s="10"/>
      <c r="D3126" s="10"/>
    </row>
    <row r="3127" spans="3:4">
      <c r="C3127" s="10"/>
      <c r="D3127" s="10"/>
    </row>
    <row r="3128" spans="3:4">
      <c r="C3128" s="10"/>
      <c r="D3128" s="10"/>
    </row>
    <row r="3129" spans="3:4">
      <c r="C3129" s="10"/>
      <c r="D3129" s="10"/>
    </row>
    <row r="3130" spans="3:4">
      <c r="C3130" s="10"/>
      <c r="D3130" s="10"/>
    </row>
    <row r="3131" spans="3:4">
      <c r="C3131" s="10"/>
      <c r="D3131" s="10"/>
    </row>
    <row r="3132" spans="3:4">
      <c r="C3132" s="10"/>
      <c r="D3132" s="10"/>
    </row>
    <row r="3133" spans="3:4">
      <c r="C3133" s="10"/>
      <c r="D3133" s="10"/>
    </row>
    <row r="3134" spans="3:4">
      <c r="C3134" s="10"/>
      <c r="D3134" s="10"/>
    </row>
    <row r="3135" spans="3:4">
      <c r="C3135" s="10"/>
      <c r="D3135" s="10"/>
    </row>
    <row r="3136" spans="3:4">
      <c r="C3136" s="10"/>
      <c r="D3136" s="10"/>
    </row>
    <row r="3137" spans="3:4">
      <c r="C3137" s="10"/>
      <c r="D3137" s="10"/>
    </row>
    <row r="3138" spans="3:4">
      <c r="C3138" s="10"/>
      <c r="D3138" s="10"/>
    </row>
    <row r="3139" spans="3:4">
      <c r="C3139" s="10"/>
      <c r="D3139" s="10"/>
    </row>
    <row r="3140" spans="3:4">
      <c r="C3140" s="10"/>
      <c r="D3140" s="10"/>
    </row>
    <row r="3141" spans="3:4">
      <c r="C3141" s="10"/>
      <c r="D3141" s="10"/>
    </row>
    <row r="3142" spans="3:4">
      <c r="C3142" s="10"/>
      <c r="D3142" s="10"/>
    </row>
    <row r="3143" spans="3:4">
      <c r="C3143" s="10"/>
      <c r="D3143" s="10"/>
    </row>
    <row r="3144" spans="3:4">
      <c r="C3144" s="10"/>
      <c r="D3144" s="10"/>
    </row>
    <row r="3145" spans="3:4">
      <c r="C3145" s="10"/>
      <c r="D3145" s="10"/>
    </row>
    <row r="3146" spans="3:4">
      <c r="C3146" s="10"/>
      <c r="D3146" s="10"/>
    </row>
    <row r="3147" spans="3:4">
      <c r="C3147" s="10"/>
      <c r="D3147" s="10"/>
    </row>
    <row r="3148" spans="3:4">
      <c r="C3148" s="10"/>
      <c r="D3148" s="10"/>
    </row>
    <row r="3149" spans="3:4">
      <c r="C3149" s="10"/>
      <c r="D3149" s="10"/>
    </row>
    <row r="3150" spans="3:4">
      <c r="C3150" s="10"/>
      <c r="D3150" s="10"/>
    </row>
    <row r="3151" spans="3:4">
      <c r="C3151" s="10"/>
      <c r="D3151" s="10"/>
    </row>
    <row r="3152" spans="3:4">
      <c r="C3152" s="10"/>
      <c r="D3152" s="10"/>
    </row>
    <row r="3153" spans="3:4">
      <c r="C3153" s="10"/>
      <c r="D3153" s="10"/>
    </row>
    <row r="3154" spans="3:4">
      <c r="C3154" s="10"/>
      <c r="D3154" s="10"/>
    </row>
    <row r="3155" spans="3:4">
      <c r="C3155" s="10"/>
      <c r="D3155" s="10"/>
    </row>
    <row r="3156" spans="3:4">
      <c r="C3156" s="10"/>
      <c r="D3156" s="10"/>
    </row>
    <row r="3157" spans="3:4">
      <c r="C3157" s="10"/>
      <c r="D3157" s="10"/>
    </row>
    <row r="3158" spans="3:4">
      <c r="C3158" s="10"/>
      <c r="D3158" s="10"/>
    </row>
    <row r="3159" spans="3:4">
      <c r="C3159" s="10"/>
      <c r="D3159" s="10"/>
    </row>
    <row r="3160" spans="3:4">
      <c r="C3160" s="10"/>
      <c r="D3160" s="10"/>
    </row>
    <row r="3161" spans="3:4">
      <c r="C3161" s="10"/>
      <c r="D3161" s="10"/>
    </row>
    <row r="3162" spans="3:4">
      <c r="C3162" s="10"/>
      <c r="D3162" s="10"/>
    </row>
    <row r="3163" spans="3:4">
      <c r="C3163" s="10"/>
      <c r="D3163" s="10"/>
    </row>
    <row r="3164" spans="3:4">
      <c r="C3164" s="10"/>
      <c r="D3164" s="10"/>
    </row>
    <row r="3165" spans="3:4">
      <c r="C3165" s="10"/>
      <c r="D3165" s="10"/>
    </row>
    <row r="3166" spans="3:4">
      <c r="C3166" s="10"/>
      <c r="D3166" s="10"/>
    </row>
    <row r="3167" spans="3:4">
      <c r="C3167" s="10"/>
      <c r="D3167" s="10"/>
    </row>
    <row r="3168" spans="3:4">
      <c r="C3168" s="10"/>
      <c r="D3168" s="10"/>
    </row>
    <row r="3169" spans="3:4">
      <c r="C3169" s="10"/>
      <c r="D3169" s="10"/>
    </row>
    <row r="3170" spans="3:4">
      <c r="C3170" s="10"/>
      <c r="D3170" s="10"/>
    </row>
    <row r="3171" spans="3:4">
      <c r="C3171" s="10"/>
      <c r="D3171" s="10"/>
    </row>
    <row r="3172" spans="3:4">
      <c r="C3172" s="10"/>
      <c r="D3172" s="10"/>
    </row>
    <row r="3173" spans="3:4">
      <c r="C3173" s="10"/>
      <c r="D3173" s="10"/>
    </row>
    <row r="3174" spans="3:4">
      <c r="C3174" s="10"/>
      <c r="D3174" s="10"/>
    </row>
    <row r="3175" spans="3:4">
      <c r="C3175" s="10"/>
      <c r="D3175" s="10"/>
    </row>
    <row r="3176" spans="3:4">
      <c r="C3176" s="10"/>
      <c r="D3176" s="10"/>
    </row>
    <row r="3177" spans="3:4">
      <c r="C3177" s="10"/>
      <c r="D3177" s="10"/>
    </row>
    <row r="3178" spans="3:4">
      <c r="C3178" s="10"/>
      <c r="D3178" s="10"/>
    </row>
    <row r="3179" spans="3:4">
      <c r="C3179" s="10"/>
      <c r="D3179" s="10"/>
    </row>
    <row r="3180" spans="3:4">
      <c r="C3180" s="10"/>
      <c r="D3180" s="10"/>
    </row>
    <row r="3181" spans="3:4">
      <c r="C3181" s="10"/>
      <c r="D3181" s="10"/>
    </row>
    <row r="3182" spans="3:4">
      <c r="C3182" s="10"/>
      <c r="D3182" s="10"/>
    </row>
    <row r="3183" spans="3:4">
      <c r="C3183" s="10"/>
      <c r="D3183" s="10"/>
    </row>
    <row r="3184" spans="3:4">
      <c r="C3184" s="10"/>
      <c r="D3184" s="10"/>
    </row>
    <row r="3185" spans="3:4">
      <c r="C3185" s="10"/>
      <c r="D3185" s="10"/>
    </row>
    <row r="3186" spans="3:4">
      <c r="C3186" s="10"/>
      <c r="D3186" s="10"/>
    </row>
    <row r="3187" spans="3:4">
      <c r="C3187" s="10"/>
      <c r="D3187" s="10"/>
    </row>
    <row r="3188" spans="3:4">
      <c r="C3188" s="10"/>
      <c r="D3188" s="10"/>
    </row>
    <row r="3189" spans="3:4">
      <c r="C3189" s="10"/>
      <c r="D3189" s="10"/>
    </row>
    <row r="3190" spans="3:4">
      <c r="C3190" s="10"/>
      <c r="D3190" s="10"/>
    </row>
    <row r="3191" spans="3:4">
      <c r="C3191" s="10"/>
      <c r="D3191" s="10"/>
    </row>
    <row r="3192" spans="3:4">
      <c r="C3192" s="10"/>
      <c r="D3192" s="10"/>
    </row>
    <row r="3193" spans="3:4">
      <c r="C3193" s="10"/>
      <c r="D3193" s="10"/>
    </row>
    <row r="3194" spans="3:4">
      <c r="C3194" s="10"/>
      <c r="D3194" s="10"/>
    </row>
    <row r="3195" spans="3:4">
      <c r="C3195" s="10"/>
      <c r="D3195" s="10"/>
    </row>
    <row r="3196" spans="3:4">
      <c r="C3196" s="10"/>
      <c r="D3196" s="10"/>
    </row>
    <row r="3197" spans="3:4">
      <c r="C3197" s="10"/>
      <c r="D3197" s="10"/>
    </row>
    <row r="3198" spans="3:4">
      <c r="C3198" s="10"/>
      <c r="D3198" s="10"/>
    </row>
    <row r="3199" spans="3:4">
      <c r="C3199" s="10"/>
      <c r="D3199" s="10"/>
    </row>
    <row r="3200" spans="3:4">
      <c r="C3200" s="10"/>
      <c r="D3200" s="10"/>
    </row>
    <row r="3201" spans="3:4">
      <c r="C3201" s="10"/>
      <c r="D3201" s="10"/>
    </row>
    <row r="3202" spans="3:4">
      <c r="C3202" s="10"/>
      <c r="D3202" s="10"/>
    </row>
    <row r="3203" spans="3:4">
      <c r="C3203" s="10"/>
      <c r="D3203" s="10"/>
    </row>
    <row r="3204" spans="3:4">
      <c r="C3204" s="10"/>
      <c r="D3204" s="10"/>
    </row>
    <row r="3205" spans="3:4">
      <c r="C3205" s="10"/>
      <c r="D3205" s="10"/>
    </row>
    <row r="3206" spans="3:4">
      <c r="C3206" s="10"/>
      <c r="D3206" s="10"/>
    </row>
    <row r="3207" spans="3:4">
      <c r="C3207" s="10"/>
      <c r="D3207" s="10"/>
    </row>
    <row r="3208" spans="3:4">
      <c r="C3208" s="10"/>
      <c r="D3208" s="10"/>
    </row>
    <row r="3209" spans="3:4">
      <c r="C3209" s="10"/>
      <c r="D3209" s="10"/>
    </row>
    <row r="3210" spans="3:4">
      <c r="C3210" s="10"/>
      <c r="D3210" s="10"/>
    </row>
    <row r="3211" spans="3:4">
      <c r="C3211" s="10"/>
      <c r="D3211" s="10"/>
    </row>
    <row r="3212" spans="3:4">
      <c r="C3212" s="10"/>
      <c r="D3212" s="10"/>
    </row>
    <row r="3213" spans="3:4">
      <c r="C3213" s="10"/>
      <c r="D3213" s="10"/>
    </row>
    <row r="3214" spans="3:4">
      <c r="C3214" s="10"/>
      <c r="D3214" s="10"/>
    </row>
    <row r="3215" spans="3:4">
      <c r="C3215" s="10"/>
      <c r="D3215" s="10"/>
    </row>
    <row r="3216" spans="3:4">
      <c r="C3216" s="10"/>
      <c r="D3216" s="10"/>
    </row>
    <row r="3217" spans="3:4">
      <c r="C3217" s="10"/>
      <c r="D3217" s="10"/>
    </row>
    <row r="3218" spans="3:4">
      <c r="C3218" s="10"/>
      <c r="D3218" s="10"/>
    </row>
    <row r="3219" spans="3:4">
      <c r="C3219" s="10"/>
      <c r="D3219" s="10"/>
    </row>
    <row r="3220" spans="3:4">
      <c r="C3220" s="10"/>
      <c r="D3220" s="10"/>
    </row>
    <row r="3221" spans="3:4">
      <c r="C3221" s="10"/>
      <c r="D3221" s="10"/>
    </row>
    <row r="3222" spans="3:4">
      <c r="C3222" s="10"/>
      <c r="D3222" s="10"/>
    </row>
    <row r="3223" spans="3:4">
      <c r="C3223" s="10"/>
      <c r="D3223" s="10"/>
    </row>
    <row r="3224" spans="3:4">
      <c r="C3224" s="10"/>
      <c r="D3224" s="10"/>
    </row>
    <row r="3225" spans="3:4">
      <c r="C3225" s="10"/>
      <c r="D3225" s="10"/>
    </row>
    <row r="3226" spans="3:4">
      <c r="C3226" s="10"/>
      <c r="D3226" s="10"/>
    </row>
    <row r="3227" spans="3:4">
      <c r="C3227" s="10"/>
      <c r="D3227" s="10"/>
    </row>
    <row r="3228" spans="3:4">
      <c r="C3228" s="10"/>
      <c r="D3228" s="10"/>
    </row>
    <row r="3229" spans="3:4">
      <c r="C3229" s="10"/>
      <c r="D3229" s="10"/>
    </row>
    <row r="3230" spans="3:4">
      <c r="C3230" s="10"/>
      <c r="D3230" s="10"/>
    </row>
    <row r="3231" spans="3:4">
      <c r="C3231" s="10"/>
      <c r="D3231" s="10"/>
    </row>
    <row r="3232" spans="3:4">
      <c r="C3232" s="10"/>
      <c r="D3232" s="10"/>
    </row>
    <row r="3233" spans="3:4">
      <c r="C3233" s="10"/>
      <c r="D3233" s="10"/>
    </row>
    <row r="3234" spans="3:4">
      <c r="C3234" s="10"/>
      <c r="D3234" s="10"/>
    </row>
    <row r="3235" spans="3:4">
      <c r="C3235" s="10"/>
      <c r="D3235" s="10"/>
    </row>
    <row r="3236" spans="3:4">
      <c r="C3236" s="10"/>
      <c r="D3236" s="10"/>
    </row>
    <row r="3237" spans="3:4">
      <c r="C3237" s="10"/>
      <c r="D3237" s="10"/>
    </row>
    <row r="3238" spans="3:4">
      <c r="C3238" s="10"/>
      <c r="D3238" s="10"/>
    </row>
    <row r="3239" spans="3:4">
      <c r="C3239" s="10"/>
      <c r="D3239" s="10"/>
    </row>
    <row r="3240" spans="3:4">
      <c r="C3240" s="10"/>
      <c r="D3240" s="10"/>
    </row>
    <row r="3241" spans="3:4">
      <c r="C3241" s="10"/>
      <c r="D3241" s="10"/>
    </row>
    <row r="3242" spans="3:4">
      <c r="C3242" s="10"/>
      <c r="D3242" s="10"/>
    </row>
    <row r="3243" spans="3:4">
      <c r="C3243" s="10"/>
      <c r="D3243" s="10"/>
    </row>
    <row r="3244" spans="3:4">
      <c r="C3244" s="10"/>
      <c r="D3244" s="10"/>
    </row>
    <row r="3245" spans="3:4">
      <c r="C3245" s="10"/>
      <c r="D3245" s="10"/>
    </row>
    <row r="3246" spans="3:4">
      <c r="C3246" s="10"/>
      <c r="D3246" s="10"/>
    </row>
    <row r="3247" spans="3:4">
      <c r="C3247" s="10"/>
      <c r="D3247" s="10"/>
    </row>
    <row r="3248" spans="3:4">
      <c r="C3248" s="10"/>
      <c r="D3248" s="10"/>
    </row>
    <row r="3249" spans="3:4">
      <c r="C3249" s="10"/>
      <c r="D3249" s="10"/>
    </row>
    <row r="3250" spans="3:4">
      <c r="C3250" s="10"/>
      <c r="D3250" s="10"/>
    </row>
    <row r="3251" spans="3:4">
      <c r="C3251" s="10"/>
      <c r="D3251" s="10"/>
    </row>
    <row r="3252" spans="3:4">
      <c r="C3252" s="10"/>
      <c r="D3252" s="10"/>
    </row>
    <row r="3253" spans="3:4">
      <c r="C3253" s="10"/>
      <c r="D3253" s="10"/>
    </row>
    <row r="3254" spans="3:4">
      <c r="C3254" s="10"/>
      <c r="D3254" s="10"/>
    </row>
    <row r="3255" spans="3:4">
      <c r="C3255" s="10"/>
      <c r="D3255" s="10"/>
    </row>
    <row r="3256" spans="3:4">
      <c r="C3256" s="10"/>
      <c r="D3256" s="10"/>
    </row>
    <row r="3257" spans="3:4">
      <c r="C3257" s="10"/>
      <c r="D3257" s="10"/>
    </row>
    <row r="3258" spans="3:4">
      <c r="C3258" s="10"/>
      <c r="D3258" s="10"/>
    </row>
    <row r="3259" spans="3:4">
      <c r="C3259" s="10"/>
      <c r="D3259" s="10"/>
    </row>
    <row r="3260" spans="3:4">
      <c r="C3260" s="10"/>
      <c r="D3260" s="10"/>
    </row>
    <row r="3261" spans="3:4">
      <c r="C3261" s="10"/>
      <c r="D3261" s="10"/>
    </row>
    <row r="3262" spans="3:4">
      <c r="C3262" s="10"/>
      <c r="D3262" s="10"/>
    </row>
    <row r="3263" spans="3:4">
      <c r="C3263" s="10"/>
      <c r="D3263" s="10"/>
    </row>
    <row r="3264" spans="3:4">
      <c r="C3264" s="10"/>
      <c r="D3264" s="10"/>
    </row>
    <row r="3265" spans="3:4">
      <c r="C3265" s="10"/>
      <c r="D3265" s="10"/>
    </row>
    <row r="3266" spans="3:4">
      <c r="C3266" s="10"/>
      <c r="D3266" s="10"/>
    </row>
    <row r="3267" spans="3:4">
      <c r="C3267" s="10"/>
      <c r="D3267" s="10"/>
    </row>
    <row r="3268" spans="3:4">
      <c r="C3268" s="10"/>
      <c r="D3268" s="10"/>
    </row>
    <row r="3269" spans="3:4">
      <c r="C3269" s="10"/>
      <c r="D3269" s="10"/>
    </row>
    <row r="3270" spans="3:4">
      <c r="C3270" s="10"/>
      <c r="D3270" s="10"/>
    </row>
    <row r="3271" spans="3:4">
      <c r="C3271" s="10"/>
      <c r="D3271" s="10"/>
    </row>
    <row r="3272" spans="3:4">
      <c r="C3272" s="10"/>
      <c r="D3272" s="10"/>
    </row>
    <row r="3273" spans="3:4">
      <c r="C3273" s="10"/>
      <c r="D3273" s="10"/>
    </row>
    <row r="3274" spans="3:4">
      <c r="C3274" s="10"/>
      <c r="D3274" s="10"/>
    </row>
    <row r="3275" spans="3:4">
      <c r="C3275" s="10"/>
      <c r="D3275" s="10"/>
    </row>
    <row r="3276" spans="3:4">
      <c r="C3276" s="10"/>
      <c r="D3276" s="10"/>
    </row>
    <row r="3277" spans="3:4">
      <c r="C3277" s="10"/>
      <c r="D3277" s="10"/>
    </row>
    <row r="3278" spans="3:4">
      <c r="C3278" s="10"/>
      <c r="D3278" s="10"/>
    </row>
    <row r="3279" spans="3:4">
      <c r="C3279" s="10"/>
      <c r="D3279" s="10"/>
    </row>
    <row r="3280" spans="3:4">
      <c r="C3280" s="10"/>
      <c r="D3280" s="10"/>
    </row>
    <row r="3281" spans="3:4">
      <c r="C3281" s="10"/>
      <c r="D3281" s="10"/>
    </row>
    <row r="3282" spans="3:4">
      <c r="C3282" s="10"/>
      <c r="D3282" s="10"/>
    </row>
    <row r="3283" spans="3:4">
      <c r="C3283" s="10"/>
      <c r="D3283" s="10"/>
    </row>
    <row r="3284" spans="3:4">
      <c r="C3284" s="10"/>
      <c r="D3284" s="10"/>
    </row>
    <row r="3285" spans="3:4">
      <c r="C3285" s="10"/>
      <c r="D3285" s="10"/>
    </row>
    <row r="3286" spans="3:4">
      <c r="C3286" s="10"/>
      <c r="D3286" s="10"/>
    </row>
    <row r="3287" spans="3:4">
      <c r="C3287" s="10"/>
      <c r="D3287" s="10"/>
    </row>
    <row r="3288" spans="3:4">
      <c r="C3288" s="10"/>
      <c r="D3288" s="10"/>
    </row>
    <row r="3289" spans="3:4">
      <c r="C3289" s="10"/>
      <c r="D3289" s="10"/>
    </row>
    <row r="3290" spans="3:4">
      <c r="C3290" s="10"/>
      <c r="D3290" s="10"/>
    </row>
    <row r="3291" spans="3:4">
      <c r="C3291" s="10"/>
      <c r="D3291" s="10"/>
    </row>
    <row r="3292" spans="3:4">
      <c r="C3292" s="10"/>
      <c r="D3292" s="10"/>
    </row>
    <row r="3293" spans="3:4">
      <c r="C3293" s="10"/>
      <c r="D3293" s="10"/>
    </row>
    <row r="3294" spans="3:4">
      <c r="C3294" s="10"/>
      <c r="D3294" s="10"/>
    </row>
    <row r="3295" spans="3:4">
      <c r="C3295" s="10"/>
      <c r="D3295" s="10"/>
    </row>
    <row r="3296" spans="3:4">
      <c r="C3296" s="10"/>
      <c r="D3296" s="10"/>
    </row>
    <row r="3297" spans="3:4">
      <c r="C3297" s="10"/>
      <c r="D3297" s="10"/>
    </row>
    <row r="3298" spans="3:4">
      <c r="C3298" s="10"/>
      <c r="D3298" s="10"/>
    </row>
    <row r="3299" spans="3:4">
      <c r="C3299" s="10"/>
      <c r="D3299" s="10"/>
    </row>
    <row r="3300" spans="3:4">
      <c r="C3300" s="10"/>
      <c r="D3300" s="10"/>
    </row>
    <row r="3301" spans="3:4">
      <c r="C3301" s="10"/>
      <c r="D3301" s="10"/>
    </row>
    <row r="3302" spans="3:4">
      <c r="C3302" s="10"/>
      <c r="D3302" s="10"/>
    </row>
    <row r="3303" spans="3:4">
      <c r="C3303" s="10"/>
      <c r="D3303" s="10"/>
    </row>
    <row r="3304" spans="3:4">
      <c r="C3304" s="10"/>
      <c r="D3304" s="10"/>
    </row>
    <row r="3305" spans="3:4">
      <c r="C3305" s="10"/>
      <c r="D3305" s="10"/>
    </row>
    <row r="3306" spans="3:4">
      <c r="C3306" s="10"/>
      <c r="D3306" s="10"/>
    </row>
    <row r="3307" spans="3:4">
      <c r="C3307" s="10"/>
      <c r="D3307" s="10"/>
    </row>
    <row r="3308" spans="3:4">
      <c r="C3308" s="10"/>
      <c r="D3308" s="10"/>
    </row>
    <row r="3309" spans="3:4">
      <c r="C3309" s="10"/>
      <c r="D3309" s="10"/>
    </row>
    <row r="3310" spans="3:4">
      <c r="C3310" s="10"/>
      <c r="D3310" s="10"/>
    </row>
    <row r="3311" spans="3:4">
      <c r="C3311" s="10"/>
      <c r="D3311" s="10"/>
    </row>
    <row r="3312" spans="3:4">
      <c r="C3312" s="10"/>
      <c r="D3312" s="10"/>
    </row>
    <row r="3313" spans="3:4">
      <c r="C3313" s="10"/>
      <c r="D3313" s="10"/>
    </row>
    <row r="3314" spans="3:4">
      <c r="C3314" s="10"/>
      <c r="D3314" s="10"/>
    </row>
    <row r="3315" spans="3:4">
      <c r="C3315" s="10"/>
      <c r="D3315" s="10"/>
    </row>
    <row r="3316" spans="3:4">
      <c r="C3316" s="10"/>
      <c r="D3316" s="10"/>
    </row>
    <row r="3317" spans="3:4">
      <c r="C3317" s="10"/>
      <c r="D3317" s="10"/>
    </row>
    <row r="3318" spans="3:4">
      <c r="C3318" s="10"/>
      <c r="D3318" s="10"/>
    </row>
    <row r="3319" spans="3:4">
      <c r="C3319" s="10"/>
      <c r="D3319" s="10"/>
    </row>
    <row r="3320" spans="3:4">
      <c r="C3320" s="10"/>
      <c r="D3320" s="10"/>
    </row>
    <row r="3321" spans="3:4">
      <c r="C3321" s="10"/>
      <c r="D3321" s="10"/>
    </row>
    <row r="3322" spans="3:4">
      <c r="C3322" s="10"/>
      <c r="D3322" s="10"/>
    </row>
    <row r="3323" spans="3:4">
      <c r="C3323" s="10"/>
      <c r="D3323" s="10"/>
    </row>
    <row r="3324" spans="3:4">
      <c r="C3324" s="10"/>
      <c r="D3324" s="10"/>
    </row>
    <row r="3325" spans="3:4">
      <c r="C3325" s="10"/>
      <c r="D3325" s="10"/>
    </row>
    <row r="3326" spans="3:4">
      <c r="C3326" s="10"/>
      <c r="D3326" s="10"/>
    </row>
    <row r="3327" spans="3:4">
      <c r="C3327" s="10"/>
      <c r="D3327" s="10"/>
    </row>
    <row r="3328" spans="3:4">
      <c r="C3328" s="10"/>
      <c r="D3328" s="10"/>
    </row>
    <row r="3329" spans="3:4">
      <c r="C3329" s="10"/>
      <c r="D3329" s="10"/>
    </row>
    <row r="3330" spans="3:4">
      <c r="C3330" s="10"/>
      <c r="D3330" s="10"/>
    </row>
    <row r="3331" spans="3:4">
      <c r="C3331" s="10"/>
      <c r="D3331" s="10"/>
    </row>
    <row r="3332" spans="3:4">
      <c r="C3332" s="10"/>
      <c r="D3332" s="10"/>
    </row>
    <row r="3333" spans="3:4">
      <c r="C3333" s="10"/>
      <c r="D3333" s="10"/>
    </row>
    <row r="3334" spans="3:4">
      <c r="C3334" s="10"/>
      <c r="D3334" s="10"/>
    </row>
    <row r="3335" spans="3:4">
      <c r="C3335" s="10"/>
      <c r="D3335" s="10"/>
    </row>
    <row r="3336" spans="3:4">
      <c r="C3336" s="10"/>
      <c r="D3336" s="10"/>
    </row>
    <row r="3337" spans="3:4">
      <c r="C3337" s="10"/>
      <c r="D3337" s="10"/>
    </row>
    <row r="3338" spans="3:4">
      <c r="C3338" s="10"/>
      <c r="D3338" s="10"/>
    </row>
    <row r="3339" spans="3:4">
      <c r="C3339" s="10"/>
      <c r="D3339" s="10"/>
    </row>
    <row r="3340" spans="3:4">
      <c r="C3340" s="10"/>
      <c r="D3340" s="10"/>
    </row>
    <row r="3341" spans="3:4">
      <c r="C3341" s="10"/>
      <c r="D3341" s="10"/>
    </row>
    <row r="3342" spans="3:4">
      <c r="C3342" s="10"/>
      <c r="D3342" s="10"/>
    </row>
    <row r="3343" spans="3:4">
      <c r="C3343" s="10"/>
      <c r="D3343" s="10"/>
    </row>
    <row r="3344" spans="3:4">
      <c r="C3344" s="10"/>
      <c r="D3344" s="10"/>
    </row>
    <row r="3345" spans="3:4">
      <c r="C3345" s="10"/>
      <c r="D3345" s="10"/>
    </row>
    <row r="3346" spans="3:4">
      <c r="C3346" s="10"/>
      <c r="D3346" s="10"/>
    </row>
    <row r="3347" spans="3:4">
      <c r="C3347" s="10"/>
      <c r="D3347" s="10"/>
    </row>
    <row r="3348" spans="3:4">
      <c r="C3348" s="10"/>
      <c r="D3348" s="10"/>
    </row>
    <row r="3349" spans="3:4">
      <c r="C3349" s="10"/>
      <c r="D3349" s="10"/>
    </row>
    <row r="3350" spans="3:4">
      <c r="C3350" s="10"/>
      <c r="D3350" s="10"/>
    </row>
    <row r="3351" spans="3:4">
      <c r="C3351" s="10"/>
      <c r="D3351" s="10"/>
    </row>
    <row r="3352" spans="3:4">
      <c r="C3352" s="10"/>
      <c r="D3352" s="10"/>
    </row>
    <row r="3353" spans="3:4">
      <c r="C3353" s="10"/>
      <c r="D3353" s="10"/>
    </row>
    <row r="3354" spans="3:4">
      <c r="C3354" s="10"/>
      <c r="D3354" s="10"/>
    </row>
    <row r="3355" spans="3:4">
      <c r="C3355" s="10"/>
      <c r="D3355" s="10"/>
    </row>
    <row r="3356" spans="3:4">
      <c r="C3356" s="10"/>
      <c r="D3356" s="10"/>
    </row>
    <row r="3357" spans="3:4">
      <c r="C3357" s="10"/>
      <c r="D3357" s="10"/>
    </row>
    <row r="3358" spans="3:4">
      <c r="C3358" s="10"/>
      <c r="D3358" s="10"/>
    </row>
    <row r="3359" spans="3:4">
      <c r="C3359" s="10"/>
      <c r="D3359" s="10"/>
    </row>
    <row r="3360" spans="3:4">
      <c r="C3360" s="10"/>
      <c r="D3360" s="10"/>
    </row>
    <row r="3361" spans="3:4">
      <c r="C3361" s="10"/>
      <c r="D3361" s="10"/>
    </row>
    <row r="3362" spans="3:4">
      <c r="C3362" s="10"/>
      <c r="D3362" s="10"/>
    </row>
    <row r="3363" spans="3:4">
      <c r="C3363" s="10"/>
      <c r="D3363" s="10"/>
    </row>
    <row r="3364" spans="3:4">
      <c r="C3364" s="10"/>
      <c r="D3364" s="10"/>
    </row>
    <row r="3365" spans="3:4">
      <c r="C3365" s="10"/>
      <c r="D3365" s="10"/>
    </row>
    <row r="3366" spans="3:4">
      <c r="C3366" s="10"/>
      <c r="D3366" s="10"/>
    </row>
    <row r="3367" spans="3:4">
      <c r="C3367" s="10"/>
      <c r="D3367" s="10"/>
    </row>
    <row r="3368" spans="3:4">
      <c r="C3368" s="10"/>
      <c r="D3368" s="10"/>
    </row>
    <row r="3369" spans="3:4">
      <c r="C3369" s="10"/>
      <c r="D3369" s="10"/>
    </row>
    <row r="3370" spans="3:4">
      <c r="C3370" s="10"/>
      <c r="D3370" s="10"/>
    </row>
    <row r="3371" spans="3:4">
      <c r="C3371" s="10"/>
      <c r="D3371" s="10"/>
    </row>
    <row r="3372" spans="3:4">
      <c r="C3372" s="10"/>
      <c r="D3372" s="10"/>
    </row>
    <row r="3373" spans="3:4">
      <c r="C3373" s="10"/>
      <c r="D3373" s="10"/>
    </row>
    <row r="3374" spans="3:4">
      <c r="C3374" s="10"/>
      <c r="D3374" s="10"/>
    </row>
    <row r="3375" spans="3:4">
      <c r="C3375" s="10"/>
      <c r="D3375" s="10"/>
    </row>
    <row r="3376" spans="3:4">
      <c r="C3376" s="10"/>
      <c r="D3376" s="10"/>
    </row>
    <row r="3377" spans="3:4">
      <c r="C3377" s="10"/>
      <c r="D3377" s="10"/>
    </row>
    <row r="3378" spans="3:4">
      <c r="C3378" s="10"/>
      <c r="D3378" s="10"/>
    </row>
    <row r="3379" spans="3:4">
      <c r="C3379" s="10"/>
      <c r="D3379" s="10"/>
    </row>
    <row r="3380" spans="3:4">
      <c r="C3380" s="10"/>
      <c r="D3380" s="10"/>
    </row>
    <row r="3381" spans="3:4">
      <c r="C3381" s="10"/>
      <c r="D3381" s="10"/>
    </row>
    <row r="3382" spans="3:4">
      <c r="C3382" s="10"/>
      <c r="D3382" s="10"/>
    </row>
    <row r="3383" spans="3:4">
      <c r="C3383" s="10"/>
      <c r="D3383" s="10"/>
    </row>
    <row r="3384" spans="3:4">
      <c r="C3384" s="10"/>
      <c r="D3384" s="10"/>
    </row>
    <row r="3385" spans="3:4">
      <c r="C3385" s="10"/>
      <c r="D3385" s="10"/>
    </row>
    <row r="3386" spans="3:4">
      <c r="C3386" s="10"/>
      <c r="D3386" s="10"/>
    </row>
    <row r="3387" spans="3:4">
      <c r="C3387" s="10"/>
      <c r="D3387" s="10"/>
    </row>
    <row r="3388" spans="3:4">
      <c r="C3388" s="10"/>
      <c r="D3388" s="10"/>
    </row>
    <row r="3389" spans="3:4">
      <c r="C3389" s="10"/>
      <c r="D3389" s="10"/>
    </row>
    <row r="3390" spans="3:4">
      <c r="C3390" s="10"/>
      <c r="D3390" s="10"/>
    </row>
    <row r="3391" spans="3:4">
      <c r="C3391" s="10"/>
      <c r="D3391" s="10"/>
    </row>
    <row r="3392" spans="3:4">
      <c r="C3392" s="10"/>
      <c r="D3392" s="10"/>
    </row>
    <row r="3393" spans="3:4">
      <c r="C3393" s="10"/>
      <c r="D3393" s="10"/>
    </row>
    <row r="3394" spans="3:4">
      <c r="C3394" s="10"/>
      <c r="D3394" s="10"/>
    </row>
    <row r="3395" spans="3:4">
      <c r="C3395" s="10"/>
      <c r="D3395" s="10"/>
    </row>
    <row r="3396" spans="3:4">
      <c r="C3396" s="10"/>
      <c r="D3396" s="10"/>
    </row>
    <row r="3397" spans="3:4">
      <c r="C3397" s="10"/>
      <c r="D3397" s="10"/>
    </row>
    <row r="3398" spans="3:4">
      <c r="C3398" s="10"/>
      <c r="D3398" s="10"/>
    </row>
    <row r="3399" spans="3:4">
      <c r="C3399" s="10"/>
      <c r="D3399" s="10"/>
    </row>
    <row r="3400" spans="3:4">
      <c r="C3400" s="10"/>
      <c r="D3400" s="10"/>
    </row>
    <row r="3401" spans="3:4">
      <c r="C3401" s="10"/>
      <c r="D3401" s="10"/>
    </row>
    <row r="3402" spans="3:4">
      <c r="C3402" s="10"/>
      <c r="D3402" s="10"/>
    </row>
    <row r="3403" spans="3:4">
      <c r="C3403" s="10"/>
      <c r="D3403" s="10"/>
    </row>
    <row r="3404" spans="3:4">
      <c r="C3404" s="10"/>
      <c r="D3404" s="10"/>
    </row>
    <row r="3405" spans="3:4">
      <c r="C3405" s="10"/>
      <c r="D3405" s="10"/>
    </row>
    <row r="3406" spans="3:4">
      <c r="C3406" s="10"/>
      <c r="D3406" s="10"/>
    </row>
    <row r="3407" spans="3:4">
      <c r="C3407" s="10"/>
      <c r="D3407" s="10"/>
    </row>
    <row r="3408" spans="3:4">
      <c r="C3408" s="10"/>
      <c r="D3408" s="10"/>
    </row>
    <row r="3409" spans="3:4">
      <c r="C3409" s="10"/>
      <c r="D3409" s="10"/>
    </row>
    <row r="3410" spans="3:4">
      <c r="C3410" s="10"/>
      <c r="D3410" s="10"/>
    </row>
    <row r="3411" spans="3:4">
      <c r="C3411" s="10"/>
      <c r="D3411" s="10"/>
    </row>
    <row r="3412" spans="3:4">
      <c r="C3412" s="10"/>
      <c r="D3412" s="10"/>
    </row>
    <row r="3413" spans="3:4">
      <c r="C3413" s="10"/>
      <c r="D3413" s="10"/>
    </row>
    <row r="3414" spans="3:4">
      <c r="C3414" s="10"/>
      <c r="D3414" s="10"/>
    </row>
    <row r="3415" spans="3:4">
      <c r="C3415" s="10"/>
      <c r="D3415" s="10"/>
    </row>
    <row r="3416" spans="3:4">
      <c r="C3416" s="10"/>
      <c r="D3416" s="10"/>
    </row>
    <row r="3417" spans="3:4">
      <c r="C3417" s="10"/>
      <c r="D3417" s="10"/>
    </row>
    <row r="3418" spans="3:4">
      <c r="C3418" s="10"/>
      <c r="D3418" s="10"/>
    </row>
    <row r="3419" spans="3:4">
      <c r="C3419" s="10"/>
      <c r="D3419" s="10"/>
    </row>
    <row r="3420" spans="3:4">
      <c r="C3420" s="10"/>
      <c r="D3420" s="10"/>
    </row>
    <row r="3421" spans="3:4">
      <c r="C3421" s="10"/>
      <c r="D3421" s="10"/>
    </row>
    <row r="3422" spans="3:4">
      <c r="C3422" s="10"/>
      <c r="D3422" s="10"/>
    </row>
    <row r="3423" spans="3:4">
      <c r="C3423" s="10"/>
      <c r="D3423" s="10"/>
    </row>
    <row r="3424" spans="3:4">
      <c r="C3424" s="10"/>
      <c r="D3424" s="10"/>
    </row>
    <row r="3425" spans="3:4">
      <c r="C3425" s="10"/>
      <c r="D3425" s="10"/>
    </row>
    <row r="3426" spans="3:4">
      <c r="C3426" s="10"/>
      <c r="D3426" s="10"/>
    </row>
    <row r="3427" spans="3:4">
      <c r="C3427" s="10"/>
      <c r="D3427" s="10"/>
    </row>
    <row r="3428" spans="3:4">
      <c r="C3428" s="10"/>
      <c r="D3428" s="10"/>
    </row>
    <row r="3429" spans="3:4">
      <c r="C3429" s="10"/>
      <c r="D3429" s="10"/>
    </row>
    <row r="3430" spans="3:4">
      <c r="C3430" s="10"/>
      <c r="D3430" s="10"/>
    </row>
    <row r="3431" spans="3:4">
      <c r="C3431" s="10"/>
      <c r="D3431" s="10"/>
    </row>
    <row r="3432" spans="3:4">
      <c r="C3432" s="10"/>
      <c r="D3432" s="10"/>
    </row>
    <row r="3433" spans="3:4">
      <c r="C3433" s="10"/>
      <c r="D3433" s="10"/>
    </row>
    <row r="3434" spans="3:4">
      <c r="C3434" s="10"/>
      <c r="D3434" s="10"/>
    </row>
    <row r="3435" spans="3:4">
      <c r="C3435" s="10"/>
      <c r="D3435" s="10"/>
    </row>
    <row r="3436" spans="3:4">
      <c r="C3436" s="10"/>
      <c r="D3436" s="10"/>
    </row>
    <row r="3437" spans="3:4">
      <c r="C3437" s="10"/>
      <c r="D3437" s="10"/>
    </row>
    <row r="3438" spans="3:4">
      <c r="C3438" s="10"/>
      <c r="D3438" s="10"/>
    </row>
    <row r="3439" spans="3:4">
      <c r="C3439" s="10"/>
      <c r="D3439" s="10"/>
    </row>
    <row r="3440" spans="3:4">
      <c r="C3440" s="10"/>
      <c r="D3440" s="10"/>
    </row>
    <row r="3441" spans="3:4">
      <c r="C3441" s="10"/>
      <c r="D3441" s="10"/>
    </row>
    <row r="3442" spans="3:4">
      <c r="C3442" s="10"/>
      <c r="D3442" s="10"/>
    </row>
    <row r="3443" spans="3:4">
      <c r="C3443" s="10"/>
      <c r="D3443" s="10"/>
    </row>
    <row r="3444" spans="3:4">
      <c r="C3444" s="10"/>
      <c r="D3444" s="10"/>
    </row>
    <row r="3445" spans="3:4">
      <c r="C3445" s="10"/>
      <c r="D3445" s="10"/>
    </row>
    <row r="3446" spans="3:4">
      <c r="C3446" s="10"/>
      <c r="D3446" s="10"/>
    </row>
    <row r="3447" spans="3:4">
      <c r="C3447" s="10"/>
      <c r="D3447" s="10"/>
    </row>
    <row r="3448" spans="3:4">
      <c r="C3448" s="10"/>
      <c r="D3448" s="10"/>
    </row>
    <row r="3449" spans="3:4">
      <c r="C3449" s="10"/>
      <c r="D3449" s="10"/>
    </row>
    <row r="3450" spans="3:4">
      <c r="C3450" s="10"/>
      <c r="D3450" s="10"/>
    </row>
    <row r="3451" spans="3:4">
      <c r="C3451" s="10"/>
      <c r="D3451" s="10"/>
    </row>
    <row r="3452" spans="3:4">
      <c r="C3452" s="10"/>
      <c r="D3452" s="10"/>
    </row>
    <row r="3453" spans="3:4">
      <c r="C3453" s="10"/>
      <c r="D3453" s="10"/>
    </row>
    <row r="3454" spans="3:4">
      <c r="C3454" s="10"/>
      <c r="D3454" s="10"/>
    </row>
    <row r="3455" spans="3:4">
      <c r="C3455" s="10"/>
      <c r="D3455" s="10"/>
    </row>
    <row r="3456" spans="3:4">
      <c r="C3456" s="10"/>
      <c r="D3456" s="10"/>
    </row>
    <row r="3457" spans="3:4">
      <c r="C3457" s="10"/>
      <c r="D3457" s="10"/>
    </row>
    <row r="3458" spans="3:4">
      <c r="C3458" s="10"/>
      <c r="D3458" s="10"/>
    </row>
    <row r="3459" spans="3:4">
      <c r="C3459" s="10"/>
      <c r="D3459" s="10"/>
    </row>
    <row r="3460" spans="3:4">
      <c r="C3460" s="10"/>
      <c r="D3460" s="10"/>
    </row>
    <row r="3461" spans="3:4">
      <c r="C3461" s="10"/>
      <c r="D3461" s="10"/>
    </row>
    <row r="3462" spans="3:4">
      <c r="C3462" s="10"/>
      <c r="D3462" s="10"/>
    </row>
    <row r="3463" spans="3:4">
      <c r="C3463" s="10"/>
      <c r="D3463" s="10"/>
    </row>
    <row r="3464" spans="3:4">
      <c r="C3464" s="10"/>
      <c r="D3464" s="10"/>
    </row>
    <row r="3465" spans="3:4">
      <c r="C3465" s="10"/>
      <c r="D3465" s="10"/>
    </row>
    <row r="3466" spans="3:4">
      <c r="C3466" s="10"/>
      <c r="D3466" s="10"/>
    </row>
    <row r="3467" spans="3:4">
      <c r="C3467" s="10"/>
      <c r="D3467" s="10"/>
    </row>
    <row r="3468" spans="3:4">
      <c r="C3468" s="10"/>
      <c r="D3468" s="10"/>
    </row>
    <row r="3469" spans="3:4">
      <c r="C3469" s="10"/>
      <c r="D3469" s="10"/>
    </row>
    <row r="3470" spans="3:4">
      <c r="C3470" s="10"/>
      <c r="D3470" s="10"/>
    </row>
    <row r="3471" spans="3:4">
      <c r="C3471" s="10"/>
      <c r="D3471" s="10"/>
    </row>
    <row r="3472" spans="3:4">
      <c r="C3472" s="10"/>
      <c r="D3472" s="10"/>
    </row>
    <row r="3473" spans="3:4">
      <c r="C3473" s="10"/>
      <c r="D3473" s="10"/>
    </row>
    <row r="3474" spans="3:4">
      <c r="C3474" s="10"/>
      <c r="D3474" s="10"/>
    </row>
    <row r="3475" spans="3:4">
      <c r="C3475" s="10"/>
      <c r="D3475" s="10"/>
    </row>
    <row r="3476" spans="3:4">
      <c r="C3476" s="10"/>
      <c r="D3476" s="10"/>
    </row>
    <row r="3477" spans="3:4">
      <c r="C3477" s="10"/>
      <c r="D3477" s="10"/>
    </row>
    <row r="3478" spans="3:4">
      <c r="C3478" s="10"/>
      <c r="D3478" s="10"/>
    </row>
    <row r="3479" spans="3:4">
      <c r="C3479" s="10"/>
      <c r="D3479" s="10"/>
    </row>
    <row r="3480" spans="3:4">
      <c r="C3480" s="10"/>
      <c r="D3480" s="10"/>
    </row>
    <row r="3481" spans="3:4">
      <c r="C3481" s="10"/>
      <c r="D3481" s="10"/>
    </row>
    <row r="3482" spans="3:4">
      <c r="C3482" s="10"/>
      <c r="D3482" s="10"/>
    </row>
    <row r="3483" spans="3:4">
      <c r="C3483" s="10"/>
      <c r="D3483" s="10"/>
    </row>
    <row r="3484" spans="3:4">
      <c r="C3484" s="10"/>
      <c r="D3484" s="10"/>
    </row>
    <row r="3485" spans="3:4">
      <c r="C3485" s="10"/>
      <c r="D3485" s="10"/>
    </row>
    <row r="3486" spans="3:4">
      <c r="C3486" s="10"/>
      <c r="D3486" s="10"/>
    </row>
    <row r="3487" spans="3:4">
      <c r="C3487" s="10"/>
      <c r="D3487" s="10"/>
    </row>
    <row r="3488" spans="3:4">
      <c r="C3488" s="10"/>
      <c r="D3488" s="10"/>
    </row>
    <row r="3489" spans="3:4">
      <c r="C3489" s="10"/>
      <c r="D3489" s="10"/>
    </row>
    <row r="3490" spans="3:4">
      <c r="C3490" s="10"/>
      <c r="D3490" s="10"/>
    </row>
    <row r="3491" spans="3:4">
      <c r="C3491" s="10"/>
      <c r="D3491" s="10"/>
    </row>
    <row r="3492" spans="3:4">
      <c r="C3492" s="10"/>
      <c r="D3492" s="10"/>
    </row>
    <row r="3493" spans="3:4">
      <c r="C3493" s="10"/>
      <c r="D3493" s="10"/>
    </row>
    <row r="3494" spans="3:4">
      <c r="C3494" s="10"/>
      <c r="D3494" s="10"/>
    </row>
    <row r="3495" spans="3:4">
      <c r="C3495" s="10"/>
      <c r="D3495" s="10"/>
    </row>
    <row r="3496" spans="3:4">
      <c r="C3496" s="10"/>
      <c r="D3496" s="10"/>
    </row>
    <row r="3497" spans="3:4">
      <c r="C3497" s="10"/>
      <c r="D3497" s="10"/>
    </row>
    <row r="3498" spans="3:4">
      <c r="C3498" s="10"/>
      <c r="D3498" s="10"/>
    </row>
    <row r="3499" spans="3:4">
      <c r="C3499" s="10"/>
      <c r="D3499" s="10"/>
    </row>
    <row r="3500" spans="3:4">
      <c r="C3500" s="10"/>
      <c r="D3500" s="10"/>
    </row>
    <row r="3501" spans="3:4">
      <c r="C3501" s="10"/>
      <c r="D3501" s="10"/>
    </row>
    <row r="3502" spans="3:4">
      <c r="C3502" s="10"/>
      <c r="D3502" s="10"/>
    </row>
    <row r="3503" spans="3:4">
      <c r="C3503" s="10"/>
      <c r="D3503" s="10"/>
    </row>
    <row r="3504" spans="3:4">
      <c r="C3504" s="10"/>
      <c r="D3504" s="10"/>
    </row>
    <row r="3505" spans="3:4">
      <c r="C3505" s="10"/>
      <c r="D3505" s="10"/>
    </row>
    <row r="3506" spans="3:4">
      <c r="C3506" s="10"/>
      <c r="D3506" s="10"/>
    </row>
    <row r="3507" spans="3:4">
      <c r="C3507" s="10"/>
      <c r="D3507" s="10"/>
    </row>
    <row r="3508" spans="3:4">
      <c r="C3508" s="10"/>
      <c r="D3508" s="10"/>
    </row>
    <row r="3509" spans="3:4">
      <c r="C3509" s="10"/>
      <c r="D3509" s="10"/>
    </row>
    <row r="3510" spans="3:4">
      <c r="C3510" s="10"/>
      <c r="D3510" s="10"/>
    </row>
    <row r="3511" spans="3:4">
      <c r="C3511" s="10"/>
      <c r="D3511" s="10"/>
    </row>
    <row r="3512" spans="3:4">
      <c r="C3512" s="10"/>
      <c r="D3512" s="10"/>
    </row>
    <row r="3513" spans="3:4">
      <c r="C3513" s="10"/>
      <c r="D3513" s="10"/>
    </row>
    <row r="3514" spans="3:4">
      <c r="C3514" s="10"/>
      <c r="D3514" s="10"/>
    </row>
    <row r="3515" spans="3:4">
      <c r="C3515" s="10"/>
      <c r="D3515" s="10"/>
    </row>
    <row r="3516" spans="3:4">
      <c r="C3516" s="10"/>
      <c r="D3516" s="10"/>
    </row>
    <row r="3517" spans="3:4">
      <c r="C3517" s="10"/>
      <c r="D3517" s="10"/>
    </row>
    <row r="3518" spans="3:4">
      <c r="C3518" s="10"/>
      <c r="D3518" s="10"/>
    </row>
    <row r="3519" spans="3:4">
      <c r="C3519" s="10"/>
      <c r="D3519" s="10"/>
    </row>
    <row r="3520" spans="3:4">
      <c r="C3520" s="10"/>
      <c r="D3520" s="10"/>
    </row>
    <row r="3521" spans="3:4">
      <c r="C3521" s="10"/>
      <c r="D3521" s="10"/>
    </row>
    <row r="3522" spans="3:4">
      <c r="C3522" s="10"/>
      <c r="D3522" s="10"/>
    </row>
    <row r="3523" spans="3:4">
      <c r="C3523" s="10"/>
      <c r="D3523" s="10"/>
    </row>
    <row r="3524" spans="3:4">
      <c r="C3524" s="10"/>
      <c r="D3524" s="10"/>
    </row>
    <row r="3525" spans="3:4">
      <c r="C3525" s="10"/>
      <c r="D3525" s="10"/>
    </row>
    <row r="3526" spans="3:4">
      <c r="C3526" s="10"/>
      <c r="D3526" s="10"/>
    </row>
    <row r="3527" spans="3:4">
      <c r="C3527" s="10"/>
      <c r="D3527" s="10"/>
    </row>
    <row r="3528" spans="3:4">
      <c r="C3528" s="10"/>
      <c r="D3528" s="10"/>
    </row>
    <row r="3529" spans="3:4">
      <c r="C3529" s="10"/>
      <c r="D3529" s="10"/>
    </row>
    <row r="3530" spans="3:4">
      <c r="C3530" s="10"/>
      <c r="D3530" s="10"/>
    </row>
    <row r="3531" spans="3:4">
      <c r="C3531" s="10"/>
      <c r="D3531" s="10"/>
    </row>
    <row r="3532" spans="3:4">
      <c r="C3532" s="10"/>
      <c r="D3532" s="10"/>
    </row>
    <row r="3533" spans="3:4">
      <c r="C3533" s="10"/>
      <c r="D3533" s="10"/>
    </row>
    <row r="3534" spans="3:4">
      <c r="C3534" s="10"/>
      <c r="D3534" s="10"/>
    </row>
    <row r="3535" spans="3:4">
      <c r="C3535" s="10"/>
      <c r="D3535" s="10"/>
    </row>
    <row r="3536" spans="3:4">
      <c r="C3536" s="10"/>
      <c r="D3536" s="10"/>
    </row>
    <row r="3537" spans="3:4">
      <c r="C3537" s="10"/>
      <c r="D3537" s="10"/>
    </row>
    <row r="3538" spans="3:4">
      <c r="C3538" s="10"/>
      <c r="D3538" s="10"/>
    </row>
    <row r="3539" spans="3:4">
      <c r="C3539" s="10"/>
      <c r="D3539" s="10"/>
    </row>
    <row r="3540" spans="3:4">
      <c r="C3540" s="10"/>
      <c r="D3540" s="10"/>
    </row>
    <row r="3541" spans="3:4">
      <c r="C3541" s="10"/>
      <c r="D3541" s="10"/>
    </row>
    <row r="3542" spans="3:4">
      <c r="C3542" s="10"/>
      <c r="D3542" s="10"/>
    </row>
    <row r="3543" spans="3:4">
      <c r="C3543" s="10"/>
      <c r="D3543" s="10"/>
    </row>
    <row r="3544" spans="3:4">
      <c r="C3544" s="10"/>
      <c r="D3544" s="10"/>
    </row>
    <row r="3545" spans="3:4">
      <c r="C3545" s="10"/>
      <c r="D3545" s="10"/>
    </row>
    <row r="3546" spans="3:4">
      <c r="C3546" s="10"/>
      <c r="D3546" s="10"/>
    </row>
    <row r="3547" spans="3:4">
      <c r="C3547" s="10"/>
      <c r="D3547" s="10"/>
    </row>
    <row r="3548" spans="3:4">
      <c r="C3548" s="10"/>
      <c r="D3548" s="10"/>
    </row>
    <row r="3549" spans="3:4">
      <c r="C3549" s="10"/>
      <c r="D3549" s="10"/>
    </row>
    <row r="3550" spans="3:4">
      <c r="C3550" s="10"/>
      <c r="D3550" s="10"/>
    </row>
    <row r="3551" spans="3:4">
      <c r="C3551" s="10"/>
      <c r="D3551" s="10"/>
    </row>
    <row r="3552" spans="3:4">
      <c r="C3552" s="10"/>
      <c r="D3552" s="10"/>
    </row>
    <row r="3553" spans="3:4">
      <c r="C3553" s="10"/>
      <c r="D3553" s="10"/>
    </row>
    <row r="3554" spans="3:4">
      <c r="C3554" s="10"/>
      <c r="D3554" s="10"/>
    </row>
    <row r="3555" spans="3:4">
      <c r="C3555" s="10"/>
      <c r="D3555" s="10"/>
    </row>
    <row r="3556" spans="3:4">
      <c r="C3556" s="10"/>
      <c r="D3556" s="10"/>
    </row>
    <row r="3557" spans="3:4">
      <c r="C3557" s="10"/>
      <c r="D3557" s="10"/>
    </row>
    <row r="3558" spans="3:4">
      <c r="C3558" s="10"/>
      <c r="D3558" s="10"/>
    </row>
    <row r="3559" spans="3:4">
      <c r="C3559" s="10"/>
      <c r="D3559" s="10"/>
    </row>
    <row r="3560" spans="3:4">
      <c r="C3560" s="10"/>
      <c r="D3560" s="10"/>
    </row>
    <row r="3561" spans="3:4">
      <c r="C3561" s="10"/>
      <c r="D3561" s="10"/>
    </row>
    <row r="3562" spans="3:4">
      <c r="C3562" s="10"/>
      <c r="D3562" s="10"/>
    </row>
    <row r="3563" spans="3:4">
      <c r="C3563" s="10"/>
      <c r="D3563" s="10"/>
    </row>
    <row r="3564" spans="3:4">
      <c r="C3564" s="10"/>
      <c r="D3564" s="10"/>
    </row>
    <row r="3565" spans="3:4">
      <c r="C3565" s="10"/>
      <c r="D3565" s="10"/>
    </row>
    <row r="3566" spans="3:4">
      <c r="C3566" s="10"/>
      <c r="D3566" s="10"/>
    </row>
    <row r="3567" spans="3:4">
      <c r="C3567" s="10"/>
      <c r="D3567" s="10"/>
    </row>
    <row r="3568" spans="3:4">
      <c r="C3568" s="10"/>
      <c r="D3568" s="10"/>
    </row>
    <row r="3569" spans="3:4">
      <c r="C3569" s="10"/>
      <c r="D3569" s="10"/>
    </row>
    <row r="3570" spans="3:4">
      <c r="C3570" s="10"/>
      <c r="D3570" s="10"/>
    </row>
    <row r="3571" spans="3:4">
      <c r="C3571" s="10"/>
      <c r="D3571" s="10"/>
    </row>
    <row r="3572" spans="3:4">
      <c r="C3572" s="10"/>
      <c r="D3572" s="10"/>
    </row>
    <row r="3573" spans="3:4">
      <c r="C3573" s="10"/>
      <c r="D3573" s="10"/>
    </row>
    <row r="3574" spans="3:4">
      <c r="C3574" s="10"/>
      <c r="D3574" s="10"/>
    </row>
    <row r="3575" spans="3:4">
      <c r="C3575" s="10"/>
      <c r="D3575" s="10"/>
    </row>
    <row r="3576" spans="3:4">
      <c r="C3576" s="10"/>
      <c r="D3576" s="10"/>
    </row>
    <row r="3577" spans="3:4">
      <c r="C3577" s="10"/>
      <c r="D3577" s="10"/>
    </row>
    <row r="3578" spans="3:4">
      <c r="C3578" s="10"/>
      <c r="D3578" s="10"/>
    </row>
    <row r="3579" spans="3:4">
      <c r="C3579" s="10"/>
      <c r="D3579" s="10"/>
    </row>
    <row r="3580" spans="3:4">
      <c r="C3580" s="10"/>
      <c r="D3580" s="10"/>
    </row>
    <row r="3581" spans="3:4">
      <c r="C3581" s="10"/>
      <c r="D3581" s="10"/>
    </row>
    <row r="3582" spans="3:4">
      <c r="C3582" s="10"/>
      <c r="D3582" s="10"/>
    </row>
    <row r="3583" spans="3:4">
      <c r="C3583" s="10"/>
      <c r="D3583" s="10"/>
    </row>
    <row r="3584" spans="3:4">
      <c r="C3584" s="10"/>
      <c r="D3584" s="10"/>
    </row>
    <row r="3585" spans="3:4">
      <c r="C3585" s="10"/>
      <c r="D3585" s="10"/>
    </row>
    <row r="3586" spans="3:4">
      <c r="C3586" s="10"/>
      <c r="D3586" s="10"/>
    </row>
    <row r="3587" spans="3:4">
      <c r="C3587" s="10"/>
      <c r="D3587" s="10"/>
    </row>
    <row r="3588" spans="3:4">
      <c r="C3588" s="10"/>
      <c r="D3588" s="10"/>
    </row>
    <row r="3589" spans="3:4">
      <c r="C3589" s="10"/>
      <c r="D3589" s="10"/>
    </row>
    <row r="3590" spans="3:4">
      <c r="C3590" s="10"/>
      <c r="D3590" s="10"/>
    </row>
    <row r="3591" spans="3:4">
      <c r="C3591" s="10"/>
      <c r="D3591" s="10"/>
    </row>
    <row r="3592" spans="3:4">
      <c r="C3592" s="10"/>
      <c r="D3592" s="10"/>
    </row>
    <row r="3593" spans="3:4">
      <c r="C3593" s="10"/>
      <c r="D3593" s="10"/>
    </row>
    <row r="3594" spans="3:4">
      <c r="C3594" s="10"/>
      <c r="D3594" s="10"/>
    </row>
    <row r="3595" spans="3:4">
      <c r="C3595" s="10"/>
      <c r="D3595" s="10"/>
    </row>
    <row r="3596" spans="3:4">
      <c r="C3596" s="10"/>
      <c r="D3596" s="10"/>
    </row>
    <row r="3597" spans="3:4">
      <c r="C3597" s="10"/>
      <c r="D3597" s="10"/>
    </row>
    <row r="3598" spans="3:4">
      <c r="C3598" s="10"/>
      <c r="D3598" s="10"/>
    </row>
    <row r="3599" spans="3:4">
      <c r="C3599" s="10"/>
      <c r="D3599" s="10"/>
    </row>
    <row r="3600" spans="3:4">
      <c r="C3600" s="10"/>
      <c r="D3600" s="10"/>
    </row>
    <row r="3601" spans="3:4">
      <c r="C3601" s="10"/>
      <c r="D3601" s="10"/>
    </row>
    <row r="3602" spans="3:4">
      <c r="C3602" s="10"/>
      <c r="D3602" s="10"/>
    </row>
    <row r="3603" spans="3:4">
      <c r="C3603" s="10"/>
      <c r="D3603" s="10"/>
    </row>
    <row r="3604" spans="3:4">
      <c r="C3604" s="10"/>
      <c r="D3604" s="10"/>
    </row>
    <row r="3605" spans="3:4">
      <c r="C3605" s="10"/>
      <c r="D3605" s="10"/>
    </row>
    <row r="3606" spans="3:4">
      <c r="C3606" s="10"/>
      <c r="D3606" s="10"/>
    </row>
    <row r="3607" spans="3:4">
      <c r="C3607" s="10"/>
      <c r="D3607" s="10"/>
    </row>
    <row r="3608" spans="3:4">
      <c r="C3608" s="10"/>
      <c r="D3608" s="10"/>
    </row>
    <row r="3609" spans="3:4">
      <c r="C3609" s="10"/>
      <c r="D3609" s="10"/>
    </row>
    <row r="3610" spans="3:4">
      <c r="C3610" s="10"/>
      <c r="D3610" s="10"/>
    </row>
    <row r="3611" spans="3:4">
      <c r="C3611" s="10"/>
      <c r="D3611" s="10"/>
    </row>
    <row r="3612" spans="3:4">
      <c r="C3612" s="10"/>
      <c r="D3612" s="10"/>
    </row>
    <row r="3613" spans="3:4">
      <c r="C3613" s="10"/>
      <c r="D3613" s="10"/>
    </row>
    <row r="3614" spans="3:4">
      <c r="C3614" s="10"/>
      <c r="D3614" s="10"/>
    </row>
    <row r="3615" spans="3:4">
      <c r="C3615" s="10"/>
      <c r="D3615" s="10"/>
    </row>
    <row r="3616" spans="3:4">
      <c r="C3616" s="10"/>
      <c r="D3616" s="10"/>
    </row>
    <row r="3617" spans="3:4">
      <c r="C3617" s="10"/>
      <c r="D3617" s="10"/>
    </row>
    <row r="3618" spans="3:4">
      <c r="C3618" s="10"/>
      <c r="D3618" s="10"/>
    </row>
    <row r="3619" spans="3:4">
      <c r="C3619" s="10"/>
      <c r="D3619" s="10"/>
    </row>
    <row r="3620" spans="3:4">
      <c r="C3620" s="10"/>
      <c r="D3620" s="10"/>
    </row>
    <row r="3621" spans="3:4">
      <c r="C3621" s="10"/>
      <c r="D3621" s="10"/>
    </row>
    <row r="3622" spans="3:4">
      <c r="C3622" s="10"/>
      <c r="D3622" s="10"/>
    </row>
    <row r="3623" spans="3:4">
      <c r="C3623" s="10"/>
      <c r="D3623" s="10"/>
    </row>
    <row r="3624" spans="3:4">
      <c r="C3624" s="10"/>
      <c r="D3624" s="10"/>
    </row>
    <row r="3625" spans="3:4">
      <c r="C3625" s="10"/>
      <c r="D3625" s="10"/>
    </row>
    <row r="3626" spans="3:4">
      <c r="C3626" s="10"/>
      <c r="D3626" s="10"/>
    </row>
    <row r="3627" spans="3:4">
      <c r="C3627" s="10"/>
      <c r="D3627" s="10"/>
    </row>
    <row r="3628" spans="3:4">
      <c r="C3628" s="10"/>
      <c r="D3628" s="10"/>
    </row>
    <row r="3629" spans="3:4">
      <c r="C3629" s="10"/>
      <c r="D3629" s="10"/>
    </row>
    <row r="3630" spans="3:4">
      <c r="C3630" s="10"/>
      <c r="D3630" s="10"/>
    </row>
    <row r="3631" spans="3:4">
      <c r="C3631" s="10"/>
      <c r="D3631" s="10"/>
    </row>
    <row r="3632" spans="3:4">
      <c r="C3632" s="10"/>
      <c r="D3632" s="10"/>
    </row>
    <row r="3633" spans="3:4">
      <c r="C3633" s="10"/>
      <c r="D3633" s="10"/>
    </row>
    <row r="3634" spans="3:4">
      <c r="C3634" s="10"/>
      <c r="D3634" s="10"/>
    </row>
    <row r="3635" spans="3:4">
      <c r="C3635" s="10"/>
      <c r="D3635" s="10"/>
    </row>
    <row r="3636" spans="3:4">
      <c r="C3636" s="10"/>
      <c r="D3636" s="10"/>
    </row>
    <row r="3637" spans="3:4">
      <c r="C3637" s="10"/>
      <c r="D3637" s="10"/>
    </row>
    <row r="3638" spans="3:4">
      <c r="C3638" s="10"/>
      <c r="D3638" s="10"/>
    </row>
    <row r="3639" spans="3:4">
      <c r="C3639" s="10"/>
      <c r="D3639" s="10"/>
    </row>
    <row r="3640" spans="3:4">
      <c r="C3640" s="10"/>
      <c r="D3640" s="10"/>
    </row>
    <row r="3641" spans="3:4">
      <c r="C3641" s="10"/>
      <c r="D3641" s="10"/>
    </row>
    <row r="3642" spans="3:4">
      <c r="C3642" s="10"/>
      <c r="D3642" s="10"/>
    </row>
    <row r="3643" spans="3:4">
      <c r="C3643" s="10"/>
      <c r="D3643" s="10"/>
    </row>
    <row r="3644" spans="3:4">
      <c r="C3644" s="10"/>
      <c r="D3644" s="10"/>
    </row>
    <row r="3645" spans="3:4">
      <c r="C3645" s="10"/>
      <c r="D3645" s="10"/>
    </row>
    <row r="3646" spans="3:4">
      <c r="C3646" s="10"/>
      <c r="D3646" s="10"/>
    </row>
    <row r="3647" spans="3:4">
      <c r="C3647" s="10"/>
      <c r="D3647" s="10"/>
    </row>
    <row r="3648" spans="3:4">
      <c r="C3648" s="10"/>
      <c r="D3648" s="10"/>
    </row>
    <row r="3649" spans="3:4">
      <c r="C3649" s="10"/>
      <c r="D3649" s="10"/>
    </row>
    <row r="3650" spans="3:4">
      <c r="C3650" s="10"/>
      <c r="D3650" s="10"/>
    </row>
    <row r="3651" spans="3:4">
      <c r="C3651" s="10"/>
      <c r="D3651" s="10"/>
    </row>
    <row r="3652" spans="3:4">
      <c r="C3652" s="10"/>
      <c r="D3652" s="10"/>
    </row>
    <row r="3653" spans="3:4">
      <c r="C3653" s="10"/>
      <c r="D3653" s="10"/>
    </row>
    <row r="3654" spans="3:4">
      <c r="C3654" s="10"/>
      <c r="D3654" s="10"/>
    </row>
    <row r="3655" spans="3:4">
      <c r="C3655" s="10"/>
      <c r="D3655" s="10"/>
    </row>
    <row r="3656" spans="3:4">
      <c r="C3656" s="10"/>
      <c r="D3656" s="10"/>
    </row>
    <row r="3657" spans="3:4">
      <c r="C3657" s="10"/>
      <c r="D3657" s="10"/>
    </row>
    <row r="3658" spans="3:4">
      <c r="C3658" s="10"/>
      <c r="D3658" s="10"/>
    </row>
    <row r="3659" spans="3:4">
      <c r="C3659" s="10"/>
      <c r="D3659" s="10"/>
    </row>
    <row r="3660" spans="3:4">
      <c r="C3660" s="10"/>
      <c r="D3660" s="10"/>
    </row>
    <row r="3661" spans="3:4">
      <c r="C3661" s="10"/>
      <c r="D3661" s="10"/>
    </row>
    <row r="3662" spans="3:4">
      <c r="C3662" s="10"/>
      <c r="D3662" s="10"/>
    </row>
    <row r="3663" spans="3:4">
      <c r="C3663" s="10"/>
      <c r="D3663" s="10"/>
    </row>
    <row r="3664" spans="3:4">
      <c r="C3664" s="10"/>
      <c r="D3664" s="10"/>
    </row>
    <row r="3665" spans="3:4">
      <c r="C3665" s="10"/>
      <c r="D3665" s="10"/>
    </row>
    <row r="3666" spans="3:4">
      <c r="C3666" s="10"/>
      <c r="D3666" s="10"/>
    </row>
    <row r="3667" spans="3:4">
      <c r="C3667" s="10"/>
      <c r="D3667" s="10"/>
    </row>
    <row r="3668" spans="3:4">
      <c r="C3668" s="10"/>
      <c r="D3668" s="10"/>
    </row>
    <row r="3669" spans="3:4">
      <c r="C3669" s="10"/>
      <c r="D3669" s="10"/>
    </row>
    <row r="3670" spans="3:4">
      <c r="C3670" s="10"/>
      <c r="D3670" s="10"/>
    </row>
    <row r="3671" spans="3:4">
      <c r="C3671" s="10"/>
      <c r="D3671" s="10"/>
    </row>
    <row r="3672" spans="3:4">
      <c r="C3672" s="10"/>
      <c r="D3672" s="10"/>
    </row>
    <row r="3673" spans="3:4">
      <c r="C3673" s="10"/>
      <c r="D3673" s="10"/>
    </row>
    <row r="3674" spans="3:4">
      <c r="C3674" s="10"/>
      <c r="D3674" s="10"/>
    </row>
    <row r="3675" spans="3:4">
      <c r="C3675" s="10"/>
      <c r="D3675" s="10"/>
    </row>
    <row r="3676" spans="3:4">
      <c r="C3676" s="10"/>
      <c r="D3676" s="10"/>
    </row>
    <row r="3677" spans="3:4">
      <c r="C3677" s="10"/>
      <c r="D3677" s="10"/>
    </row>
    <row r="3678" spans="3:4">
      <c r="C3678" s="10"/>
      <c r="D3678" s="10"/>
    </row>
    <row r="3679" spans="3:4">
      <c r="C3679" s="10"/>
      <c r="D3679" s="10"/>
    </row>
    <row r="3680" spans="3:4">
      <c r="C3680" s="10"/>
      <c r="D3680" s="10"/>
    </row>
    <row r="3681" spans="3:4">
      <c r="C3681" s="10"/>
      <c r="D3681" s="10"/>
    </row>
    <row r="3682" spans="3:4">
      <c r="C3682" s="10"/>
      <c r="D3682" s="10"/>
    </row>
    <row r="3683" spans="3:4">
      <c r="C3683" s="10"/>
      <c r="D3683" s="10"/>
    </row>
    <row r="3684" spans="3:4">
      <c r="C3684" s="10"/>
      <c r="D3684" s="10"/>
    </row>
    <row r="3685" spans="3:4">
      <c r="C3685" s="10"/>
      <c r="D3685" s="10"/>
    </row>
    <row r="3686" spans="3:4">
      <c r="C3686" s="10"/>
      <c r="D3686" s="10"/>
    </row>
    <row r="3687" spans="3:4">
      <c r="C3687" s="10"/>
      <c r="D3687" s="10"/>
    </row>
    <row r="3688" spans="3:4">
      <c r="C3688" s="10"/>
      <c r="D3688" s="10"/>
    </row>
    <row r="3689" spans="3:4">
      <c r="C3689" s="10"/>
      <c r="D3689" s="10"/>
    </row>
    <row r="3690" spans="3:4">
      <c r="C3690" s="10"/>
      <c r="D3690" s="10"/>
    </row>
    <row r="3691" spans="3:4">
      <c r="C3691" s="10"/>
      <c r="D3691" s="10"/>
    </row>
    <row r="3692" spans="3:4">
      <c r="C3692" s="10"/>
      <c r="D3692" s="10"/>
    </row>
    <row r="3693" spans="3:4">
      <c r="C3693" s="10"/>
      <c r="D3693" s="10"/>
    </row>
    <row r="3694" spans="3:4">
      <c r="C3694" s="10"/>
      <c r="D3694" s="10"/>
    </row>
    <row r="3695" spans="3:4">
      <c r="C3695" s="10"/>
      <c r="D3695" s="10"/>
    </row>
    <row r="3696" spans="3:4">
      <c r="C3696" s="10"/>
      <c r="D3696" s="10"/>
    </row>
    <row r="3697" spans="3:4">
      <c r="C3697" s="10"/>
      <c r="D3697" s="10"/>
    </row>
    <row r="3698" spans="3:4">
      <c r="C3698" s="10"/>
      <c r="D3698" s="10"/>
    </row>
    <row r="3699" spans="3:4">
      <c r="C3699" s="10"/>
      <c r="D3699" s="10"/>
    </row>
    <row r="3700" spans="3:4">
      <c r="C3700" s="10"/>
      <c r="D3700" s="10"/>
    </row>
    <row r="3701" spans="3:4">
      <c r="C3701" s="10"/>
      <c r="D3701" s="10"/>
    </row>
    <row r="3702" spans="3:4">
      <c r="C3702" s="10"/>
      <c r="D3702" s="10"/>
    </row>
    <row r="3703" spans="3:4">
      <c r="C3703" s="10"/>
      <c r="D3703" s="10"/>
    </row>
    <row r="3704" spans="3:4">
      <c r="C3704" s="10"/>
      <c r="D3704" s="10"/>
    </row>
    <row r="3705" spans="3:4">
      <c r="C3705" s="10"/>
      <c r="D3705" s="10"/>
    </row>
    <row r="3706" spans="3:4">
      <c r="C3706" s="10"/>
      <c r="D3706" s="10"/>
    </row>
    <row r="3707" spans="3:4">
      <c r="C3707" s="10"/>
      <c r="D3707" s="10"/>
    </row>
    <row r="3708" spans="3:4">
      <c r="C3708" s="10"/>
      <c r="D3708" s="10"/>
    </row>
    <row r="3709" spans="3:4">
      <c r="C3709" s="10"/>
      <c r="D3709" s="10"/>
    </row>
    <row r="3710" spans="3:4">
      <c r="C3710" s="10"/>
      <c r="D3710" s="10"/>
    </row>
    <row r="3711" spans="3:4">
      <c r="C3711" s="10"/>
      <c r="D3711" s="10"/>
    </row>
    <row r="3712" spans="3:4">
      <c r="C3712" s="10"/>
      <c r="D3712" s="10"/>
    </row>
    <row r="3713" spans="3:4">
      <c r="C3713" s="10"/>
      <c r="D3713" s="10"/>
    </row>
    <row r="3714" spans="3:4">
      <c r="C3714" s="10"/>
      <c r="D3714" s="10"/>
    </row>
    <row r="3715" spans="3:4">
      <c r="C3715" s="10"/>
      <c r="D3715" s="10"/>
    </row>
    <row r="3716" spans="3:4">
      <c r="C3716" s="10"/>
      <c r="D3716" s="10"/>
    </row>
    <row r="3717" spans="3:4">
      <c r="C3717" s="10"/>
      <c r="D3717" s="10"/>
    </row>
    <row r="3718" spans="3:4">
      <c r="C3718" s="10"/>
      <c r="D3718" s="10"/>
    </row>
    <row r="3719" spans="3:4">
      <c r="C3719" s="10"/>
      <c r="D3719" s="10"/>
    </row>
    <row r="3720" spans="3:4">
      <c r="C3720" s="10"/>
      <c r="D3720" s="10"/>
    </row>
    <row r="3721" spans="3:4">
      <c r="C3721" s="10"/>
      <c r="D3721" s="10"/>
    </row>
    <row r="3722" spans="3:4">
      <c r="C3722" s="10"/>
      <c r="D3722" s="10"/>
    </row>
    <row r="3723" spans="3:4">
      <c r="C3723" s="10"/>
      <c r="D3723" s="10"/>
    </row>
    <row r="3724" spans="3:4">
      <c r="C3724" s="10"/>
      <c r="D3724" s="10"/>
    </row>
    <row r="3725" spans="3:4">
      <c r="C3725" s="10"/>
      <c r="D3725" s="10"/>
    </row>
    <row r="3726" spans="3:4">
      <c r="C3726" s="10"/>
      <c r="D3726" s="10"/>
    </row>
    <row r="3727" spans="3:4">
      <c r="C3727" s="10"/>
      <c r="D3727" s="10"/>
    </row>
    <row r="3728" spans="3:4">
      <c r="C3728" s="10"/>
      <c r="D3728" s="10"/>
    </row>
    <row r="3729" spans="3:4">
      <c r="C3729" s="10"/>
      <c r="D3729" s="10"/>
    </row>
    <row r="3730" spans="3:4">
      <c r="C3730" s="10"/>
      <c r="D3730" s="10"/>
    </row>
    <row r="3731" spans="3:4">
      <c r="C3731" s="10"/>
      <c r="D3731" s="10"/>
    </row>
    <row r="3732" spans="3:4">
      <c r="C3732" s="10"/>
      <c r="D3732" s="10"/>
    </row>
    <row r="3733" spans="3:4">
      <c r="C3733" s="10"/>
      <c r="D3733" s="10"/>
    </row>
    <row r="3734" spans="3:4">
      <c r="C3734" s="10"/>
      <c r="D3734" s="10"/>
    </row>
    <row r="3735" spans="3:4">
      <c r="C3735" s="10"/>
      <c r="D3735" s="10"/>
    </row>
    <row r="3736" spans="3:4">
      <c r="C3736" s="10"/>
      <c r="D3736" s="10"/>
    </row>
    <row r="3737" spans="3:4">
      <c r="C3737" s="10"/>
      <c r="D3737" s="10"/>
    </row>
    <row r="3738" spans="3:4">
      <c r="C3738" s="10"/>
      <c r="D3738" s="10"/>
    </row>
    <row r="3739" spans="3:4">
      <c r="C3739" s="10"/>
      <c r="D3739" s="10"/>
    </row>
    <row r="3740" spans="3:4">
      <c r="C3740" s="10"/>
      <c r="D3740" s="10"/>
    </row>
    <row r="3741" spans="3:4">
      <c r="C3741" s="10"/>
      <c r="D3741" s="10"/>
    </row>
    <row r="3742" spans="3:4">
      <c r="C3742" s="10"/>
      <c r="D3742" s="10"/>
    </row>
    <row r="3743" spans="3:4">
      <c r="C3743" s="10"/>
      <c r="D3743" s="10"/>
    </row>
    <row r="3744" spans="3:4">
      <c r="C3744" s="10"/>
      <c r="D3744" s="10"/>
    </row>
    <row r="3745" spans="3:4">
      <c r="C3745" s="10"/>
      <c r="D3745" s="10"/>
    </row>
    <row r="3746" spans="3:4">
      <c r="C3746" s="10"/>
      <c r="D3746" s="10"/>
    </row>
    <row r="3747" spans="3:4">
      <c r="C3747" s="10"/>
      <c r="D3747" s="10"/>
    </row>
    <row r="3748" spans="3:4">
      <c r="C3748" s="10"/>
      <c r="D3748" s="10"/>
    </row>
    <row r="3749" spans="3:4">
      <c r="C3749" s="10"/>
      <c r="D3749" s="10"/>
    </row>
    <row r="3750" spans="3:4">
      <c r="C3750" s="10"/>
      <c r="D3750" s="10"/>
    </row>
    <row r="3751" spans="3:4">
      <c r="C3751" s="10"/>
      <c r="D3751" s="10"/>
    </row>
    <row r="3752" spans="3:4">
      <c r="C3752" s="10"/>
      <c r="D3752" s="10"/>
    </row>
    <row r="3753" spans="3:4">
      <c r="C3753" s="10"/>
      <c r="D3753" s="10"/>
    </row>
    <row r="3754" spans="3:4">
      <c r="C3754" s="10"/>
      <c r="D3754" s="10"/>
    </row>
    <row r="3755" spans="3:4">
      <c r="C3755" s="10"/>
      <c r="D3755" s="10"/>
    </row>
    <row r="3756" spans="3:4">
      <c r="C3756" s="10"/>
      <c r="D3756" s="10"/>
    </row>
    <row r="3757" spans="3:4">
      <c r="C3757" s="10"/>
      <c r="D3757" s="10"/>
    </row>
    <row r="3758" spans="3:4">
      <c r="C3758" s="10"/>
      <c r="D3758" s="10"/>
    </row>
    <row r="3759" spans="3:4">
      <c r="C3759" s="10"/>
      <c r="D3759" s="10"/>
    </row>
    <row r="3760" spans="3:4">
      <c r="C3760" s="10"/>
      <c r="D3760" s="10"/>
    </row>
    <row r="3761" spans="3:4">
      <c r="C3761" s="10"/>
      <c r="D3761" s="10"/>
    </row>
    <row r="3762" spans="3:4">
      <c r="C3762" s="10"/>
      <c r="D3762" s="10"/>
    </row>
    <row r="3763" spans="3:4">
      <c r="C3763" s="10"/>
      <c r="D3763" s="10"/>
    </row>
    <row r="3764" spans="3:4">
      <c r="C3764" s="10"/>
      <c r="D3764" s="10"/>
    </row>
    <row r="3765" spans="3:4">
      <c r="C3765" s="10"/>
      <c r="D3765" s="10"/>
    </row>
    <row r="3766" spans="3:4">
      <c r="C3766" s="10"/>
      <c r="D3766" s="10"/>
    </row>
    <row r="3767" spans="3:4">
      <c r="C3767" s="10"/>
      <c r="D3767" s="10"/>
    </row>
    <row r="3768" spans="3:4">
      <c r="C3768" s="10"/>
      <c r="D3768" s="10"/>
    </row>
    <row r="3769" spans="3:4">
      <c r="C3769" s="10"/>
      <c r="D3769" s="10"/>
    </row>
    <row r="3770" spans="3:4">
      <c r="C3770" s="10"/>
      <c r="D3770" s="10"/>
    </row>
    <row r="3771" spans="3:4">
      <c r="C3771" s="10"/>
      <c r="D3771" s="10"/>
    </row>
    <row r="3772" spans="3:4">
      <c r="C3772" s="10"/>
      <c r="D3772" s="10"/>
    </row>
    <row r="3773" spans="3:4">
      <c r="C3773" s="10"/>
      <c r="D3773" s="10"/>
    </row>
    <row r="3774" spans="3:4">
      <c r="C3774" s="10"/>
      <c r="D3774" s="10"/>
    </row>
    <row r="3775" spans="3:4">
      <c r="C3775" s="10"/>
      <c r="D3775" s="10"/>
    </row>
    <row r="3776" spans="3:4">
      <c r="C3776" s="10"/>
      <c r="D3776" s="10"/>
    </row>
    <row r="3777" spans="3:4">
      <c r="C3777" s="10"/>
      <c r="D3777" s="10"/>
    </row>
    <row r="3778" spans="3:4">
      <c r="C3778" s="10"/>
      <c r="D3778" s="10"/>
    </row>
    <row r="3779" spans="3:4">
      <c r="C3779" s="10"/>
      <c r="D3779" s="10"/>
    </row>
    <row r="3780" spans="3:4">
      <c r="C3780" s="10"/>
      <c r="D3780" s="10"/>
    </row>
    <row r="3781" spans="3:4">
      <c r="C3781" s="10"/>
      <c r="D3781" s="10"/>
    </row>
    <row r="3782" spans="3:4">
      <c r="C3782" s="10"/>
      <c r="D3782" s="10"/>
    </row>
    <row r="3783" spans="3:4">
      <c r="C3783" s="10"/>
      <c r="D3783" s="10"/>
    </row>
    <row r="3784" spans="3:4">
      <c r="C3784" s="10"/>
      <c r="D3784" s="10"/>
    </row>
    <row r="3785" spans="3:4">
      <c r="C3785" s="10"/>
      <c r="D3785" s="10"/>
    </row>
    <row r="3786" spans="3:4">
      <c r="C3786" s="10"/>
      <c r="D3786" s="10"/>
    </row>
    <row r="3787" spans="3:4">
      <c r="C3787" s="10"/>
      <c r="D3787" s="10"/>
    </row>
    <row r="3788" spans="3:4">
      <c r="C3788" s="10"/>
      <c r="D3788" s="10"/>
    </row>
    <row r="3789" spans="3:4">
      <c r="C3789" s="10"/>
      <c r="D3789" s="10"/>
    </row>
    <row r="3790" spans="3:4">
      <c r="C3790" s="10"/>
      <c r="D3790" s="10"/>
    </row>
    <row r="3791" spans="3:4">
      <c r="C3791" s="10"/>
      <c r="D3791" s="10"/>
    </row>
    <row r="3792" spans="3:4">
      <c r="C3792" s="10"/>
      <c r="D3792" s="10"/>
    </row>
    <row r="3793" spans="3:4">
      <c r="C3793" s="10"/>
      <c r="D3793" s="10"/>
    </row>
    <row r="3794" spans="3:4">
      <c r="C3794" s="10"/>
      <c r="D3794" s="10"/>
    </row>
    <row r="3795" spans="3:4">
      <c r="C3795" s="10"/>
      <c r="D3795" s="10"/>
    </row>
    <row r="3796" spans="3:4">
      <c r="C3796" s="10"/>
      <c r="D3796" s="10"/>
    </row>
    <row r="3797" spans="3:4">
      <c r="C3797" s="10"/>
      <c r="D3797" s="10"/>
    </row>
    <row r="3798" spans="3:4">
      <c r="C3798" s="10"/>
      <c r="D3798" s="10"/>
    </row>
    <row r="3799" spans="3:4">
      <c r="C3799" s="10"/>
      <c r="D3799" s="10"/>
    </row>
    <row r="3800" spans="3:4">
      <c r="C3800" s="10"/>
      <c r="D3800" s="10"/>
    </row>
    <row r="3801" spans="3:4">
      <c r="C3801" s="10"/>
      <c r="D3801" s="10"/>
    </row>
    <row r="3802" spans="3:4">
      <c r="C3802" s="10"/>
      <c r="D3802" s="10"/>
    </row>
    <row r="3803" spans="3:4">
      <c r="C3803" s="10"/>
      <c r="D3803" s="10"/>
    </row>
    <row r="3804" spans="3:4">
      <c r="C3804" s="10"/>
      <c r="D3804" s="10"/>
    </row>
    <row r="3805" spans="3:4">
      <c r="C3805" s="10"/>
      <c r="D3805" s="10"/>
    </row>
    <row r="3806" spans="3:4">
      <c r="C3806" s="10"/>
      <c r="D3806" s="10"/>
    </row>
    <row r="3807" spans="3:4">
      <c r="C3807" s="10"/>
      <c r="D3807" s="10"/>
    </row>
    <row r="3808" spans="3:4">
      <c r="C3808" s="10"/>
      <c r="D3808" s="10"/>
    </row>
    <row r="3809" spans="3:4">
      <c r="C3809" s="10"/>
      <c r="D3809" s="10"/>
    </row>
    <row r="3810" spans="3:4">
      <c r="C3810" s="10"/>
      <c r="D3810" s="10"/>
    </row>
    <row r="3811" spans="3:4">
      <c r="C3811" s="10"/>
      <c r="D3811" s="10"/>
    </row>
    <row r="3812" spans="3:4">
      <c r="C3812" s="10"/>
      <c r="D3812" s="10"/>
    </row>
    <row r="3813" spans="3:4">
      <c r="C3813" s="10"/>
      <c r="D3813" s="10"/>
    </row>
    <row r="3814" spans="3:4">
      <c r="C3814" s="10"/>
      <c r="D3814" s="10"/>
    </row>
    <row r="3815" spans="3:4">
      <c r="C3815" s="10"/>
      <c r="D3815" s="10"/>
    </row>
    <row r="3816" spans="3:4">
      <c r="C3816" s="10"/>
      <c r="D3816" s="10"/>
    </row>
    <row r="3817" spans="3:4">
      <c r="C3817" s="10"/>
      <c r="D3817" s="10"/>
    </row>
    <row r="3818" spans="3:4">
      <c r="C3818" s="10"/>
      <c r="D3818" s="10"/>
    </row>
    <row r="3819" spans="3:4">
      <c r="C3819" s="10"/>
      <c r="D3819" s="10"/>
    </row>
    <row r="3820" spans="3:4">
      <c r="C3820" s="10"/>
      <c r="D3820" s="10"/>
    </row>
    <row r="3821" spans="3:4">
      <c r="C3821" s="10"/>
      <c r="D3821" s="10"/>
    </row>
    <row r="3822" spans="3:4">
      <c r="C3822" s="10"/>
      <c r="D3822" s="10"/>
    </row>
    <row r="3823" spans="3:4">
      <c r="C3823" s="10"/>
      <c r="D3823" s="10"/>
    </row>
    <row r="3824" spans="3:4">
      <c r="C3824" s="10"/>
      <c r="D3824" s="10"/>
    </row>
    <row r="3825" spans="3:4">
      <c r="C3825" s="10"/>
      <c r="D3825" s="10"/>
    </row>
    <row r="3826" spans="3:4">
      <c r="C3826" s="10"/>
      <c r="D3826" s="10"/>
    </row>
    <row r="3827" spans="3:4">
      <c r="C3827" s="10"/>
      <c r="D3827" s="10"/>
    </row>
    <row r="3828" spans="3:4">
      <c r="C3828" s="10"/>
      <c r="D3828" s="10"/>
    </row>
    <row r="3829" spans="3:4">
      <c r="C3829" s="10"/>
      <c r="D3829" s="10"/>
    </row>
    <row r="3830" spans="3:4">
      <c r="C3830" s="10"/>
      <c r="D3830" s="10"/>
    </row>
    <row r="3831" spans="3:4">
      <c r="C3831" s="10"/>
      <c r="D3831" s="10"/>
    </row>
    <row r="3832" spans="3:4">
      <c r="C3832" s="10"/>
      <c r="D3832" s="10"/>
    </row>
    <row r="3833" spans="3:4">
      <c r="C3833" s="10"/>
      <c r="D3833" s="10"/>
    </row>
    <row r="3834" spans="3:4">
      <c r="C3834" s="10"/>
      <c r="D3834" s="10"/>
    </row>
    <row r="3835" spans="3:4">
      <c r="C3835" s="10"/>
      <c r="D3835" s="10"/>
    </row>
    <row r="3836" spans="3:4">
      <c r="C3836" s="10"/>
      <c r="D3836" s="10"/>
    </row>
    <row r="3837" spans="3:4">
      <c r="C3837" s="10"/>
      <c r="D3837" s="10"/>
    </row>
    <row r="3838" spans="3:4">
      <c r="C3838" s="10"/>
      <c r="D3838" s="10"/>
    </row>
    <row r="3839" spans="3:4">
      <c r="C3839" s="10"/>
      <c r="D3839" s="10"/>
    </row>
    <row r="3840" spans="3:4">
      <c r="C3840" s="10"/>
      <c r="D3840" s="10"/>
    </row>
    <row r="3841" spans="3:4">
      <c r="C3841" s="10"/>
      <c r="D3841" s="10"/>
    </row>
    <row r="3842" spans="3:4">
      <c r="C3842" s="10"/>
      <c r="D3842" s="10"/>
    </row>
    <row r="3843" spans="3:4">
      <c r="C3843" s="10"/>
      <c r="D3843" s="10"/>
    </row>
    <row r="3844" spans="3:4">
      <c r="C3844" s="10"/>
      <c r="D3844" s="10"/>
    </row>
    <row r="3845" spans="3:4">
      <c r="C3845" s="10"/>
      <c r="D3845" s="10"/>
    </row>
    <row r="3846" spans="3:4">
      <c r="C3846" s="10"/>
      <c r="D3846" s="10"/>
    </row>
    <row r="3847" spans="3:4">
      <c r="C3847" s="10"/>
      <c r="D3847" s="10"/>
    </row>
    <row r="3848" spans="3:4">
      <c r="C3848" s="10"/>
      <c r="D3848" s="10"/>
    </row>
    <row r="3849" spans="3:4">
      <c r="C3849" s="10"/>
      <c r="D3849" s="10"/>
    </row>
    <row r="3850" spans="3:4">
      <c r="C3850" s="10"/>
      <c r="D3850" s="10"/>
    </row>
    <row r="3851" spans="3:4">
      <c r="C3851" s="10"/>
      <c r="D3851" s="10"/>
    </row>
    <row r="3852" spans="3:4">
      <c r="C3852" s="10"/>
      <c r="D3852" s="10"/>
    </row>
    <row r="3853" spans="3:4">
      <c r="C3853" s="10"/>
      <c r="D3853" s="10"/>
    </row>
    <row r="3854" spans="3:4">
      <c r="C3854" s="10"/>
      <c r="D3854" s="10"/>
    </row>
    <row r="3855" spans="3:4">
      <c r="C3855" s="10"/>
      <c r="D3855" s="10"/>
    </row>
    <row r="3856" spans="3:4">
      <c r="C3856" s="10"/>
      <c r="D3856" s="10"/>
    </row>
    <row r="3857" spans="3:4">
      <c r="C3857" s="10"/>
      <c r="D3857" s="10"/>
    </row>
    <row r="3858" spans="3:4">
      <c r="C3858" s="10"/>
      <c r="D3858" s="10"/>
    </row>
    <row r="3859" spans="3:4">
      <c r="C3859" s="10"/>
      <c r="D3859" s="10"/>
    </row>
    <row r="3860" spans="3:4">
      <c r="C3860" s="10"/>
      <c r="D3860" s="10"/>
    </row>
    <row r="3861" spans="3:4">
      <c r="C3861" s="10"/>
      <c r="D3861" s="10"/>
    </row>
    <row r="3862" spans="3:4">
      <c r="C3862" s="10"/>
      <c r="D3862" s="10"/>
    </row>
    <row r="3863" spans="3:4">
      <c r="C3863" s="10"/>
      <c r="D3863" s="10"/>
    </row>
    <row r="3864" spans="3:4">
      <c r="C3864" s="10"/>
      <c r="D3864" s="10"/>
    </row>
    <row r="3865" spans="3:4">
      <c r="C3865" s="10"/>
      <c r="D3865" s="10"/>
    </row>
    <row r="3866" spans="3:4">
      <c r="C3866" s="10"/>
      <c r="D3866" s="10"/>
    </row>
    <row r="3867" spans="3:4">
      <c r="C3867" s="10"/>
      <c r="D3867" s="10"/>
    </row>
    <row r="3868" spans="3:4">
      <c r="C3868" s="10"/>
      <c r="D3868" s="10"/>
    </row>
    <row r="3869" spans="3:4">
      <c r="C3869" s="10"/>
      <c r="D3869" s="10"/>
    </row>
    <row r="3870" spans="3:4">
      <c r="C3870" s="10"/>
      <c r="D3870" s="10"/>
    </row>
    <row r="3871" spans="3:4">
      <c r="C3871" s="10"/>
      <c r="D3871" s="10"/>
    </row>
    <row r="3872" spans="3:4">
      <c r="C3872" s="10"/>
      <c r="D3872" s="10"/>
    </row>
    <row r="3873" spans="3:4">
      <c r="C3873" s="10"/>
      <c r="D3873" s="10"/>
    </row>
    <row r="3874" spans="3:4">
      <c r="C3874" s="10"/>
      <c r="D3874" s="10"/>
    </row>
    <row r="3875" spans="3:4">
      <c r="C3875" s="10"/>
      <c r="D3875" s="10"/>
    </row>
    <row r="3876" spans="3:4">
      <c r="C3876" s="10"/>
      <c r="D3876" s="10"/>
    </row>
    <row r="3877" spans="3:4">
      <c r="C3877" s="10"/>
      <c r="D3877" s="10"/>
    </row>
    <row r="3878" spans="3:4">
      <c r="C3878" s="10"/>
      <c r="D3878" s="10"/>
    </row>
    <row r="3879" spans="3:4">
      <c r="C3879" s="10"/>
      <c r="D3879" s="10"/>
    </row>
    <row r="3880" spans="3:4">
      <c r="C3880" s="10"/>
      <c r="D3880" s="10"/>
    </row>
    <row r="3881" spans="3:4">
      <c r="C3881" s="10"/>
      <c r="D3881" s="10"/>
    </row>
    <row r="3882" spans="3:4">
      <c r="C3882" s="10"/>
      <c r="D3882" s="10"/>
    </row>
    <row r="3883" spans="3:4">
      <c r="C3883" s="10"/>
      <c r="D3883" s="10"/>
    </row>
    <row r="3884" spans="3:4">
      <c r="C3884" s="10"/>
      <c r="D3884" s="10"/>
    </row>
    <row r="3885" spans="3:4">
      <c r="C3885" s="10"/>
      <c r="D3885" s="10"/>
    </row>
    <row r="3886" spans="3:4">
      <c r="C3886" s="10"/>
      <c r="D3886" s="10"/>
    </row>
    <row r="3887" spans="3:4">
      <c r="C3887" s="10"/>
      <c r="D3887" s="10"/>
    </row>
    <row r="3888" spans="3:4">
      <c r="C3888" s="10"/>
      <c r="D3888" s="10"/>
    </row>
    <row r="3889" spans="3:4">
      <c r="C3889" s="10"/>
      <c r="D3889" s="10"/>
    </row>
    <row r="3890" spans="3:4">
      <c r="C3890" s="10"/>
      <c r="D3890" s="10"/>
    </row>
    <row r="3891" spans="3:4">
      <c r="C3891" s="10"/>
      <c r="D3891" s="10"/>
    </row>
    <row r="3892" spans="3:4">
      <c r="C3892" s="10"/>
      <c r="D3892" s="10"/>
    </row>
    <row r="3893" spans="3:4">
      <c r="C3893" s="10"/>
      <c r="D3893" s="10"/>
    </row>
    <row r="3894" spans="3:4">
      <c r="C3894" s="10"/>
      <c r="D3894" s="10"/>
    </row>
    <row r="3895" spans="3:4">
      <c r="C3895" s="10"/>
      <c r="D3895" s="10"/>
    </row>
    <row r="3896" spans="3:4">
      <c r="C3896" s="10"/>
      <c r="D3896" s="10"/>
    </row>
    <row r="3897" spans="3:4">
      <c r="C3897" s="10"/>
      <c r="D3897" s="10"/>
    </row>
    <row r="3898" spans="3:4">
      <c r="C3898" s="10"/>
      <c r="D3898" s="10"/>
    </row>
    <row r="3899" spans="3:4">
      <c r="C3899" s="10"/>
      <c r="D3899" s="10"/>
    </row>
    <row r="3900" spans="3:4">
      <c r="C3900" s="10"/>
      <c r="D3900" s="10"/>
    </row>
    <row r="3901" spans="3:4">
      <c r="C3901" s="10"/>
      <c r="D3901" s="10"/>
    </row>
    <row r="3902" spans="3:4">
      <c r="C3902" s="10"/>
      <c r="D3902" s="10"/>
    </row>
    <row r="3903" spans="3:4">
      <c r="C3903" s="10"/>
      <c r="D3903" s="10"/>
    </row>
    <row r="3904" spans="3:4">
      <c r="C3904" s="10"/>
      <c r="D3904" s="10"/>
    </row>
    <row r="3905" spans="3:4">
      <c r="C3905" s="10"/>
      <c r="D3905" s="10"/>
    </row>
    <row r="3906" spans="3:4">
      <c r="C3906" s="10"/>
      <c r="D3906" s="10"/>
    </row>
    <row r="3907" spans="3:4">
      <c r="C3907" s="10"/>
      <c r="D3907" s="10"/>
    </row>
    <row r="3908" spans="3:4">
      <c r="C3908" s="10"/>
      <c r="D3908" s="10"/>
    </row>
    <row r="3909" spans="3:4">
      <c r="C3909" s="10"/>
      <c r="D3909" s="10"/>
    </row>
    <row r="3910" spans="3:4">
      <c r="C3910" s="10"/>
      <c r="D3910" s="10"/>
    </row>
    <row r="3911" spans="3:4">
      <c r="C3911" s="10"/>
      <c r="D3911" s="10"/>
    </row>
    <row r="3912" spans="3:4">
      <c r="C3912" s="10"/>
      <c r="D3912" s="10"/>
    </row>
    <row r="3913" spans="3:4">
      <c r="C3913" s="10"/>
      <c r="D3913" s="10"/>
    </row>
    <row r="3914" spans="3:4">
      <c r="C3914" s="10"/>
      <c r="D3914" s="10"/>
    </row>
    <row r="3915" spans="3:4">
      <c r="C3915" s="10"/>
      <c r="D3915" s="10"/>
    </row>
    <row r="3916" spans="3:4">
      <c r="C3916" s="10"/>
      <c r="D3916" s="10"/>
    </row>
    <row r="3917" spans="3:4">
      <c r="C3917" s="10"/>
      <c r="D3917" s="10"/>
    </row>
    <row r="3918" spans="3:4">
      <c r="C3918" s="10"/>
      <c r="D3918" s="10"/>
    </row>
    <row r="3919" spans="3:4">
      <c r="C3919" s="10"/>
      <c r="D3919" s="10"/>
    </row>
    <row r="3920" spans="3:4">
      <c r="C3920" s="10"/>
      <c r="D3920" s="10"/>
    </row>
    <row r="3921" spans="3:4">
      <c r="C3921" s="10"/>
      <c r="D3921" s="10"/>
    </row>
    <row r="3922" spans="3:4">
      <c r="C3922" s="10"/>
      <c r="D3922" s="10"/>
    </row>
    <row r="3923" spans="3:4">
      <c r="C3923" s="10"/>
      <c r="D3923" s="10"/>
    </row>
    <row r="3924" spans="3:4">
      <c r="C3924" s="10"/>
      <c r="D3924" s="10"/>
    </row>
    <row r="3925" spans="3:4">
      <c r="C3925" s="10"/>
      <c r="D3925" s="10"/>
    </row>
    <row r="3926" spans="3:4">
      <c r="C3926" s="10"/>
      <c r="D3926" s="10"/>
    </row>
    <row r="3927" spans="3:4">
      <c r="C3927" s="10"/>
      <c r="D3927" s="10"/>
    </row>
    <row r="3928" spans="3:4">
      <c r="C3928" s="10"/>
      <c r="D3928" s="10"/>
    </row>
    <row r="3929" spans="3:4">
      <c r="C3929" s="10"/>
      <c r="D3929" s="10"/>
    </row>
    <row r="3930" spans="3:4">
      <c r="C3930" s="10"/>
      <c r="D3930" s="10"/>
    </row>
    <row r="3931" spans="3:4">
      <c r="C3931" s="10"/>
      <c r="D3931" s="10"/>
    </row>
    <row r="3932" spans="3:4">
      <c r="C3932" s="10"/>
      <c r="D3932" s="10"/>
    </row>
    <row r="3933" spans="3:4">
      <c r="C3933" s="10"/>
      <c r="D3933" s="10"/>
    </row>
    <row r="3934" spans="3:4">
      <c r="C3934" s="10"/>
      <c r="D3934" s="10"/>
    </row>
    <row r="3935" spans="3:4">
      <c r="C3935" s="10"/>
      <c r="D3935" s="10"/>
    </row>
    <row r="3936" spans="3:4">
      <c r="C3936" s="10"/>
      <c r="D3936" s="10"/>
    </row>
    <row r="3937" spans="3:4">
      <c r="C3937" s="10"/>
      <c r="D3937" s="10"/>
    </row>
    <row r="3938" spans="3:4">
      <c r="C3938" s="10"/>
      <c r="D3938" s="10"/>
    </row>
    <row r="3939" spans="3:4">
      <c r="C3939" s="10"/>
      <c r="D3939" s="10"/>
    </row>
    <row r="3940" spans="3:4">
      <c r="C3940" s="10"/>
      <c r="D3940" s="10"/>
    </row>
    <row r="3941" spans="3:4">
      <c r="C3941" s="10"/>
      <c r="D3941" s="10"/>
    </row>
    <row r="3942" spans="3:4">
      <c r="C3942" s="10"/>
      <c r="D3942" s="10"/>
    </row>
    <row r="3943" spans="3:4">
      <c r="C3943" s="10"/>
      <c r="D3943" s="10"/>
    </row>
    <row r="3944" spans="3:4">
      <c r="C3944" s="10"/>
      <c r="D3944" s="10"/>
    </row>
    <row r="3945" spans="3:4">
      <c r="C3945" s="10"/>
      <c r="D3945" s="10"/>
    </row>
    <row r="3946" spans="3:4">
      <c r="C3946" s="10"/>
      <c r="D3946" s="10"/>
    </row>
    <row r="3947" spans="3:4">
      <c r="C3947" s="10"/>
      <c r="D3947" s="10"/>
    </row>
    <row r="3948" spans="3:4">
      <c r="C3948" s="10"/>
      <c r="D3948" s="10"/>
    </row>
    <row r="3949" spans="3:4">
      <c r="C3949" s="10"/>
      <c r="D3949" s="10"/>
    </row>
    <row r="3950" spans="3:4">
      <c r="C3950" s="10"/>
      <c r="D3950" s="10"/>
    </row>
    <row r="3951" spans="3:4">
      <c r="C3951" s="10"/>
      <c r="D3951" s="10"/>
    </row>
    <row r="3952" spans="3:4">
      <c r="C3952" s="10"/>
      <c r="D3952" s="10"/>
    </row>
    <row r="3953" spans="3:4">
      <c r="C3953" s="10"/>
      <c r="D3953" s="10"/>
    </row>
    <row r="3954" spans="3:4">
      <c r="C3954" s="10"/>
      <c r="D3954" s="10"/>
    </row>
    <row r="3955" spans="3:4">
      <c r="C3955" s="10"/>
      <c r="D3955" s="10"/>
    </row>
    <row r="3956" spans="3:4">
      <c r="C3956" s="10"/>
      <c r="D3956" s="10"/>
    </row>
    <row r="3957" spans="3:4">
      <c r="C3957" s="10"/>
      <c r="D3957" s="10"/>
    </row>
    <row r="3958" spans="3:4">
      <c r="C3958" s="10"/>
      <c r="D3958" s="10"/>
    </row>
    <row r="3959" spans="3:4">
      <c r="C3959" s="10"/>
      <c r="D3959" s="10"/>
    </row>
    <row r="3960" spans="3:4">
      <c r="C3960" s="10"/>
      <c r="D3960" s="10"/>
    </row>
    <row r="3961" spans="3:4">
      <c r="C3961" s="10"/>
      <c r="D3961" s="10"/>
    </row>
    <row r="3962" spans="3:4">
      <c r="C3962" s="10"/>
      <c r="D3962" s="10"/>
    </row>
    <row r="3963" spans="3:4">
      <c r="C3963" s="10"/>
      <c r="D3963" s="10"/>
    </row>
    <row r="3964" spans="3:4">
      <c r="C3964" s="10"/>
      <c r="D3964" s="10"/>
    </row>
    <row r="3965" spans="3:4">
      <c r="C3965" s="10"/>
      <c r="D3965" s="10"/>
    </row>
    <row r="3966" spans="3:4">
      <c r="C3966" s="10"/>
      <c r="D3966" s="10"/>
    </row>
    <row r="3967" spans="3:4">
      <c r="C3967" s="10"/>
      <c r="D3967" s="10"/>
    </row>
    <row r="3968" spans="3:4">
      <c r="C3968" s="10"/>
      <c r="D3968" s="10"/>
    </row>
    <row r="3969" spans="3:4">
      <c r="C3969" s="10"/>
      <c r="D3969" s="10"/>
    </row>
    <row r="3970" spans="3:4">
      <c r="C3970" s="10"/>
      <c r="D3970" s="10"/>
    </row>
    <row r="3971" spans="3:4">
      <c r="C3971" s="10"/>
      <c r="D3971" s="10"/>
    </row>
    <row r="3972" spans="3:4">
      <c r="C3972" s="10"/>
      <c r="D3972" s="10"/>
    </row>
    <row r="3973" spans="3:4">
      <c r="C3973" s="10"/>
      <c r="D3973" s="10"/>
    </row>
    <row r="3974" spans="3:4">
      <c r="C3974" s="10"/>
      <c r="D3974" s="10"/>
    </row>
    <row r="3975" spans="3:4">
      <c r="C3975" s="10"/>
      <c r="D3975" s="10"/>
    </row>
    <row r="3976" spans="3:4">
      <c r="C3976" s="10"/>
      <c r="D3976" s="10"/>
    </row>
    <row r="3977" spans="3:4">
      <c r="C3977" s="10"/>
      <c r="D3977" s="10"/>
    </row>
    <row r="3978" spans="3:4">
      <c r="C3978" s="10"/>
      <c r="D3978" s="10"/>
    </row>
    <row r="3979" spans="3:4">
      <c r="C3979" s="10"/>
      <c r="D3979" s="10"/>
    </row>
    <row r="3980" spans="3:4">
      <c r="C3980" s="10"/>
      <c r="D3980" s="10"/>
    </row>
    <row r="3981" spans="3:4">
      <c r="C3981" s="10"/>
      <c r="D3981" s="10"/>
    </row>
    <row r="3982" spans="3:4">
      <c r="C3982" s="10"/>
      <c r="D3982" s="10"/>
    </row>
    <row r="3983" spans="3:4">
      <c r="C3983" s="10"/>
      <c r="D3983" s="10"/>
    </row>
    <row r="3984" spans="3:4">
      <c r="C3984" s="10"/>
      <c r="D3984" s="10"/>
    </row>
    <row r="3985" spans="3:4">
      <c r="C3985" s="10"/>
      <c r="D3985" s="10"/>
    </row>
    <row r="3986" spans="3:4">
      <c r="C3986" s="10"/>
      <c r="D3986" s="10"/>
    </row>
    <row r="3987" spans="3:4">
      <c r="C3987" s="10"/>
      <c r="D3987" s="10"/>
    </row>
    <row r="3988" spans="3:4">
      <c r="C3988" s="10"/>
      <c r="D3988" s="10"/>
    </row>
    <row r="3989" spans="3:4">
      <c r="C3989" s="10"/>
      <c r="D3989" s="10"/>
    </row>
    <row r="3990" spans="3:4">
      <c r="C3990" s="10"/>
      <c r="D3990" s="10"/>
    </row>
    <row r="3991" spans="3:4">
      <c r="C3991" s="10"/>
      <c r="D3991" s="10"/>
    </row>
    <row r="3992" spans="3:4">
      <c r="C3992" s="10"/>
      <c r="D3992" s="10"/>
    </row>
    <row r="3993" spans="3:4">
      <c r="C3993" s="10"/>
      <c r="D3993" s="10"/>
    </row>
    <row r="3994" spans="3:4">
      <c r="C3994" s="10"/>
      <c r="D3994" s="10"/>
    </row>
    <row r="3995" spans="3:4">
      <c r="C3995" s="10"/>
      <c r="D3995" s="10"/>
    </row>
    <row r="3996" spans="3:4">
      <c r="C3996" s="10"/>
      <c r="D3996" s="10"/>
    </row>
    <row r="3997" spans="3:4">
      <c r="C3997" s="10"/>
      <c r="D3997" s="10"/>
    </row>
    <row r="3998" spans="3:4">
      <c r="C3998" s="10"/>
      <c r="D3998" s="10"/>
    </row>
    <row r="3999" spans="3:4">
      <c r="C3999" s="10"/>
      <c r="D3999" s="10"/>
    </row>
    <row r="4000" spans="3:4">
      <c r="C4000" s="10"/>
      <c r="D4000" s="10"/>
    </row>
    <row r="4001" spans="3:4">
      <c r="C4001" s="10"/>
      <c r="D4001" s="10"/>
    </row>
    <row r="4002" spans="3:4">
      <c r="C4002" s="10"/>
      <c r="D4002" s="10"/>
    </row>
    <row r="4003" spans="3:4">
      <c r="C4003" s="10"/>
      <c r="D4003" s="10"/>
    </row>
    <row r="4004" spans="3:4">
      <c r="C4004" s="10"/>
      <c r="D4004" s="10"/>
    </row>
    <row r="4005" spans="3:4">
      <c r="C4005" s="10"/>
      <c r="D4005" s="10"/>
    </row>
    <row r="4006" spans="3:4">
      <c r="C4006" s="10"/>
      <c r="D4006" s="10"/>
    </row>
    <row r="4007" spans="3:4">
      <c r="C4007" s="10"/>
      <c r="D4007" s="10"/>
    </row>
    <row r="4008" spans="3:4">
      <c r="C4008" s="10"/>
      <c r="D4008" s="10"/>
    </row>
    <row r="4009" spans="3:4">
      <c r="C4009" s="10"/>
      <c r="D4009" s="10"/>
    </row>
    <row r="4010" spans="3:4">
      <c r="C4010" s="10"/>
      <c r="D4010" s="10"/>
    </row>
    <row r="4011" spans="3:4">
      <c r="C4011" s="10"/>
      <c r="D4011" s="10"/>
    </row>
    <row r="4012" spans="3:4">
      <c r="C4012" s="10"/>
      <c r="D4012" s="10"/>
    </row>
    <row r="4013" spans="3:4">
      <c r="C4013" s="10"/>
      <c r="D4013" s="10"/>
    </row>
    <row r="4014" spans="3:4">
      <c r="C4014" s="10"/>
      <c r="D4014" s="10"/>
    </row>
    <row r="4015" spans="3:4">
      <c r="C4015" s="10"/>
      <c r="D4015" s="10"/>
    </row>
    <row r="4016" spans="3:4">
      <c r="C4016" s="10"/>
      <c r="D4016" s="10"/>
    </row>
    <row r="4017" spans="3:4">
      <c r="C4017" s="10"/>
      <c r="D4017" s="10"/>
    </row>
    <row r="4018" spans="3:4">
      <c r="C4018" s="10"/>
      <c r="D4018" s="10"/>
    </row>
    <row r="4019" spans="3:4">
      <c r="C4019" s="10"/>
      <c r="D4019" s="10"/>
    </row>
    <row r="4020" spans="3:4">
      <c r="C4020" s="10"/>
      <c r="D4020" s="10"/>
    </row>
    <row r="4021" spans="3:4">
      <c r="C4021" s="10"/>
      <c r="D4021" s="10"/>
    </row>
    <row r="4022" spans="3:4">
      <c r="C4022" s="10"/>
      <c r="D4022" s="10"/>
    </row>
    <row r="4023" spans="3:4">
      <c r="C4023" s="10"/>
      <c r="D4023" s="10"/>
    </row>
    <row r="4024" spans="3:4">
      <c r="C4024" s="10"/>
      <c r="D4024" s="10"/>
    </row>
    <row r="4025" spans="3:4">
      <c r="C4025" s="10"/>
      <c r="D4025" s="10"/>
    </row>
    <row r="4026" spans="3:4">
      <c r="C4026" s="10"/>
      <c r="D4026" s="10"/>
    </row>
    <row r="4027" spans="3:4">
      <c r="C4027" s="10"/>
      <c r="D4027" s="10"/>
    </row>
    <row r="4028" spans="3:4">
      <c r="C4028" s="10"/>
      <c r="D4028" s="10"/>
    </row>
    <row r="4029" spans="3:4">
      <c r="C4029" s="10"/>
      <c r="D4029" s="10"/>
    </row>
    <row r="4030" spans="3:4">
      <c r="C4030" s="10"/>
      <c r="D4030" s="10"/>
    </row>
    <row r="4031" spans="3:4">
      <c r="C4031" s="10"/>
      <c r="D4031" s="10"/>
    </row>
    <row r="4032" spans="3:4">
      <c r="C4032" s="10"/>
      <c r="D4032" s="10"/>
    </row>
    <row r="4033" spans="3:4">
      <c r="C4033" s="10"/>
      <c r="D4033" s="10"/>
    </row>
    <row r="4034" spans="3:4">
      <c r="C4034" s="10"/>
      <c r="D4034" s="10"/>
    </row>
    <row r="4035" spans="3:4">
      <c r="C4035" s="10"/>
      <c r="D4035" s="10"/>
    </row>
    <row r="4036" spans="3:4">
      <c r="C4036" s="10"/>
      <c r="D4036" s="10"/>
    </row>
    <row r="4037" spans="3:4">
      <c r="C4037" s="10"/>
      <c r="D4037" s="10"/>
    </row>
    <row r="4038" spans="3:4">
      <c r="C4038" s="10"/>
      <c r="D4038" s="10"/>
    </row>
    <row r="4039" spans="3:4">
      <c r="C4039" s="10"/>
      <c r="D4039" s="10"/>
    </row>
    <row r="4040" spans="3:4">
      <c r="C4040" s="10"/>
      <c r="D4040" s="10"/>
    </row>
    <row r="4041" spans="3:4">
      <c r="C4041" s="10"/>
      <c r="D4041" s="10"/>
    </row>
    <row r="4042" spans="3:4">
      <c r="C4042" s="10"/>
      <c r="D4042" s="10"/>
    </row>
    <row r="4043" spans="3:4">
      <c r="C4043" s="10"/>
      <c r="D4043" s="10"/>
    </row>
    <row r="4044" spans="3:4">
      <c r="C4044" s="10"/>
      <c r="D4044" s="10"/>
    </row>
    <row r="4045" spans="3:4">
      <c r="C4045" s="10"/>
      <c r="D4045" s="10"/>
    </row>
    <row r="4046" spans="3:4">
      <c r="C4046" s="10"/>
      <c r="D4046" s="10"/>
    </row>
    <row r="4047" spans="3:4">
      <c r="C4047" s="10"/>
      <c r="D4047" s="10"/>
    </row>
    <row r="4048" spans="3:4">
      <c r="C4048" s="10"/>
      <c r="D4048" s="10"/>
    </row>
    <row r="4049" spans="3:4">
      <c r="C4049" s="10"/>
      <c r="D4049" s="10"/>
    </row>
    <row r="4050" spans="3:4">
      <c r="C4050" s="10"/>
      <c r="D4050" s="10"/>
    </row>
    <row r="4051" spans="3:4">
      <c r="C4051" s="10"/>
      <c r="D4051" s="10"/>
    </row>
    <row r="4052" spans="3:4">
      <c r="C4052" s="10"/>
      <c r="D4052" s="10"/>
    </row>
    <row r="4053" spans="3:4">
      <c r="C4053" s="10"/>
      <c r="D4053" s="10"/>
    </row>
    <row r="4054" spans="3:4">
      <c r="C4054" s="10"/>
      <c r="D4054" s="10"/>
    </row>
    <row r="4055" spans="3:4">
      <c r="C4055" s="10"/>
      <c r="D4055" s="10"/>
    </row>
    <row r="4056" spans="3:4">
      <c r="C4056" s="10"/>
      <c r="D4056" s="10"/>
    </row>
    <row r="4057" spans="3:4">
      <c r="C4057" s="10"/>
      <c r="D4057" s="10"/>
    </row>
    <row r="4058" spans="3:4">
      <c r="C4058" s="10"/>
      <c r="D4058" s="10"/>
    </row>
    <row r="4059" spans="3:4">
      <c r="C4059" s="10"/>
      <c r="D4059" s="10"/>
    </row>
    <row r="4060" spans="3:4">
      <c r="C4060" s="10"/>
      <c r="D4060" s="10"/>
    </row>
    <row r="4061" spans="3:4">
      <c r="C4061" s="10"/>
      <c r="D4061" s="10"/>
    </row>
    <row r="4062" spans="3:4">
      <c r="C4062" s="10"/>
      <c r="D4062" s="10"/>
    </row>
    <row r="4063" spans="3:4">
      <c r="C4063" s="10"/>
      <c r="D4063" s="10"/>
    </row>
    <row r="4064" spans="3:4">
      <c r="C4064" s="10"/>
      <c r="D4064" s="10"/>
    </row>
    <row r="4065" spans="3:4">
      <c r="C4065" s="10"/>
      <c r="D4065" s="10"/>
    </row>
    <row r="4066" spans="3:4">
      <c r="C4066" s="10"/>
      <c r="D4066" s="10"/>
    </row>
    <row r="4067" spans="3:4">
      <c r="C4067" s="10"/>
      <c r="D4067" s="10"/>
    </row>
    <row r="4068" spans="3:4">
      <c r="C4068" s="10"/>
      <c r="D4068" s="10"/>
    </row>
    <row r="4069" spans="3:4">
      <c r="C4069" s="10"/>
      <c r="D4069" s="10"/>
    </row>
    <row r="4070" spans="3:4">
      <c r="C4070" s="10"/>
      <c r="D4070" s="10"/>
    </row>
    <row r="4071" spans="3:4">
      <c r="C4071" s="10"/>
      <c r="D4071" s="10"/>
    </row>
    <row r="4072" spans="3:4">
      <c r="C4072" s="10"/>
      <c r="D4072" s="10"/>
    </row>
    <row r="4073" spans="3:4">
      <c r="C4073" s="10"/>
      <c r="D4073" s="10"/>
    </row>
    <row r="4074" spans="3:4">
      <c r="C4074" s="10"/>
      <c r="D4074" s="10"/>
    </row>
    <row r="4075" spans="3:4">
      <c r="C4075" s="10"/>
      <c r="D4075" s="10"/>
    </row>
    <row r="4076" spans="3:4">
      <c r="C4076" s="10"/>
      <c r="D4076" s="10"/>
    </row>
    <row r="4077" spans="3:4">
      <c r="C4077" s="10"/>
      <c r="D4077" s="10"/>
    </row>
    <row r="4078" spans="3:4">
      <c r="C4078" s="10"/>
      <c r="D4078" s="10"/>
    </row>
    <row r="4079" spans="3:4">
      <c r="C4079" s="10"/>
      <c r="D4079" s="10"/>
    </row>
    <row r="4080" spans="3:4">
      <c r="C4080" s="10"/>
      <c r="D4080" s="10"/>
    </row>
    <row r="4081" spans="3:4">
      <c r="C4081" s="10"/>
      <c r="D4081" s="10"/>
    </row>
    <row r="4082" spans="3:4">
      <c r="C4082" s="10"/>
      <c r="D4082" s="10"/>
    </row>
    <row r="4083" spans="3:4">
      <c r="C4083" s="10"/>
      <c r="D4083" s="10"/>
    </row>
    <row r="4084" spans="3:4">
      <c r="C4084" s="10"/>
      <c r="D4084" s="10"/>
    </row>
    <row r="4085" spans="3:4">
      <c r="C4085" s="10"/>
      <c r="D4085" s="10"/>
    </row>
    <row r="4086" spans="3:4">
      <c r="C4086" s="10"/>
      <c r="D4086" s="10"/>
    </row>
    <row r="4087" spans="3:4">
      <c r="C4087" s="10"/>
      <c r="D4087" s="10"/>
    </row>
    <row r="4088" spans="3:4">
      <c r="C4088" s="10"/>
      <c r="D4088" s="10"/>
    </row>
    <row r="4089" spans="3:4">
      <c r="C4089" s="10"/>
      <c r="D4089" s="10"/>
    </row>
    <row r="4090" spans="3:4">
      <c r="C4090" s="10"/>
      <c r="D4090" s="10"/>
    </row>
    <row r="4091" spans="3:4">
      <c r="C4091" s="10"/>
      <c r="D4091" s="10"/>
    </row>
    <row r="4092" spans="3:4">
      <c r="C4092" s="10"/>
      <c r="D4092" s="10"/>
    </row>
    <row r="4093" spans="3:4">
      <c r="C4093" s="10"/>
      <c r="D4093" s="10"/>
    </row>
    <row r="4094" spans="3:4">
      <c r="C4094" s="10"/>
      <c r="D4094" s="10"/>
    </row>
    <row r="4095" spans="3:4">
      <c r="C4095" s="10"/>
      <c r="D4095" s="10"/>
    </row>
    <row r="4096" spans="3:4">
      <c r="C4096" s="10"/>
      <c r="D4096" s="10"/>
    </row>
    <row r="4097" spans="3:4">
      <c r="C4097" s="10"/>
      <c r="D4097" s="10"/>
    </row>
    <row r="4098" spans="3:4">
      <c r="C4098" s="10"/>
      <c r="D4098" s="10"/>
    </row>
    <row r="4099" spans="3:4">
      <c r="C4099" s="10"/>
      <c r="D4099" s="10"/>
    </row>
    <row r="4100" spans="3:4">
      <c r="C4100" s="10"/>
      <c r="D4100" s="10"/>
    </row>
    <row r="4101" spans="3:4">
      <c r="C4101" s="10"/>
      <c r="D4101" s="10"/>
    </row>
    <row r="4102" spans="3:4">
      <c r="C4102" s="10"/>
      <c r="D4102" s="10"/>
    </row>
    <row r="4103" spans="3:4">
      <c r="C4103" s="10"/>
      <c r="D4103" s="10"/>
    </row>
    <row r="4104" spans="3:4">
      <c r="C4104" s="10"/>
      <c r="D4104" s="10"/>
    </row>
    <row r="4105" spans="3:4">
      <c r="C4105" s="10"/>
      <c r="D4105" s="10"/>
    </row>
    <row r="4106" spans="3:4">
      <c r="C4106" s="10"/>
      <c r="D4106" s="10"/>
    </row>
    <row r="4107" spans="3:4">
      <c r="C4107" s="10"/>
      <c r="D4107" s="10"/>
    </row>
    <row r="4108" spans="3:4">
      <c r="C4108" s="10"/>
      <c r="D4108" s="10"/>
    </row>
    <row r="4109" spans="3:4">
      <c r="C4109" s="10"/>
      <c r="D4109" s="10"/>
    </row>
    <row r="4110" spans="3:4">
      <c r="C4110" s="10"/>
      <c r="D4110" s="10"/>
    </row>
    <row r="4111" spans="3:4">
      <c r="C4111" s="10"/>
      <c r="D4111" s="10"/>
    </row>
    <row r="4112" spans="3:4">
      <c r="C4112" s="10"/>
      <c r="D4112" s="10"/>
    </row>
    <row r="4113" spans="3:4">
      <c r="C4113" s="10"/>
      <c r="D4113" s="10"/>
    </row>
    <row r="4114" spans="3:4">
      <c r="C4114" s="10"/>
      <c r="D4114" s="10"/>
    </row>
    <row r="4115" spans="3:4">
      <c r="C4115" s="10"/>
      <c r="D4115" s="10"/>
    </row>
    <row r="4116" spans="3:4">
      <c r="C4116" s="10"/>
      <c r="D4116" s="10"/>
    </row>
    <row r="4117" spans="3:4">
      <c r="C4117" s="10"/>
      <c r="D4117" s="10"/>
    </row>
    <row r="4118" spans="3:4">
      <c r="C4118" s="10"/>
      <c r="D4118" s="10"/>
    </row>
    <row r="4119" spans="3:4">
      <c r="C4119" s="10"/>
      <c r="D4119" s="10"/>
    </row>
    <row r="4120" spans="3:4">
      <c r="C4120" s="10"/>
      <c r="D4120" s="10"/>
    </row>
    <row r="4121" spans="3:4">
      <c r="C4121" s="10"/>
      <c r="D4121" s="10"/>
    </row>
    <row r="4122" spans="3:4">
      <c r="C4122" s="10"/>
      <c r="D4122" s="10"/>
    </row>
    <row r="4123" spans="3:4">
      <c r="C4123" s="10"/>
      <c r="D4123" s="10"/>
    </row>
    <row r="4124" spans="3:4">
      <c r="C4124" s="10"/>
      <c r="D4124" s="10"/>
    </row>
    <row r="4125" spans="3:4">
      <c r="C4125" s="10"/>
      <c r="D4125" s="10"/>
    </row>
    <row r="4126" spans="3:4">
      <c r="C4126" s="10"/>
      <c r="D4126" s="10"/>
    </row>
    <row r="4127" spans="3:4">
      <c r="C4127" s="10"/>
      <c r="D4127" s="10"/>
    </row>
    <row r="4128" spans="3:4">
      <c r="C4128" s="10"/>
      <c r="D4128" s="10"/>
    </row>
    <row r="4129" spans="3:4">
      <c r="C4129" s="10"/>
      <c r="D4129" s="10"/>
    </row>
    <row r="4130" spans="3:4">
      <c r="C4130" s="10"/>
      <c r="D4130" s="10"/>
    </row>
    <row r="4131" spans="3:4">
      <c r="C4131" s="10"/>
      <c r="D4131" s="10"/>
    </row>
    <row r="4132" spans="3:4">
      <c r="C4132" s="10"/>
      <c r="D4132" s="10"/>
    </row>
    <row r="4133" spans="3:4">
      <c r="C4133" s="10"/>
      <c r="D4133" s="10"/>
    </row>
    <row r="4134" spans="3:4">
      <c r="C4134" s="10"/>
      <c r="D4134" s="10"/>
    </row>
    <row r="4135" spans="3:4">
      <c r="C4135" s="10"/>
      <c r="D4135" s="10"/>
    </row>
    <row r="4136" spans="3:4">
      <c r="C4136" s="10"/>
      <c r="D4136" s="10"/>
    </row>
    <row r="4137" spans="3:4">
      <c r="C4137" s="10"/>
      <c r="D4137" s="10"/>
    </row>
    <row r="4138" spans="3:4">
      <c r="C4138" s="10"/>
      <c r="D4138" s="10"/>
    </row>
    <row r="4139" spans="3:4">
      <c r="C4139" s="10"/>
      <c r="D4139" s="10"/>
    </row>
    <row r="4140" spans="3:4">
      <c r="C4140" s="10"/>
      <c r="D4140" s="10"/>
    </row>
    <row r="4141" spans="3:4">
      <c r="C4141" s="10"/>
      <c r="D4141" s="10"/>
    </row>
    <row r="4142" spans="3:4">
      <c r="C4142" s="10"/>
      <c r="D4142" s="10"/>
    </row>
    <row r="4143" spans="3:4">
      <c r="C4143" s="10"/>
      <c r="D4143" s="10"/>
    </row>
    <row r="4144" spans="3:4">
      <c r="C4144" s="10"/>
      <c r="D4144" s="10"/>
    </row>
    <row r="4145" spans="3:4">
      <c r="C4145" s="10"/>
      <c r="D4145" s="10"/>
    </row>
    <row r="4146" spans="3:4">
      <c r="C4146" s="10"/>
      <c r="D4146" s="10"/>
    </row>
    <row r="4147" spans="3:4">
      <c r="C4147" s="10"/>
      <c r="D4147" s="10"/>
    </row>
    <row r="4148" spans="3:4">
      <c r="C4148" s="10"/>
      <c r="D4148" s="10"/>
    </row>
    <row r="4149" spans="3:4">
      <c r="C4149" s="10"/>
      <c r="D4149" s="10"/>
    </row>
    <row r="4150" spans="3:4">
      <c r="C4150" s="10"/>
      <c r="D4150" s="10"/>
    </row>
    <row r="4151" spans="3:4">
      <c r="C4151" s="10"/>
      <c r="D4151" s="10"/>
    </row>
    <row r="4152" spans="3:4">
      <c r="C4152" s="10"/>
      <c r="D4152" s="10"/>
    </row>
    <row r="4153" spans="3:4">
      <c r="C4153" s="10"/>
      <c r="D4153" s="10"/>
    </row>
    <row r="4154" spans="3:4">
      <c r="C4154" s="10"/>
      <c r="D4154" s="10"/>
    </row>
    <row r="4155" spans="3:4">
      <c r="C4155" s="10"/>
      <c r="D4155" s="10"/>
    </row>
    <row r="4156" spans="3:4">
      <c r="C4156" s="10"/>
      <c r="D4156" s="10"/>
    </row>
    <row r="4157" spans="3:4">
      <c r="C4157" s="10"/>
      <c r="D4157" s="10"/>
    </row>
    <row r="4158" spans="3:4">
      <c r="C4158" s="10"/>
      <c r="D4158" s="10"/>
    </row>
    <row r="4159" spans="3:4">
      <c r="C4159" s="10"/>
      <c r="D4159" s="10"/>
    </row>
    <row r="4160" spans="3:4">
      <c r="C4160" s="10"/>
      <c r="D4160" s="10"/>
    </row>
    <row r="4161" spans="3:4">
      <c r="C4161" s="10"/>
      <c r="D4161" s="10"/>
    </row>
    <row r="4162" spans="3:4">
      <c r="C4162" s="10"/>
      <c r="D4162" s="10"/>
    </row>
    <row r="4163" spans="3:4">
      <c r="C4163" s="10"/>
      <c r="D4163" s="10"/>
    </row>
    <row r="4164" spans="3:4">
      <c r="C4164" s="10"/>
      <c r="D4164" s="10"/>
    </row>
    <row r="4165" spans="3:4">
      <c r="C4165" s="10"/>
      <c r="D4165" s="10"/>
    </row>
    <row r="4166" spans="3:4">
      <c r="C4166" s="10"/>
      <c r="D4166" s="10"/>
    </row>
    <row r="4167" spans="3:4">
      <c r="C4167" s="10"/>
      <c r="D4167" s="10"/>
    </row>
    <row r="4168" spans="3:4">
      <c r="C4168" s="10"/>
      <c r="D4168" s="10"/>
    </row>
    <row r="4169" spans="3:4">
      <c r="C4169" s="10"/>
      <c r="D4169" s="10"/>
    </row>
    <row r="4170" spans="3:4">
      <c r="C4170" s="10"/>
      <c r="D4170" s="10"/>
    </row>
    <row r="4171" spans="3:4">
      <c r="C4171" s="10"/>
      <c r="D4171" s="10"/>
    </row>
    <row r="4172" spans="3:4">
      <c r="C4172" s="10"/>
      <c r="D4172" s="10"/>
    </row>
    <row r="4173" spans="3:4">
      <c r="C4173" s="10"/>
      <c r="D4173" s="10"/>
    </row>
    <row r="4174" spans="3:4">
      <c r="C4174" s="10"/>
      <c r="D4174" s="10"/>
    </row>
    <row r="4175" spans="3:4">
      <c r="C4175" s="10"/>
      <c r="D4175" s="10"/>
    </row>
    <row r="4176" spans="3:4">
      <c r="C4176" s="10"/>
      <c r="D4176" s="10"/>
    </row>
    <row r="4177" spans="3:4">
      <c r="C4177" s="10"/>
      <c r="D4177" s="10"/>
    </row>
    <row r="4178" spans="3:4">
      <c r="C4178" s="10"/>
      <c r="D4178" s="10"/>
    </row>
    <row r="4179" spans="3:4">
      <c r="C4179" s="10"/>
      <c r="D4179" s="10"/>
    </row>
    <row r="4180" spans="3:4">
      <c r="C4180" s="10"/>
      <c r="D4180" s="10"/>
    </row>
    <row r="4181" spans="3:4">
      <c r="C4181" s="10"/>
      <c r="D4181" s="10"/>
    </row>
    <row r="4182" spans="3:4">
      <c r="C4182" s="10"/>
      <c r="D4182" s="10"/>
    </row>
    <row r="4183" spans="3:4">
      <c r="C4183" s="10"/>
      <c r="D4183" s="10"/>
    </row>
    <row r="4184" spans="3:4">
      <c r="C4184" s="10"/>
      <c r="D4184" s="10"/>
    </row>
    <row r="4185" spans="3:4">
      <c r="C4185" s="10"/>
      <c r="D4185" s="10"/>
    </row>
    <row r="4186" spans="3:4">
      <c r="C4186" s="10"/>
      <c r="D4186" s="10"/>
    </row>
    <row r="4187" spans="3:4">
      <c r="C4187" s="10"/>
      <c r="D4187" s="10"/>
    </row>
    <row r="4188" spans="3:4">
      <c r="C4188" s="10"/>
      <c r="D4188" s="10"/>
    </row>
    <row r="4189" spans="3:4">
      <c r="C4189" s="10"/>
      <c r="D4189" s="10"/>
    </row>
    <row r="4190" spans="3:4">
      <c r="C4190" s="10"/>
      <c r="D4190" s="10"/>
    </row>
    <row r="4191" spans="3:4">
      <c r="C4191" s="10"/>
      <c r="D4191" s="10"/>
    </row>
    <row r="4192" spans="3:4">
      <c r="C4192" s="10"/>
      <c r="D4192" s="10"/>
    </row>
    <row r="4193" spans="3:4">
      <c r="C4193" s="10"/>
      <c r="D4193" s="10"/>
    </row>
    <row r="4194" spans="3:4">
      <c r="C4194" s="10"/>
      <c r="D4194" s="10"/>
    </row>
    <row r="4195" spans="3:4">
      <c r="C4195" s="10"/>
      <c r="D4195" s="10"/>
    </row>
    <row r="4196" spans="3:4">
      <c r="C4196" s="10"/>
      <c r="D4196" s="10"/>
    </row>
    <row r="4197" spans="3:4">
      <c r="C4197" s="10"/>
      <c r="D4197" s="10"/>
    </row>
    <row r="4198" spans="3:4">
      <c r="C4198" s="10"/>
      <c r="D4198" s="10"/>
    </row>
    <row r="4199" spans="3:4">
      <c r="C4199" s="10"/>
      <c r="D4199" s="10"/>
    </row>
    <row r="4200" spans="3:4">
      <c r="C4200" s="10"/>
      <c r="D4200" s="10"/>
    </row>
    <row r="4201" spans="3:4">
      <c r="C4201" s="10"/>
      <c r="D4201" s="10"/>
    </row>
    <row r="4202" spans="3:4">
      <c r="C4202" s="10"/>
      <c r="D4202" s="10"/>
    </row>
    <row r="4203" spans="3:4">
      <c r="C4203" s="10"/>
      <c r="D4203" s="10"/>
    </row>
    <row r="4204" spans="3:4">
      <c r="C4204" s="10"/>
      <c r="D4204" s="10"/>
    </row>
    <row r="4205" spans="3:4">
      <c r="C4205" s="10"/>
      <c r="D4205" s="10"/>
    </row>
    <row r="4206" spans="3:4">
      <c r="C4206" s="10"/>
      <c r="D4206" s="10"/>
    </row>
    <row r="4207" spans="3:4">
      <c r="C4207" s="10"/>
      <c r="D4207" s="10"/>
    </row>
    <row r="4208" spans="3:4">
      <c r="C4208" s="10"/>
      <c r="D4208" s="10"/>
    </row>
    <row r="4209" spans="3:4">
      <c r="C4209" s="10"/>
      <c r="D4209" s="10"/>
    </row>
    <row r="4210" spans="3:4">
      <c r="C4210" s="10"/>
      <c r="D4210" s="10"/>
    </row>
    <row r="4211" spans="3:4">
      <c r="C4211" s="10"/>
      <c r="D4211" s="10"/>
    </row>
    <row r="4212" spans="3:4">
      <c r="C4212" s="10"/>
      <c r="D4212" s="10"/>
    </row>
    <row r="4213" spans="3:4">
      <c r="C4213" s="10"/>
      <c r="D4213" s="10"/>
    </row>
    <row r="4214" spans="3:4">
      <c r="C4214" s="10"/>
      <c r="D4214" s="10"/>
    </row>
    <row r="4215" spans="3:4">
      <c r="C4215" s="10"/>
      <c r="D4215" s="10"/>
    </row>
    <row r="4216" spans="3:4">
      <c r="C4216" s="10"/>
      <c r="D4216" s="10"/>
    </row>
    <row r="4217" spans="3:4">
      <c r="C4217" s="10"/>
      <c r="D4217" s="10"/>
    </row>
    <row r="4218" spans="3:4">
      <c r="C4218" s="10"/>
      <c r="D4218" s="10"/>
    </row>
    <row r="4219" spans="3:4">
      <c r="C4219" s="10"/>
      <c r="D4219" s="10"/>
    </row>
    <row r="4220" spans="3:4">
      <c r="C4220" s="10"/>
      <c r="D4220" s="10"/>
    </row>
    <row r="4221" spans="3:4">
      <c r="C4221" s="10"/>
      <c r="D4221" s="10"/>
    </row>
    <row r="4222" spans="3:4">
      <c r="C4222" s="10"/>
      <c r="D4222" s="10"/>
    </row>
    <row r="4223" spans="3:4">
      <c r="C4223" s="10"/>
      <c r="D4223" s="10"/>
    </row>
    <row r="4224" spans="3:4">
      <c r="C4224" s="10"/>
      <c r="D4224" s="10"/>
    </row>
    <row r="4225" spans="3:4">
      <c r="C4225" s="10"/>
      <c r="D4225" s="10"/>
    </row>
    <row r="4226" spans="3:4">
      <c r="C4226" s="10"/>
      <c r="D4226" s="10"/>
    </row>
    <row r="4227" spans="3:4">
      <c r="C4227" s="10"/>
      <c r="D4227" s="10"/>
    </row>
    <row r="4228" spans="3:4">
      <c r="C4228" s="10"/>
      <c r="D4228" s="10"/>
    </row>
    <row r="4229" spans="3:4">
      <c r="C4229" s="10"/>
      <c r="D4229" s="10"/>
    </row>
    <row r="4230" spans="3:4">
      <c r="C4230" s="10"/>
      <c r="D4230" s="10"/>
    </row>
    <row r="4231" spans="3:4">
      <c r="C4231" s="10"/>
      <c r="D4231" s="10"/>
    </row>
    <row r="4232" spans="3:4">
      <c r="C4232" s="10"/>
      <c r="D4232" s="10"/>
    </row>
    <row r="4233" spans="3:4">
      <c r="C4233" s="10"/>
      <c r="D4233" s="10"/>
    </row>
    <row r="4234" spans="3:4">
      <c r="C4234" s="10"/>
      <c r="D4234" s="10"/>
    </row>
    <row r="4235" spans="3:4">
      <c r="C4235" s="10"/>
      <c r="D4235" s="10"/>
    </row>
    <row r="4236" spans="3:4">
      <c r="C4236" s="10"/>
      <c r="D4236" s="10"/>
    </row>
    <row r="4237" spans="3:4">
      <c r="C4237" s="10"/>
      <c r="D4237" s="10"/>
    </row>
    <row r="4238" spans="3:4">
      <c r="C4238" s="10"/>
      <c r="D4238" s="10"/>
    </row>
    <row r="4239" spans="3:4">
      <c r="C4239" s="10"/>
      <c r="D4239" s="10"/>
    </row>
    <row r="4240" spans="3:4">
      <c r="C4240" s="10"/>
      <c r="D4240" s="10"/>
    </row>
    <row r="4241" spans="3:4">
      <c r="C4241" s="10"/>
      <c r="D4241" s="10"/>
    </row>
    <row r="4242" spans="3:4">
      <c r="C4242" s="10"/>
      <c r="D4242" s="10"/>
    </row>
    <row r="4243" spans="3:4">
      <c r="C4243" s="10"/>
      <c r="D4243" s="10"/>
    </row>
    <row r="4244" spans="3:4">
      <c r="C4244" s="10"/>
      <c r="D4244" s="10"/>
    </row>
    <row r="4245" spans="3:4">
      <c r="C4245" s="10"/>
      <c r="D4245" s="10"/>
    </row>
    <row r="4246" spans="3:4">
      <c r="C4246" s="10"/>
      <c r="D4246" s="10"/>
    </row>
    <row r="4247" spans="3:4">
      <c r="C4247" s="10"/>
      <c r="D4247" s="10"/>
    </row>
    <row r="4248" spans="3:4">
      <c r="C4248" s="10"/>
      <c r="D4248" s="10"/>
    </row>
    <row r="4249" spans="3:4">
      <c r="C4249" s="10"/>
      <c r="D4249" s="10"/>
    </row>
    <row r="4250" spans="3:4">
      <c r="C4250" s="10"/>
      <c r="D4250" s="10"/>
    </row>
    <row r="4251" spans="3:4">
      <c r="C4251" s="10"/>
      <c r="D4251" s="10"/>
    </row>
    <row r="4252" spans="3:4">
      <c r="C4252" s="10"/>
      <c r="D4252" s="10"/>
    </row>
    <row r="4253" spans="3:4">
      <c r="C4253" s="10"/>
      <c r="D4253" s="10"/>
    </row>
    <row r="4254" spans="3:4">
      <c r="C4254" s="10"/>
      <c r="D4254" s="10"/>
    </row>
    <row r="4255" spans="3:4">
      <c r="C4255" s="10"/>
      <c r="D4255" s="10"/>
    </row>
    <row r="4256" spans="3:4">
      <c r="C4256" s="10"/>
      <c r="D4256" s="10"/>
    </row>
    <row r="4257" spans="3:4">
      <c r="C4257" s="10"/>
      <c r="D4257" s="10"/>
    </row>
    <row r="4258" spans="3:4">
      <c r="C4258" s="10"/>
      <c r="D4258" s="10"/>
    </row>
    <row r="4259" spans="3:4">
      <c r="C4259" s="10"/>
      <c r="D4259" s="10"/>
    </row>
    <row r="4260" spans="3:4">
      <c r="C4260" s="10"/>
      <c r="D4260" s="10"/>
    </row>
    <row r="4261" spans="3:4">
      <c r="C4261" s="10"/>
      <c r="D4261" s="10"/>
    </row>
    <row r="4262" spans="3:4">
      <c r="C4262" s="10"/>
      <c r="D4262" s="10"/>
    </row>
    <row r="4263" spans="3:4">
      <c r="C4263" s="10"/>
      <c r="D4263" s="10"/>
    </row>
    <row r="4264" spans="3:4">
      <c r="C4264" s="10"/>
      <c r="D4264" s="10"/>
    </row>
    <row r="4265" spans="3:4">
      <c r="C4265" s="10"/>
      <c r="D4265" s="10"/>
    </row>
    <row r="4266" spans="3:4">
      <c r="C4266" s="10"/>
      <c r="D4266" s="10"/>
    </row>
    <row r="4267" spans="3:4">
      <c r="C4267" s="10"/>
      <c r="D4267" s="10"/>
    </row>
    <row r="4268" spans="3:4">
      <c r="C4268" s="10"/>
      <c r="D4268" s="10"/>
    </row>
    <row r="4269" spans="3:4">
      <c r="C4269" s="10"/>
      <c r="D4269" s="10"/>
    </row>
    <row r="4270" spans="3:4">
      <c r="C4270" s="10"/>
      <c r="D4270" s="10"/>
    </row>
    <row r="4271" spans="3:4">
      <c r="C4271" s="10"/>
      <c r="D4271" s="10"/>
    </row>
    <row r="4272" spans="3:4">
      <c r="C4272" s="10"/>
      <c r="D4272" s="10"/>
    </row>
    <row r="4273" spans="3:4">
      <c r="C4273" s="10"/>
      <c r="D4273" s="10"/>
    </row>
    <row r="4274" spans="3:4">
      <c r="C4274" s="10"/>
      <c r="D4274" s="10"/>
    </row>
    <row r="4275" spans="3:4">
      <c r="C4275" s="10"/>
      <c r="D4275" s="10"/>
    </row>
    <row r="4276" spans="3:4">
      <c r="C4276" s="10"/>
      <c r="D4276" s="10"/>
    </row>
    <row r="4277" spans="3:4">
      <c r="C4277" s="10"/>
      <c r="D4277" s="10"/>
    </row>
    <row r="4278" spans="3:4">
      <c r="C4278" s="10"/>
      <c r="D4278" s="10"/>
    </row>
    <row r="4279" spans="3:4">
      <c r="C4279" s="10"/>
      <c r="D4279" s="10"/>
    </row>
    <row r="4280" spans="3:4">
      <c r="C4280" s="10"/>
      <c r="D4280" s="10"/>
    </row>
    <row r="4281" spans="3:4">
      <c r="C4281" s="10"/>
      <c r="D4281" s="10"/>
    </row>
    <row r="4282" spans="3:4">
      <c r="C4282" s="10"/>
      <c r="D4282" s="10"/>
    </row>
    <row r="4283" spans="3:4">
      <c r="C4283" s="10"/>
      <c r="D4283" s="10"/>
    </row>
    <row r="4284" spans="3:4">
      <c r="C4284" s="10"/>
      <c r="D4284" s="10"/>
    </row>
    <row r="4285" spans="3:4">
      <c r="C4285" s="10"/>
      <c r="D4285" s="10"/>
    </row>
    <row r="4286" spans="3:4">
      <c r="C4286" s="10"/>
      <c r="D4286" s="10"/>
    </row>
    <row r="4287" spans="3:4">
      <c r="C4287" s="10"/>
      <c r="D4287" s="10"/>
    </row>
    <row r="4288" spans="3:4">
      <c r="C4288" s="10"/>
      <c r="D4288" s="10"/>
    </row>
    <row r="4289" spans="3:4">
      <c r="C4289" s="10"/>
      <c r="D4289" s="10"/>
    </row>
    <row r="4290" spans="3:4">
      <c r="C4290" s="10"/>
      <c r="D4290" s="10"/>
    </row>
    <row r="4291" spans="3:4">
      <c r="C4291" s="10"/>
      <c r="D4291" s="10"/>
    </row>
    <row r="4292" spans="3:4">
      <c r="C4292" s="10"/>
      <c r="D4292" s="10"/>
    </row>
    <row r="4293" spans="3:4">
      <c r="C4293" s="10"/>
      <c r="D4293" s="10"/>
    </row>
    <row r="4294" spans="3:4">
      <c r="C4294" s="10"/>
      <c r="D4294" s="10"/>
    </row>
    <row r="4295" spans="3:4">
      <c r="C4295" s="10"/>
      <c r="D4295" s="10"/>
    </row>
    <row r="4296" spans="3:4">
      <c r="C4296" s="10"/>
      <c r="D4296" s="10"/>
    </row>
    <row r="4297" spans="3:4">
      <c r="C4297" s="10"/>
      <c r="D4297" s="10"/>
    </row>
    <row r="4298" spans="3:4">
      <c r="C4298" s="10"/>
      <c r="D4298" s="10"/>
    </row>
    <row r="4299" spans="3:4">
      <c r="C4299" s="10"/>
      <c r="D4299" s="10"/>
    </row>
    <row r="4300" spans="3:4">
      <c r="C4300" s="10"/>
      <c r="D4300" s="10"/>
    </row>
    <row r="4301" spans="3:4">
      <c r="C4301" s="10"/>
      <c r="D4301" s="10"/>
    </row>
    <row r="4302" spans="3:4">
      <c r="C4302" s="10"/>
      <c r="D4302" s="10"/>
    </row>
    <row r="4303" spans="3:4">
      <c r="C4303" s="10"/>
      <c r="D4303" s="10"/>
    </row>
    <row r="4304" spans="3:4">
      <c r="C4304" s="10"/>
      <c r="D4304" s="10"/>
    </row>
    <row r="4305" spans="3:4">
      <c r="C4305" s="10"/>
      <c r="D4305" s="10"/>
    </row>
    <row r="4306" spans="3:4">
      <c r="C4306" s="10"/>
      <c r="D4306" s="10"/>
    </row>
    <row r="4307" spans="3:4">
      <c r="C4307" s="10"/>
      <c r="D4307" s="10"/>
    </row>
    <row r="4308" spans="3:4">
      <c r="C4308" s="10"/>
      <c r="D4308" s="10"/>
    </row>
    <row r="4309" spans="3:4">
      <c r="C4309" s="10"/>
      <c r="D4309" s="10"/>
    </row>
    <row r="4310" spans="3:4">
      <c r="C4310" s="10"/>
      <c r="D4310" s="10"/>
    </row>
    <row r="4311" spans="3:4">
      <c r="C4311" s="10"/>
      <c r="D4311" s="10"/>
    </row>
    <row r="4312" spans="3:4">
      <c r="C4312" s="10"/>
      <c r="D4312" s="10"/>
    </row>
    <row r="4313" spans="3:4">
      <c r="C4313" s="10"/>
      <c r="D4313" s="10"/>
    </row>
    <row r="4314" spans="3:4">
      <c r="C4314" s="10"/>
      <c r="D4314" s="10"/>
    </row>
    <row r="4315" spans="3:4">
      <c r="C4315" s="10"/>
      <c r="D4315" s="10"/>
    </row>
    <row r="4316" spans="3:4">
      <c r="C4316" s="10"/>
      <c r="D4316" s="10"/>
    </row>
    <row r="4317" spans="3:4">
      <c r="C4317" s="10"/>
      <c r="D4317" s="10"/>
    </row>
    <row r="4318" spans="3:4">
      <c r="C4318" s="10"/>
      <c r="D4318" s="10"/>
    </row>
    <row r="4319" spans="3:4">
      <c r="C4319" s="10"/>
      <c r="D4319" s="10"/>
    </row>
    <row r="4320" spans="3:4">
      <c r="C4320" s="10"/>
      <c r="D4320" s="10"/>
    </row>
    <row r="4321" spans="3:4">
      <c r="C4321" s="10"/>
      <c r="D4321" s="10"/>
    </row>
    <row r="4322" spans="3:4">
      <c r="C4322" s="10"/>
      <c r="D4322" s="10"/>
    </row>
    <row r="4323" spans="3:4">
      <c r="C4323" s="10"/>
      <c r="D4323" s="10"/>
    </row>
    <row r="4324" spans="3:4">
      <c r="C4324" s="10"/>
      <c r="D4324" s="10"/>
    </row>
    <row r="4325" spans="3:4">
      <c r="C4325" s="10"/>
      <c r="D4325" s="10"/>
    </row>
    <row r="4326" spans="3:4">
      <c r="C4326" s="10"/>
      <c r="D4326" s="10"/>
    </row>
    <row r="4327" spans="3:4">
      <c r="C4327" s="10"/>
      <c r="D4327" s="10"/>
    </row>
    <row r="4328" spans="3:4">
      <c r="C4328" s="10"/>
      <c r="D4328" s="10"/>
    </row>
    <row r="4329" spans="3:4">
      <c r="C4329" s="10"/>
      <c r="D4329" s="10"/>
    </row>
    <row r="4330" spans="3:4">
      <c r="C4330" s="10"/>
      <c r="D4330" s="10"/>
    </row>
    <row r="4331" spans="3:4">
      <c r="C4331" s="10"/>
      <c r="D4331" s="10"/>
    </row>
    <row r="4332" spans="3:4">
      <c r="C4332" s="10"/>
      <c r="D4332" s="10"/>
    </row>
    <row r="4333" spans="3:4">
      <c r="C4333" s="10"/>
      <c r="D4333" s="10"/>
    </row>
    <row r="4334" spans="3:4">
      <c r="C4334" s="10"/>
      <c r="D4334" s="10"/>
    </row>
    <row r="4335" spans="3:4">
      <c r="C4335" s="10"/>
      <c r="D4335" s="10"/>
    </row>
    <row r="4336" spans="3:4">
      <c r="C4336" s="10"/>
      <c r="D4336" s="10"/>
    </row>
    <row r="4337" spans="3:4">
      <c r="C4337" s="10"/>
      <c r="D4337" s="10"/>
    </row>
    <row r="4338" spans="3:4">
      <c r="C4338" s="10"/>
      <c r="D4338" s="10"/>
    </row>
    <row r="4339" spans="3:4">
      <c r="C4339" s="10"/>
      <c r="D4339" s="10"/>
    </row>
    <row r="4340" spans="3:4">
      <c r="C4340" s="10"/>
      <c r="D4340" s="10"/>
    </row>
    <row r="4341" spans="3:4">
      <c r="C4341" s="10"/>
      <c r="D4341" s="10"/>
    </row>
    <row r="4342" spans="3:4">
      <c r="C4342" s="10"/>
      <c r="D4342" s="10"/>
    </row>
    <row r="4343" spans="3:4">
      <c r="C4343" s="10"/>
      <c r="D4343" s="10"/>
    </row>
    <row r="4344" spans="3:4">
      <c r="C4344" s="10"/>
      <c r="D4344" s="10"/>
    </row>
    <row r="4345" spans="3:4">
      <c r="C4345" s="10"/>
      <c r="D4345" s="10"/>
    </row>
    <row r="4346" spans="3:4">
      <c r="C4346" s="10"/>
      <c r="D4346" s="10"/>
    </row>
    <row r="4347" spans="3:4">
      <c r="C4347" s="10"/>
      <c r="D4347" s="10"/>
    </row>
    <row r="4348" spans="3:4">
      <c r="C4348" s="10"/>
      <c r="D4348" s="10"/>
    </row>
    <row r="4349" spans="3:4">
      <c r="C4349" s="10"/>
      <c r="D4349" s="10"/>
    </row>
    <row r="4350" spans="3:4">
      <c r="C4350" s="10"/>
      <c r="D4350" s="10"/>
    </row>
    <row r="4351" spans="3:4">
      <c r="C4351" s="10"/>
      <c r="D4351" s="10"/>
    </row>
    <row r="4352" spans="3:4">
      <c r="C4352" s="10"/>
      <c r="D4352" s="10"/>
    </row>
    <row r="4353" spans="3:4">
      <c r="C4353" s="10"/>
      <c r="D4353" s="10"/>
    </row>
    <row r="4354" spans="3:4">
      <c r="C4354" s="10"/>
      <c r="D4354" s="10"/>
    </row>
    <row r="4355" spans="3:4">
      <c r="C4355" s="10"/>
      <c r="D4355" s="10"/>
    </row>
    <row r="4356" spans="3:4">
      <c r="C4356" s="10"/>
      <c r="D4356" s="10"/>
    </row>
    <row r="4357" spans="3:4">
      <c r="C4357" s="10"/>
      <c r="D4357" s="10"/>
    </row>
    <row r="4358" spans="3:4">
      <c r="C4358" s="10"/>
      <c r="D4358" s="10"/>
    </row>
    <row r="4359" spans="3:4">
      <c r="C4359" s="10"/>
      <c r="D4359" s="10"/>
    </row>
    <row r="4360" spans="3:4">
      <c r="C4360" s="10"/>
      <c r="D4360" s="10"/>
    </row>
    <row r="4361" spans="3:4">
      <c r="C4361" s="10"/>
      <c r="D4361" s="10"/>
    </row>
    <row r="4362" spans="3:4">
      <c r="C4362" s="10"/>
      <c r="D4362" s="10"/>
    </row>
    <row r="4363" spans="3:4">
      <c r="C4363" s="10"/>
      <c r="D4363" s="10"/>
    </row>
    <row r="4364" spans="3:4">
      <c r="C4364" s="10"/>
      <c r="D4364" s="10"/>
    </row>
    <row r="4365" spans="3:4">
      <c r="C4365" s="10"/>
      <c r="D4365" s="10"/>
    </row>
    <row r="4366" spans="3:4">
      <c r="C4366" s="10"/>
      <c r="D4366" s="10"/>
    </row>
    <row r="4367" spans="3:4">
      <c r="C4367" s="10"/>
      <c r="D4367" s="10"/>
    </row>
    <row r="4368" spans="3:4">
      <c r="C4368" s="10"/>
      <c r="D4368" s="10"/>
    </row>
    <row r="4369" spans="3:4">
      <c r="C4369" s="10"/>
      <c r="D4369" s="10"/>
    </row>
    <row r="4370" spans="3:4">
      <c r="C4370" s="10"/>
      <c r="D4370" s="10"/>
    </row>
    <row r="4371" spans="3:4">
      <c r="C4371" s="10"/>
      <c r="D4371" s="10"/>
    </row>
    <row r="4372" spans="3:4">
      <c r="C4372" s="10"/>
      <c r="D4372" s="10"/>
    </row>
    <row r="4373" spans="3:4">
      <c r="C4373" s="10"/>
      <c r="D4373" s="10"/>
    </row>
    <row r="4374" spans="3:4">
      <c r="C4374" s="10"/>
      <c r="D4374" s="10"/>
    </row>
    <row r="4375" spans="3:4">
      <c r="C4375" s="10"/>
      <c r="D4375" s="10"/>
    </row>
    <row r="4376" spans="3:4">
      <c r="C4376" s="10"/>
      <c r="D4376" s="10"/>
    </row>
    <row r="4377" spans="3:4">
      <c r="C4377" s="10"/>
      <c r="D4377" s="10"/>
    </row>
    <row r="4378" spans="3:4">
      <c r="C4378" s="10"/>
      <c r="D4378" s="10"/>
    </row>
    <row r="4379" spans="3:4">
      <c r="C4379" s="10"/>
      <c r="D4379" s="10"/>
    </row>
    <row r="4380" spans="3:4">
      <c r="C4380" s="10"/>
      <c r="D4380" s="10"/>
    </row>
    <row r="4381" spans="3:4">
      <c r="C4381" s="10"/>
      <c r="D4381" s="10"/>
    </row>
    <row r="4382" spans="3:4">
      <c r="C4382" s="10"/>
      <c r="D4382" s="10"/>
    </row>
    <row r="4383" spans="3:4">
      <c r="C4383" s="10"/>
      <c r="D4383" s="10"/>
    </row>
    <row r="4384" spans="3:4">
      <c r="C4384" s="10"/>
      <c r="D4384" s="10"/>
    </row>
    <row r="4385" spans="3:4">
      <c r="C4385" s="10"/>
      <c r="D4385" s="10"/>
    </row>
    <row r="4386" spans="3:4">
      <c r="C4386" s="10"/>
      <c r="D4386" s="10"/>
    </row>
    <row r="4387" spans="3:4">
      <c r="C4387" s="10"/>
      <c r="D4387" s="10"/>
    </row>
    <row r="4388" spans="3:4">
      <c r="C4388" s="10"/>
      <c r="D4388" s="10"/>
    </row>
    <row r="4389" spans="3:4">
      <c r="C4389" s="10"/>
      <c r="D4389" s="10"/>
    </row>
    <row r="4390" spans="3:4">
      <c r="C4390" s="10"/>
      <c r="D4390" s="10"/>
    </row>
    <row r="4391" spans="3:4">
      <c r="C4391" s="10"/>
      <c r="D4391" s="10"/>
    </row>
    <row r="4392" spans="3:4">
      <c r="C4392" s="10"/>
      <c r="D4392" s="10"/>
    </row>
    <row r="4393" spans="3:4">
      <c r="C4393" s="10"/>
      <c r="D4393" s="10"/>
    </row>
    <row r="4394" spans="3:4">
      <c r="C4394" s="10"/>
      <c r="D4394" s="10"/>
    </row>
    <row r="4395" spans="3:4">
      <c r="C4395" s="10"/>
      <c r="D4395" s="10"/>
    </row>
    <row r="4396" spans="3:4">
      <c r="C4396" s="10"/>
      <c r="D4396" s="10"/>
    </row>
    <row r="4397" spans="3:4">
      <c r="C4397" s="10"/>
      <c r="D4397" s="10"/>
    </row>
    <row r="4398" spans="3:4">
      <c r="C4398" s="10"/>
      <c r="D4398" s="10"/>
    </row>
    <row r="4399" spans="3:4">
      <c r="C4399" s="10"/>
      <c r="D4399" s="10"/>
    </row>
    <row r="4400" spans="3:4">
      <c r="C4400" s="10"/>
      <c r="D4400" s="10"/>
    </row>
    <row r="4401" spans="3:4">
      <c r="C4401" s="10"/>
      <c r="D4401" s="10"/>
    </row>
    <row r="4402" spans="3:4">
      <c r="C4402" s="10"/>
      <c r="D4402" s="10"/>
    </row>
    <row r="4403" spans="3:4">
      <c r="C4403" s="10"/>
      <c r="D4403" s="10"/>
    </row>
    <row r="4404" spans="3:4">
      <c r="C4404" s="10"/>
      <c r="D4404" s="10"/>
    </row>
    <row r="4405" spans="3:4">
      <c r="C4405" s="10"/>
      <c r="D4405" s="10"/>
    </row>
    <row r="4406" spans="3:4">
      <c r="C4406" s="10"/>
      <c r="D4406" s="10"/>
    </row>
    <row r="4407" spans="3:4">
      <c r="C4407" s="10"/>
      <c r="D4407" s="10"/>
    </row>
    <row r="4408" spans="3:4">
      <c r="C4408" s="10"/>
      <c r="D4408" s="10"/>
    </row>
    <row r="4409" spans="3:4">
      <c r="C4409" s="10"/>
      <c r="D4409" s="10"/>
    </row>
    <row r="4410" spans="3:4">
      <c r="C4410" s="10"/>
      <c r="D4410" s="10"/>
    </row>
    <row r="4411" spans="3:4">
      <c r="C4411" s="10"/>
      <c r="D4411" s="10"/>
    </row>
    <row r="4412" spans="3:4">
      <c r="C4412" s="10"/>
      <c r="D4412" s="10"/>
    </row>
    <row r="4413" spans="3:4">
      <c r="C4413" s="10"/>
      <c r="D4413" s="10"/>
    </row>
    <row r="4414" spans="3:4">
      <c r="C4414" s="10"/>
      <c r="D4414" s="10"/>
    </row>
    <row r="4415" spans="3:4">
      <c r="C4415" s="10"/>
      <c r="D4415" s="10"/>
    </row>
    <row r="4416" spans="3:4">
      <c r="C4416" s="10"/>
      <c r="D4416" s="10"/>
    </row>
    <row r="4417" spans="3:4">
      <c r="C4417" s="10"/>
      <c r="D4417" s="10"/>
    </row>
    <row r="4418" spans="3:4">
      <c r="C4418" s="10"/>
      <c r="D4418" s="10"/>
    </row>
    <row r="4419" spans="3:4">
      <c r="C4419" s="10"/>
      <c r="D4419" s="10"/>
    </row>
    <row r="4420" spans="3:4">
      <c r="C4420" s="10"/>
      <c r="D4420" s="10"/>
    </row>
    <row r="4421" spans="3:4">
      <c r="C4421" s="10"/>
      <c r="D4421" s="10"/>
    </row>
    <row r="4422" spans="3:4">
      <c r="C4422" s="10"/>
      <c r="D4422" s="10"/>
    </row>
    <row r="4423" spans="3:4">
      <c r="C4423" s="10"/>
      <c r="D4423" s="10"/>
    </row>
    <row r="4424" spans="3:4">
      <c r="C4424" s="10"/>
      <c r="D4424" s="10"/>
    </row>
    <row r="4425" spans="3:4">
      <c r="C4425" s="10"/>
      <c r="D4425" s="10"/>
    </row>
    <row r="4426" spans="3:4">
      <c r="C4426" s="10"/>
      <c r="D4426" s="10"/>
    </row>
    <row r="4427" spans="3:4">
      <c r="C4427" s="10"/>
      <c r="D4427" s="10"/>
    </row>
    <row r="4428" spans="3:4">
      <c r="C4428" s="10"/>
      <c r="D4428" s="10"/>
    </row>
    <row r="4429" spans="3:4">
      <c r="C4429" s="10"/>
      <c r="D4429" s="10"/>
    </row>
    <row r="4430" spans="3:4">
      <c r="C4430" s="10"/>
      <c r="D4430" s="10"/>
    </row>
    <row r="4431" spans="3:4">
      <c r="C4431" s="10"/>
      <c r="D4431" s="10"/>
    </row>
    <row r="4432" spans="3:4">
      <c r="C4432" s="10"/>
      <c r="D4432" s="10"/>
    </row>
    <row r="4433" spans="3:4">
      <c r="C4433" s="10"/>
      <c r="D4433" s="10"/>
    </row>
    <row r="4434" spans="3:4">
      <c r="C4434" s="10"/>
      <c r="D4434" s="10"/>
    </row>
    <row r="4435" spans="3:4">
      <c r="C4435" s="10"/>
      <c r="D4435" s="10"/>
    </row>
    <row r="4436" spans="3:4">
      <c r="C4436" s="10"/>
      <c r="D4436" s="10"/>
    </row>
    <row r="4437" spans="3:4">
      <c r="C4437" s="10"/>
      <c r="D4437" s="10"/>
    </row>
    <row r="4438" spans="3:4">
      <c r="C4438" s="10"/>
      <c r="D4438" s="10"/>
    </row>
    <row r="4439" spans="3:4">
      <c r="C4439" s="10"/>
      <c r="D4439" s="10"/>
    </row>
    <row r="4440" spans="3:4">
      <c r="C4440" s="10"/>
      <c r="D4440" s="10"/>
    </row>
    <row r="4441" spans="3:4">
      <c r="C4441" s="10"/>
      <c r="D4441" s="10"/>
    </row>
    <row r="4442" spans="3:4">
      <c r="C4442" s="10"/>
      <c r="D4442" s="10"/>
    </row>
    <row r="4443" spans="3:4">
      <c r="C4443" s="10"/>
      <c r="D4443" s="10"/>
    </row>
    <row r="4444" spans="3:4">
      <c r="C4444" s="10"/>
      <c r="D4444" s="10"/>
    </row>
    <row r="4445" spans="3:4">
      <c r="C4445" s="10"/>
      <c r="D4445" s="10"/>
    </row>
    <row r="4446" spans="3:4">
      <c r="C4446" s="10"/>
      <c r="D4446" s="10"/>
    </row>
    <row r="4447" spans="3:4">
      <c r="C4447" s="10"/>
      <c r="D4447" s="10"/>
    </row>
    <row r="4448" spans="3:4">
      <c r="C4448" s="10"/>
      <c r="D4448" s="10"/>
    </row>
    <row r="4449" spans="3:4">
      <c r="C4449" s="10"/>
      <c r="D4449" s="10"/>
    </row>
    <row r="4450" spans="3:4">
      <c r="C4450" s="10"/>
      <c r="D4450" s="10"/>
    </row>
    <row r="4451" spans="3:4">
      <c r="C4451" s="10"/>
      <c r="D4451" s="10"/>
    </row>
    <row r="4452" spans="3:4">
      <c r="C4452" s="10"/>
      <c r="D4452" s="10"/>
    </row>
    <row r="4453" spans="3:4">
      <c r="C4453" s="10"/>
      <c r="D4453" s="10"/>
    </row>
    <row r="4454" spans="3:4">
      <c r="C4454" s="10"/>
      <c r="D4454" s="10"/>
    </row>
    <row r="4455" spans="3:4">
      <c r="C4455" s="10"/>
      <c r="D4455" s="10"/>
    </row>
    <row r="4456" spans="3:4">
      <c r="C4456" s="10"/>
      <c r="D4456" s="10"/>
    </row>
    <row r="4457" spans="3:4">
      <c r="C4457" s="10"/>
      <c r="D4457" s="10"/>
    </row>
    <row r="4458" spans="3:4">
      <c r="C4458" s="10"/>
      <c r="D4458" s="10"/>
    </row>
    <row r="4459" spans="3:4">
      <c r="C4459" s="10"/>
      <c r="D4459" s="10"/>
    </row>
    <row r="4460" spans="3:4">
      <c r="C4460" s="10"/>
      <c r="D4460" s="10"/>
    </row>
    <row r="4461" spans="3:4">
      <c r="C4461" s="10"/>
      <c r="D4461" s="10"/>
    </row>
    <row r="4462" spans="3:4">
      <c r="C4462" s="10"/>
      <c r="D4462" s="10"/>
    </row>
    <row r="4463" spans="3:4">
      <c r="C4463" s="10"/>
      <c r="D4463" s="10"/>
    </row>
    <row r="4464" spans="3:4">
      <c r="C4464" s="10"/>
      <c r="D4464" s="10"/>
    </row>
    <row r="4465" spans="3:4">
      <c r="C4465" s="10"/>
      <c r="D4465" s="10"/>
    </row>
    <row r="4466" spans="3:4">
      <c r="C4466" s="10"/>
      <c r="D4466" s="10"/>
    </row>
    <row r="4467" spans="3:4">
      <c r="C4467" s="10"/>
      <c r="D4467" s="10"/>
    </row>
    <row r="4468" spans="3:4">
      <c r="C4468" s="10"/>
      <c r="D4468" s="10"/>
    </row>
    <row r="4469" spans="3:4">
      <c r="C4469" s="10"/>
      <c r="D4469" s="10"/>
    </row>
    <row r="4470" spans="3:4">
      <c r="C4470" s="10"/>
      <c r="D4470" s="10"/>
    </row>
    <row r="4471" spans="3:4">
      <c r="C4471" s="10"/>
      <c r="D4471" s="10"/>
    </row>
    <row r="4472" spans="3:4">
      <c r="C4472" s="10"/>
      <c r="D4472" s="10"/>
    </row>
    <row r="4473" spans="3:4">
      <c r="C4473" s="10"/>
      <c r="D4473" s="10"/>
    </row>
    <row r="4474" spans="3:4">
      <c r="C4474" s="10"/>
      <c r="D4474" s="10"/>
    </row>
    <row r="4475" spans="3:4">
      <c r="C4475" s="10"/>
      <c r="D4475" s="10"/>
    </row>
    <row r="4476" spans="3:4">
      <c r="C4476" s="10"/>
      <c r="D4476" s="10"/>
    </row>
    <row r="4477" spans="3:4">
      <c r="C4477" s="10"/>
      <c r="D4477" s="10"/>
    </row>
    <row r="4478" spans="3:4">
      <c r="C4478" s="10"/>
      <c r="D4478" s="10"/>
    </row>
    <row r="4479" spans="3:4">
      <c r="C4479" s="10"/>
      <c r="D4479" s="10"/>
    </row>
    <row r="4480" spans="3:4">
      <c r="C4480" s="10"/>
      <c r="D4480" s="10"/>
    </row>
    <row r="4481" spans="3:4">
      <c r="C4481" s="10"/>
      <c r="D4481" s="10"/>
    </row>
    <row r="4482" spans="3:4">
      <c r="C4482" s="10"/>
      <c r="D4482" s="10"/>
    </row>
    <row r="4483" spans="3:4">
      <c r="C4483" s="10"/>
      <c r="D4483" s="10"/>
    </row>
    <row r="4484" spans="3:4">
      <c r="C4484" s="10"/>
      <c r="D4484" s="10"/>
    </row>
    <row r="4485" spans="3:4">
      <c r="C4485" s="10"/>
      <c r="D4485" s="10"/>
    </row>
    <row r="4486" spans="3:4">
      <c r="C4486" s="10"/>
      <c r="D4486" s="10"/>
    </row>
    <row r="4487" spans="3:4">
      <c r="C4487" s="10"/>
      <c r="D4487" s="10"/>
    </row>
    <row r="4488" spans="3:4">
      <c r="C4488" s="10"/>
      <c r="D4488" s="10"/>
    </row>
    <row r="4489" spans="3:4">
      <c r="C4489" s="10"/>
      <c r="D4489" s="10"/>
    </row>
    <row r="4490" spans="3:4">
      <c r="C4490" s="10"/>
      <c r="D4490" s="10"/>
    </row>
    <row r="4491" spans="3:4">
      <c r="C4491" s="10"/>
      <c r="D4491" s="10"/>
    </row>
    <row r="4492" spans="3:4">
      <c r="C4492" s="10"/>
      <c r="D4492" s="10"/>
    </row>
    <row r="4493" spans="3:4">
      <c r="C4493" s="10"/>
      <c r="D4493" s="10"/>
    </row>
    <row r="4494" spans="3:4">
      <c r="C4494" s="10"/>
      <c r="D4494" s="10"/>
    </row>
    <row r="4495" spans="3:4">
      <c r="C4495" s="10"/>
      <c r="D4495" s="10"/>
    </row>
    <row r="4496" spans="3:4">
      <c r="C4496" s="10"/>
      <c r="D4496" s="10"/>
    </row>
    <row r="4497" spans="3:4">
      <c r="C4497" s="10"/>
      <c r="D4497" s="10"/>
    </row>
    <row r="4498" spans="3:4">
      <c r="C4498" s="10"/>
      <c r="D4498" s="10"/>
    </row>
    <row r="4499" spans="3:4">
      <c r="C4499" s="10"/>
      <c r="D4499" s="10"/>
    </row>
    <row r="4500" spans="3:4">
      <c r="C4500" s="10"/>
      <c r="D4500" s="10"/>
    </row>
    <row r="4501" spans="3:4">
      <c r="C4501" s="10"/>
      <c r="D4501" s="10"/>
    </row>
    <row r="4502" spans="3:4">
      <c r="C4502" s="10"/>
      <c r="D4502" s="10"/>
    </row>
    <row r="4503" spans="3:4">
      <c r="C4503" s="10"/>
      <c r="D4503" s="10"/>
    </row>
    <row r="4504" spans="3:4">
      <c r="C4504" s="10"/>
      <c r="D4504" s="10"/>
    </row>
    <row r="4505" spans="3:4">
      <c r="C4505" s="10"/>
      <c r="D4505" s="10"/>
    </row>
    <row r="4506" spans="3:4">
      <c r="C4506" s="10"/>
      <c r="D4506" s="10"/>
    </row>
    <row r="4507" spans="3:4">
      <c r="C4507" s="10"/>
      <c r="D4507" s="10"/>
    </row>
    <row r="4508" spans="3:4">
      <c r="C4508" s="10"/>
      <c r="D4508" s="10"/>
    </row>
    <row r="4509" spans="3:4">
      <c r="C4509" s="10"/>
      <c r="D4509" s="10"/>
    </row>
    <row r="4510" spans="3:4">
      <c r="C4510" s="10"/>
      <c r="D4510" s="10"/>
    </row>
    <row r="4511" spans="3:4">
      <c r="C4511" s="10"/>
      <c r="D4511" s="10"/>
    </row>
    <row r="4512" spans="3:4">
      <c r="C4512" s="10"/>
      <c r="D4512" s="10"/>
    </row>
    <row r="4513" spans="3:4">
      <c r="C4513" s="10"/>
      <c r="D4513" s="10"/>
    </row>
    <row r="4514" spans="3:4">
      <c r="C4514" s="10"/>
      <c r="D4514" s="10"/>
    </row>
    <row r="4515" spans="3:4">
      <c r="C4515" s="10"/>
      <c r="D4515" s="10"/>
    </row>
    <row r="4516" spans="3:4">
      <c r="C4516" s="10"/>
      <c r="D4516" s="10"/>
    </row>
    <row r="4517" spans="3:4">
      <c r="C4517" s="10"/>
      <c r="D4517" s="10"/>
    </row>
    <row r="4518" spans="3:4">
      <c r="C4518" s="10"/>
      <c r="D4518" s="10"/>
    </row>
    <row r="4519" spans="3:4">
      <c r="C4519" s="10"/>
      <c r="D4519" s="10"/>
    </row>
    <row r="4520" spans="3:4">
      <c r="C4520" s="10"/>
      <c r="D4520" s="10"/>
    </row>
    <row r="4521" spans="3:4">
      <c r="C4521" s="10"/>
      <c r="D4521" s="10"/>
    </row>
    <row r="4522" spans="3:4">
      <c r="C4522" s="10"/>
      <c r="D4522" s="10"/>
    </row>
    <row r="4523" spans="3:4">
      <c r="C4523" s="10"/>
      <c r="D4523" s="10"/>
    </row>
    <row r="4524" spans="3:4">
      <c r="C4524" s="10"/>
      <c r="D4524" s="10"/>
    </row>
    <row r="4525" spans="3:4">
      <c r="C4525" s="10"/>
      <c r="D4525" s="10"/>
    </row>
    <row r="4526" spans="3:4">
      <c r="C4526" s="10"/>
      <c r="D4526" s="10"/>
    </row>
    <row r="4527" spans="3:4">
      <c r="C4527" s="10"/>
      <c r="D4527" s="10"/>
    </row>
    <row r="4528" spans="3:4">
      <c r="C4528" s="10"/>
      <c r="D4528" s="10"/>
    </row>
    <row r="4529" spans="3:4">
      <c r="C4529" s="10"/>
      <c r="D4529" s="10"/>
    </row>
    <row r="4530" spans="3:4">
      <c r="C4530" s="10"/>
      <c r="D4530" s="10"/>
    </row>
    <row r="4531" spans="3:4">
      <c r="C4531" s="10"/>
      <c r="D4531" s="10"/>
    </row>
    <row r="4532" spans="3:4">
      <c r="C4532" s="10"/>
      <c r="D4532" s="10"/>
    </row>
    <row r="4533" spans="3:4">
      <c r="C4533" s="10"/>
      <c r="D4533" s="10"/>
    </row>
    <row r="4534" spans="3:4">
      <c r="C4534" s="10"/>
      <c r="D4534" s="10"/>
    </row>
    <row r="4535" spans="3:4">
      <c r="C4535" s="10"/>
      <c r="D4535" s="10"/>
    </row>
    <row r="4536" spans="3:4">
      <c r="C4536" s="10"/>
      <c r="D4536" s="10"/>
    </row>
    <row r="4537" spans="3:4">
      <c r="C4537" s="10"/>
      <c r="D4537" s="10"/>
    </row>
    <row r="4538" spans="3:4">
      <c r="C4538" s="10"/>
      <c r="D4538" s="10"/>
    </row>
    <row r="4539" spans="3:4">
      <c r="C4539" s="10"/>
      <c r="D4539" s="10"/>
    </row>
    <row r="4540" spans="3:4">
      <c r="C4540" s="10"/>
      <c r="D4540" s="10"/>
    </row>
    <row r="4541" spans="3:4">
      <c r="C4541" s="10"/>
      <c r="D4541" s="10"/>
    </row>
    <row r="4542" spans="3:4">
      <c r="C4542" s="10"/>
      <c r="D4542" s="10"/>
    </row>
    <row r="4543" spans="3:4">
      <c r="C4543" s="10"/>
      <c r="D4543" s="10"/>
    </row>
    <row r="4544" spans="3:4">
      <c r="C4544" s="10"/>
      <c r="D4544" s="10"/>
    </row>
    <row r="4545" spans="3:4">
      <c r="C4545" s="10"/>
      <c r="D4545" s="10"/>
    </row>
    <row r="4546" spans="3:4">
      <c r="C4546" s="10"/>
      <c r="D4546" s="10"/>
    </row>
    <row r="4547" spans="3:4">
      <c r="C4547" s="10"/>
      <c r="D4547" s="10"/>
    </row>
    <row r="4548" spans="3:4">
      <c r="C4548" s="10"/>
      <c r="D4548" s="10"/>
    </row>
    <row r="4549" spans="3:4">
      <c r="C4549" s="10"/>
      <c r="D4549" s="10"/>
    </row>
    <row r="4550" spans="3:4">
      <c r="C4550" s="10"/>
      <c r="D4550" s="10"/>
    </row>
    <row r="4551" spans="3:4">
      <c r="C4551" s="10"/>
      <c r="D4551" s="10"/>
    </row>
    <row r="4552" spans="3:4">
      <c r="C4552" s="10"/>
      <c r="D4552" s="10"/>
    </row>
    <row r="4553" spans="3:4">
      <c r="C4553" s="10"/>
      <c r="D4553" s="10"/>
    </row>
    <row r="4554" spans="3:4">
      <c r="C4554" s="10"/>
      <c r="D4554" s="10"/>
    </row>
    <row r="4555" spans="3:4">
      <c r="C4555" s="10"/>
      <c r="D4555" s="10"/>
    </row>
    <row r="4556" spans="3:4">
      <c r="C4556" s="10"/>
      <c r="D4556" s="10"/>
    </row>
    <row r="4557" spans="3:4">
      <c r="C4557" s="10"/>
      <c r="D4557" s="10"/>
    </row>
    <row r="4558" spans="3:4">
      <c r="C4558" s="10"/>
      <c r="D4558" s="10"/>
    </row>
    <row r="4559" spans="3:4">
      <c r="C4559" s="10"/>
      <c r="D4559" s="10"/>
    </row>
    <row r="4560" spans="3:4">
      <c r="C4560" s="10"/>
      <c r="D4560" s="10"/>
    </row>
    <row r="4561" spans="3:4">
      <c r="C4561" s="10"/>
      <c r="D4561" s="10"/>
    </row>
    <row r="4562" spans="3:4">
      <c r="C4562" s="10"/>
      <c r="D4562" s="10"/>
    </row>
    <row r="4563" spans="3:4">
      <c r="C4563" s="10"/>
      <c r="D4563" s="10"/>
    </row>
    <row r="4564" spans="3:4">
      <c r="C4564" s="10"/>
      <c r="D4564" s="10"/>
    </row>
    <row r="4565" spans="3:4">
      <c r="C4565" s="10"/>
      <c r="D4565" s="10"/>
    </row>
    <row r="4566" spans="3:4">
      <c r="C4566" s="10"/>
      <c r="D4566" s="10"/>
    </row>
    <row r="4567" spans="3:4">
      <c r="C4567" s="10"/>
      <c r="D4567" s="10"/>
    </row>
    <row r="4568" spans="3:4">
      <c r="C4568" s="10"/>
      <c r="D4568" s="10"/>
    </row>
    <row r="4569" spans="3:4">
      <c r="C4569" s="10"/>
      <c r="D4569" s="10"/>
    </row>
    <row r="4570" spans="3:4">
      <c r="C4570" s="10"/>
      <c r="D4570" s="10"/>
    </row>
    <row r="4571" spans="3:4">
      <c r="C4571" s="10"/>
      <c r="D4571" s="10"/>
    </row>
    <row r="4572" spans="3:4">
      <c r="C4572" s="10"/>
      <c r="D4572" s="10"/>
    </row>
    <row r="4573" spans="3:4">
      <c r="C4573" s="10"/>
      <c r="D4573" s="10"/>
    </row>
    <row r="4574" spans="3:4">
      <c r="C4574" s="10"/>
      <c r="D4574" s="10"/>
    </row>
    <row r="4575" spans="3:4">
      <c r="C4575" s="10"/>
      <c r="D4575" s="10"/>
    </row>
    <row r="4576" spans="3:4">
      <c r="C4576" s="10"/>
      <c r="D4576" s="10"/>
    </row>
    <row r="4577" spans="3:4">
      <c r="C4577" s="10"/>
      <c r="D4577" s="10"/>
    </row>
    <row r="4578" spans="3:4">
      <c r="C4578" s="10"/>
      <c r="D4578" s="10"/>
    </row>
    <row r="4579" spans="3:4">
      <c r="C4579" s="10"/>
      <c r="D4579" s="10"/>
    </row>
    <row r="4580" spans="3:4">
      <c r="C4580" s="10"/>
      <c r="D4580" s="10"/>
    </row>
    <row r="4581" spans="3:4">
      <c r="C4581" s="10"/>
      <c r="D4581" s="10"/>
    </row>
    <row r="4582" spans="3:4">
      <c r="C4582" s="10"/>
      <c r="D4582" s="10"/>
    </row>
    <row r="4583" spans="3:4">
      <c r="C4583" s="10"/>
      <c r="D4583" s="10"/>
    </row>
    <row r="4584" spans="3:4">
      <c r="C4584" s="10"/>
      <c r="D4584" s="10"/>
    </row>
    <row r="4585" spans="3:4">
      <c r="C4585" s="10"/>
      <c r="D4585" s="10"/>
    </row>
    <row r="4586" spans="3:4">
      <c r="C4586" s="10"/>
      <c r="D4586" s="10"/>
    </row>
    <row r="4587" spans="3:4">
      <c r="C4587" s="10"/>
      <c r="D4587" s="10"/>
    </row>
    <row r="4588" spans="3:4">
      <c r="C4588" s="10"/>
      <c r="D4588" s="10"/>
    </row>
    <row r="4589" spans="3:4">
      <c r="C4589" s="10"/>
      <c r="D4589" s="10"/>
    </row>
    <row r="4590" spans="3:4">
      <c r="C4590" s="10"/>
      <c r="D4590" s="10"/>
    </row>
    <row r="4591" spans="3:4">
      <c r="C4591" s="10"/>
      <c r="D4591" s="10"/>
    </row>
    <row r="4592" spans="3:4">
      <c r="C4592" s="10"/>
      <c r="D4592" s="10"/>
    </row>
    <row r="4593" spans="3:4">
      <c r="C4593" s="10"/>
      <c r="D4593" s="10"/>
    </row>
    <row r="4594" spans="3:4">
      <c r="C4594" s="10"/>
      <c r="D4594" s="10"/>
    </row>
    <row r="4595" spans="3:4">
      <c r="C4595" s="10"/>
      <c r="D4595" s="10"/>
    </row>
    <row r="4596" spans="3:4">
      <c r="C4596" s="10"/>
      <c r="D4596" s="10"/>
    </row>
    <row r="4597" spans="3:4">
      <c r="C4597" s="10"/>
      <c r="D4597" s="10"/>
    </row>
    <row r="4598" spans="3:4">
      <c r="C4598" s="10"/>
      <c r="D4598" s="10"/>
    </row>
    <row r="4599" spans="3:4">
      <c r="C4599" s="10"/>
      <c r="D4599" s="10"/>
    </row>
    <row r="4600" spans="3:4">
      <c r="C4600" s="10"/>
      <c r="D4600" s="10"/>
    </row>
    <row r="4601" spans="3:4">
      <c r="C4601" s="10"/>
      <c r="D4601" s="10"/>
    </row>
    <row r="4602" spans="3:4">
      <c r="C4602" s="10"/>
      <c r="D4602" s="10"/>
    </row>
    <row r="4603" spans="3:4">
      <c r="C4603" s="10"/>
      <c r="D4603" s="10"/>
    </row>
    <row r="4604" spans="3:4">
      <c r="C4604" s="10"/>
      <c r="D4604" s="10"/>
    </row>
    <row r="4605" spans="3:4">
      <c r="C4605" s="10"/>
      <c r="D4605" s="10"/>
    </row>
    <row r="4606" spans="3:4">
      <c r="C4606" s="10"/>
      <c r="D4606" s="10"/>
    </row>
    <row r="4607" spans="3:4">
      <c r="C4607" s="10"/>
      <c r="D4607" s="10"/>
    </row>
    <row r="4608" spans="3:4">
      <c r="C4608" s="10"/>
      <c r="D4608" s="10"/>
    </row>
    <row r="4609" spans="3:4">
      <c r="C4609" s="10"/>
      <c r="D4609" s="10"/>
    </row>
    <row r="4610" spans="3:4">
      <c r="C4610" s="10"/>
      <c r="D4610" s="10"/>
    </row>
    <row r="4611" spans="3:4">
      <c r="C4611" s="10"/>
      <c r="D4611" s="10"/>
    </row>
    <row r="4612" spans="3:4">
      <c r="C4612" s="10"/>
      <c r="D4612" s="10"/>
    </row>
    <row r="4613" spans="3:4">
      <c r="C4613" s="10"/>
      <c r="D4613" s="10"/>
    </row>
    <row r="4614" spans="3:4">
      <c r="C4614" s="10"/>
      <c r="D4614" s="10"/>
    </row>
    <row r="4615" spans="3:4">
      <c r="C4615" s="10"/>
      <c r="D4615" s="10"/>
    </row>
    <row r="4616" spans="3:4">
      <c r="C4616" s="10"/>
      <c r="D4616" s="10"/>
    </row>
    <row r="4617" spans="3:4">
      <c r="C4617" s="10"/>
      <c r="D4617" s="10"/>
    </row>
    <row r="4618" spans="3:4">
      <c r="C4618" s="10"/>
      <c r="D4618" s="10"/>
    </row>
    <row r="4619" spans="3:4">
      <c r="C4619" s="10"/>
      <c r="D4619" s="10"/>
    </row>
    <row r="4620" spans="3:4">
      <c r="C4620" s="10"/>
      <c r="D4620" s="10"/>
    </row>
    <row r="4621" spans="3:4">
      <c r="C4621" s="10"/>
      <c r="D4621" s="10"/>
    </row>
    <row r="4622" spans="3:4">
      <c r="C4622" s="10"/>
      <c r="D4622" s="10"/>
    </row>
    <row r="4623" spans="3:4">
      <c r="C4623" s="10"/>
      <c r="D4623" s="10"/>
    </row>
    <row r="4624" spans="3:4">
      <c r="C4624" s="10"/>
      <c r="D4624" s="10"/>
    </row>
    <row r="4625" spans="3:4">
      <c r="C4625" s="10"/>
      <c r="D4625" s="10"/>
    </row>
    <row r="4626" spans="3:4">
      <c r="C4626" s="10"/>
      <c r="D4626" s="10"/>
    </row>
    <row r="4627" spans="3:4">
      <c r="C4627" s="10"/>
      <c r="D4627" s="10"/>
    </row>
    <row r="4628" spans="3:4">
      <c r="C4628" s="10"/>
      <c r="D4628" s="10"/>
    </row>
    <row r="4629" spans="3:4">
      <c r="C4629" s="10"/>
      <c r="D4629" s="10"/>
    </row>
    <row r="4630" spans="3:4">
      <c r="C4630" s="10"/>
      <c r="D4630" s="10"/>
    </row>
    <row r="4631" spans="3:4">
      <c r="C4631" s="10"/>
      <c r="D4631" s="10"/>
    </row>
    <row r="4632" spans="3:4">
      <c r="C4632" s="10"/>
      <c r="D4632" s="10"/>
    </row>
    <row r="4633" spans="3:4">
      <c r="C4633" s="10"/>
      <c r="D4633" s="10"/>
    </row>
    <row r="4634" spans="3:4">
      <c r="C4634" s="10"/>
      <c r="D4634" s="10"/>
    </row>
    <row r="4635" spans="3:4">
      <c r="C4635" s="10"/>
      <c r="D4635" s="10"/>
    </row>
    <row r="4636" spans="3:4">
      <c r="C4636" s="10"/>
      <c r="D4636" s="10"/>
    </row>
    <row r="4637" spans="3:4">
      <c r="C4637" s="10"/>
      <c r="D4637" s="10"/>
    </row>
    <row r="4638" spans="3:4">
      <c r="C4638" s="10"/>
      <c r="D4638" s="10"/>
    </row>
    <row r="4639" spans="3:4">
      <c r="C4639" s="10"/>
      <c r="D4639" s="10"/>
    </row>
    <row r="4640" spans="3:4">
      <c r="C4640" s="10"/>
      <c r="D4640" s="10"/>
    </row>
    <row r="4641" spans="3:4">
      <c r="C4641" s="10"/>
      <c r="D4641" s="10"/>
    </row>
    <row r="4642" spans="3:4">
      <c r="C4642" s="10"/>
      <c r="D4642" s="10"/>
    </row>
    <row r="4643" spans="3:4">
      <c r="C4643" s="10"/>
      <c r="D4643" s="10"/>
    </row>
    <row r="4644" spans="3:4">
      <c r="C4644" s="10"/>
      <c r="D4644" s="10"/>
    </row>
    <row r="4645" spans="3:4">
      <c r="C4645" s="10"/>
      <c r="D4645" s="10"/>
    </row>
    <row r="4646" spans="3:4">
      <c r="C4646" s="10"/>
      <c r="D4646" s="10"/>
    </row>
    <row r="4647" spans="3:4">
      <c r="C4647" s="10"/>
      <c r="D4647" s="10"/>
    </row>
    <row r="4648" spans="3:4">
      <c r="C4648" s="10"/>
      <c r="D4648" s="10"/>
    </row>
    <row r="4649" spans="3:4">
      <c r="C4649" s="10"/>
      <c r="D4649" s="10"/>
    </row>
    <row r="4650" spans="3:4">
      <c r="C4650" s="10"/>
      <c r="D4650" s="10"/>
    </row>
    <row r="4651" spans="3:4">
      <c r="C4651" s="10"/>
      <c r="D4651" s="10"/>
    </row>
    <row r="4652" spans="3:4">
      <c r="C4652" s="10"/>
      <c r="D4652" s="10"/>
    </row>
    <row r="4653" spans="3:4">
      <c r="C4653" s="10"/>
      <c r="D4653" s="10"/>
    </row>
    <row r="4654" spans="3:4">
      <c r="C4654" s="10"/>
      <c r="D4654" s="10"/>
    </row>
    <row r="4655" spans="3:4">
      <c r="C4655" s="10"/>
      <c r="D4655" s="10"/>
    </row>
    <row r="4656" spans="3:4">
      <c r="C4656" s="10"/>
      <c r="D4656" s="10"/>
    </row>
    <row r="4657" spans="3:4">
      <c r="C4657" s="10"/>
      <c r="D4657" s="10"/>
    </row>
    <row r="4658" spans="3:4">
      <c r="C4658" s="10"/>
      <c r="D4658" s="10"/>
    </row>
    <row r="4659" spans="3:4">
      <c r="C4659" s="10"/>
      <c r="D4659" s="10"/>
    </row>
    <row r="4660" spans="3:4">
      <c r="C4660" s="10"/>
      <c r="D4660" s="10"/>
    </row>
    <row r="4661" spans="3:4">
      <c r="C4661" s="10"/>
      <c r="D4661" s="10"/>
    </row>
    <row r="4662" spans="3:4">
      <c r="C4662" s="10"/>
      <c r="D4662" s="10"/>
    </row>
    <row r="4663" spans="3:4">
      <c r="C4663" s="10"/>
      <c r="D4663" s="10"/>
    </row>
    <row r="4664" spans="3:4">
      <c r="C4664" s="10"/>
      <c r="D4664" s="10"/>
    </row>
    <row r="4665" spans="3:4">
      <c r="C4665" s="10"/>
      <c r="D4665" s="10"/>
    </row>
    <row r="4666" spans="3:4">
      <c r="C4666" s="10"/>
      <c r="D4666" s="10"/>
    </row>
    <row r="4667" spans="3:4">
      <c r="C4667" s="10"/>
      <c r="D4667" s="10"/>
    </row>
    <row r="4668" spans="3:4">
      <c r="C4668" s="10"/>
      <c r="D4668" s="10"/>
    </row>
    <row r="4669" spans="3:4">
      <c r="C4669" s="10"/>
      <c r="D4669" s="10"/>
    </row>
    <row r="4670" spans="3:4">
      <c r="C4670" s="10"/>
      <c r="D4670" s="10"/>
    </row>
    <row r="4671" spans="3:4">
      <c r="C4671" s="10"/>
      <c r="D4671" s="10"/>
    </row>
    <row r="4672" spans="3:4">
      <c r="C4672" s="10"/>
      <c r="D4672" s="10"/>
    </row>
    <row r="4673" spans="3:4">
      <c r="C4673" s="10"/>
      <c r="D4673" s="10"/>
    </row>
    <row r="4674" spans="3:4">
      <c r="C4674" s="10"/>
      <c r="D4674" s="10"/>
    </row>
    <row r="4675" spans="3:4">
      <c r="C4675" s="10"/>
      <c r="D4675" s="10"/>
    </row>
    <row r="4676" spans="3:4">
      <c r="C4676" s="10"/>
      <c r="D4676" s="10"/>
    </row>
    <row r="4677" spans="3:4">
      <c r="C4677" s="10"/>
      <c r="D4677" s="10"/>
    </row>
    <row r="4678" spans="3:4">
      <c r="C4678" s="10"/>
      <c r="D4678" s="10"/>
    </row>
    <row r="4679" spans="3:4">
      <c r="C4679" s="10"/>
      <c r="D4679" s="10"/>
    </row>
    <row r="4680" spans="3:4">
      <c r="C4680" s="10"/>
      <c r="D4680" s="10"/>
    </row>
    <row r="4681" spans="3:4">
      <c r="C4681" s="10"/>
      <c r="D4681" s="10"/>
    </row>
    <row r="4682" spans="3:4">
      <c r="C4682" s="10"/>
      <c r="D4682" s="10"/>
    </row>
    <row r="4683" spans="3:4">
      <c r="C4683" s="10"/>
      <c r="D4683" s="10"/>
    </row>
    <row r="4684" spans="3:4">
      <c r="C4684" s="10"/>
      <c r="D4684" s="10"/>
    </row>
    <row r="4685" spans="3:4">
      <c r="C4685" s="10"/>
      <c r="D4685" s="10"/>
    </row>
    <row r="4686" spans="3:4">
      <c r="C4686" s="10"/>
      <c r="D4686" s="10"/>
    </row>
    <row r="4687" spans="3:4">
      <c r="C4687" s="10"/>
      <c r="D4687" s="10"/>
    </row>
    <row r="4688" spans="3:4">
      <c r="C4688" s="10"/>
      <c r="D4688" s="10"/>
    </row>
    <row r="4689" spans="3:4">
      <c r="C4689" s="10"/>
      <c r="D4689" s="10"/>
    </row>
    <row r="4690" spans="3:4">
      <c r="C4690" s="10"/>
      <c r="D4690" s="10"/>
    </row>
    <row r="4691" spans="3:4">
      <c r="C4691" s="10"/>
      <c r="D4691" s="10"/>
    </row>
    <row r="4692" spans="3:4">
      <c r="C4692" s="10"/>
      <c r="D4692" s="10"/>
    </row>
    <row r="4693" spans="3:4">
      <c r="C4693" s="10"/>
      <c r="D4693" s="10"/>
    </row>
    <row r="4694" spans="3:4">
      <c r="C4694" s="10"/>
      <c r="D4694" s="10"/>
    </row>
    <row r="4695" spans="3:4">
      <c r="C4695" s="10"/>
      <c r="D4695" s="10"/>
    </row>
    <row r="4696" spans="3:4">
      <c r="C4696" s="10"/>
      <c r="D4696" s="10"/>
    </row>
    <row r="4697" spans="3:4">
      <c r="C4697" s="10"/>
      <c r="D4697" s="10"/>
    </row>
    <row r="4698" spans="3:4">
      <c r="C4698" s="10"/>
      <c r="D4698" s="10"/>
    </row>
    <row r="4699" spans="3:4">
      <c r="C4699" s="10"/>
      <c r="D4699" s="10"/>
    </row>
    <row r="4700" spans="3:4">
      <c r="C4700" s="10"/>
      <c r="D4700" s="10"/>
    </row>
    <row r="4701" spans="3:4">
      <c r="C4701" s="10"/>
      <c r="D4701" s="10"/>
    </row>
    <row r="4702" spans="3:4">
      <c r="C4702" s="10"/>
      <c r="D4702" s="10"/>
    </row>
    <row r="4703" spans="3:4">
      <c r="C4703" s="10"/>
      <c r="D4703" s="10"/>
    </row>
    <row r="4704" spans="3:4">
      <c r="C4704" s="10"/>
      <c r="D4704" s="10"/>
    </row>
    <row r="4705" spans="3:4">
      <c r="C4705" s="10"/>
      <c r="D4705" s="10"/>
    </row>
    <row r="4706" spans="3:4">
      <c r="C4706" s="10"/>
      <c r="D4706" s="10"/>
    </row>
    <row r="4707" spans="3:4">
      <c r="C4707" s="10"/>
      <c r="D4707" s="10"/>
    </row>
    <row r="4708" spans="3:4">
      <c r="C4708" s="10"/>
      <c r="D4708" s="10"/>
    </row>
    <row r="4709" spans="3:4">
      <c r="C4709" s="10"/>
      <c r="D4709" s="10"/>
    </row>
    <row r="4710" spans="3:4">
      <c r="C4710" s="10"/>
      <c r="D4710" s="10"/>
    </row>
    <row r="4711" spans="3:4">
      <c r="C4711" s="10"/>
      <c r="D4711" s="10"/>
    </row>
    <row r="4712" spans="3:4">
      <c r="C4712" s="10"/>
      <c r="D4712" s="10"/>
    </row>
    <row r="4713" spans="3:4">
      <c r="C4713" s="10"/>
      <c r="D4713" s="10"/>
    </row>
    <row r="4714" spans="3:4">
      <c r="C4714" s="10"/>
      <c r="D4714" s="10"/>
    </row>
    <row r="4715" spans="3:4">
      <c r="C4715" s="10"/>
      <c r="D4715" s="10"/>
    </row>
    <row r="4716" spans="3:4">
      <c r="C4716" s="10"/>
      <c r="D4716" s="10"/>
    </row>
    <row r="4717" spans="3:4">
      <c r="C4717" s="10"/>
      <c r="D4717" s="10"/>
    </row>
    <row r="4718" spans="3:4">
      <c r="C4718" s="10"/>
      <c r="D4718" s="10"/>
    </row>
    <row r="4719" spans="3:4">
      <c r="C4719" s="10"/>
      <c r="D4719" s="10"/>
    </row>
    <row r="4720" spans="3:4">
      <c r="C4720" s="10"/>
      <c r="D4720" s="10"/>
    </row>
    <row r="4721" spans="3:4">
      <c r="C4721" s="10"/>
      <c r="D4721" s="10"/>
    </row>
    <row r="4722" spans="3:4">
      <c r="C4722" s="10"/>
      <c r="D4722" s="10"/>
    </row>
    <row r="4723" spans="3:4">
      <c r="C4723" s="10"/>
      <c r="D4723" s="10"/>
    </row>
    <row r="4724" spans="3:4">
      <c r="C4724" s="10"/>
      <c r="D4724" s="10"/>
    </row>
    <row r="4725" spans="3:4">
      <c r="C4725" s="10"/>
      <c r="D4725" s="10"/>
    </row>
    <row r="4726" spans="3:4">
      <c r="C4726" s="10"/>
      <c r="D4726" s="10"/>
    </row>
    <row r="4727" spans="3:4">
      <c r="C4727" s="10"/>
      <c r="D4727" s="10"/>
    </row>
    <row r="4728" spans="3:4">
      <c r="C4728" s="10"/>
      <c r="D4728" s="10"/>
    </row>
    <row r="4729" spans="3:4">
      <c r="C4729" s="10"/>
      <c r="D4729" s="10"/>
    </row>
    <row r="4730" spans="3:4">
      <c r="C4730" s="10"/>
      <c r="D4730" s="10"/>
    </row>
    <row r="4731" spans="3:4">
      <c r="C4731" s="10"/>
      <c r="D4731" s="10"/>
    </row>
    <row r="4732" spans="3:4">
      <c r="C4732" s="10"/>
      <c r="D4732" s="10"/>
    </row>
    <row r="4733" spans="3:4">
      <c r="C4733" s="10"/>
      <c r="D4733" s="10"/>
    </row>
    <row r="4734" spans="3:4">
      <c r="C4734" s="10"/>
      <c r="D4734" s="10"/>
    </row>
    <row r="4735" spans="3:4">
      <c r="C4735" s="10"/>
      <c r="D4735" s="10"/>
    </row>
    <row r="4736" spans="3:4">
      <c r="C4736" s="10"/>
      <c r="D4736" s="10"/>
    </row>
    <row r="4737" spans="3:4">
      <c r="C4737" s="10"/>
      <c r="D4737" s="10"/>
    </row>
    <row r="4738" spans="3:4">
      <c r="C4738" s="10"/>
      <c r="D4738" s="10"/>
    </row>
    <row r="4739" spans="3:4">
      <c r="C4739" s="10"/>
      <c r="D4739" s="10"/>
    </row>
    <row r="4740" spans="3:4">
      <c r="C4740" s="10"/>
      <c r="D4740" s="10"/>
    </row>
    <row r="4741" spans="3:4">
      <c r="C4741" s="10"/>
      <c r="D4741" s="10"/>
    </row>
    <row r="4742" spans="3:4">
      <c r="C4742" s="10"/>
      <c r="D4742" s="10"/>
    </row>
    <row r="4743" spans="3:4">
      <c r="C4743" s="10"/>
      <c r="D4743" s="10"/>
    </row>
    <row r="4744" spans="3:4">
      <c r="C4744" s="10"/>
      <c r="D4744" s="10"/>
    </row>
    <row r="4745" spans="3:4">
      <c r="C4745" s="10"/>
      <c r="D4745" s="10"/>
    </row>
    <row r="4746" spans="3:4">
      <c r="C4746" s="10"/>
      <c r="D4746" s="10"/>
    </row>
    <row r="4747" spans="3:4">
      <c r="C4747" s="10"/>
      <c r="D4747" s="10"/>
    </row>
    <row r="4748" spans="3:4">
      <c r="C4748" s="10"/>
      <c r="D4748" s="10"/>
    </row>
    <row r="4749" spans="3:4">
      <c r="C4749" s="10"/>
      <c r="D4749" s="10"/>
    </row>
    <row r="4750" spans="3:4">
      <c r="C4750" s="10"/>
      <c r="D4750" s="10"/>
    </row>
    <row r="4751" spans="3:4">
      <c r="C4751" s="10"/>
      <c r="D4751" s="10"/>
    </row>
    <row r="4752" spans="3:4">
      <c r="C4752" s="10"/>
      <c r="D4752" s="10"/>
    </row>
    <row r="4753" spans="3:4">
      <c r="C4753" s="10"/>
      <c r="D4753" s="10"/>
    </row>
    <row r="4754" spans="3:4">
      <c r="C4754" s="10"/>
      <c r="D4754" s="10"/>
    </row>
    <row r="4755" spans="3:4">
      <c r="C4755" s="10"/>
      <c r="D4755" s="10"/>
    </row>
    <row r="4756" spans="3:4">
      <c r="C4756" s="10"/>
      <c r="D4756" s="10"/>
    </row>
    <row r="4757" spans="3:4">
      <c r="C4757" s="10"/>
      <c r="D4757" s="10"/>
    </row>
    <row r="4758" spans="3:4">
      <c r="C4758" s="10"/>
      <c r="D4758" s="10"/>
    </row>
    <row r="4759" spans="3:4">
      <c r="C4759" s="10"/>
      <c r="D4759" s="10"/>
    </row>
    <row r="4760" spans="3:4">
      <c r="C4760" s="10"/>
      <c r="D4760" s="10"/>
    </row>
    <row r="4761" spans="3:4">
      <c r="C4761" s="10"/>
      <c r="D4761" s="10"/>
    </row>
    <row r="4762" spans="3:4">
      <c r="C4762" s="10"/>
      <c r="D4762" s="10"/>
    </row>
    <row r="4763" spans="3:4">
      <c r="C4763" s="10"/>
      <c r="D4763" s="10"/>
    </row>
    <row r="4764" spans="3:4">
      <c r="C4764" s="10"/>
      <c r="D4764" s="10"/>
    </row>
    <row r="4765" spans="3:4">
      <c r="C4765" s="10"/>
      <c r="D4765" s="10"/>
    </row>
    <row r="4766" spans="3:4">
      <c r="C4766" s="10"/>
      <c r="D4766" s="10"/>
    </row>
    <row r="4767" spans="3:4">
      <c r="C4767" s="10"/>
      <c r="D4767" s="10"/>
    </row>
    <row r="4768" spans="3:4">
      <c r="C4768" s="10"/>
      <c r="D4768" s="10"/>
    </row>
    <row r="4769" spans="3:4">
      <c r="C4769" s="10"/>
      <c r="D4769" s="10"/>
    </row>
    <row r="4770" spans="3:4">
      <c r="C4770" s="10"/>
      <c r="D4770" s="10"/>
    </row>
    <row r="4771" spans="3:4">
      <c r="C4771" s="10"/>
      <c r="D4771" s="10"/>
    </row>
    <row r="4772" spans="3:4">
      <c r="C4772" s="10"/>
      <c r="D4772" s="10"/>
    </row>
    <row r="4773" spans="3:4">
      <c r="C4773" s="10"/>
      <c r="D4773" s="10"/>
    </row>
    <row r="4774" spans="3:4">
      <c r="C4774" s="10"/>
      <c r="D4774" s="10"/>
    </row>
    <row r="4775" spans="3:4">
      <c r="C4775" s="10"/>
      <c r="D4775" s="10"/>
    </row>
    <row r="4776" spans="3:4">
      <c r="C4776" s="10"/>
      <c r="D4776" s="10"/>
    </row>
    <row r="4777" spans="3:4">
      <c r="C4777" s="10"/>
      <c r="D4777" s="10"/>
    </row>
    <row r="4778" spans="3:4">
      <c r="C4778" s="10"/>
      <c r="D4778" s="10"/>
    </row>
    <row r="4779" spans="3:4">
      <c r="C4779" s="10"/>
      <c r="D4779" s="10"/>
    </row>
    <row r="4780" spans="3:4">
      <c r="C4780" s="10"/>
      <c r="D4780" s="10"/>
    </row>
    <row r="4781" spans="3:4">
      <c r="C4781" s="10"/>
      <c r="D4781" s="10"/>
    </row>
    <row r="4782" spans="3:4">
      <c r="C4782" s="10"/>
      <c r="D4782" s="10"/>
    </row>
    <row r="4783" spans="3:4">
      <c r="C4783" s="10"/>
      <c r="D4783" s="10"/>
    </row>
    <row r="4784" spans="3:4">
      <c r="C4784" s="10"/>
      <c r="D4784" s="10"/>
    </row>
    <row r="4785" spans="3:4">
      <c r="C4785" s="10"/>
      <c r="D4785" s="10"/>
    </row>
    <row r="4786" spans="3:4">
      <c r="C4786" s="10"/>
      <c r="D4786" s="10"/>
    </row>
    <row r="4787" spans="3:4">
      <c r="C4787" s="10"/>
      <c r="D4787" s="10"/>
    </row>
    <row r="4788" spans="3:4">
      <c r="C4788" s="10"/>
      <c r="D4788" s="10"/>
    </row>
    <row r="4789" spans="3:4">
      <c r="C4789" s="10"/>
      <c r="D4789" s="10"/>
    </row>
    <row r="4790" spans="3:4">
      <c r="C4790" s="10"/>
      <c r="D4790" s="10"/>
    </row>
    <row r="4791" spans="3:4">
      <c r="C4791" s="10"/>
      <c r="D4791" s="10"/>
    </row>
    <row r="4792" spans="3:4">
      <c r="C4792" s="10"/>
      <c r="D4792" s="10"/>
    </row>
    <row r="4793" spans="3:4">
      <c r="C4793" s="10"/>
      <c r="D4793" s="10"/>
    </row>
    <row r="4794" spans="3:4">
      <c r="C4794" s="10"/>
      <c r="D4794" s="10"/>
    </row>
    <row r="4795" spans="3:4">
      <c r="C4795" s="10"/>
      <c r="D4795" s="10"/>
    </row>
    <row r="4796" spans="3:4">
      <c r="C4796" s="10"/>
      <c r="D4796" s="10"/>
    </row>
    <row r="4797" spans="3:4">
      <c r="C4797" s="10"/>
      <c r="D4797" s="10"/>
    </row>
    <row r="4798" spans="3:4">
      <c r="C4798" s="10"/>
      <c r="D4798" s="10"/>
    </row>
    <row r="4799" spans="3:4">
      <c r="C4799" s="10"/>
      <c r="D4799" s="10"/>
    </row>
    <row r="4800" spans="3:4">
      <c r="C4800" s="10"/>
      <c r="D4800" s="10"/>
    </row>
    <row r="4801" spans="3:4">
      <c r="C4801" s="10"/>
      <c r="D4801" s="10"/>
    </row>
    <row r="4802" spans="3:4">
      <c r="C4802" s="10"/>
      <c r="D4802" s="10"/>
    </row>
    <row r="4803" spans="3:4">
      <c r="C4803" s="10"/>
      <c r="D4803" s="10"/>
    </row>
    <row r="4804" spans="3:4">
      <c r="C4804" s="10"/>
      <c r="D4804" s="10"/>
    </row>
    <row r="4805" spans="3:4">
      <c r="C4805" s="10"/>
      <c r="D4805" s="10"/>
    </row>
    <row r="4806" spans="3:4">
      <c r="C4806" s="10"/>
      <c r="D4806" s="10"/>
    </row>
    <row r="4807" spans="3:4">
      <c r="C4807" s="10"/>
      <c r="D4807" s="10"/>
    </row>
    <row r="4808" spans="3:4">
      <c r="C4808" s="10"/>
      <c r="D4808" s="10"/>
    </row>
    <row r="4809" spans="3:4">
      <c r="C4809" s="10"/>
      <c r="D4809" s="10"/>
    </row>
    <row r="4810" spans="3:4">
      <c r="C4810" s="10"/>
      <c r="D4810" s="10"/>
    </row>
    <row r="4811" spans="3:4">
      <c r="C4811" s="10"/>
      <c r="D4811" s="10"/>
    </row>
    <row r="4812" spans="3:4">
      <c r="C4812" s="10"/>
      <c r="D4812" s="10"/>
    </row>
    <row r="4813" spans="3:4">
      <c r="C4813" s="10"/>
      <c r="D4813" s="10"/>
    </row>
    <row r="4814" spans="3:4">
      <c r="C4814" s="10"/>
      <c r="D4814" s="10"/>
    </row>
    <row r="4815" spans="3:4">
      <c r="C4815" s="10"/>
      <c r="D4815" s="10"/>
    </row>
    <row r="4816" spans="3:4">
      <c r="C4816" s="10"/>
      <c r="D4816" s="10"/>
    </row>
    <row r="4817" spans="3:4">
      <c r="C4817" s="10"/>
      <c r="D4817" s="10"/>
    </row>
    <row r="4818" spans="3:4">
      <c r="C4818" s="10"/>
      <c r="D4818" s="10"/>
    </row>
    <row r="4819" spans="3:4">
      <c r="C4819" s="10"/>
      <c r="D4819" s="10"/>
    </row>
    <row r="4820" spans="3:4">
      <c r="C4820" s="10"/>
      <c r="D4820" s="10"/>
    </row>
    <row r="4821" spans="3:4">
      <c r="C4821" s="10"/>
      <c r="D4821" s="10"/>
    </row>
    <row r="4822" spans="3:4">
      <c r="C4822" s="10"/>
      <c r="D4822" s="10"/>
    </row>
    <row r="4823" spans="3:4">
      <c r="C4823" s="10"/>
      <c r="D4823" s="10"/>
    </row>
    <row r="4824" spans="3:4">
      <c r="C4824" s="10"/>
      <c r="D4824" s="10"/>
    </row>
    <row r="4825" spans="3:4">
      <c r="C4825" s="10"/>
      <c r="D4825" s="10"/>
    </row>
    <row r="4826" spans="3:4">
      <c r="C4826" s="10"/>
      <c r="D4826" s="10"/>
    </row>
    <row r="4827" spans="3:4">
      <c r="C4827" s="10"/>
      <c r="D4827" s="10"/>
    </row>
    <row r="4828" spans="3:4">
      <c r="C4828" s="10"/>
      <c r="D4828" s="10"/>
    </row>
    <row r="4829" spans="3:4">
      <c r="C4829" s="10"/>
      <c r="D4829" s="10"/>
    </row>
    <row r="4830" spans="3:4">
      <c r="C4830" s="10"/>
      <c r="D4830" s="10"/>
    </row>
    <row r="4831" spans="3:4">
      <c r="C4831" s="10"/>
      <c r="D4831" s="10"/>
    </row>
    <row r="4832" spans="3:4">
      <c r="C4832" s="10"/>
      <c r="D4832" s="10"/>
    </row>
    <row r="4833" spans="3:4">
      <c r="C4833" s="10"/>
      <c r="D4833" s="10"/>
    </row>
    <row r="4834" spans="3:4">
      <c r="C4834" s="10"/>
      <c r="D4834" s="10"/>
    </row>
    <row r="4835" spans="3:4">
      <c r="C4835" s="10"/>
      <c r="D4835" s="10"/>
    </row>
    <row r="4836" spans="3:4">
      <c r="C4836" s="10"/>
      <c r="D4836" s="10"/>
    </row>
    <row r="4837" spans="3:4">
      <c r="C4837" s="10"/>
      <c r="D4837" s="10"/>
    </row>
    <row r="4838" spans="3:4">
      <c r="C4838" s="10"/>
      <c r="D4838" s="10"/>
    </row>
    <row r="4839" spans="3:4">
      <c r="C4839" s="10"/>
      <c r="D4839" s="10"/>
    </row>
    <row r="4840" spans="3:4">
      <c r="C4840" s="10"/>
      <c r="D4840" s="10"/>
    </row>
    <row r="4841" spans="3:4">
      <c r="C4841" s="10"/>
      <c r="D4841" s="10"/>
    </row>
    <row r="4842" spans="3:4">
      <c r="C4842" s="10"/>
      <c r="D4842" s="10"/>
    </row>
    <row r="4843" spans="3:4">
      <c r="C4843" s="10"/>
      <c r="D4843" s="10"/>
    </row>
    <row r="4844" spans="3:4">
      <c r="C4844" s="10"/>
      <c r="D4844" s="10"/>
    </row>
    <row r="4845" spans="3:4">
      <c r="C4845" s="10"/>
      <c r="D4845" s="10"/>
    </row>
    <row r="4846" spans="3:4">
      <c r="C4846" s="10"/>
      <c r="D4846" s="10"/>
    </row>
    <row r="4847" spans="3:4">
      <c r="C4847" s="10"/>
      <c r="D4847" s="10"/>
    </row>
    <row r="4848" spans="3:4">
      <c r="C4848" s="10"/>
      <c r="D4848" s="10"/>
    </row>
    <row r="4849" spans="3:4">
      <c r="C4849" s="10"/>
      <c r="D4849" s="10"/>
    </row>
    <row r="4850" spans="3:4">
      <c r="C4850" s="10"/>
      <c r="D4850" s="10"/>
    </row>
    <row r="4851" spans="3:4">
      <c r="C4851" s="10"/>
      <c r="D4851" s="10"/>
    </row>
    <row r="4852" spans="3:4">
      <c r="C4852" s="10"/>
      <c r="D4852" s="10"/>
    </row>
    <row r="4853" spans="3:4">
      <c r="C4853" s="10"/>
      <c r="D4853" s="10"/>
    </row>
    <row r="4854" spans="3:4">
      <c r="C4854" s="10"/>
      <c r="D4854" s="10"/>
    </row>
    <row r="4855" spans="3:4">
      <c r="C4855" s="10"/>
      <c r="D4855" s="10"/>
    </row>
    <row r="4856" spans="3:4">
      <c r="C4856" s="10"/>
      <c r="D4856" s="10"/>
    </row>
    <row r="4857" spans="3:4">
      <c r="C4857" s="10"/>
      <c r="D4857" s="10"/>
    </row>
    <row r="4858" spans="3:4">
      <c r="C4858" s="10"/>
      <c r="D4858" s="10"/>
    </row>
    <row r="4859" spans="3:4">
      <c r="C4859" s="10"/>
      <c r="D4859" s="10"/>
    </row>
    <row r="4860" spans="3:4">
      <c r="C4860" s="10"/>
      <c r="D4860" s="10"/>
    </row>
    <row r="4861" spans="3:4">
      <c r="C4861" s="10"/>
      <c r="D4861" s="10"/>
    </row>
    <row r="4862" spans="3:4">
      <c r="C4862" s="10"/>
      <c r="D4862" s="10"/>
    </row>
    <row r="4863" spans="3:4">
      <c r="C4863" s="10"/>
      <c r="D4863" s="10"/>
    </row>
    <row r="4864" spans="3:4">
      <c r="C4864" s="10"/>
      <c r="D4864" s="10"/>
    </row>
    <row r="4865" spans="3:4">
      <c r="C4865" s="10"/>
      <c r="D4865" s="10"/>
    </row>
    <row r="4866" spans="3:4">
      <c r="C4866" s="10"/>
      <c r="D4866" s="10"/>
    </row>
    <row r="4867" spans="3:4">
      <c r="C4867" s="10"/>
      <c r="D4867" s="10"/>
    </row>
    <row r="4868" spans="3:4">
      <c r="C4868" s="10"/>
      <c r="D4868" s="10"/>
    </row>
    <row r="4869" spans="3:4">
      <c r="C4869" s="10"/>
      <c r="D4869" s="10"/>
    </row>
    <row r="4870" spans="3:4">
      <c r="C4870" s="10"/>
      <c r="D4870" s="10"/>
    </row>
    <row r="4871" spans="3:4">
      <c r="C4871" s="10"/>
      <c r="D4871" s="10"/>
    </row>
    <row r="4872" spans="3:4">
      <c r="C4872" s="10"/>
      <c r="D4872" s="10"/>
    </row>
    <row r="4873" spans="3:4">
      <c r="C4873" s="10"/>
      <c r="D4873" s="10"/>
    </row>
    <row r="4874" spans="3:4">
      <c r="C4874" s="10"/>
      <c r="D4874" s="10"/>
    </row>
    <row r="4875" spans="3:4">
      <c r="C4875" s="10"/>
      <c r="D4875" s="10"/>
    </row>
    <row r="4876" spans="3:4">
      <c r="C4876" s="10"/>
      <c r="D4876" s="10"/>
    </row>
    <row r="4877" spans="3:4">
      <c r="C4877" s="10"/>
      <c r="D4877" s="10"/>
    </row>
    <row r="4878" spans="3:4">
      <c r="C4878" s="10"/>
      <c r="D4878" s="10"/>
    </row>
    <row r="4879" spans="3:4">
      <c r="C4879" s="10"/>
      <c r="D4879" s="10"/>
    </row>
    <row r="4880" spans="3:4">
      <c r="C4880" s="10"/>
      <c r="D4880" s="10"/>
    </row>
    <row r="4881" spans="3:4">
      <c r="C4881" s="10"/>
      <c r="D4881" s="10"/>
    </row>
    <row r="4882" spans="3:4">
      <c r="C4882" s="10"/>
      <c r="D4882" s="10"/>
    </row>
    <row r="4883" spans="3:4">
      <c r="C4883" s="10"/>
      <c r="D4883" s="10"/>
    </row>
    <row r="4884" spans="3:4">
      <c r="C4884" s="10"/>
      <c r="D4884" s="10"/>
    </row>
    <row r="4885" spans="3:4">
      <c r="C4885" s="10"/>
      <c r="D4885" s="10"/>
    </row>
    <row r="4886" spans="3:4">
      <c r="C4886" s="10"/>
      <c r="D4886" s="10"/>
    </row>
    <row r="4887" spans="3:4">
      <c r="C4887" s="10"/>
      <c r="D4887" s="10"/>
    </row>
    <row r="4888" spans="3:4">
      <c r="C4888" s="10"/>
      <c r="D4888" s="10"/>
    </row>
    <row r="4889" spans="3:4">
      <c r="C4889" s="10"/>
      <c r="D4889" s="10"/>
    </row>
    <row r="4890" spans="3:4">
      <c r="C4890" s="10"/>
      <c r="D4890" s="10"/>
    </row>
    <row r="4891" spans="3:4">
      <c r="C4891" s="10"/>
      <c r="D4891" s="10"/>
    </row>
    <row r="4892" spans="3:4">
      <c r="C4892" s="10"/>
      <c r="D4892" s="10"/>
    </row>
    <row r="4893" spans="3:4">
      <c r="C4893" s="10"/>
      <c r="D4893" s="10"/>
    </row>
    <row r="4894" spans="3:4">
      <c r="C4894" s="10"/>
      <c r="D4894" s="10"/>
    </row>
    <row r="4895" spans="3:4">
      <c r="C4895" s="10"/>
      <c r="D4895" s="10"/>
    </row>
    <row r="4896" spans="3:4">
      <c r="C4896" s="10"/>
      <c r="D4896" s="10"/>
    </row>
    <row r="4897" spans="3:4">
      <c r="C4897" s="10"/>
      <c r="D4897" s="10"/>
    </row>
    <row r="4898" spans="3:4">
      <c r="C4898" s="10"/>
      <c r="D4898" s="10"/>
    </row>
    <row r="4899" spans="3:4">
      <c r="C4899" s="10"/>
      <c r="D4899" s="10"/>
    </row>
    <row r="4900" spans="3:4">
      <c r="C4900" s="10"/>
      <c r="D4900" s="10"/>
    </row>
    <row r="4901" spans="3:4">
      <c r="C4901" s="10"/>
      <c r="D4901" s="10"/>
    </row>
    <row r="4902" spans="3:4">
      <c r="C4902" s="10"/>
      <c r="D4902" s="10"/>
    </row>
    <row r="4903" spans="3:4">
      <c r="C4903" s="10"/>
      <c r="D4903" s="10"/>
    </row>
    <row r="4904" spans="3:4">
      <c r="C4904" s="10"/>
      <c r="D4904" s="10"/>
    </row>
    <row r="4905" spans="3:4">
      <c r="C4905" s="10"/>
      <c r="D4905" s="10"/>
    </row>
    <row r="4906" spans="3:4">
      <c r="C4906" s="10"/>
      <c r="D4906" s="10"/>
    </row>
    <row r="4907" spans="3:4">
      <c r="C4907" s="10"/>
      <c r="D4907" s="10"/>
    </row>
    <row r="4908" spans="3:4">
      <c r="C4908" s="10"/>
      <c r="D4908" s="10"/>
    </row>
    <row r="4909" spans="3:4">
      <c r="C4909" s="10"/>
      <c r="D4909" s="10"/>
    </row>
    <row r="4910" spans="3:4">
      <c r="C4910" s="10"/>
      <c r="D4910" s="10"/>
    </row>
    <row r="4911" spans="3:4">
      <c r="C4911" s="10"/>
      <c r="D4911" s="10"/>
    </row>
    <row r="4912" spans="3:4">
      <c r="C4912" s="10"/>
      <c r="D4912" s="10"/>
    </row>
    <row r="4913" spans="3:4">
      <c r="C4913" s="10"/>
      <c r="D4913" s="10"/>
    </row>
    <row r="4914" spans="3:4">
      <c r="C4914" s="10"/>
      <c r="D4914" s="10"/>
    </row>
    <row r="4915" spans="3:4">
      <c r="C4915" s="10"/>
      <c r="D4915" s="10"/>
    </row>
    <row r="4916" spans="3:4">
      <c r="C4916" s="10"/>
      <c r="D4916" s="10"/>
    </row>
    <row r="4917" spans="3:4">
      <c r="C4917" s="10"/>
      <c r="D4917" s="10"/>
    </row>
    <row r="4918" spans="3:4">
      <c r="C4918" s="10"/>
      <c r="D4918" s="10"/>
    </row>
    <row r="4919" spans="3:4">
      <c r="C4919" s="10"/>
      <c r="D4919" s="10"/>
    </row>
    <row r="4920" spans="3:4">
      <c r="C4920" s="10"/>
      <c r="D4920" s="10"/>
    </row>
    <row r="4921" spans="3:4">
      <c r="C4921" s="10"/>
      <c r="D4921" s="10"/>
    </row>
    <row r="4922" spans="3:4">
      <c r="C4922" s="10"/>
      <c r="D4922" s="10"/>
    </row>
    <row r="4923" spans="3:4">
      <c r="C4923" s="10"/>
      <c r="D4923" s="10"/>
    </row>
    <row r="4924" spans="3:4">
      <c r="C4924" s="10"/>
      <c r="D4924" s="10"/>
    </row>
    <row r="4925" spans="3:4">
      <c r="C4925" s="10"/>
      <c r="D4925" s="10"/>
    </row>
    <row r="4926" spans="3:4">
      <c r="C4926" s="10"/>
      <c r="D4926" s="10"/>
    </row>
    <row r="4927" spans="3:4">
      <c r="C4927" s="10"/>
      <c r="D4927" s="10"/>
    </row>
    <row r="4928" spans="3:4">
      <c r="C4928" s="10"/>
      <c r="D4928" s="10"/>
    </row>
    <row r="4929" spans="3:4">
      <c r="C4929" s="10"/>
      <c r="D4929" s="10"/>
    </row>
    <row r="4930" spans="3:4">
      <c r="C4930" s="10"/>
      <c r="D4930" s="10"/>
    </row>
    <row r="4931" spans="3:4">
      <c r="C4931" s="10"/>
      <c r="D4931" s="10"/>
    </row>
    <row r="4932" spans="3:4">
      <c r="C4932" s="10"/>
      <c r="D4932" s="10"/>
    </row>
    <row r="4933" spans="3:4">
      <c r="C4933" s="10"/>
      <c r="D4933" s="10"/>
    </row>
    <row r="4934" spans="3:4">
      <c r="C4934" s="10"/>
      <c r="D4934" s="10"/>
    </row>
    <row r="4935" spans="3:4">
      <c r="C4935" s="10"/>
      <c r="D4935" s="10"/>
    </row>
    <row r="4936" spans="3:4">
      <c r="C4936" s="10"/>
      <c r="D4936" s="10"/>
    </row>
    <row r="4937" spans="3:4">
      <c r="C4937" s="10"/>
      <c r="D4937" s="10"/>
    </row>
    <row r="4938" spans="3:4">
      <c r="C4938" s="10"/>
      <c r="D4938" s="10"/>
    </row>
    <row r="4939" spans="3:4">
      <c r="C4939" s="10"/>
      <c r="D4939" s="10"/>
    </row>
    <row r="4940" spans="3:4">
      <c r="C4940" s="10"/>
      <c r="D4940" s="10"/>
    </row>
    <row r="4941" spans="3:4">
      <c r="C4941" s="10"/>
      <c r="D4941" s="10"/>
    </row>
    <row r="4942" spans="3:4">
      <c r="C4942" s="10"/>
      <c r="D4942" s="10"/>
    </row>
    <row r="4943" spans="3:4">
      <c r="C4943" s="10"/>
      <c r="D4943" s="10"/>
    </row>
    <row r="4944" spans="3:4">
      <c r="C4944" s="10"/>
      <c r="D4944" s="10"/>
    </row>
    <row r="4945" spans="3:4">
      <c r="C4945" s="10"/>
      <c r="D4945" s="10"/>
    </row>
    <row r="4946" spans="3:4">
      <c r="C4946" s="10"/>
      <c r="D4946" s="10"/>
    </row>
    <row r="4947" spans="3:4">
      <c r="C4947" s="10"/>
      <c r="D4947" s="10"/>
    </row>
    <row r="4948" spans="3:4">
      <c r="C4948" s="10"/>
      <c r="D4948" s="10"/>
    </row>
    <row r="4949" spans="3:4">
      <c r="C4949" s="10"/>
      <c r="D4949" s="10"/>
    </row>
    <row r="4950" spans="3:4">
      <c r="C4950" s="10"/>
      <c r="D4950" s="10"/>
    </row>
    <row r="4951" spans="3:4">
      <c r="C4951" s="10"/>
      <c r="D4951" s="10"/>
    </row>
    <row r="4952" spans="3:4">
      <c r="C4952" s="10"/>
      <c r="D4952" s="10"/>
    </row>
    <row r="4953" spans="3:4">
      <c r="C4953" s="10"/>
      <c r="D4953" s="10"/>
    </row>
    <row r="4954" spans="3:4">
      <c r="C4954" s="10"/>
      <c r="D4954" s="10"/>
    </row>
    <row r="4955" spans="3:4">
      <c r="C4955" s="10"/>
      <c r="D4955" s="10"/>
    </row>
    <row r="4956" spans="3:4">
      <c r="C4956" s="10"/>
      <c r="D4956" s="10"/>
    </row>
    <row r="4957" spans="3:4">
      <c r="C4957" s="10"/>
      <c r="D4957" s="10"/>
    </row>
    <row r="4958" spans="3:4">
      <c r="C4958" s="10"/>
      <c r="D4958" s="10"/>
    </row>
    <row r="4959" spans="3:4">
      <c r="C4959" s="10"/>
      <c r="D4959" s="10"/>
    </row>
    <row r="4960" spans="3:4">
      <c r="C4960" s="10"/>
      <c r="D4960" s="10"/>
    </row>
    <row r="4961" spans="3:4">
      <c r="C4961" s="10"/>
      <c r="D4961" s="10"/>
    </row>
    <row r="4962" spans="3:4">
      <c r="C4962" s="10"/>
      <c r="D4962" s="10"/>
    </row>
    <row r="4963" spans="3:4">
      <c r="C4963" s="10"/>
      <c r="D4963" s="10"/>
    </row>
    <row r="4964" spans="3:4">
      <c r="C4964" s="10"/>
      <c r="D4964" s="10"/>
    </row>
    <row r="4965" spans="3:4">
      <c r="C4965" s="10"/>
      <c r="D4965" s="10"/>
    </row>
    <row r="4966" spans="3:4">
      <c r="C4966" s="10"/>
      <c r="D4966" s="10"/>
    </row>
    <row r="4967" spans="3:4">
      <c r="C4967" s="10"/>
      <c r="D4967" s="10"/>
    </row>
    <row r="4968" spans="3:4">
      <c r="C4968" s="10"/>
      <c r="D4968" s="10"/>
    </row>
    <row r="4969" spans="3:4">
      <c r="C4969" s="10"/>
      <c r="D4969" s="10"/>
    </row>
    <row r="4970" spans="3:4">
      <c r="C4970" s="10"/>
      <c r="D4970" s="10"/>
    </row>
    <row r="4971" spans="3:4">
      <c r="C4971" s="10"/>
      <c r="D4971" s="10"/>
    </row>
    <row r="4972" spans="3:4">
      <c r="C4972" s="10"/>
      <c r="D4972" s="10"/>
    </row>
    <row r="4973" spans="3:4">
      <c r="C4973" s="10"/>
      <c r="D4973" s="10"/>
    </row>
    <row r="4974" spans="3:4">
      <c r="C4974" s="10"/>
      <c r="D4974" s="10"/>
    </row>
    <row r="4975" spans="3:4">
      <c r="C4975" s="10"/>
      <c r="D4975" s="10"/>
    </row>
    <row r="4976" spans="3:4">
      <c r="C4976" s="10"/>
      <c r="D4976" s="10"/>
    </row>
    <row r="4977" spans="3:4">
      <c r="C4977" s="10"/>
      <c r="D4977" s="10"/>
    </row>
    <row r="4978" spans="3:4">
      <c r="C4978" s="10"/>
      <c r="D4978" s="10"/>
    </row>
    <row r="4979" spans="3:4">
      <c r="C4979" s="10"/>
      <c r="D4979" s="10"/>
    </row>
    <row r="4980" spans="3:4">
      <c r="C4980" s="10"/>
      <c r="D4980" s="10"/>
    </row>
    <row r="4981" spans="3:4">
      <c r="C4981" s="10"/>
      <c r="D4981" s="10"/>
    </row>
    <row r="4982" spans="3:4">
      <c r="C4982" s="10"/>
      <c r="D4982" s="10"/>
    </row>
    <row r="4983" spans="3:4">
      <c r="C4983" s="10"/>
      <c r="D4983" s="10"/>
    </row>
    <row r="4984" spans="3:4">
      <c r="C4984" s="10"/>
      <c r="D4984" s="10"/>
    </row>
    <row r="4985" spans="3:4">
      <c r="C4985" s="10"/>
      <c r="D4985" s="10"/>
    </row>
    <row r="4986" spans="3:4">
      <c r="C4986" s="10"/>
      <c r="D4986" s="10"/>
    </row>
    <row r="4987" spans="3:4">
      <c r="C4987" s="10"/>
      <c r="D4987" s="10"/>
    </row>
    <row r="4988" spans="3:4">
      <c r="C4988" s="10"/>
      <c r="D4988" s="10"/>
    </row>
    <row r="4989" spans="3:4">
      <c r="C4989" s="10"/>
      <c r="D4989" s="10"/>
    </row>
    <row r="4990" spans="3:4">
      <c r="C4990" s="10"/>
      <c r="D4990" s="10"/>
    </row>
    <row r="4991" spans="3:4">
      <c r="C4991" s="10"/>
      <c r="D4991" s="10"/>
    </row>
    <row r="4992" spans="3:4">
      <c r="C4992" s="10"/>
      <c r="D4992" s="10"/>
    </row>
    <row r="4993" spans="3:4">
      <c r="C4993" s="10"/>
      <c r="D4993" s="10"/>
    </row>
    <row r="4994" spans="3:4">
      <c r="C4994" s="10"/>
      <c r="D4994" s="10"/>
    </row>
    <row r="4995" spans="3:4">
      <c r="C4995" s="10"/>
      <c r="D4995" s="10"/>
    </row>
    <row r="4996" spans="3:4">
      <c r="C4996" s="10"/>
      <c r="D4996" s="10"/>
    </row>
    <row r="4997" spans="3:4">
      <c r="C4997" s="10"/>
      <c r="D4997" s="10"/>
    </row>
    <row r="4998" spans="3:4">
      <c r="C4998" s="10"/>
      <c r="D4998" s="10"/>
    </row>
    <row r="4999" spans="3:4">
      <c r="C4999" s="10"/>
      <c r="D4999" s="10"/>
    </row>
    <row r="5000" spans="3:4">
      <c r="C5000" s="10"/>
      <c r="D5000" s="10"/>
    </row>
    <row r="5001" spans="3:4">
      <c r="C5001" s="10"/>
      <c r="D5001" s="10"/>
    </row>
    <row r="5002" spans="3:4">
      <c r="C5002" s="10"/>
      <c r="D5002" s="10"/>
    </row>
    <row r="5003" spans="3:4">
      <c r="C5003" s="10"/>
      <c r="D5003" s="10"/>
    </row>
    <row r="5004" spans="3:4">
      <c r="C5004" s="10"/>
      <c r="D5004" s="10"/>
    </row>
    <row r="5005" spans="3:4">
      <c r="C5005" s="10"/>
      <c r="D5005" s="10"/>
    </row>
    <row r="5006" spans="3:4">
      <c r="C5006" s="10"/>
      <c r="D5006" s="10"/>
    </row>
    <row r="5007" spans="3:4">
      <c r="C5007" s="10"/>
      <c r="D5007" s="10"/>
    </row>
    <row r="5008" spans="3:4">
      <c r="C5008" s="10"/>
      <c r="D5008" s="10"/>
    </row>
    <row r="5009" spans="3:4">
      <c r="C5009" s="10"/>
      <c r="D5009" s="10"/>
    </row>
    <row r="5010" spans="3:4">
      <c r="C5010" s="10"/>
      <c r="D5010" s="10"/>
    </row>
    <row r="5011" spans="3:4">
      <c r="C5011" s="10"/>
      <c r="D5011" s="10"/>
    </row>
    <row r="5012" spans="3:4">
      <c r="C5012" s="10"/>
      <c r="D5012" s="10"/>
    </row>
    <row r="5013" spans="3:4">
      <c r="C5013" s="10"/>
      <c r="D5013" s="10"/>
    </row>
    <row r="5014" spans="3:4">
      <c r="C5014" s="10"/>
      <c r="D5014" s="10"/>
    </row>
    <row r="5015" spans="3:4">
      <c r="C5015" s="10"/>
      <c r="D5015" s="10"/>
    </row>
    <row r="5016" spans="3:4">
      <c r="C5016" s="10"/>
      <c r="D5016" s="10"/>
    </row>
    <row r="5017" spans="3:4">
      <c r="C5017" s="10"/>
      <c r="D5017" s="10"/>
    </row>
    <row r="5018" spans="3:4">
      <c r="C5018" s="10"/>
      <c r="D5018" s="10"/>
    </row>
    <row r="5019" spans="3:4">
      <c r="C5019" s="10"/>
      <c r="D5019" s="10"/>
    </row>
    <row r="5020" spans="3:4">
      <c r="C5020" s="10"/>
      <c r="D5020" s="10"/>
    </row>
    <row r="5021" spans="3:4">
      <c r="C5021" s="10"/>
      <c r="D5021" s="10"/>
    </row>
    <row r="5022" spans="3:4">
      <c r="C5022" s="10"/>
      <c r="D5022" s="10"/>
    </row>
    <row r="5023" spans="3:4">
      <c r="C5023" s="10"/>
      <c r="D5023" s="10"/>
    </row>
    <row r="5024" spans="3:4">
      <c r="C5024" s="10"/>
      <c r="D5024" s="10"/>
    </row>
    <row r="5025" spans="3:4">
      <c r="C5025" s="10"/>
      <c r="D5025" s="10"/>
    </row>
    <row r="5026" spans="3:4">
      <c r="C5026" s="10"/>
      <c r="D5026" s="10"/>
    </row>
    <row r="5027" spans="3:4">
      <c r="C5027" s="10"/>
      <c r="D5027" s="10"/>
    </row>
    <row r="5028" spans="3:4">
      <c r="C5028" s="10"/>
      <c r="D5028" s="10"/>
    </row>
    <row r="5029" spans="3:4">
      <c r="C5029" s="10"/>
      <c r="D5029" s="10"/>
    </row>
    <row r="5030" spans="3:4">
      <c r="C5030" s="10"/>
      <c r="D5030" s="10"/>
    </row>
    <row r="5031" spans="3:4">
      <c r="C5031" s="10"/>
      <c r="D5031" s="10"/>
    </row>
    <row r="5032" spans="3:4">
      <c r="C5032" s="10"/>
      <c r="D5032" s="10"/>
    </row>
    <row r="5033" spans="3:4">
      <c r="C5033" s="10"/>
      <c r="D5033" s="10"/>
    </row>
    <row r="5034" spans="3:4">
      <c r="C5034" s="10"/>
      <c r="D5034" s="10"/>
    </row>
    <row r="5035" spans="3:4">
      <c r="C5035" s="10"/>
      <c r="D5035" s="10"/>
    </row>
    <row r="5036" spans="3:4">
      <c r="C5036" s="10"/>
      <c r="D5036" s="10"/>
    </row>
    <row r="5037" spans="3:4">
      <c r="C5037" s="10"/>
      <c r="D5037" s="10"/>
    </row>
    <row r="5038" spans="3:4">
      <c r="C5038" s="10"/>
      <c r="D5038" s="10"/>
    </row>
    <row r="5039" spans="3:4">
      <c r="C5039" s="10"/>
      <c r="D5039" s="10"/>
    </row>
    <row r="5040" spans="3:4">
      <c r="C5040" s="10"/>
      <c r="D5040" s="10"/>
    </row>
    <row r="5041" spans="3:4">
      <c r="C5041" s="10"/>
      <c r="D5041" s="10"/>
    </row>
    <row r="5042" spans="3:4">
      <c r="C5042" s="10"/>
      <c r="D5042" s="10"/>
    </row>
    <row r="5043" spans="3:4">
      <c r="C5043" s="10"/>
      <c r="D5043" s="10"/>
    </row>
    <row r="5044" spans="3:4">
      <c r="C5044" s="10"/>
      <c r="D5044" s="10"/>
    </row>
    <row r="5045" spans="3:4">
      <c r="C5045" s="10"/>
      <c r="D5045" s="10"/>
    </row>
    <row r="5046" spans="3:4">
      <c r="C5046" s="10"/>
      <c r="D5046" s="10"/>
    </row>
    <row r="5047" spans="3:4">
      <c r="C5047" s="10"/>
      <c r="D5047" s="10"/>
    </row>
    <row r="5048" spans="3:4">
      <c r="C5048" s="10"/>
      <c r="D5048" s="10"/>
    </row>
    <row r="5049" spans="3:4">
      <c r="C5049" s="10"/>
      <c r="D5049" s="10"/>
    </row>
    <row r="5050" spans="3:4">
      <c r="C5050" s="10"/>
      <c r="D5050" s="10"/>
    </row>
    <row r="5051" spans="3:4">
      <c r="C5051" s="10"/>
      <c r="D5051" s="10"/>
    </row>
    <row r="5052" spans="3:4">
      <c r="C5052" s="10"/>
      <c r="D5052" s="10"/>
    </row>
    <row r="5053" spans="3:4">
      <c r="C5053" s="10"/>
      <c r="D5053" s="10"/>
    </row>
    <row r="5054" spans="3:4">
      <c r="C5054" s="10"/>
      <c r="D5054" s="10"/>
    </row>
    <row r="5055" spans="3:4">
      <c r="C5055" s="10"/>
      <c r="D5055" s="10"/>
    </row>
    <row r="5056" spans="3:4">
      <c r="C5056" s="10"/>
      <c r="D5056" s="10"/>
    </row>
    <row r="5057" spans="3:4">
      <c r="C5057" s="10"/>
      <c r="D5057" s="10"/>
    </row>
    <row r="5058" spans="3:4">
      <c r="C5058" s="10"/>
      <c r="D5058" s="10"/>
    </row>
    <row r="5059" spans="3:4">
      <c r="C5059" s="10"/>
      <c r="D5059" s="10"/>
    </row>
    <row r="5060" spans="3:4">
      <c r="C5060" s="10"/>
      <c r="D5060" s="10"/>
    </row>
    <row r="5061" spans="3:4">
      <c r="C5061" s="10"/>
      <c r="D5061" s="10"/>
    </row>
    <row r="5062" spans="3:4">
      <c r="C5062" s="10"/>
      <c r="D5062" s="10"/>
    </row>
    <row r="5063" spans="3:4">
      <c r="C5063" s="10"/>
      <c r="D5063" s="10"/>
    </row>
    <row r="5064" spans="3:4">
      <c r="C5064" s="10"/>
      <c r="D5064" s="10"/>
    </row>
    <row r="5065" spans="3:4">
      <c r="C5065" s="10"/>
      <c r="D5065" s="10"/>
    </row>
    <row r="5066" spans="3:4">
      <c r="C5066" s="10"/>
      <c r="D5066" s="10"/>
    </row>
    <row r="5067" spans="3:4">
      <c r="C5067" s="10"/>
      <c r="D5067" s="10"/>
    </row>
    <row r="5068" spans="3:4">
      <c r="C5068" s="10"/>
      <c r="D5068" s="10"/>
    </row>
    <row r="5069" spans="3:4">
      <c r="C5069" s="10"/>
      <c r="D5069" s="10"/>
    </row>
    <row r="5070" spans="3:4">
      <c r="C5070" s="10"/>
      <c r="D5070" s="10"/>
    </row>
    <row r="5071" spans="3:4">
      <c r="C5071" s="10"/>
      <c r="D5071" s="10"/>
    </row>
    <row r="5072" spans="3:4">
      <c r="C5072" s="10"/>
      <c r="D5072" s="10"/>
    </row>
    <row r="5073" spans="3:4">
      <c r="C5073" s="10"/>
      <c r="D5073" s="10"/>
    </row>
    <row r="5074" spans="3:4">
      <c r="C5074" s="10"/>
      <c r="D5074" s="10"/>
    </row>
    <row r="5075" spans="3:4">
      <c r="C5075" s="10"/>
      <c r="D5075" s="10"/>
    </row>
    <row r="5076" spans="3:4">
      <c r="C5076" s="10"/>
      <c r="D5076" s="10"/>
    </row>
    <row r="5077" spans="3:4">
      <c r="C5077" s="10"/>
      <c r="D5077" s="10"/>
    </row>
    <row r="5078" spans="3:4">
      <c r="C5078" s="10"/>
      <c r="D5078" s="10"/>
    </row>
    <row r="5079" spans="3:4">
      <c r="C5079" s="10"/>
      <c r="D5079" s="10"/>
    </row>
    <row r="5080" spans="3:4">
      <c r="C5080" s="10"/>
      <c r="D5080" s="10"/>
    </row>
    <row r="5081" spans="3:4">
      <c r="C5081" s="10"/>
      <c r="D5081" s="10"/>
    </row>
    <row r="5082" spans="3:4">
      <c r="C5082" s="10"/>
      <c r="D5082" s="10"/>
    </row>
    <row r="5083" spans="3:4">
      <c r="C5083" s="10"/>
      <c r="D5083" s="10"/>
    </row>
    <row r="5084" spans="3:4">
      <c r="C5084" s="10"/>
      <c r="D5084" s="10"/>
    </row>
    <row r="5085" spans="3:4">
      <c r="C5085" s="10"/>
      <c r="D5085" s="10"/>
    </row>
    <row r="5086" spans="3:4">
      <c r="C5086" s="10"/>
      <c r="D5086" s="10"/>
    </row>
    <row r="5087" spans="3:4">
      <c r="C5087" s="10"/>
      <c r="D5087" s="10"/>
    </row>
    <row r="5088" spans="3:4">
      <c r="C5088" s="10"/>
      <c r="D5088" s="10"/>
    </row>
    <row r="5089" spans="3:4">
      <c r="C5089" s="10"/>
      <c r="D5089" s="10"/>
    </row>
    <row r="5090" spans="3:4">
      <c r="C5090" s="10"/>
      <c r="D5090" s="10"/>
    </row>
    <row r="5091" spans="3:4">
      <c r="C5091" s="10"/>
      <c r="D5091" s="10"/>
    </row>
    <row r="5092" spans="3:4">
      <c r="C5092" s="10"/>
      <c r="D5092" s="10"/>
    </row>
    <row r="5093" spans="3:4">
      <c r="C5093" s="10"/>
      <c r="D5093" s="10"/>
    </row>
    <row r="5094" spans="3:4">
      <c r="C5094" s="10"/>
      <c r="D5094" s="10"/>
    </row>
    <row r="5095" spans="3:4">
      <c r="C5095" s="10"/>
      <c r="D5095" s="10"/>
    </row>
    <row r="5096" spans="3:4">
      <c r="C5096" s="10"/>
      <c r="D5096" s="10"/>
    </row>
    <row r="5097" spans="3:4">
      <c r="C5097" s="10"/>
      <c r="D5097" s="10"/>
    </row>
    <row r="5098" spans="3:4">
      <c r="C5098" s="10"/>
      <c r="D5098" s="10"/>
    </row>
    <row r="5099" spans="3:4">
      <c r="C5099" s="10"/>
      <c r="D5099" s="10"/>
    </row>
    <row r="5100" spans="3:4">
      <c r="C5100" s="10"/>
      <c r="D5100" s="10"/>
    </row>
    <row r="5101" spans="3:4">
      <c r="C5101" s="10"/>
      <c r="D5101" s="10"/>
    </row>
    <row r="5102" spans="3:4">
      <c r="C5102" s="10"/>
      <c r="D5102" s="10"/>
    </row>
    <row r="5103" spans="3:4">
      <c r="C5103" s="10"/>
      <c r="D5103" s="10"/>
    </row>
    <row r="5104" spans="3:4">
      <c r="C5104" s="10"/>
      <c r="D5104" s="10"/>
    </row>
    <row r="5105" spans="3:4">
      <c r="C5105" s="10"/>
      <c r="D5105" s="10"/>
    </row>
    <row r="5106" spans="3:4">
      <c r="C5106" s="10"/>
      <c r="D5106" s="10"/>
    </row>
    <row r="5107" spans="3:4">
      <c r="C5107" s="10"/>
      <c r="D5107" s="10"/>
    </row>
    <row r="5108" spans="3:4">
      <c r="C5108" s="10"/>
      <c r="D5108" s="10"/>
    </row>
    <row r="5109" spans="3:4">
      <c r="C5109" s="10"/>
      <c r="D5109" s="10"/>
    </row>
    <row r="5110" spans="3:4">
      <c r="C5110" s="10"/>
      <c r="D5110" s="10"/>
    </row>
    <row r="5111" spans="3:4">
      <c r="C5111" s="10"/>
      <c r="D5111" s="10"/>
    </row>
    <row r="5112" spans="3:4">
      <c r="C5112" s="10"/>
      <c r="D5112" s="10"/>
    </row>
    <row r="5113" spans="3:4">
      <c r="C5113" s="10"/>
      <c r="D5113" s="10"/>
    </row>
    <row r="5114" spans="3:4">
      <c r="C5114" s="10"/>
      <c r="D5114" s="10"/>
    </row>
    <row r="5115" spans="3:4">
      <c r="C5115" s="10"/>
      <c r="D5115" s="10"/>
    </row>
    <row r="5116" spans="3:4">
      <c r="C5116" s="10"/>
      <c r="D5116" s="10"/>
    </row>
    <row r="5117" spans="3:4">
      <c r="C5117" s="10"/>
      <c r="D5117" s="10"/>
    </row>
    <row r="5118" spans="3:4">
      <c r="C5118" s="10"/>
      <c r="D5118" s="10"/>
    </row>
    <row r="5119" spans="3:4">
      <c r="C5119" s="10"/>
      <c r="D5119" s="10"/>
    </row>
    <row r="5120" spans="3:4">
      <c r="C5120" s="10"/>
      <c r="D5120" s="10"/>
    </row>
    <row r="5121" spans="3:4">
      <c r="C5121" s="10"/>
      <c r="D5121" s="10"/>
    </row>
    <row r="5122" spans="3:4">
      <c r="C5122" s="10"/>
      <c r="D5122" s="10"/>
    </row>
    <row r="5123" spans="3:4">
      <c r="C5123" s="10"/>
      <c r="D5123" s="10"/>
    </row>
    <row r="5124" spans="3:4">
      <c r="C5124" s="10"/>
      <c r="D5124" s="10"/>
    </row>
    <row r="5125" spans="3:4">
      <c r="C5125" s="10"/>
      <c r="D5125" s="10"/>
    </row>
    <row r="5126" spans="3:4">
      <c r="C5126" s="10"/>
      <c r="D5126" s="10"/>
    </row>
    <row r="5127" spans="3:4">
      <c r="C5127" s="10"/>
      <c r="D5127" s="10"/>
    </row>
    <row r="5128" spans="3:4">
      <c r="C5128" s="10"/>
      <c r="D5128" s="10"/>
    </row>
    <row r="5129" spans="3:4">
      <c r="C5129" s="10"/>
      <c r="D5129" s="10"/>
    </row>
    <row r="5130" spans="3:4">
      <c r="C5130" s="10"/>
      <c r="D5130" s="10"/>
    </row>
    <row r="5131" spans="3:4">
      <c r="C5131" s="10"/>
      <c r="D5131" s="10"/>
    </row>
    <row r="5132" spans="3:4">
      <c r="C5132" s="10"/>
      <c r="D5132" s="10"/>
    </row>
    <row r="5133" spans="3:4">
      <c r="C5133" s="10"/>
      <c r="D5133" s="10"/>
    </row>
    <row r="5134" spans="3:4">
      <c r="C5134" s="10"/>
      <c r="D5134" s="10"/>
    </row>
    <row r="5135" spans="3:4">
      <c r="C5135" s="10"/>
      <c r="D5135" s="10"/>
    </row>
    <row r="5136" spans="3:4">
      <c r="C5136" s="10"/>
      <c r="D5136" s="10"/>
    </row>
    <row r="5137" spans="3:4">
      <c r="C5137" s="10"/>
      <c r="D5137" s="10"/>
    </row>
    <row r="5138" spans="3:4">
      <c r="C5138" s="10"/>
      <c r="D5138" s="10"/>
    </row>
    <row r="5139" spans="3:4">
      <c r="C5139" s="10"/>
      <c r="D5139" s="10"/>
    </row>
    <row r="5140" spans="3:4">
      <c r="C5140" s="10"/>
      <c r="D5140" s="10"/>
    </row>
    <row r="5141" spans="3:4">
      <c r="C5141" s="10"/>
      <c r="D5141" s="10"/>
    </row>
    <row r="5142" spans="3:4">
      <c r="C5142" s="10"/>
      <c r="D5142" s="10"/>
    </row>
    <row r="5143" spans="3:4">
      <c r="C5143" s="10"/>
      <c r="D5143" s="10"/>
    </row>
    <row r="5144" spans="3:4">
      <c r="C5144" s="10"/>
      <c r="D5144" s="10"/>
    </row>
    <row r="5145" spans="3:4">
      <c r="C5145" s="10"/>
      <c r="D5145" s="10"/>
    </row>
    <row r="5146" spans="3:4">
      <c r="C5146" s="10"/>
      <c r="D5146" s="10"/>
    </row>
    <row r="5147" spans="3:4">
      <c r="C5147" s="10"/>
      <c r="D5147" s="10"/>
    </row>
    <row r="5148" spans="3:4">
      <c r="C5148" s="10"/>
      <c r="D5148" s="10"/>
    </row>
    <row r="5149" spans="3:4">
      <c r="C5149" s="10"/>
      <c r="D5149" s="10"/>
    </row>
    <row r="5150" spans="3:4">
      <c r="C5150" s="10"/>
      <c r="D5150" s="10"/>
    </row>
    <row r="5151" spans="3:4">
      <c r="C5151" s="10"/>
      <c r="D5151" s="10"/>
    </row>
    <row r="5152" spans="3:4">
      <c r="C5152" s="10"/>
      <c r="D5152" s="10"/>
    </row>
    <row r="5153" spans="3:4">
      <c r="C5153" s="10"/>
      <c r="D5153" s="10"/>
    </row>
    <row r="5154" spans="3:4">
      <c r="C5154" s="10"/>
      <c r="D5154" s="10"/>
    </row>
    <row r="5155" spans="3:4">
      <c r="C5155" s="10"/>
      <c r="D5155" s="10"/>
    </row>
    <row r="5156" spans="3:4">
      <c r="C5156" s="10"/>
      <c r="D5156" s="10"/>
    </row>
    <row r="5157" spans="3:4">
      <c r="C5157" s="10"/>
      <c r="D5157" s="10"/>
    </row>
    <row r="5158" spans="3:4">
      <c r="C5158" s="10"/>
      <c r="D5158" s="10"/>
    </row>
    <row r="5159" spans="3:4">
      <c r="C5159" s="10"/>
      <c r="D5159" s="10"/>
    </row>
    <row r="5160" spans="3:4">
      <c r="C5160" s="10"/>
      <c r="D5160" s="10"/>
    </row>
    <row r="5161" spans="3:4">
      <c r="C5161" s="10"/>
      <c r="D5161" s="10"/>
    </row>
    <row r="5162" spans="3:4">
      <c r="C5162" s="10"/>
      <c r="D5162" s="10"/>
    </row>
    <row r="5163" spans="3:4">
      <c r="C5163" s="10"/>
      <c r="D5163" s="10"/>
    </row>
    <row r="5164" spans="3:4">
      <c r="C5164" s="10"/>
      <c r="D5164" s="10"/>
    </row>
    <row r="5165" spans="3:4">
      <c r="C5165" s="10"/>
      <c r="D5165" s="10"/>
    </row>
    <row r="5166" spans="3:4">
      <c r="C5166" s="10"/>
      <c r="D5166" s="10"/>
    </row>
    <row r="5167" spans="3:4">
      <c r="C5167" s="10"/>
      <c r="D5167" s="10"/>
    </row>
    <row r="5168" spans="3:4">
      <c r="C5168" s="10"/>
      <c r="D5168" s="10"/>
    </row>
    <row r="5169" spans="3:4">
      <c r="C5169" s="10"/>
      <c r="D5169" s="10"/>
    </row>
    <row r="5170" spans="3:4">
      <c r="C5170" s="10"/>
      <c r="D5170" s="10"/>
    </row>
    <row r="5171" spans="3:4">
      <c r="C5171" s="10"/>
      <c r="D5171" s="10"/>
    </row>
    <row r="5172" spans="3:4">
      <c r="C5172" s="10"/>
      <c r="D5172" s="10"/>
    </row>
    <row r="5173" spans="3:4">
      <c r="C5173" s="10"/>
      <c r="D5173" s="10"/>
    </row>
    <row r="5174" spans="3:4">
      <c r="C5174" s="10"/>
      <c r="D5174" s="10"/>
    </row>
    <row r="5175" spans="3:4">
      <c r="C5175" s="10"/>
      <c r="D5175" s="10"/>
    </row>
    <row r="5176" spans="3:4">
      <c r="C5176" s="10"/>
      <c r="D5176" s="10"/>
    </row>
    <row r="5177" spans="3:4">
      <c r="C5177" s="10"/>
      <c r="D5177" s="10"/>
    </row>
    <row r="5178" spans="3:4">
      <c r="C5178" s="10"/>
      <c r="D5178" s="10"/>
    </row>
    <row r="5179" spans="3:4">
      <c r="C5179" s="10"/>
      <c r="D5179" s="10"/>
    </row>
    <row r="5180" spans="3:4">
      <c r="C5180" s="10"/>
      <c r="D5180" s="10"/>
    </row>
    <row r="5181" spans="3:4">
      <c r="C5181" s="10"/>
      <c r="D5181" s="10"/>
    </row>
    <row r="5182" spans="3:4">
      <c r="C5182" s="10"/>
      <c r="D5182" s="10"/>
    </row>
    <row r="5183" spans="3:4">
      <c r="C5183" s="10"/>
      <c r="D5183" s="10"/>
    </row>
    <row r="5184" spans="3:4">
      <c r="C5184" s="10"/>
      <c r="D5184" s="10"/>
    </row>
    <row r="5185" spans="3:4">
      <c r="C5185" s="10"/>
      <c r="D5185" s="10"/>
    </row>
    <row r="5186" spans="3:4">
      <c r="C5186" s="10"/>
      <c r="D5186" s="10"/>
    </row>
    <row r="5187" spans="3:4">
      <c r="C5187" s="10"/>
      <c r="D5187" s="10"/>
    </row>
    <row r="5188" spans="3:4">
      <c r="C5188" s="10"/>
      <c r="D5188" s="10"/>
    </row>
    <row r="5189" spans="3:4">
      <c r="C5189" s="10"/>
      <c r="D5189" s="10"/>
    </row>
    <row r="5190" spans="3:4">
      <c r="C5190" s="10"/>
      <c r="D5190" s="10"/>
    </row>
    <row r="5191" spans="3:4">
      <c r="C5191" s="10"/>
      <c r="D5191" s="10"/>
    </row>
    <row r="5192" spans="3:4">
      <c r="C5192" s="10"/>
      <c r="D5192" s="10"/>
    </row>
    <row r="5193" spans="3:4">
      <c r="C5193" s="10"/>
      <c r="D5193" s="10"/>
    </row>
    <row r="5194" spans="3:4">
      <c r="C5194" s="10"/>
      <c r="D5194" s="10"/>
    </row>
    <row r="5195" spans="3:4">
      <c r="C5195" s="10"/>
      <c r="D5195" s="10"/>
    </row>
    <row r="5196" spans="3:4">
      <c r="C5196" s="10"/>
      <c r="D5196" s="10"/>
    </row>
    <row r="5197" spans="3:4">
      <c r="C5197" s="10"/>
      <c r="D5197" s="10"/>
    </row>
    <row r="5198" spans="3:4">
      <c r="C5198" s="10"/>
      <c r="D5198" s="10"/>
    </row>
    <row r="5199" spans="3:4">
      <c r="C5199" s="10"/>
      <c r="D5199" s="10"/>
    </row>
    <row r="5200" spans="3:4">
      <c r="C5200" s="10"/>
      <c r="D5200" s="10"/>
    </row>
    <row r="5201" spans="3:4">
      <c r="C5201" s="10"/>
      <c r="D5201" s="10"/>
    </row>
    <row r="5202" spans="3:4">
      <c r="C5202" s="10"/>
      <c r="D5202" s="10"/>
    </row>
    <row r="5203" spans="3:4">
      <c r="C5203" s="10"/>
      <c r="D5203" s="10"/>
    </row>
    <row r="5204" spans="3:4">
      <c r="C5204" s="10"/>
      <c r="D5204" s="10"/>
    </row>
    <row r="5205" spans="3:4">
      <c r="C5205" s="10"/>
      <c r="D5205" s="10"/>
    </row>
    <row r="5206" spans="3:4">
      <c r="C5206" s="10"/>
      <c r="D5206" s="10"/>
    </row>
    <row r="5207" spans="3:4">
      <c r="C5207" s="10"/>
      <c r="D5207" s="10"/>
    </row>
    <row r="5208" spans="3:4">
      <c r="C5208" s="10"/>
      <c r="D5208" s="10"/>
    </row>
    <row r="5209" spans="3:4">
      <c r="C5209" s="10"/>
      <c r="D5209" s="10"/>
    </row>
    <row r="5210" spans="3:4">
      <c r="C5210" s="10"/>
      <c r="D5210" s="10"/>
    </row>
    <row r="5211" spans="3:4">
      <c r="C5211" s="10"/>
      <c r="D5211" s="10"/>
    </row>
    <row r="5212" spans="3:4">
      <c r="C5212" s="10"/>
      <c r="D5212" s="10"/>
    </row>
    <row r="5213" spans="3:4">
      <c r="C5213" s="10"/>
      <c r="D5213" s="10"/>
    </row>
    <row r="5214" spans="3:4">
      <c r="C5214" s="10"/>
      <c r="D5214" s="10"/>
    </row>
    <row r="5215" spans="3:4">
      <c r="C5215" s="10"/>
      <c r="D5215" s="10"/>
    </row>
    <row r="5216" spans="3:4">
      <c r="C5216" s="10"/>
      <c r="D5216" s="10"/>
    </row>
    <row r="5217" spans="3:4">
      <c r="C5217" s="10"/>
      <c r="D5217" s="10"/>
    </row>
    <row r="5218" spans="3:4">
      <c r="C5218" s="10"/>
      <c r="D5218" s="10"/>
    </row>
    <row r="5219" spans="3:4">
      <c r="C5219" s="10"/>
      <c r="D5219" s="10"/>
    </row>
    <row r="5220" spans="3:4">
      <c r="C5220" s="10"/>
      <c r="D5220" s="10"/>
    </row>
    <row r="5221" spans="3:4">
      <c r="C5221" s="10"/>
      <c r="D5221" s="10"/>
    </row>
    <row r="5222" spans="3:4">
      <c r="C5222" s="10"/>
      <c r="D5222" s="10"/>
    </row>
    <row r="5223" spans="3:4">
      <c r="C5223" s="10"/>
      <c r="D5223" s="10"/>
    </row>
    <row r="5224" spans="3:4">
      <c r="C5224" s="10"/>
      <c r="D5224" s="10"/>
    </row>
    <row r="5225" spans="3:4">
      <c r="C5225" s="10"/>
      <c r="D5225" s="10"/>
    </row>
    <row r="5226" spans="3:4">
      <c r="C5226" s="10"/>
      <c r="D5226" s="10"/>
    </row>
    <row r="5227" spans="3:4">
      <c r="C5227" s="10"/>
      <c r="D5227" s="10"/>
    </row>
    <row r="5228" spans="3:4">
      <c r="C5228" s="10"/>
      <c r="D5228" s="10"/>
    </row>
    <row r="5229" spans="3:4">
      <c r="C5229" s="10"/>
      <c r="D5229" s="10"/>
    </row>
    <row r="5230" spans="3:4">
      <c r="C5230" s="10"/>
      <c r="D5230" s="10"/>
    </row>
    <row r="5231" spans="3:4">
      <c r="C5231" s="10"/>
      <c r="D5231" s="10"/>
    </row>
    <row r="5232" spans="3:4">
      <c r="C5232" s="10"/>
      <c r="D5232" s="10"/>
    </row>
    <row r="5233" spans="3:4">
      <c r="C5233" s="10"/>
      <c r="D5233" s="10"/>
    </row>
    <row r="5234" spans="3:4">
      <c r="C5234" s="10"/>
      <c r="D5234" s="10"/>
    </row>
    <row r="5235" spans="3:4">
      <c r="C5235" s="10"/>
      <c r="D5235" s="10"/>
    </row>
    <row r="5236" spans="3:4">
      <c r="C5236" s="10"/>
      <c r="D5236" s="10"/>
    </row>
    <row r="5237" spans="3:4">
      <c r="C5237" s="10"/>
      <c r="D5237" s="10"/>
    </row>
    <row r="5238" spans="3:4">
      <c r="C5238" s="10"/>
      <c r="D5238" s="10"/>
    </row>
    <row r="5239" spans="3:4">
      <c r="C5239" s="10"/>
      <c r="D5239" s="10"/>
    </row>
    <row r="5240" spans="3:4">
      <c r="C5240" s="10"/>
      <c r="D5240" s="10"/>
    </row>
    <row r="5241" spans="3:4">
      <c r="C5241" s="10"/>
      <c r="D5241" s="10"/>
    </row>
    <row r="5242" spans="3:4">
      <c r="C5242" s="10"/>
      <c r="D5242" s="10"/>
    </row>
    <row r="5243" spans="3:4">
      <c r="C5243" s="10"/>
      <c r="D5243" s="10"/>
    </row>
    <row r="5244" spans="3:4">
      <c r="C5244" s="10"/>
      <c r="D5244" s="10"/>
    </row>
    <row r="5245" spans="3:4">
      <c r="C5245" s="10"/>
      <c r="D5245" s="10"/>
    </row>
    <row r="5246" spans="3:4">
      <c r="C5246" s="10"/>
      <c r="D5246" s="10"/>
    </row>
    <row r="5247" spans="3:4">
      <c r="C5247" s="10"/>
      <c r="D5247" s="10"/>
    </row>
    <row r="5248" spans="3:4">
      <c r="C5248" s="10"/>
      <c r="D5248" s="10"/>
    </row>
    <row r="5249" spans="3:4">
      <c r="C5249" s="10"/>
      <c r="D5249" s="10"/>
    </row>
    <row r="5250" spans="3:4">
      <c r="C5250" s="10"/>
      <c r="D5250" s="10"/>
    </row>
    <row r="5251" spans="3:4">
      <c r="C5251" s="10"/>
      <c r="D5251" s="10"/>
    </row>
    <row r="5252" spans="3:4">
      <c r="C5252" s="10"/>
      <c r="D5252" s="10"/>
    </row>
    <row r="5253" spans="3:4">
      <c r="C5253" s="10"/>
      <c r="D5253" s="10"/>
    </row>
    <row r="5254" spans="3:4">
      <c r="C5254" s="10"/>
      <c r="D5254" s="10"/>
    </row>
    <row r="5255" spans="3:4">
      <c r="C5255" s="10"/>
      <c r="D5255" s="10"/>
    </row>
    <row r="5256" spans="3:4">
      <c r="C5256" s="10"/>
      <c r="D5256" s="10"/>
    </row>
    <row r="5257" spans="3:4">
      <c r="C5257" s="10"/>
      <c r="D5257" s="10"/>
    </row>
    <row r="5258" spans="3:4">
      <c r="C5258" s="10"/>
      <c r="D5258" s="10"/>
    </row>
    <row r="5259" spans="3:4">
      <c r="C5259" s="10"/>
      <c r="D5259" s="10"/>
    </row>
    <row r="5260" spans="3:4">
      <c r="C5260" s="10"/>
      <c r="D5260" s="10"/>
    </row>
    <row r="5261" spans="3:4">
      <c r="C5261" s="10"/>
      <c r="D5261" s="10"/>
    </row>
    <row r="5262" spans="3:4">
      <c r="C5262" s="10"/>
      <c r="D5262" s="10"/>
    </row>
    <row r="5263" spans="3:4">
      <c r="C5263" s="10"/>
      <c r="D5263" s="10"/>
    </row>
    <row r="5264" spans="3:4">
      <c r="C5264" s="10"/>
      <c r="D5264" s="10"/>
    </row>
    <row r="5265" spans="3:4">
      <c r="C5265" s="10"/>
      <c r="D5265" s="10"/>
    </row>
    <row r="5266" spans="3:4">
      <c r="C5266" s="10"/>
      <c r="D5266" s="10"/>
    </row>
    <row r="5267" spans="3:4">
      <c r="C5267" s="10"/>
      <c r="D5267" s="10"/>
    </row>
    <row r="5268" spans="3:4">
      <c r="C5268" s="10"/>
      <c r="D5268" s="10"/>
    </row>
    <row r="5269" spans="3:4">
      <c r="C5269" s="10"/>
      <c r="D5269" s="10"/>
    </row>
    <row r="5270" spans="3:4">
      <c r="C5270" s="10"/>
      <c r="D5270" s="10"/>
    </row>
    <row r="5271" spans="3:4">
      <c r="C5271" s="10"/>
      <c r="D5271" s="10"/>
    </row>
    <row r="5272" spans="3:4">
      <c r="C5272" s="10"/>
      <c r="D5272" s="10"/>
    </row>
    <row r="5273" spans="3:4">
      <c r="C5273" s="10"/>
      <c r="D5273" s="10"/>
    </row>
    <row r="5274" spans="3:4">
      <c r="C5274" s="10"/>
      <c r="D5274" s="10"/>
    </row>
    <row r="5275" spans="3:4">
      <c r="C5275" s="10"/>
      <c r="D5275" s="10"/>
    </row>
    <row r="5276" spans="3:4">
      <c r="C5276" s="10"/>
      <c r="D5276" s="10"/>
    </row>
    <row r="5277" spans="3:4">
      <c r="C5277" s="10"/>
      <c r="D5277" s="10"/>
    </row>
    <row r="5278" spans="3:4">
      <c r="C5278" s="10"/>
      <c r="D5278" s="10"/>
    </row>
    <row r="5279" spans="3:4">
      <c r="C5279" s="10"/>
      <c r="D5279" s="10"/>
    </row>
    <row r="5280" spans="3:4">
      <c r="C5280" s="10"/>
      <c r="D5280" s="10"/>
    </row>
    <row r="5281" spans="3:4">
      <c r="C5281" s="10"/>
      <c r="D5281" s="10"/>
    </row>
    <row r="5282" spans="3:4">
      <c r="C5282" s="10"/>
      <c r="D5282" s="10"/>
    </row>
    <row r="5283" spans="3:4">
      <c r="C5283" s="10"/>
      <c r="D5283" s="10"/>
    </row>
    <row r="5284" spans="3:4">
      <c r="C5284" s="10"/>
      <c r="D5284" s="10"/>
    </row>
    <row r="5285" spans="3:4">
      <c r="C5285" s="10"/>
      <c r="D5285" s="10"/>
    </row>
    <row r="5286" spans="3:4">
      <c r="C5286" s="10"/>
      <c r="D5286" s="10"/>
    </row>
    <row r="5287" spans="3:4">
      <c r="C5287" s="10"/>
      <c r="D5287" s="10"/>
    </row>
    <row r="5288" spans="3:4">
      <c r="C5288" s="10"/>
      <c r="D5288" s="10"/>
    </row>
    <row r="5289" spans="3:4">
      <c r="C5289" s="10"/>
      <c r="D5289" s="10"/>
    </row>
    <row r="5290" spans="3:4">
      <c r="C5290" s="10"/>
      <c r="D5290" s="10"/>
    </row>
    <row r="5291" spans="3:4">
      <c r="C5291" s="10"/>
      <c r="D5291" s="10"/>
    </row>
    <row r="5292" spans="3:4">
      <c r="C5292" s="10"/>
      <c r="D5292" s="10"/>
    </row>
    <row r="5293" spans="3:4">
      <c r="C5293" s="10"/>
      <c r="D5293" s="10"/>
    </row>
    <row r="5294" spans="3:4">
      <c r="C5294" s="10"/>
      <c r="D5294" s="10"/>
    </row>
    <row r="5295" spans="3:4">
      <c r="C5295" s="10"/>
      <c r="D5295" s="10"/>
    </row>
    <row r="5296" spans="3:4">
      <c r="C5296" s="10"/>
      <c r="D5296" s="10"/>
    </row>
    <row r="5297" spans="3:4">
      <c r="C5297" s="10"/>
      <c r="D5297" s="10"/>
    </row>
    <row r="5298" spans="3:4">
      <c r="C5298" s="10"/>
      <c r="D5298" s="10"/>
    </row>
    <row r="5299" spans="3:4">
      <c r="C5299" s="10"/>
      <c r="D5299" s="10"/>
    </row>
    <row r="5300" spans="3:4">
      <c r="C5300" s="10"/>
      <c r="D5300" s="10"/>
    </row>
    <row r="5301" spans="3:4">
      <c r="C5301" s="10"/>
      <c r="D5301" s="10"/>
    </row>
    <row r="5302" spans="3:4">
      <c r="C5302" s="10"/>
      <c r="D5302" s="10"/>
    </row>
    <row r="5303" spans="3:4">
      <c r="C5303" s="10"/>
      <c r="D5303" s="10"/>
    </row>
    <row r="5304" spans="3:4">
      <c r="C5304" s="10"/>
      <c r="D5304" s="10"/>
    </row>
    <row r="5305" spans="3:4">
      <c r="C5305" s="10"/>
      <c r="D5305" s="10"/>
    </row>
    <row r="5306" spans="3:4">
      <c r="C5306" s="10"/>
      <c r="D5306" s="10"/>
    </row>
    <row r="5307" spans="3:4">
      <c r="C5307" s="10"/>
      <c r="D5307" s="10"/>
    </row>
    <row r="5308" spans="3:4">
      <c r="C5308" s="10"/>
      <c r="D5308" s="10"/>
    </row>
    <row r="5309" spans="3:4">
      <c r="C5309" s="10"/>
      <c r="D5309" s="10"/>
    </row>
    <row r="5310" spans="3:4">
      <c r="C5310" s="10"/>
      <c r="D5310" s="10"/>
    </row>
    <row r="5311" spans="3:4">
      <c r="C5311" s="10"/>
      <c r="D5311" s="10"/>
    </row>
    <row r="5312" spans="3:4">
      <c r="C5312" s="10"/>
      <c r="D5312" s="10"/>
    </row>
    <row r="5313" spans="3:4">
      <c r="C5313" s="10"/>
      <c r="D5313" s="10"/>
    </row>
    <row r="5314" spans="3:4">
      <c r="C5314" s="10"/>
      <c r="D5314" s="10"/>
    </row>
    <row r="5315" spans="3:4">
      <c r="C5315" s="10"/>
      <c r="D5315" s="10"/>
    </row>
    <row r="5316" spans="3:4">
      <c r="C5316" s="10"/>
      <c r="D5316" s="10"/>
    </row>
    <row r="5317" spans="3:4">
      <c r="C5317" s="10"/>
      <c r="D5317" s="10"/>
    </row>
    <row r="5318" spans="3:4">
      <c r="C5318" s="10"/>
      <c r="D5318" s="10"/>
    </row>
    <row r="5319" spans="3:4">
      <c r="C5319" s="10"/>
      <c r="D5319" s="10"/>
    </row>
    <row r="5320" spans="3:4">
      <c r="C5320" s="10"/>
      <c r="D5320" s="10"/>
    </row>
    <row r="5321" spans="3:4">
      <c r="C5321" s="10"/>
      <c r="D5321" s="10"/>
    </row>
    <row r="5322" spans="3:4">
      <c r="C5322" s="10"/>
      <c r="D5322" s="10"/>
    </row>
    <row r="5323" spans="3:4">
      <c r="C5323" s="10"/>
      <c r="D5323" s="10"/>
    </row>
    <row r="5324" spans="3:4">
      <c r="C5324" s="10"/>
      <c r="D5324" s="10"/>
    </row>
    <row r="5325" spans="3:4">
      <c r="C5325" s="10"/>
      <c r="D5325" s="10"/>
    </row>
    <row r="5326" spans="3:4">
      <c r="C5326" s="10"/>
      <c r="D5326" s="10"/>
    </row>
    <row r="5327" spans="3:4">
      <c r="C5327" s="10"/>
      <c r="D5327" s="10"/>
    </row>
    <row r="5328" spans="3:4">
      <c r="C5328" s="10"/>
      <c r="D5328" s="10"/>
    </row>
    <row r="5329" spans="3:4">
      <c r="C5329" s="10"/>
      <c r="D5329" s="10"/>
    </row>
    <row r="5330" spans="3:4">
      <c r="C5330" s="10"/>
      <c r="D5330" s="10"/>
    </row>
    <row r="5331" spans="3:4">
      <c r="C5331" s="10"/>
      <c r="D5331" s="10"/>
    </row>
    <row r="5332" spans="3:4">
      <c r="C5332" s="10"/>
      <c r="D5332" s="10"/>
    </row>
    <row r="5333" spans="3:4">
      <c r="C5333" s="10"/>
      <c r="D5333" s="10"/>
    </row>
    <row r="5334" spans="3:4">
      <c r="C5334" s="10"/>
      <c r="D5334" s="10"/>
    </row>
    <row r="5335" spans="3:4">
      <c r="C5335" s="10"/>
      <c r="D5335" s="10"/>
    </row>
    <row r="5336" spans="3:4">
      <c r="C5336" s="10"/>
      <c r="D5336" s="10"/>
    </row>
    <row r="5337" spans="3:4">
      <c r="C5337" s="10"/>
      <c r="D5337" s="10"/>
    </row>
    <row r="5338" spans="3:4">
      <c r="C5338" s="10"/>
      <c r="D5338" s="10"/>
    </row>
    <row r="5339" spans="3:4">
      <c r="C5339" s="10"/>
      <c r="D5339" s="10"/>
    </row>
    <row r="5340" spans="3:4">
      <c r="C5340" s="10"/>
      <c r="D5340" s="10"/>
    </row>
    <row r="5341" spans="3:4">
      <c r="C5341" s="10"/>
      <c r="D5341" s="10"/>
    </row>
    <row r="5342" spans="3:4">
      <c r="C5342" s="10"/>
      <c r="D5342" s="10"/>
    </row>
    <row r="5343" spans="3:4">
      <c r="C5343" s="10"/>
      <c r="D5343" s="10"/>
    </row>
    <row r="5344" spans="3:4">
      <c r="C5344" s="10"/>
      <c r="D5344" s="10"/>
    </row>
    <row r="5345" spans="3:4">
      <c r="C5345" s="10"/>
      <c r="D5345" s="10"/>
    </row>
    <row r="5346" spans="3:4">
      <c r="C5346" s="10"/>
      <c r="D5346" s="10"/>
    </row>
    <row r="5347" spans="3:4">
      <c r="C5347" s="10"/>
      <c r="D5347" s="10"/>
    </row>
    <row r="5348" spans="3:4">
      <c r="C5348" s="10"/>
      <c r="D5348" s="10"/>
    </row>
    <row r="5349" spans="3:4">
      <c r="C5349" s="10"/>
      <c r="D5349" s="10"/>
    </row>
    <row r="5350" spans="3:4">
      <c r="C5350" s="10"/>
      <c r="D5350" s="10"/>
    </row>
    <row r="5351" spans="3:4">
      <c r="C5351" s="10"/>
      <c r="D5351" s="10"/>
    </row>
    <row r="5352" spans="3:4">
      <c r="C5352" s="10"/>
      <c r="D5352" s="10"/>
    </row>
    <row r="5353" spans="3:4">
      <c r="C5353" s="10"/>
      <c r="D5353" s="10"/>
    </row>
    <row r="5354" spans="3:4">
      <c r="C5354" s="10"/>
      <c r="D5354" s="10"/>
    </row>
    <row r="5355" spans="3:4">
      <c r="C5355" s="10"/>
      <c r="D5355" s="10"/>
    </row>
    <row r="5356" spans="3:4">
      <c r="C5356" s="10"/>
      <c r="D5356" s="10"/>
    </row>
    <row r="5357" spans="3:4">
      <c r="C5357" s="10"/>
      <c r="D5357" s="10"/>
    </row>
    <row r="5358" spans="3:4">
      <c r="C5358" s="10"/>
      <c r="D5358" s="10"/>
    </row>
    <row r="5359" spans="3:4">
      <c r="C5359" s="10"/>
      <c r="D5359" s="10"/>
    </row>
    <row r="5360" spans="3:4">
      <c r="C5360" s="10"/>
      <c r="D5360" s="10"/>
    </row>
    <row r="5361" spans="3:4">
      <c r="C5361" s="10"/>
      <c r="D5361" s="10"/>
    </row>
    <row r="5362" spans="3:4">
      <c r="C5362" s="10"/>
      <c r="D5362" s="10"/>
    </row>
    <row r="5363" spans="3:4">
      <c r="C5363" s="10"/>
      <c r="D5363" s="10"/>
    </row>
    <row r="5364" spans="3:4">
      <c r="C5364" s="10"/>
      <c r="D5364" s="10"/>
    </row>
    <row r="5365" spans="3:4">
      <c r="C5365" s="10"/>
      <c r="D5365" s="10"/>
    </row>
    <row r="5366" spans="3:4">
      <c r="C5366" s="10"/>
      <c r="D5366" s="10"/>
    </row>
    <row r="5367" spans="3:4">
      <c r="C5367" s="10"/>
      <c r="D5367" s="10"/>
    </row>
    <row r="5368" spans="3:4">
      <c r="C5368" s="10"/>
      <c r="D5368" s="10"/>
    </row>
    <row r="5369" spans="3:4">
      <c r="C5369" s="10"/>
      <c r="D5369" s="10"/>
    </row>
    <row r="5370" spans="3:4">
      <c r="C5370" s="10"/>
      <c r="D5370" s="10"/>
    </row>
    <row r="5371" spans="3:4">
      <c r="C5371" s="10"/>
      <c r="D5371" s="10"/>
    </row>
    <row r="5372" spans="3:4">
      <c r="C5372" s="10"/>
      <c r="D5372" s="10"/>
    </row>
    <row r="5373" spans="3:4">
      <c r="C5373" s="10"/>
      <c r="D5373" s="10"/>
    </row>
    <row r="5374" spans="3:4">
      <c r="C5374" s="10"/>
      <c r="D5374" s="10"/>
    </row>
    <row r="5375" spans="3:4">
      <c r="C5375" s="10"/>
      <c r="D5375" s="10"/>
    </row>
    <row r="5376" spans="3:4">
      <c r="C5376" s="10"/>
      <c r="D5376" s="10"/>
    </row>
    <row r="5377" spans="3:4">
      <c r="C5377" s="10"/>
      <c r="D5377" s="10"/>
    </row>
    <row r="5378" spans="3:4">
      <c r="C5378" s="10"/>
      <c r="D5378" s="10"/>
    </row>
    <row r="5379" spans="3:4">
      <c r="C5379" s="10"/>
      <c r="D5379" s="10"/>
    </row>
    <row r="5380" spans="3:4">
      <c r="C5380" s="10"/>
      <c r="D5380" s="10"/>
    </row>
    <row r="5381" spans="3:4">
      <c r="C5381" s="10"/>
      <c r="D5381" s="10"/>
    </row>
    <row r="5382" spans="3:4">
      <c r="C5382" s="10"/>
      <c r="D5382" s="10"/>
    </row>
    <row r="5383" spans="3:4">
      <c r="C5383" s="10"/>
      <c r="D5383" s="10"/>
    </row>
    <row r="5384" spans="3:4">
      <c r="C5384" s="10"/>
      <c r="D5384" s="10"/>
    </row>
    <row r="5385" spans="3:4">
      <c r="C5385" s="10"/>
      <c r="D5385" s="10"/>
    </row>
    <row r="5386" spans="3:4">
      <c r="C5386" s="10"/>
      <c r="D5386" s="10"/>
    </row>
    <row r="5387" spans="3:4">
      <c r="C5387" s="10"/>
      <c r="D5387" s="10"/>
    </row>
    <row r="5388" spans="3:4">
      <c r="C5388" s="10"/>
      <c r="D5388" s="10"/>
    </row>
    <row r="5389" spans="3:4">
      <c r="C5389" s="10"/>
      <c r="D5389" s="10"/>
    </row>
    <row r="5390" spans="3:4">
      <c r="C5390" s="10"/>
      <c r="D5390" s="10"/>
    </row>
    <row r="5391" spans="3:4">
      <c r="C5391" s="10"/>
      <c r="D5391" s="10"/>
    </row>
    <row r="5392" spans="3:4">
      <c r="C5392" s="10"/>
      <c r="D5392" s="10"/>
    </row>
    <row r="5393" spans="3:4">
      <c r="C5393" s="10"/>
      <c r="D5393" s="10"/>
    </row>
    <row r="5394" spans="3:4">
      <c r="C5394" s="10"/>
      <c r="D5394" s="10"/>
    </row>
    <row r="5395" spans="3:4">
      <c r="C5395" s="10"/>
      <c r="D5395" s="10"/>
    </row>
    <row r="5396" spans="3:4">
      <c r="C5396" s="10"/>
      <c r="D5396" s="10"/>
    </row>
    <row r="5397" spans="3:4">
      <c r="C5397" s="10"/>
      <c r="D5397" s="10"/>
    </row>
    <row r="5398" spans="3:4">
      <c r="C5398" s="10"/>
      <c r="D5398" s="10"/>
    </row>
    <row r="5399" spans="3:4">
      <c r="C5399" s="10"/>
      <c r="D5399" s="10"/>
    </row>
    <row r="5400" spans="3:4">
      <c r="C5400" s="10"/>
      <c r="D5400" s="10"/>
    </row>
    <row r="5401" spans="3:4">
      <c r="C5401" s="10"/>
      <c r="D5401" s="10"/>
    </row>
    <row r="5402" spans="3:4">
      <c r="C5402" s="10"/>
      <c r="D5402" s="10"/>
    </row>
    <row r="5403" spans="3:4">
      <c r="C5403" s="10"/>
      <c r="D5403" s="10"/>
    </row>
    <row r="5404" spans="3:4">
      <c r="C5404" s="10"/>
      <c r="D5404" s="10"/>
    </row>
    <row r="5405" spans="3:4">
      <c r="C5405" s="10"/>
      <c r="D5405" s="10"/>
    </row>
    <row r="5406" spans="3:4">
      <c r="C5406" s="10"/>
      <c r="D5406" s="10"/>
    </row>
    <row r="5407" spans="3:4">
      <c r="C5407" s="10"/>
      <c r="D5407" s="10"/>
    </row>
    <row r="5408" spans="3:4">
      <c r="C5408" s="10"/>
      <c r="D5408" s="10"/>
    </row>
    <row r="5409" spans="3:4">
      <c r="C5409" s="10"/>
      <c r="D5409" s="10"/>
    </row>
    <row r="5410" spans="3:4">
      <c r="C5410" s="10"/>
      <c r="D5410" s="10"/>
    </row>
    <row r="5411" spans="3:4">
      <c r="C5411" s="10"/>
      <c r="D5411" s="10"/>
    </row>
    <row r="5412" spans="3:4">
      <c r="C5412" s="10"/>
      <c r="D5412" s="10"/>
    </row>
    <row r="5413" spans="3:4">
      <c r="C5413" s="10"/>
      <c r="D5413" s="10"/>
    </row>
    <row r="5414" spans="3:4">
      <c r="C5414" s="10"/>
      <c r="D5414" s="10"/>
    </row>
    <row r="5415" spans="3:4">
      <c r="C5415" s="10"/>
      <c r="D5415" s="10"/>
    </row>
    <row r="5416" spans="3:4">
      <c r="C5416" s="10"/>
      <c r="D5416" s="10"/>
    </row>
    <row r="5417" spans="3:4">
      <c r="C5417" s="10"/>
      <c r="D5417" s="10"/>
    </row>
    <row r="5418" spans="3:4">
      <c r="C5418" s="10"/>
      <c r="D5418" s="10"/>
    </row>
    <row r="5419" spans="3:4">
      <c r="C5419" s="10"/>
      <c r="D5419" s="10"/>
    </row>
    <row r="5420" spans="3:4">
      <c r="C5420" s="10"/>
      <c r="D5420" s="10"/>
    </row>
    <row r="5421" spans="3:4">
      <c r="C5421" s="10"/>
      <c r="D5421" s="10"/>
    </row>
    <row r="5422" spans="3:4">
      <c r="C5422" s="10"/>
      <c r="D5422" s="10"/>
    </row>
    <row r="5423" spans="3:4">
      <c r="C5423" s="10"/>
      <c r="D5423" s="10"/>
    </row>
    <row r="5424" spans="3:4">
      <c r="C5424" s="10"/>
      <c r="D5424" s="10"/>
    </row>
    <row r="5425" spans="3:4">
      <c r="C5425" s="10"/>
      <c r="D5425" s="10"/>
    </row>
    <row r="5426" spans="3:4">
      <c r="C5426" s="10"/>
      <c r="D5426" s="10"/>
    </row>
    <row r="5427" spans="3:4">
      <c r="C5427" s="10"/>
      <c r="D5427" s="10"/>
    </row>
    <row r="5428" spans="3:4">
      <c r="C5428" s="10"/>
      <c r="D5428" s="10"/>
    </row>
    <row r="5429" spans="3:4">
      <c r="C5429" s="10"/>
      <c r="D5429" s="10"/>
    </row>
    <row r="5430" spans="3:4">
      <c r="C5430" s="10"/>
      <c r="D5430" s="10"/>
    </row>
    <row r="5431" spans="3:4">
      <c r="C5431" s="10"/>
      <c r="D5431" s="10"/>
    </row>
    <row r="5432" spans="3:4">
      <c r="C5432" s="10"/>
      <c r="D5432" s="10"/>
    </row>
    <row r="5433" spans="3:4">
      <c r="C5433" s="10"/>
      <c r="D5433" s="10"/>
    </row>
    <row r="5434" spans="3:4">
      <c r="C5434" s="10"/>
      <c r="D5434" s="10"/>
    </row>
    <row r="5435" spans="3:4">
      <c r="C5435" s="10"/>
      <c r="D5435" s="10"/>
    </row>
    <row r="5436" spans="3:4">
      <c r="C5436" s="10"/>
      <c r="D5436" s="10"/>
    </row>
    <row r="5437" spans="3:4">
      <c r="C5437" s="10"/>
      <c r="D5437" s="10"/>
    </row>
    <row r="5438" spans="3:4">
      <c r="C5438" s="10"/>
      <c r="D5438" s="10"/>
    </row>
    <row r="5439" spans="3:4">
      <c r="C5439" s="10"/>
      <c r="D5439" s="10"/>
    </row>
    <row r="5440" spans="3:4">
      <c r="C5440" s="10"/>
      <c r="D5440" s="10"/>
    </row>
    <row r="5441" spans="3:4">
      <c r="C5441" s="10"/>
      <c r="D5441" s="10"/>
    </row>
    <row r="5442" spans="3:4">
      <c r="C5442" s="10"/>
      <c r="D5442" s="10"/>
    </row>
    <row r="5443" spans="3:4">
      <c r="C5443" s="10"/>
      <c r="D5443" s="10"/>
    </row>
    <row r="5444" spans="3:4">
      <c r="C5444" s="10"/>
      <c r="D5444" s="10"/>
    </row>
    <row r="5445" spans="3:4">
      <c r="C5445" s="10"/>
      <c r="D5445" s="10"/>
    </row>
    <row r="5446" spans="3:4">
      <c r="C5446" s="10"/>
      <c r="D5446" s="10"/>
    </row>
    <row r="5447" spans="3:4">
      <c r="C5447" s="10"/>
      <c r="D5447" s="10"/>
    </row>
    <row r="5448" spans="3:4">
      <c r="C5448" s="10"/>
      <c r="D5448" s="10"/>
    </row>
    <row r="5449" spans="3:4">
      <c r="C5449" s="10"/>
      <c r="D5449" s="10"/>
    </row>
    <row r="5450" spans="3:4">
      <c r="C5450" s="10"/>
      <c r="D5450" s="10"/>
    </row>
    <row r="5451" spans="3:4">
      <c r="C5451" s="10"/>
      <c r="D5451" s="10"/>
    </row>
    <row r="5452" spans="3:4">
      <c r="C5452" s="10"/>
      <c r="D5452" s="10"/>
    </row>
    <row r="5453" spans="3:4">
      <c r="C5453" s="10"/>
      <c r="D5453" s="10"/>
    </row>
    <row r="5454" spans="3:4">
      <c r="C5454" s="10"/>
      <c r="D5454" s="10"/>
    </row>
    <row r="5455" spans="3:4">
      <c r="C5455" s="10"/>
      <c r="D5455" s="10"/>
    </row>
    <row r="5456" spans="3:4">
      <c r="C5456" s="10"/>
      <c r="D5456" s="10"/>
    </row>
    <row r="5457" spans="3:4">
      <c r="C5457" s="10"/>
      <c r="D5457" s="10"/>
    </row>
    <row r="5458" spans="3:4">
      <c r="C5458" s="10"/>
      <c r="D5458" s="10"/>
    </row>
    <row r="5459" spans="3:4">
      <c r="C5459" s="10"/>
      <c r="D5459" s="10"/>
    </row>
    <row r="5460" spans="3:4">
      <c r="C5460" s="10"/>
      <c r="D5460" s="10"/>
    </row>
    <row r="5461" spans="3:4">
      <c r="C5461" s="10"/>
      <c r="D5461" s="10"/>
    </row>
    <row r="5462" spans="3:4">
      <c r="C5462" s="10"/>
      <c r="D5462" s="10"/>
    </row>
    <row r="5463" spans="3:4">
      <c r="C5463" s="10"/>
      <c r="D5463" s="10"/>
    </row>
    <row r="5464" spans="3:4">
      <c r="C5464" s="10"/>
      <c r="D5464" s="10"/>
    </row>
    <row r="5465" spans="3:4">
      <c r="C5465" s="10"/>
      <c r="D5465" s="10"/>
    </row>
    <row r="5466" spans="3:4">
      <c r="C5466" s="10"/>
      <c r="D5466" s="10"/>
    </row>
    <row r="5467" spans="3:4">
      <c r="C5467" s="10"/>
      <c r="D5467" s="10"/>
    </row>
    <row r="5468" spans="3:4">
      <c r="C5468" s="10"/>
      <c r="D5468" s="10"/>
    </row>
    <row r="5469" spans="3:4">
      <c r="C5469" s="10"/>
      <c r="D5469" s="10"/>
    </row>
    <row r="5470" spans="3:4">
      <c r="C5470" s="10"/>
      <c r="D5470" s="10"/>
    </row>
    <row r="5471" spans="3:4">
      <c r="C5471" s="10"/>
      <c r="D5471" s="10"/>
    </row>
    <row r="5472" spans="3:4">
      <c r="C5472" s="10"/>
      <c r="D5472" s="10"/>
    </row>
    <row r="5473" spans="3:4">
      <c r="C5473" s="10"/>
      <c r="D5473" s="10"/>
    </row>
    <row r="5474" spans="3:4">
      <c r="C5474" s="10"/>
      <c r="D5474" s="10"/>
    </row>
    <row r="5475" spans="3:4">
      <c r="C5475" s="10"/>
      <c r="D5475" s="10"/>
    </row>
    <row r="5476" spans="3:4">
      <c r="C5476" s="10"/>
      <c r="D5476" s="10"/>
    </row>
    <row r="5477" spans="3:4">
      <c r="C5477" s="10"/>
      <c r="D5477" s="10"/>
    </row>
    <row r="5478" spans="3:4">
      <c r="C5478" s="10"/>
      <c r="D5478" s="10"/>
    </row>
    <row r="5479" spans="3:4">
      <c r="C5479" s="10"/>
      <c r="D5479" s="10"/>
    </row>
    <row r="5480" spans="3:4">
      <c r="C5480" s="10"/>
      <c r="D5480" s="10"/>
    </row>
    <row r="5481" spans="3:4">
      <c r="C5481" s="10"/>
      <c r="D5481" s="10"/>
    </row>
    <row r="5482" spans="3:4">
      <c r="C5482" s="10"/>
      <c r="D5482" s="10"/>
    </row>
    <row r="5483" spans="3:4">
      <c r="C5483" s="10"/>
      <c r="D5483" s="10"/>
    </row>
    <row r="5484" spans="3:4">
      <c r="C5484" s="10"/>
      <c r="D5484" s="10"/>
    </row>
    <row r="5485" spans="3:4">
      <c r="C5485" s="10"/>
      <c r="D5485" s="10"/>
    </row>
    <row r="5486" spans="3:4">
      <c r="C5486" s="10"/>
      <c r="D5486" s="10"/>
    </row>
    <row r="5487" spans="3:4">
      <c r="C5487" s="10"/>
      <c r="D5487" s="10"/>
    </row>
    <row r="5488" spans="3:4">
      <c r="C5488" s="10"/>
      <c r="D5488" s="10"/>
    </row>
    <row r="5489" spans="3:4">
      <c r="C5489" s="10"/>
      <c r="D5489" s="10"/>
    </row>
    <row r="5490" spans="3:4">
      <c r="C5490" s="10"/>
      <c r="D5490" s="10"/>
    </row>
    <row r="5491" spans="3:4">
      <c r="C5491" s="10"/>
      <c r="D5491" s="10"/>
    </row>
    <row r="5492" spans="3:4">
      <c r="C5492" s="10"/>
      <c r="D5492" s="10"/>
    </row>
    <row r="5493" spans="3:4">
      <c r="C5493" s="10"/>
      <c r="D5493" s="10"/>
    </row>
    <row r="5494" spans="3:4">
      <c r="C5494" s="10"/>
      <c r="D5494" s="10"/>
    </row>
    <row r="5495" spans="3:4">
      <c r="C5495" s="10"/>
      <c r="D5495" s="10"/>
    </row>
    <row r="5496" spans="3:4">
      <c r="C5496" s="10"/>
      <c r="D5496" s="10"/>
    </row>
    <row r="5497" spans="3:4">
      <c r="C5497" s="10"/>
      <c r="D5497" s="10"/>
    </row>
    <row r="5498" spans="3:4">
      <c r="C5498" s="10"/>
      <c r="D5498" s="10"/>
    </row>
    <row r="5499" spans="3:4">
      <c r="C5499" s="10"/>
      <c r="D5499" s="10"/>
    </row>
    <row r="5500" spans="3:4">
      <c r="C5500" s="10"/>
      <c r="D5500" s="10"/>
    </row>
    <row r="5501" spans="3:4">
      <c r="C5501" s="10"/>
      <c r="D5501" s="10"/>
    </row>
    <row r="5502" spans="3:4">
      <c r="C5502" s="10"/>
      <c r="D5502" s="10"/>
    </row>
    <row r="5503" spans="3:4">
      <c r="C5503" s="10"/>
      <c r="D5503" s="10"/>
    </row>
    <row r="5504" spans="3:4">
      <c r="C5504" s="10"/>
      <c r="D5504" s="10"/>
    </row>
    <row r="5505" spans="3:4">
      <c r="C5505" s="10"/>
      <c r="D5505" s="10"/>
    </row>
    <row r="5506" spans="3:4">
      <c r="C5506" s="10"/>
      <c r="D5506" s="10"/>
    </row>
    <row r="5507" spans="3:4">
      <c r="C5507" s="10"/>
      <c r="D5507" s="10"/>
    </row>
    <row r="5508" spans="3:4">
      <c r="C5508" s="10"/>
      <c r="D5508" s="10"/>
    </row>
    <row r="5509" spans="3:4">
      <c r="C5509" s="10"/>
      <c r="D5509" s="10"/>
    </row>
    <row r="5510" spans="3:4">
      <c r="C5510" s="10"/>
      <c r="D5510" s="10"/>
    </row>
    <row r="5511" spans="3:4">
      <c r="C5511" s="10"/>
      <c r="D5511" s="10"/>
    </row>
    <row r="5512" spans="3:4">
      <c r="C5512" s="10"/>
      <c r="D5512" s="10"/>
    </row>
    <row r="5513" spans="3:4">
      <c r="C5513" s="10"/>
      <c r="D5513" s="10"/>
    </row>
    <row r="5514" spans="3:4">
      <c r="C5514" s="10"/>
      <c r="D5514" s="10"/>
    </row>
    <row r="5515" spans="3:4">
      <c r="C5515" s="10"/>
      <c r="D5515" s="10"/>
    </row>
    <row r="5516" spans="3:4">
      <c r="C5516" s="10"/>
      <c r="D5516" s="10"/>
    </row>
    <row r="5517" spans="3:4">
      <c r="C5517" s="10"/>
      <c r="D5517" s="10"/>
    </row>
    <row r="5518" spans="3:4">
      <c r="C5518" s="10"/>
      <c r="D5518" s="10"/>
    </row>
    <row r="5519" spans="3:4">
      <c r="C5519" s="10"/>
      <c r="D5519" s="10"/>
    </row>
    <row r="5520" spans="3:4">
      <c r="C5520" s="10"/>
      <c r="D5520" s="10"/>
    </row>
    <row r="5521" spans="3:4">
      <c r="C5521" s="10"/>
      <c r="D5521" s="10"/>
    </row>
    <row r="5522" spans="3:4">
      <c r="C5522" s="10"/>
      <c r="D5522" s="10"/>
    </row>
    <row r="5523" spans="3:4">
      <c r="C5523" s="10"/>
      <c r="D5523" s="10"/>
    </row>
    <row r="5524" spans="3:4">
      <c r="C5524" s="10"/>
      <c r="D5524" s="10"/>
    </row>
    <row r="5525" spans="3:4">
      <c r="C5525" s="10"/>
      <c r="D5525" s="10"/>
    </row>
    <row r="5526" spans="3:4">
      <c r="C5526" s="10"/>
      <c r="D5526" s="10"/>
    </row>
    <row r="5527" spans="3:4">
      <c r="C5527" s="10"/>
      <c r="D5527" s="10"/>
    </row>
    <row r="5528" spans="3:4">
      <c r="C5528" s="10"/>
      <c r="D5528" s="10"/>
    </row>
    <row r="5529" spans="3:4">
      <c r="C5529" s="10"/>
      <c r="D5529" s="10"/>
    </row>
    <row r="5530" spans="3:4">
      <c r="C5530" s="10"/>
      <c r="D5530" s="10"/>
    </row>
    <row r="5531" spans="3:4">
      <c r="C5531" s="10"/>
      <c r="D5531" s="10"/>
    </row>
    <row r="5532" spans="3:4">
      <c r="C5532" s="10"/>
      <c r="D5532" s="10"/>
    </row>
    <row r="5533" spans="3:4">
      <c r="C5533" s="10"/>
      <c r="D5533" s="10"/>
    </row>
    <row r="5534" spans="3:4">
      <c r="C5534" s="10"/>
      <c r="D5534" s="10"/>
    </row>
    <row r="5535" spans="3:4">
      <c r="C5535" s="10"/>
      <c r="D5535" s="10"/>
    </row>
    <row r="5536" spans="3:4">
      <c r="C5536" s="10"/>
      <c r="D5536" s="10"/>
    </row>
    <row r="5537" spans="3:4">
      <c r="C5537" s="10"/>
      <c r="D5537" s="10"/>
    </row>
    <row r="5538" spans="3:4">
      <c r="C5538" s="10"/>
      <c r="D5538" s="10"/>
    </row>
    <row r="5539" spans="3:4">
      <c r="C5539" s="10"/>
      <c r="D5539" s="10"/>
    </row>
    <row r="5540" spans="3:4">
      <c r="C5540" s="10"/>
      <c r="D5540" s="10"/>
    </row>
    <row r="5541" spans="3:4">
      <c r="C5541" s="10"/>
      <c r="D5541" s="10"/>
    </row>
    <row r="5542" spans="3:4">
      <c r="C5542" s="10"/>
      <c r="D5542" s="10"/>
    </row>
    <row r="5543" spans="3:4">
      <c r="C5543" s="10"/>
      <c r="D5543" s="10"/>
    </row>
    <row r="5544" spans="3:4">
      <c r="C5544" s="10"/>
      <c r="D5544" s="10"/>
    </row>
    <row r="5545" spans="3:4">
      <c r="C5545" s="10"/>
      <c r="D5545" s="10"/>
    </row>
    <row r="5546" spans="3:4">
      <c r="C5546" s="10"/>
      <c r="D5546" s="10"/>
    </row>
    <row r="5547" spans="3:4">
      <c r="C5547" s="10"/>
      <c r="D5547" s="10"/>
    </row>
    <row r="5548" spans="3:4">
      <c r="C5548" s="10"/>
      <c r="D5548" s="10"/>
    </row>
    <row r="5549" spans="3:4">
      <c r="C5549" s="10"/>
      <c r="D5549" s="10"/>
    </row>
    <row r="5550" spans="3:4">
      <c r="C5550" s="10"/>
      <c r="D5550" s="10"/>
    </row>
    <row r="5551" spans="3:4">
      <c r="C5551" s="10"/>
      <c r="D5551" s="10"/>
    </row>
    <row r="5552" spans="3:4">
      <c r="C5552" s="10"/>
      <c r="D5552" s="10"/>
    </row>
    <row r="5553" spans="3:4">
      <c r="C5553" s="10"/>
      <c r="D5553" s="10"/>
    </row>
    <row r="5554" spans="3:4">
      <c r="C5554" s="10"/>
      <c r="D5554" s="10"/>
    </row>
    <row r="5555" spans="3:4">
      <c r="C5555" s="10"/>
      <c r="D5555" s="10"/>
    </row>
    <row r="5556" spans="3:4">
      <c r="C5556" s="10"/>
      <c r="D5556" s="10"/>
    </row>
    <row r="5557" spans="3:4">
      <c r="C5557" s="10"/>
      <c r="D5557" s="10"/>
    </row>
    <row r="5558" spans="3:4">
      <c r="C5558" s="10"/>
      <c r="D5558" s="10"/>
    </row>
    <row r="5559" spans="3:4">
      <c r="C5559" s="10"/>
      <c r="D5559" s="10"/>
    </row>
    <row r="5560" spans="3:4">
      <c r="C5560" s="10"/>
      <c r="D5560" s="10"/>
    </row>
    <row r="5561" spans="3:4">
      <c r="C5561" s="10"/>
      <c r="D5561" s="10"/>
    </row>
    <row r="5562" spans="3:4">
      <c r="C5562" s="10"/>
      <c r="D5562" s="10"/>
    </row>
    <row r="5563" spans="3:4">
      <c r="C5563" s="10"/>
      <c r="D5563" s="10"/>
    </row>
    <row r="5564" spans="3:4">
      <c r="C5564" s="10"/>
      <c r="D5564" s="10"/>
    </row>
    <row r="5565" spans="3:4">
      <c r="C5565" s="10"/>
      <c r="D5565" s="10"/>
    </row>
    <row r="5566" spans="3:4">
      <c r="C5566" s="10"/>
      <c r="D5566" s="10"/>
    </row>
    <row r="5567" spans="3:4">
      <c r="C5567" s="10"/>
      <c r="D5567" s="10"/>
    </row>
    <row r="5568" spans="3:4">
      <c r="C5568" s="10"/>
      <c r="D5568" s="10"/>
    </row>
    <row r="5569" spans="3:4">
      <c r="C5569" s="10"/>
      <c r="D5569" s="10"/>
    </row>
    <row r="5570" spans="3:4">
      <c r="C5570" s="10"/>
      <c r="D5570" s="10"/>
    </row>
    <row r="5571" spans="3:4">
      <c r="C5571" s="10"/>
      <c r="D5571" s="10"/>
    </row>
    <row r="5572" spans="3:4">
      <c r="C5572" s="10"/>
      <c r="D5572" s="10"/>
    </row>
    <row r="5573" spans="3:4">
      <c r="C5573" s="10"/>
      <c r="D5573" s="10"/>
    </row>
    <row r="5574" spans="3:4">
      <c r="C5574" s="10"/>
      <c r="D5574" s="10"/>
    </row>
    <row r="5575" spans="3:4">
      <c r="C5575" s="10"/>
      <c r="D5575" s="10"/>
    </row>
    <row r="5576" spans="3:4">
      <c r="C5576" s="10"/>
      <c r="D5576" s="10"/>
    </row>
    <row r="5577" spans="3:4">
      <c r="C5577" s="10"/>
      <c r="D5577" s="10"/>
    </row>
    <row r="5578" spans="3:4">
      <c r="C5578" s="10"/>
      <c r="D5578" s="10"/>
    </row>
    <row r="5579" spans="3:4">
      <c r="C5579" s="10"/>
      <c r="D5579" s="10"/>
    </row>
    <row r="5580" spans="3:4">
      <c r="C5580" s="10"/>
      <c r="D5580" s="10"/>
    </row>
    <row r="5581" spans="3:4">
      <c r="C5581" s="10"/>
      <c r="D5581" s="10"/>
    </row>
    <row r="5582" spans="3:4">
      <c r="C5582" s="10"/>
      <c r="D5582" s="10"/>
    </row>
    <row r="5583" spans="3:4">
      <c r="C5583" s="10"/>
      <c r="D5583" s="10"/>
    </row>
    <row r="5584" spans="3:4">
      <c r="C5584" s="10"/>
      <c r="D5584" s="10"/>
    </row>
    <row r="5585" spans="3:4">
      <c r="C5585" s="10"/>
      <c r="D5585" s="10"/>
    </row>
    <row r="5586" spans="3:4">
      <c r="C5586" s="10"/>
      <c r="D5586" s="10"/>
    </row>
    <row r="5587" spans="3:4">
      <c r="C5587" s="10"/>
      <c r="D5587" s="10"/>
    </row>
    <row r="5588" spans="3:4">
      <c r="C5588" s="10"/>
      <c r="D5588" s="10"/>
    </row>
    <row r="5589" spans="3:4">
      <c r="C5589" s="10"/>
      <c r="D5589" s="10"/>
    </row>
    <row r="5590" spans="3:4">
      <c r="C5590" s="10"/>
      <c r="D5590" s="10"/>
    </row>
    <row r="5591" spans="3:4">
      <c r="C5591" s="10"/>
      <c r="D5591" s="10"/>
    </row>
    <row r="5592" spans="3:4">
      <c r="C5592" s="10"/>
      <c r="D5592" s="10"/>
    </row>
    <row r="5593" spans="3:4">
      <c r="C5593" s="10"/>
      <c r="D5593" s="10"/>
    </row>
    <row r="5594" spans="3:4">
      <c r="C5594" s="10"/>
      <c r="D5594" s="10"/>
    </row>
    <row r="5595" spans="3:4">
      <c r="C5595" s="10"/>
      <c r="D5595" s="10"/>
    </row>
    <row r="5596" spans="3:4">
      <c r="C5596" s="10"/>
      <c r="D5596" s="10"/>
    </row>
    <row r="5597" spans="3:4">
      <c r="C5597" s="10"/>
      <c r="D5597" s="10"/>
    </row>
    <row r="5598" spans="3:4">
      <c r="C5598" s="10"/>
      <c r="D5598" s="10"/>
    </row>
    <row r="5599" spans="3:4">
      <c r="C5599" s="10"/>
      <c r="D5599" s="10"/>
    </row>
    <row r="5600" spans="3:4">
      <c r="C5600" s="10"/>
      <c r="D5600" s="10"/>
    </row>
    <row r="5601" spans="3:4">
      <c r="C5601" s="10"/>
      <c r="D5601" s="10"/>
    </row>
    <row r="5602" spans="3:4">
      <c r="C5602" s="10"/>
      <c r="D5602" s="10"/>
    </row>
    <row r="5603" spans="3:4">
      <c r="C5603" s="10"/>
      <c r="D5603" s="10"/>
    </row>
    <row r="5604" spans="3:4">
      <c r="C5604" s="10"/>
      <c r="D5604" s="10"/>
    </row>
    <row r="5605" spans="3:4">
      <c r="C5605" s="10"/>
      <c r="D5605" s="10"/>
    </row>
    <row r="5606" spans="3:4">
      <c r="C5606" s="10"/>
      <c r="D5606" s="10"/>
    </row>
    <row r="5607" spans="3:4">
      <c r="C5607" s="10"/>
      <c r="D5607" s="10"/>
    </row>
    <row r="5608" spans="3:4">
      <c r="C5608" s="10"/>
      <c r="D5608" s="10"/>
    </row>
    <row r="5609" spans="3:4">
      <c r="C5609" s="10"/>
      <c r="D5609" s="10"/>
    </row>
    <row r="5610" spans="3:4">
      <c r="C5610" s="10"/>
      <c r="D5610" s="10"/>
    </row>
    <row r="5611" spans="3:4">
      <c r="C5611" s="10"/>
      <c r="D5611" s="10"/>
    </row>
    <row r="5612" spans="3:4">
      <c r="C5612" s="10"/>
      <c r="D5612" s="10"/>
    </row>
    <row r="5613" spans="3:4">
      <c r="C5613" s="10"/>
      <c r="D5613" s="10"/>
    </row>
    <row r="5614" spans="3:4">
      <c r="C5614" s="10"/>
      <c r="D5614" s="10"/>
    </row>
    <row r="5615" spans="3:4">
      <c r="C5615" s="10"/>
      <c r="D5615" s="10"/>
    </row>
    <row r="5616" spans="3:4">
      <c r="C5616" s="10"/>
      <c r="D5616" s="10"/>
    </row>
    <row r="5617" spans="3:4">
      <c r="C5617" s="10"/>
      <c r="D5617" s="10"/>
    </row>
    <row r="5618" spans="3:4">
      <c r="C5618" s="10"/>
      <c r="D5618" s="10"/>
    </row>
    <row r="5619" spans="3:4">
      <c r="C5619" s="10"/>
      <c r="D5619" s="10"/>
    </row>
    <row r="5620" spans="3:4">
      <c r="C5620" s="10"/>
      <c r="D5620" s="10"/>
    </row>
    <row r="5621" spans="3:4">
      <c r="C5621" s="10"/>
      <c r="D5621" s="10"/>
    </row>
    <row r="5622" spans="3:4">
      <c r="C5622" s="10"/>
      <c r="D5622" s="10"/>
    </row>
    <row r="5623" spans="3:4">
      <c r="C5623" s="10"/>
      <c r="D5623" s="10"/>
    </row>
    <row r="5624" spans="3:4">
      <c r="C5624" s="10"/>
      <c r="D5624" s="10"/>
    </row>
    <row r="5625" spans="3:4">
      <c r="C5625" s="10"/>
      <c r="D5625" s="10"/>
    </row>
    <row r="5626" spans="3:4">
      <c r="C5626" s="10"/>
      <c r="D5626" s="10"/>
    </row>
    <row r="5627" spans="3:4">
      <c r="C5627" s="10"/>
      <c r="D5627" s="10"/>
    </row>
    <row r="5628" spans="3:4">
      <c r="C5628" s="10"/>
      <c r="D5628" s="10"/>
    </row>
    <row r="5629" spans="3:4">
      <c r="C5629" s="10"/>
      <c r="D5629" s="10"/>
    </row>
    <row r="5630" spans="3:4">
      <c r="C5630" s="10"/>
      <c r="D5630" s="10"/>
    </row>
    <row r="5631" spans="3:4">
      <c r="C5631" s="10"/>
      <c r="D5631" s="10"/>
    </row>
    <row r="5632" spans="3:4">
      <c r="C5632" s="10"/>
      <c r="D5632" s="10"/>
    </row>
    <row r="5633" spans="3:4">
      <c r="C5633" s="10"/>
      <c r="D5633" s="10"/>
    </row>
    <row r="5634" spans="3:4">
      <c r="C5634" s="10"/>
      <c r="D5634" s="10"/>
    </row>
    <row r="5635" spans="3:4">
      <c r="C5635" s="10"/>
      <c r="D5635" s="10"/>
    </row>
    <row r="5636" spans="3:4">
      <c r="C5636" s="10"/>
      <c r="D5636" s="10"/>
    </row>
    <row r="5637" spans="3:4">
      <c r="C5637" s="10"/>
      <c r="D5637" s="10"/>
    </row>
    <row r="5638" spans="3:4">
      <c r="C5638" s="10"/>
      <c r="D5638" s="10"/>
    </row>
    <row r="5639" spans="3:4">
      <c r="C5639" s="10"/>
      <c r="D5639" s="10"/>
    </row>
    <row r="5640" spans="3:4">
      <c r="C5640" s="10"/>
      <c r="D5640" s="10"/>
    </row>
    <row r="5641" spans="3:4">
      <c r="C5641" s="10"/>
      <c r="D5641" s="10"/>
    </row>
    <row r="5642" spans="3:4">
      <c r="C5642" s="10"/>
      <c r="D5642" s="10"/>
    </row>
    <row r="5643" spans="3:4">
      <c r="C5643" s="10"/>
      <c r="D5643" s="10"/>
    </row>
    <row r="5644" spans="3:4">
      <c r="C5644" s="10"/>
      <c r="D5644" s="10"/>
    </row>
    <row r="5645" spans="3:4">
      <c r="C5645" s="10"/>
      <c r="D5645" s="10"/>
    </row>
    <row r="5646" spans="3:4">
      <c r="C5646" s="10"/>
      <c r="D5646" s="10"/>
    </row>
    <row r="5647" spans="3:4">
      <c r="C5647" s="10"/>
      <c r="D5647" s="10"/>
    </row>
    <row r="5648" spans="3:4">
      <c r="C5648" s="10"/>
      <c r="D5648" s="10"/>
    </row>
    <row r="5649" spans="3:4">
      <c r="C5649" s="10"/>
      <c r="D5649" s="10"/>
    </row>
    <row r="5650" spans="3:4">
      <c r="C5650" s="10"/>
      <c r="D5650" s="10"/>
    </row>
    <row r="5651" spans="3:4">
      <c r="C5651" s="10"/>
      <c r="D5651" s="10"/>
    </row>
    <row r="5652" spans="3:4">
      <c r="C5652" s="10"/>
      <c r="D5652" s="10"/>
    </row>
    <row r="5653" spans="3:4">
      <c r="C5653" s="10"/>
      <c r="D5653" s="10"/>
    </row>
    <row r="5654" spans="3:4">
      <c r="C5654" s="10"/>
      <c r="D5654" s="10"/>
    </row>
    <row r="5655" spans="3:4">
      <c r="C5655" s="10"/>
      <c r="D5655" s="10"/>
    </row>
    <row r="5656" spans="3:4">
      <c r="C5656" s="10"/>
      <c r="D5656" s="10"/>
    </row>
    <row r="5657" spans="3:4">
      <c r="C5657" s="10"/>
      <c r="D5657" s="10"/>
    </row>
    <row r="5658" spans="3:4">
      <c r="C5658" s="10"/>
      <c r="D5658" s="10"/>
    </row>
    <row r="5659" spans="3:4">
      <c r="C5659" s="10"/>
      <c r="D5659" s="10"/>
    </row>
    <row r="5660" spans="3:4">
      <c r="C5660" s="10"/>
      <c r="D5660" s="10"/>
    </row>
    <row r="5661" spans="3:4">
      <c r="C5661" s="10"/>
      <c r="D5661" s="10"/>
    </row>
    <row r="5662" spans="3:4">
      <c r="C5662" s="10"/>
      <c r="D5662" s="10"/>
    </row>
    <row r="5663" spans="3:4">
      <c r="C5663" s="10"/>
      <c r="D5663" s="10"/>
    </row>
    <row r="5664" spans="3:4">
      <c r="C5664" s="10"/>
      <c r="D5664" s="10"/>
    </row>
    <row r="5665" spans="3:4">
      <c r="C5665" s="10"/>
      <c r="D5665" s="10"/>
    </row>
    <row r="5666" spans="3:4">
      <c r="C5666" s="10"/>
      <c r="D5666" s="10"/>
    </row>
    <row r="5667" spans="3:4">
      <c r="C5667" s="10"/>
      <c r="D5667" s="10"/>
    </row>
    <row r="5668" spans="3:4">
      <c r="C5668" s="10"/>
      <c r="D5668" s="10"/>
    </row>
    <row r="5669" spans="3:4">
      <c r="C5669" s="10"/>
      <c r="D5669" s="10"/>
    </row>
    <row r="5670" spans="3:4">
      <c r="C5670" s="10"/>
      <c r="D5670" s="10"/>
    </row>
    <row r="5671" spans="3:4">
      <c r="C5671" s="10"/>
      <c r="D5671" s="10"/>
    </row>
    <row r="5672" spans="3:4">
      <c r="C5672" s="10"/>
      <c r="D5672" s="10"/>
    </row>
    <row r="5673" spans="3:4">
      <c r="C5673" s="10"/>
      <c r="D5673" s="10"/>
    </row>
    <row r="5674" spans="3:4">
      <c r="C5674" s="10"/>
      <c r="D5674" s="10"/>
    </row>
    <row r="5675" spans="3:4">
      <c r="C5675" s="10"/>
      <c r="D5675" s="10"/>
    </row>
    <row r="5676" spans="3:4">
      <c r="C5676" s="10"/>
      <c r="D5676" s="10"/>
    </row>
    <row r="5677" spans="3:4">
      <c r="C5677" s="10"/>
      <c r="D5677" s="10"/>
    </row>
    <row r="5678" spans="3:4">
      <c r="C5678" s="10"/>
      <c r="D5678" s="10"/>
    </row>
    <row r="5679" spans="3:4">
      <c r="C5679" s="10"/>
      <c r="D5679" s="10"/>
    </row>
    <row r="5680" spans="3:4">
      <c r="C5680" s="10"/>
      <c r="D5680" s="10"/>
    </row>
    <row r="5681" spans="3:4">
      <c r="C5681" s="10"/>
      <c r="D5681" s="10"/>
    </row>
    <row r="5682" spans="3:4">
      <c r="C5682" s="10"/>
      <c r="D5682" s="10"/>
    </row>
    <row r="5683" spans="3:4">
      <c r="C5683" s="10"/>
      <c r="D5683" s="10"/>
    </row>
    <row r="5684" spans="3:4">
      <c r="C5684" s="10"/>
      <c r="D5684" s="10"/>
    </row>
    <row r="5685" spans="3:4">
      <c r="C5685" s="10"/>
      <c r="D5685" s="10"/>
    </row>
    <row r="5686" spans="3:4">
      <c r="C5686" s="10"/>
      <c r="D5686" s="10"/>
    </row>
    <row r="5687" spans="3:4">
      <c r="C5687" s="10"/>
      <c r="D5687" s="10"/>
    </row>
    <row r="5688" spans="3:4">
      <c r="C5688" s="10"/>
      <c r="D5688" s="10"/>
    </row>
    <row r="5689" spans="3:4">
      <c r="C5689" s="10"/>
      <c r="D5689" s="10"/>
    </row>
    <row r="5690" spans="3:4">
      <c r="C5690" s="10"/>
      <c r="D5690" s="10"/>
    </row>
    <row r="5691" spans="3:4">
      <c r="C5691" s="10"/>
      <c r="D5691" s="10"/>
    </row>
    <row r="5692" spans="3:4">
      <c r="C5692" s="10"/>
      <c r="D5692" s="10"/>
    </row>
    <row r="5693" spans="3:4">
      <c r="C5693" s="10"/>
      <c r="D5693" s="10"/>
    </row>
    <row r="5694" spans="3:4">
      <c r="C5694" s="10"/>
      <c r="D5694" s="10"/>
    </row>
    <row r="5695" spans="3:4">
      <c r="C5695" s="10"/>
      <c r="D5695" s="10"/>
    </row>
    <row r="5696" spans="3:4">
      <c r="C5696" s="10"/>
      <c r="D5696" s="10"/>
    </row>
    <row r="5697" spans="3:4">
      <c r="C5697" s="10"/>
      <c r="D5697" s="10"/>
    </row>
    <row r="5698" spans="3:4">
      <c r="C5698" s="10"/>
      <c r="D5698" s="10"/>
    </row>
    <row r="5699" spans="3:4">
      <c r="C5699" s="10"/>
      <c r="D5699" s="10"/>
    </row>
    <row r="5700" spans="3:4">
      <c r="C5700" s="10"/>
      <c r="D5700" s="10"/>
    </row>
    <row r="5701" spans="3:4">
      <c r="C5701" s="10"/>
      <c r="D5701" s="10"/>
    </row>
    <row r="5702" spans="3:4">
      <c r="C5702" s="10"/>
      <c r="D5702" s="10"/>
    </row>
    <row r="5703" spans="3:4">
      <c r="C5703" s="10"/>
      <c r="D5703" s="10"/>
    </row>
    <row r="5704" spans="3:4">
      <c r="C5704" s="10"/>
      <c r="D5704" s="10"/>
    </row>
    <row r="5705" spans="3:4">
      <c r="C5705" s="10"/>
      <c r="D5705" s="10"/>
    </row>
    <row r="5706" spans="3:4">
      <c r="C5706" s="10"/>
      <c r="D5706" s="10"/>
    </row>
    <row r="5707" spans="3:4">
      <c r="C5707" s="10"/>
      <c r="D5707" s="10"/>
    </row>
    <row r="5708" spans="3:4">
      <c r="C5708" s="10"/>
      <c r="D5708" s="10"/>
    </row>
    <row r="5709" spans="3:4">
      <c r="C5709" s="10"/>
      <c r="D5709" s="10"/>
    </row>
    <row r="5710" spans="3:4">
      <c r="C5710" s="10"/>
      <c r="D5710" s="10"/>
    </row>
    <row r="5711" spans="3:4">
      <c r="C5711" s="10"/>
      <c r="D5711" s="10"/>
    </row>
    <row r="5712" spans="3:4">
      <c r="C5712" s="10"/>
      <c r="D5712" s="10"/>
    </row>
    <row r="5713" spans="3:4">
      <c r="C5713" s="10"/>
      <c r="D5713" s="10"/>
    </row>
    <row r="5714" spans="3:4">
      <c r="C5714" s="10"/>
      <c r="D5714" s="10"/>
    </row>
    <row r="5715" spans="3:4">
      <c r="C5715" s="10"/>
      <c r="D5715" s="10"/>
    </row>
    <row r="5716" spans="3:4">
      <c r="C5716" s="10"/>
      <c r="D5716" s="10"/>
    </row>
    <row r="5717" spans="3:4">
      <c r="C5717" s="10"/>
      <c r="D5717" s="10"/>
    </row>
    <row r="5718" spans="3:4">
      <c r="C5718" s="10"/>
      <c r="D5718" s="10"/>
    </row>
    <row r="5719" spans="3:4">
      <c r="C5719" s="10"/>
      <c r="D5719" s="10"/>
    </row>
    <row r="5720" spans="3:4">
      <c r="C5720" s="10"/>
      <c r="D5720" s="10"/>
    </row>
    <row r="5721" spans="3:4">
      <c r="C5721" s="10"/>
      <c r="D5721" s="10"/>
    </row>
    <row r="5722" spans="3:4">
      <c r="C5722" s="10"/>
      <c r="D5722" s="10"/>
    </row>
    <row r="5723" spans="3:4">
      <c r="C5723" s="10"/>
      <c r="D5723" s="10"/>
    </row>
    <row r="5724" spans="3:4">
      <c r="C5724" s="10"/>
      <c r="D5724" s="10"/>
    </row>
    <row r="5725" spans="3:4">
      <c r="C5725" s="10"/>
      <c r="D5725" s="10"/>
    </row>
    <row r="5726" spans="3:4">
      <c r="C5726" s="10"/>
      <c r="D5726" s="10"/>
    </row>
    <row r="5727" spans="3:4">
      <c r="C5727" s="10"/>
      <c r="D5727" s="10"/>
    </row>
    <row r="5728" spans="3:4">
      <c r="C5728" s="10"/>
      <c r="D5728" s="10"/>
    </row>
    <row r="5729" spans="3:4">
      <c r="C5729" s="10"/>
      <c r="D5729" s="10"/>
    </row>
    <row r="5730" spans="3:4">
      <c r="C5730" s="10"/>
      <c r="D5730" s="10"/>
    </row>
    <row r="5731" spans="3:4">
      <c r="C5731" s="10"/>
      <c r="D5731" s="10"/>
    </row>
    <row r="5732" spans="3:4">
      <c r="C5732" s="10"/>
      <c r="D5732" s="10"/>
    </row>
    <row r="5733" spans="3:4">
      <c r="C5733" s="10"/>
      <c r="D5733" s="10"/>
    </row>
    <row r="5734" spans="3:4">
      <c r="C5734" s="10"/>
      <c r="D5734" s="10"/>
    </row>
    <row r="5735" spans="3:4">
      <c r="C5735" s="10"/>
      <c r="D5735" s="10"/>
    </row>
    <row r="5736" spans="3:4">
      <c r="C5736" s="10"/>
      <c r="D5736" s="10"/>
    </row>
    <row r="5737" spans="3:4">
      <c r="C5737" s="10"/>
      <c r="D5737" s="10"/>
    </row>
    <row r="5738" spans="3:4">
      <c r="C5738" s="10"/>
      <c r="D5738" s="10"/>
    </row>
    <row r="5739" spans="3:4">
      <c r="C5739" s="10"/>
      <c r="D5739" s="10"/>
    </row>
    <row r="5740" spans="3:4">
      <c r="C5740" s="10"/>
      <c r="D5740" s="10"/>
    </row>
    <row r="5741" spans="3:4">
      <c r="C5741" s="10"/>
      <c r="D5741" s="10"/>
    </row>
    <row r="5742" spans="3:4">
      <c r="C5742" s="10"/>
      <c r="D5742" s="10"/>
    </row>
    <row r="5743" spans="3:4">
      <c r="C5743" s="10"/>
      <c r="D5743" s="10"/>
    </row>
    <row r="5744" spans="3:4">
      <c r="C5744" s="10"/>
      <c r="D5744" s="10"/>
    </row>
    <row r="5745" spans="3:4">
      <c r="C5745" s="10"/>
      <c r="D5745" s="10"/>
    </row>
    <row r="5746" spans="3:4">
      <c r="C5746" s="10"/>
      <c r="D5746" s="10"/>
    </row>
    <row r="5747" spans="3:4">
      <c r="C5747" s="10"/>
      <c r="D5747" s="10"/>
    </row>
    <row r="5748" spans="3:4">
      <c r="C5748" s="10"/>
      <c r="D5748" s="10"/>
    </row>
    <row r="5749" spans="3:4">
      <c r="C5749" s="10"/>
      <c r="D5749" s="10"/>
    </row>
    <row r="5750" spans="3:4">
      <c r="C5750" s="10"/>
      <c r="D5750" s="10"/>
    </row>
    <row r="5751" spans="3:4">
      <c r="C5751" s="10"/>
      <c r="D5751" s="10"/>
    </row>
    <row r="5752" spans="3:4">
      <c r="C5752" s="10"/>
      <c r="D5752" s="10"/>
    </row>
    <row r="5753" spans="3:4">
      <c r="C5753" s="10"/>
      <c r="D5753" s="10"/>
    </row>
    <row r="5754" spans="3:4">
      <c r="C5754" s="10"/>
      <c r="D5754" s="10"/>
    </row>
    <row r="5755" spans="3:4">
      <c r="C5755" s="10"/>
      <c r="D5755" s="10"/>
    </row>
    <row r="5756" spans="3:4">
      <c r="C5756" s="10"/>
      <c r="D5756" s="10"/>
    </row>
    <row r="5757" spans="3:4">
      <c r="C5757" s="10"/>
      <c r="D5757" s="10"/>
    </row>
    <row r="5758" spans="3:4">
      <c r="C5758" s="10"/>
      <c r="D5758" s="10"/>
    </row>
    <row r="5759" spans="3:4">
      <c r="C5759" s="10"/>
      <c r="D5759" s="10"/>
    </row>
    <row r="5760" spans="3:4">
      <c r="C5760" s="10"/>
      <c r="D5760" s="10"/>
    </row>
    <row r="5761" spans="3:4">
      <c r="C5761" s="10"/>
      <c r="D5761" s="10"/>
    </row>
    <row r="5762" spans="3:4">
      <c r="C5762" s="10"/>
      <c r="D5762" s="10"/>
    </row>
    <row r="5763" spans="3:4">
      <c r="C5763" s="10"/>
      <c r="D5763" s="10"/>
    </row>
    <row r="5764" spans="3:4">
      <c r="C5764" s="10"/>
      <c r="D5764" s="10"/>
    </row>
    <row r="5765" spans="3:4">
      <c r="C5765" s="10"/>
      <c r="D5765" s="10"/>
    </row>
    <row r="5766" spans="3:4">
      <c r="C5766" s="10"/>
      <c r="D5766" s="10"/>
    </row>
    <row r="5767" spans="3:4">
      <c r="C5767" s="10"/>
      <c r="D5767" s="10"/>
    </row>
    <row r="5768" spans="3:4">
      <c r="C5768" s="10"/>
      <c r="D5768" s="10"/>
    </row>
    <row r="5769" spans="3:4">
      <c r="C5769" s="10"/>
      <c r="D5769" s="10"/>
    </row>
    <row r="5770" spans="3:4">
      <c r="C5770" s="10"/>
      <c r="D5770" s="10"/>
    </row>
    <row r="5771" spans="3:4">
      <c r="C5771" s="10"/>
      <c r="D5771" s="10"/>
    </row>
    <row r="5772" spans="3:4">
      <c r="C5772" s="10"/>
      <c r="D5772" s="10"/>
    </row>
    <row r="5773" spans="3:4">
      <c r="C5773" s="10"/>
      <c r="D5773" s="10"/>
    </row>
    <row r="5774" spans="3:4">
      <c r="C5774" s="10"/>
      <c r="D5774" s="10"/>
    </row>
    <row r="5775" spans="3:4">
      <c r="C5775" s="10"/>
      <c r="D5775" s="10"/>
    </row>
    <row r="5776" spans="3:4">
      <c r="C5776" s="10"/>
      <c r="D5776" s="10"/>
    </row>
    <row r="5777" spans="3:4">
      <c r="C5777" s="10"/>
      <c r="D5777" s="10"/>
    </row>
    <row r="5778" spans="3:4">
      <c r="C5778" s="10"/>
      <c r="D5778" s="10"/>
    </row>
    <row r="5779" spans="3:4">
      <c r="C5779" s="10"/>
      <c r="D5779" s="10"/>
    </row>
    <row r="5780" spans="3:4">
      <c r="C5780" s="10"/>
      <c r="D5780" s="10"/>
    </row>
    <row r="5781" spans="3:4">
      <c r="C5781" s="10"/>
      <c r="D5781" s="10"/>
    </row>
    <row r="5782" spans="3:4">
      <c r="C5782" s="10"/>
      <c r="D5782" s="10"/>
    </row>
    <row r="5783" spans="3:4">
      <c r="C5783" s="10"/>
      <c r="D5783" s="10"/>
    </row>
    <row r="5784" spans="3:4">
      <c r="C5784" s="10"/>
      <c r="D5784" s="10"/>
    </row>
    <row r="5785" spans="3:4">
      <c r="C5785" s="10"/>
      <c r="D5785" s="10"/>
    </row>
    <row r="5786" spans="3:4">
      <c r="C5786" s="10"/>
      <c r="D5786" s="10"/>
    </row>
    <row r="5787" spans="3:4">
      <c r="C5787" s="10"/>
      <c r="D5787" s="10"/>
    </row>
    <row r="5788" spans="3:4">
      <c r="C5788" s="10"/>
      <c r="D5788" s="10"/>
    </row>
    <row r="5789" spans="3:4">
      <c r="C5789" s="10"/>
      <c r="D5789" s="10"/>
    </row>
    <row r="5790" spans="3:4">
      <c r="C5790" s="10"/>
      <c r="D5790" s="10"/>
    </row>
    <row r="5791" spans="3:4">
      <c r="C5791" s="10"/>
      <c r="D5791" s="10"/>
    </row>
    <row r="5792" spans="3:4">
      <c r="C5792" s="10"/>
      <c r="D5792" s="10"/>
    </row>
    <row r="5793" spans="3:4">
      <c r="C5793" s="10"/>
      <c r="D5793" s="10"/>
    </row>
    <row r="5794" spans="3:4">
      <c r="C5794" s="10"/>
      <c r="D5794" s="10"/>
    </row>
    <row r="5795" spans="3:4">
      <c r="C5795" s="10"/>
      <c r="D5795" s="10"/>
    </row>
    <row r="5796" spans="3:4">
      <c r="C5796" s="10"/>
      <c r="D5796" s="10"/>
    </row>
    <row r="5797" spans="3:4">
      <c r="C5797" s="10"/>
      <c r="D5797" s="10"/>
    </row>
    <row r="5798" spans="3:4">
      <c r="C5798" s="10"/>
      <c r="D5798" s="10"/>
    </row>
    <row r="5799" spans="3:4">
      <c r="C5799" s="10"/>
      <c r="D5799" s="10"/>
    </row>
    <row r="5800" spans="3:4">
      <c r="C5800" s="10"/>
      <c r="D5800" s="10"/>
    </row>
    <row r="5801" spans="3:4">
      <c r="C5801" s="10"/>
      <c r="D5801" s="10"/>
    </row>
    <row r="5802" spans="3:4">
      <c r="C5802" s="10"/>
      <c r="D5802" s="10"/>
    </row>
    <row r="5803" spans="3:4">
      <c r="C5803" s="10"/>
      <c r="D5803" s="10"/>
    </row>
    <row r="5804" spans="3:4">
      <c r="C5804" s="10"/>
      <c r="D5804" s="10"/>
    </row>
    <row r="5805" spans="3:4">
      <c r="C5805" s="10"/>
      <c r="D5805" s="10"/>
    </row>
    <row r="5806" spans="3:4">
      <c r="C5806" s="10"/>
      <c r="D5806" s="10"/>
    </row>
    <row r="5807" spans="3:4">
      <c r="C5807" s="10"/>
      <c r="D5807" s="10"/>
    </row>
    <row r="5808" spans="3:4">
      <c r="C5808" s="10"/>
      <c r="D5808" s="10"/>
    </row>
    <row r="5809" spans="3:4">
      <c r="C5809" s="10"/>
      <c r="D5809" s="10"/>
    </row>
    <row r="5810" spans="3:4">
      <c r="C5810" s="10"/>
      <c r="D5810" s="10"/>
    </row>
    <row r="5811" spans="3:4">
      <c r="C5811" s="10"/>
      <c r="D5811" s="10"/>
    </row>
    <row r="5812" spans="3:4">
      <c r="C5812" s="10"/>
      <c r="D5812" s="10"/>
    </row>
    <row r="5813" spans="3:4">
      <c r="C5813" s="10"/>
      <c r="D5813" s="10"/>
    </row>
    <row r="5814" spans="3:4">
      <c r="C5814" s="10"/>
      <c r="D5814" s="10"/>
    </row>
    <row r="5815" spans="3:4">
      <c r="C5815" s="10"/>
      <c r="D5815" s="10"/>
    </row>
    <row r="5816" spans="3:4">
      <c r="C5816" s="10"/>
      <c r="D5816" s="10"/>
    </row>
    <row r="5817" spans="3:4">
      <c r="C5817" s="10"/>
      <c r="D5817" s="10"/>
    </row>
    <row r="5818" spans="3:4">
      <c r="C5818" s="10"/>
      <c r="D5818" s="10"/>
    </row>
    <row r="5819" spans="3:4">
      <c r="C5819" s="10"/>
      <c r="D5819" s="10"/>
    </row>
    <row r="5820" spans="3:4">
      <c r="C5820" s="10"/>
      <c r="D5820" s="10"/>
    </row>
    <row r="5821" spans="3:4">
      <c r="C5821" s="10"/>
      <c r="D5821" s="10"/>
    </row>
    <row r="5822" spans="3:4">
      <c r="C5822" s="10"/>
      <c r="D5822" s="10"/>
    </row>
    <row r="5823" spans="3:4">
      <c r="C5823" s="10"/>
      <c r="D5823" s="10"/>
    </row>
    <row r="5824" spans="3:4">
      <c r="C5824" s="10"/>
      <c r="D5824" s="10"/>
    </row>
    <row r="5825" spans="3:4">
      <c r="C5825" s="10"/>
      <c r="D5825" s="10"/>
    </row>
    <row r="5826" spans="3:4">
      <c r="C5826" s="10"/>
      <c r="D5826" s="10"/>
    </row>
    <row r="5827" spans="3:4">
      <c r="C5827" s="10"/>
      <c r="D5827" s="10"/>
    </row>
    <row r="5828" spans="3:4">
      <c r="C5828" s="10"/>
      <c r="D5828" s="10"/>
    </row>
    <row r="5829" spans="3:4">
      <c r="C5829" s="10"/>
      <c r="D5829" s="10"/>
    </row>
    <row r="5830" spans="3:4">
      <c r="C5830" s="10"/>
      <c r="D5830" s="10"/>
    </row>
    <row r="5831" spans="3:4">
      <c r="C5831" s="10"/>
      <c r="D5831" s="10"/>
    </row>
    <row r="5832" spans="3:4">
      <c r="C5832" s="10"/>
      <c r="D5832" s="10"/>
    </row>
    <row r="5833" spans="3:4">
      <c r="C5833" s="10"/>
      <c r="D5833" s="10"/>
    </row>
    <row r="5834" spans="3:4">
      <c r="C5834" s="10"/>
      <c r="D5834" s="10"/>
    </row>
    <row r="5835" spans="3:4">
      <c r="C5835" s="10"/>
      <c r="D5835" s="10"/>
    </row>
    <row r="5836" spans="3:4">
      <c r="C5836" s="10"/>
      <c r="D5836" s="10"/>
    </row>
    <row r="5837" spans="3:4">
      <c r="C5837" s="10"/>
      <c r="D5837" s="10"/>
    </row>
    <row r="5838" spans="3:4">
      <c r="C5838" s="10"/>
      <c r="D5838" s="10"/>
    </row>
    <row r="5839" spans="3:4">
      <c r="C5839" s="10"/>
      <c r="D5839" s="10"/>
    </row>
    <row r="5840" spans="3:4">
      <c r="C5840" s="10"/>
      <c r="D5840" s="10"/>
    </row>
    <row r="5841" spans="3:4">
      <c r="C5841" s="10"/>
      <c r="D5841" s="10"/>
    </row>
    <row r="5842" spans="3:4">
      <c r="C5842" s="10"/>
      <c r="D5842" s="10"/>
    </row>
    <row r="5843" spans="3:4">
      <c r="C5843" s="10"/>
      <c r="D5843" s="10"/>
    </row>
    <row r="5844" spans="3:4">
      <c r="C5844" s="10"/>
      <c r="D5844" s="10"/>
    </row>
    <row r="5845" spans="3:4">
      <c r="C5845" s="10"/>
      <c r="D5845" s="10"/>
    </row>
    <row r="5846" spans="3:4">
      <c r="C5846" s="10"/>
      <c r="D5846" s="10"/>
    </row>
    <row r="5847" spans="3:4">
      <c r="C5847" s="10"/>
      <c r="D5847" s="10"/>
    </row>
    <row r="5848" spans="3:4">
      <c r="C5848" s="10"/>
      <c r="D5848" s="10"/>
    </row>
    <row r="5849" spans="3:4">
      <c r="C5849" s="10"/>
      <c r="D5849" s="10"/>
    </row>
    <row r="5850" spans="3:4">
      <c r="C5850" s="10"/>
      <c r="D5850" s="10"/>
    </row>
    <row r="5851" spans="3:4">
      <c r="C5851" s="10"/>
      <c r="D5851" s="10"/>
    </row>
    <row r="5852" spans="3:4">
      <c r="C5852" s="10"/>
      <c r="D5852" s="10"/>
    </row>
    <row r="5853" spans="3:4">
      <c r="C5853" s="10"/>
      <c r="D5853" s="10"/>
    </row>
    <row r="5854" spans="3:4">
      <c r="C5854" s="10"/>
      <c r="D5854" s="10"/>
    </row>
    <row r="5855" spans="3:4">
      <c r="C5855" s="10"/>
      <c r="D5855" s="10"/>
    </row>
    <row r="5856" spans="3:4">
      <c r="C5856" s="10"/>
      <c r="D5856" s="10"/>
    </row>
    <row r="5857" spans="3:4">
      <c r="C5857" s="10"/>
      <c r="D5857" s="10"/>
    </row>
    <row r="5858" spans="3:4">
      <c r="C5858" s="10"/>
      <c r="D5858" s="10"/>
    </row>
    <row r="5859" spans="3:4">
      <c r="C5859" s="10"/>
      <c r="D5859" s="10"/>
    </row>
    <row r="5860" spans="3:4">
      <c r="C5860" s="10"/>
      <c r="D5860" s="10"/>
    </row>
    <row r="5861" spans="3:4">
      <c r="C5861" s="10"/>
      <c r="D5861" s="10"/>
    </row>
    <row r="5862" spans="3:4">
      <c r="C5862" s="10"/>
      <c r="D5862" s="10"/>
    </row>
    <row r="5863" spans="3:4">
      <c r="C5863" s="10"/>
      <c r="D5863" s="10"/>
    </row>
    <row r="5864" spans="3:4">
      <c r="C5864" s="10"/>
      <c r="D5864" s="10"/>
    </row>
    <row r="5865" spans="3:4">
      <c r="C5865" s="10"/>
      <c r="D5865" s="10"/>
    </row>
    <row r="5866" spans="3:4">
      <c r="C5866" s="10"/>
      <c r="D5866" s="10"/>
    </row>
    <row r="5867" spans="3:4">
      <c r="C5867" s="10"/>
      <c r="D5867" s="10"/>
    </row>
    <row r="5868" spans="3:4">
      <c r="C5868" s="10"/>
      <c r="D5868" s="10"/>
    </row>
    <row r="5869" spans="3:4">
      <c r="C5869" s="10"/>
      <c r="D5869" s="10"/>
    </row>
    <row r="5870" spans="3:4">
      <c r="C5870" s="10"/>
      <c r="D5870" s="10"/>
    </row>
    <row r="5871" spans="3:4">
      <c r="C5871" s="10"/>
      <c r="D5871" s="10"/>
    </row>
    <row r="5872" spans="3:4">
      <c r="C5872" s="10"/>
      <c r="D5872" s="10"/>
    </row>
    <row r="5873" spans="3:4">
      <c r="C5873" s="10"/>
      <c r="D5873" s="10"/>
    </row>
    <row r="5874" spans="3:4">
      <c r="C5874" s="10"/>
      <c r="D5874" s="10"/>
    </row>
    <row r="5875" spans="3:4">
      <c r="C5875" s="10"/>
      <c r="D5875" s="10"/>
    </row>
    <row r="5876" spans="3:4">
      <c r="C5876" s="10"/>
      <c r="D5876" s="10"/>
    </row>
    <row r="5877" spans="3:4">
      <c r="C5877" s="10"/>
      <c r="D5877" s="10"/>
    </row>
    <row r="5878" spans="3:4">
      <c r="C5878" s="10"/>
      <c r="D5878" s="10"/>
    </row>
    <row r="5879" spans="3:4">
      <c r="C5879" s="10"/>
      <c r="D5879" s="10"/>
    </row>
    <row r="5880" spans="3:4">
      <c r="C5880" s="10"/>
      <c r="D5880" s="10"/>
    </row>
    <row r="5881" spans="3:4">
      <c r="C5881" s="10"/>
      <c r="D5881" s="10"/>
    </row>
    <row r="5882" spans="3:4">
      <c r="C5882" s="10"/>
      <c r="D5882" s="10"/>
    </row>
    <row r="5883" spans="3:4">
      <c r="C5883" s="10"/>
      <c r="D5883" s="10"/>
    </row>
    <row r="5884" spans="3:4">
      <c r="C5884" s="10"/>
      <c r="D5884" s="10"/>
    </row>
    <row r="5885" spans="3:4">
      <c r="C5885" s="10"/>
      <c r="D5885" s="10"/>
    </row>
    <row r="5886" spans="3:4">
      <c r="C5886" s="10"/>
      <c r="D5886" s="10"/>
    </row>
    <row r="5887" spans="3:4">
      <c r="C5887" s="10"/>
      <c r="D5887" s="10"/>
    </row>
    <row r="5888" spans="3:4">
      <c r="C5888" s="10"/>
      <c r="D5888" s="10"/>
    </row>
    <row r="5889" spans="3:4">
      <c r="C5889" s="10"/>
      <c r="D5889" s="10"/>
    </row>
    <row r="5890" spans="3:4">
      <c r="C5890" s="10"/>
      <c r="D5890" s="10"/>
    </row>
    <row r="5891" spans="3:4">
      <c r="C5891" s="10"/>
      <c r="D5891" s="10"/>
    </row>
    <row r="5892" spans="3:4">
      <c r="C5892" s="10"/>
      <c r="D5892" s="10"/>
    </row>
    <row r="5893" spans="3:4">
      <c r="C5893" s="10"/>
      <c r="D5893" s="10"/>
    </row>
    <row r="5894" spans="3:4">
      <c r="C5894" s="10"/>
      <c r="D5894" s="10"/>
    </row>
    <row r="5895" spans="3:4">
      <c r="C5895" s="10"/>
      <c r="D5895" s="10"/>
    </row>
    <row r="5896" spans="3:4">
      <c r="C5896" s="10"/>
      <c r="D5896" s="10"/>
    </row>
    <row r="5897" spans="3:4">
      <c r="C5897" s="10"/>
      <c r="D5897" s="10"/>
    </row>
    <row r="5898" spans="3:4">
      <c r="C5898" s="10"/>
      <c r="D5898" s="10"/>
    </row>
    <row r="5899" spans="3:4">
      <c r="C5899" s="10"/>
      <c r="D5899" s="10"/>
    </row>
    <row r="5900" spans="3:4">
      <c r="C5900" s="10"/>
      <c r="D5900" s="10"/>
    </row>
    <row r="5901" spans="3:4">
      <c r="C5901" s="10"/>
      <c r="D5901" s="10"/>
    </row>
    <row r="5902" spans="3:4">
      <c r="C5902" s="10"/>
      <c r="D5902" s="10"/>
    </row>
    <row r="5903" spans="3:4">
      <c r="C5903" s="10"/>
      <c r="D5903" s="10"/>
    </row>
    <row r="5904" spans="3:4">
      <c r="C5904" s="10"/>
      <c r="D5904" s="10"/>
    </row>
    <row r="5905" spans="3:4">
      <c r="C5905" s="10"/>
      <c r="D5905" s="10"/>
    </row>
    <row r="5906" spans="3:4">
      <c r="C5906" s="10"/>
      <c r="D5906" s="10"/>
    </row>
    <row r="5907" spans="3:4">
      <c r="C5907" s="10"/>
      <c r="D5907" s="10"/>
    </row>
    <row r="5908" spans="3:4">
      <c r="C5908" s="10"/>
      <c r="D5908" s="10"/>
    </row>
    <row r="5909" spans="3:4">
      <c r="C5909" s="10"/>
      <c r="D5909" s="10"/>
    </row>
    <row r="5910" spans="3:4">
      <c r="C5910" s="10"/>
      <c r="D5910" s="10"/>
    </row>
    <row r="5911" spans="3:4">
      <c r="C5911" s="10"/>
      <c r="D5911" s="10"/>
    </row>
    <row r="5912" spans="3:4">
      <c r="C5912" s="10"/>
      <c r="D5912" s="10"/>
    </row>
    <row r="5913" spans="3:4">
      <c r="C5913" s="10"/>
      <c r="D5913" s="10"/>
    </row>
    <row r="5914" spans="3:4">
      <c r="C5914" s="10"/>
      <c r="D5914" s="10"/>
    </row>
    <row r="5915" spans="3:4">
      <c r="C5915" s="10"/>
      <c r="D5915" s="10"/>
    </row>
    <row r="5916" spans="3:4">
      <c r="C5916" s="10"/>
      <c r="D5916" s="10"/>
    </row>
    <row r="5917" spans="3:4">
      <c r="C5917" s="10"/>
      <c r="D5917" s="10"/>
    </row>
    <row r="5918" spans="3:4">
      <c r="C5918" s="10"/>
      <c r="D5918" s="10"/>
    </row>
    <row r="5919" spans="3:4">
      <c r="C5919" s="10"/>
      <c r="D5919" s="10"/>
    </row>
    <row r="5920" spans="3:4">
      <c r="C5920" s="10"/>
      <c r="D5920" s="10"/>
    </row>
    <row r="5921" spans="3:4">
      <c r="C5921" s="10"/>
      <c r="D5921" s="10"/>
    </row>
    <row r="5922" spans="3:4">
      <c r="C5922" s="10"/>
      <c r="D5922" s="10"/>
    </row>
    <row r="5923" spans="3:4">
      <c r="C5923" s="10"/>
      <c r="D5923" s="10"/>
    </row>
    <row r="5924" spans="3:4">
      <c r="C5924" s="10"/>
      <c r="D5924" s="10"/>
    </row>
    <row r="5925" spans="3:4">
      <c r="C5925" s="10"/>
      <c r="D5925" s="10"/>
    </row>
    <row r="5926" spans="3:4">
      <c r="C5926" s="10"/>
      <c r="D5926" s="10"/>
    </row>
    <row r="5927" spans="3:4">
      <c r="C5927" s="10"/>
      <c r="D5927" s="10"/>
    </row>
    <row r="5928" spans="3:4">
      <c r="C5928" s="10"/>
      <c r="D5928" s="10"/>
    </row>
    <row r="5929" spans="3:4">
      <c r="C5929" s="10"/>
      <c r="D5929" s="10"/>
    </row>
    <row r="5930" spans="3:4">
      <c r="C5930" s="10"/>
      <c r="D5930" s="10"/>
    </row>
    <row r="5931" spans="3:4">
      <c r="C5931" s="10"/>
      <c r="D5931" s="10"/>
    </row>
    <row r="5932" spans="3:4">
      <c r="C5932" s="10"/>
      <c r="D5932" s="10"/>
    </row>
    <row r="5933" spans="3:4">
      <c r="C5933" s="10"/>
      <c r="D5933" s="10"/>
    </row>
    <row r="5934" spans="3:4">
      <c r="C5934" s="10"/>
      <c r="D5934" s="10"/>
    </row>
    <row r="5935" spans="3:4">
      <c r="C5935" s="10"/>
      <c r="D5935" s="10"/>
    </row>
    <row r="5936" spans="3:4">
      <c r="C5936" s="10"/>
      <c r="D5936" s="10"/>
    </row>
    <row r="5937" spans="3:4">
      <c r="C5937" s="10"/>
      <c r="D5937" s="10"/>
    </row>
    <row r="5938" spans="3:4">
      <c r="C5938" s="10"/>
      <c r="D5938" s="10"/>
    </row>
    <row r="5939" spans="3:4">
      <c r="C5939" s="10"/>
      <c r="D5939" s="10"/>
    </row>
    <row r="5940" spans="3:4">
      <c r="C5940" s="10"/>
      <c r="D5940" s="10"/>
    </row>
    <row r="5941" spans="3:4">
      <c r="C5941" s="10"/>
      <c r="D5941" s="10"/>
    </row>
    <row r="5942" spans="3:4">
      <c r="C5942" s="10"/>
      <c r="D5942" s="10"/>
    </row>
    <row r="5943" spans="3:4">
      <c r="C5943" s="10"/>
      <c r="D5943" s="10"/>
    </row>
    <row r="5944" spans="3:4">
      <c r="C5944" s="10"/>
      <c r="D5944" s="10"/>
    </row>
    <row r="5945" spans="3:4">
      <c r="C5945" s="10"/>
      <c r="D5945" s="10"/>
    </row>
    <row r="5946" spans="3:4">
      <c r="C5946" s="10"/>
      <c r="D5946" s="10"/>
    </row>
    <row r="5947" spans="3:4">
      <c r="C5947" s="10"/>
      <c r="D5947" s="10"/>
    </row>
    <row r="5948" spans="3:4">
      <c r="C5948" s="10"/>
      <c r="D5948" s="10"/>
    </row>
    <row r="5949" spans="3:4">
      <c r="C5949" s="10"/>
      <c r="D5949" s="10"/>
    </row>
    <row r="5950" spans="3:4">
      <c r="C5950" s="10"/>
      <c r="D5950" s="10"/>
    </row>
    <row r="5951" spans="3:4">
      <c r="C5951" s="10"/>
      <c r="D5951" s="10"/>
    </row>
    <row r="5952" spans="3:4">
      <c r="C5952" s="10"/>
      <c r="D5952" s="10"/>
    </row>
    <row r="5953" spans="3:4">
      <c r="C5953" s="10"/>
      <c r="D5953" s="10"/>
    </row>
    <row r="5954" spans="3:4">
      <c r="C5954" s="10"/>
      <c r="D5954" s="10"/>
    </row>
    <row r="5955" spans="3:4">
      <c r="C5955" s="10"/>
      <c r="D5955" s="10"/>
    </row>
    <row r="5956" spans="3:4">
      <c r="C5956" s="10"/>
      <c r="D5956" s="10"/>
    </row>
    <row r="5957" spans="3:4">
      <c r="C5957" s="10"/>
      <c r="D5957" s="10"/>
    </row>
    <row r="5958" spans="3:4">
      <c r="C5958" s="10"/>
      <c r="D5958" s="10"/>
    </row>
    <row r="5959" spans="3:4">
      <c r="C5959" s="10"/>
      <c r="D5959" s="10"/>
    </row>
    <row r="5960" spans="3:4">
      <c r="C5960" s="10"/>
      <c r="D5960" s="10"/>
    </row>
    <row r="5961" spans="3:4">
      <c r="C5961" s="10"/>
      <c r="D5961" s="10"/>
    </row>
    <row r="5962" spans="3:4">
      <c r="C5962" s="10"/>
      <c r="D5962" s="10"/>
    </row>
    <row r="5963" spans="3:4">
      <c r="C5963" s="10"/>
      <c r="D5963" s="10"/>
    </row>
    <row r="5964" spans="3:4">
      <c r="C5964" s="10"/>
      <c r="D5964" s="10"/>
    </row>
    <row r="5965" spans="3:4">
      <c r="C5965" s="10"/>
      <c r="D5965" s="10"/>
    </row>
    <row r="5966" spans="3:4">
      <c r="C5966" s="10"/>
      <c r="D5966" s="10"/>
    </row>
    <row r="5967" spans="3:4">
      <c r="C5967" s="10"/>
      <c r="D5967" s="10"/>
    </row>
    <row r="5968" spans="3:4">
      <c r="C5968" s="10"/>
      <c r="D5968" s="10"/>
    </row>
    <row r="5969" spans="3:4">
      <c r="C5969" s="10"/>
      <c r="D5969" s="10"/>
    </row>
    <row r="5970" spans="3:4">
      <c r="C5970" s="10"/>
      <c r="D5970" s="10"/>
    </row>
    <row r="5971" spans="3:4">
      <c r="C5971" s="10"/>
      <c r="D5971" s="10"/>
    </row>
    <row r="5972" spans="3:4">
      <c r="C5972" s="10"/>
      <c r="D5972" s="10"/>
    </row>
    <row r="5973" spans="3:4">
      <c r="C5973" s="10"/>
      <c r="D5973" s="10"/>
    </row>
    <row r="5974" spans="3:4">
      <c r="C5974" s="10"/>
      <c r="D5974" s="10"/>
    </row>
    <row r="5975" spans="3:4">
      <c r="C5975" s="10"/>
      <c r="D5975" s="10"/>
    </row>
    <row r="5976" spans="3:4">
      <c r="C5976" s="10"/>
      <c r="D5976" s="10"/>
    </row>
    <row r="5977" spans="3:4">
      <c r="C5977" s="10"/>
      <c r="D5977" s="10"/>
    </row>
    <row r="5978" spans="3:4">
      <c r="C5978" s="10"/>
      <c r="D5978" s="10"/>
    </row>
    <row r="5979" spans="3:4">
      <c r="C5979" s="10"/>
      <c r="D5979" s="10"/>
    </row>
    <row r="5980" spans="3:4">
      <c r="C5980" s="10"/>
      <c r="D5980" s="10"/>
    </row>
    <row r="5981" spans="3:4">
      <c r="C5981" s="10"/>
      <c r="D5981" s="10"/>
    </row>
    <row r="5982" spans="3:4">
      <c r="C5982" s="10"/>
      <c r="D5982" s="10"/>
    </row>
    <row r="5983" spans="3:4">
      <c r="C5983" s="10"/>
      <c r="D5983" s="10"/>
    </row>
    <row r="5984" spans="3:4">
      <c r="C5984" s="10"/>
      <c r="D5984" s="10"/>
    </row>
    <row r="5985" spans="3:4">
      <c r="C5985" s="10"/>
      <c r="D5985" s="10"/>
    </row>
    <row r="5986" spans="3:4">
      <c r="C5986" s="10"/>
      <c r="D5986" s="10"/>
    </row>
    <row r="5987" spans="3:4">
      <c r="C5987" s="10"/>
      <c r="D5987" s="10"/>
    </row>
    <row r="5988" spans="3:4">
      <c r="C5988" s="10"/>
      <c r="D5988" s="10"/>
    </row>
    <row r="5989" spans="3:4">
      <c r="C5989" s="10"/>
      <c r="D5989" s="10"/>
    </row>
    <row r="5990" spans="3:4">
      <c r="C5990" s="10"/>
      <c r="D5990" s="10"/>
    </row>
    <row r="5991" spans="3:4">
      <c r="C5991" s="10"/>
      <c r="D5991" s="10"/>
    </row>
    <row r="5992" spans="3:4">
      <c r="C5992" s="10"/>
      <c r="D5992" s="10"/>
    </row>
    <row r="5993" spans="3:4">
      <c r="C5993" s="10"/>
      <c r="D5993" s="10"/>
    </row>
    <row r="5994" spans="3:4">
      <c r="C5994" s="10"/>
      <c r="D5994" s="10"/>
    </row>
    <row r="5995" spans="3:4">
      <c r="C5995" s="10"/>
      <c r="D5995" s="10"/>
    </row>
    <row r="5996" spans="3:4">
      <c r="C5996" s="10"/>
      <c r="D5996" s="10"/>
    </row>
    <row r="5997" spans="3:4">
      <c r="C5997" s="10"/>
      <c r="D5997" s="10"/>
    </row>
    <row r="5998" spans="3:4">
      <c r="C5998" s="10"/>
      <c r="D5998" s="10"/>
    </row>
    <row r="5999" spans="3:4">
      <c r="C5999" s="10"/>
      <c r="D5999" s="10"/>
    </row>
    <row r="6000" spans="3:4">
      <c r="C6000" s="10"/>
      <c r="D6000" s="10"/>
    </row>
    <row r="6001" spans="3:4">
      <c r="C6001" s="10"/>
      <c r="D6001" s="10"/>
    </row>
    <row r="6002" spans="3:4">
      <c r="C6002" s="10"/>
      <c r="D6002" s="10"/>
    </row>
    <row r="6003" spans="3:4">
      <c r="C6003" s="10"/>
      <c r="D6003" s="10"/>
    </row>
    <row r="6004" spans="3:4">
      <c r="C6004" s="10"/>
      <c r="D6004" s="10"/>
    </row>
    <row r="6005" spans="3:4">
      <c r="C6005" s="10"/>
      <c r="D6005" s="10"/>
    </row>
    <row r="6006" spans="3:4">
      <c r="C6006" s="10"/>
      <c r="D6006" s="10"/>
    </row>
    <row r="6007" spans="3:4">
      <c r="C6007" s="10"/>
      <c r="D6007" s="10"/>
    </row>
    <row r="6008" spans="3:4">
      <c r="C6008" s="10"/>
      <c r="D6008" s="10"/>
    </row>
    <row r="6009" spans="3:4">
      <c r="C6009" s="10"/>
      <c r="D6009" s="10"/>
    </row>
    <row r="6010" spans="3:4">
      <c r="C6010" s="10"/>
      <c r="D6010" s="10"/>
    </row>
    <row r="6011" spans="3:4">
      <c r="C6011" s="10"/>
      <c r="D6011" s="10"/>
    </row>
    <row r="6012" spans="3:4">
      <c r="C6012" s="10"/>
      <c r="D6012" s="10"/>
    </row>
    <row r="6013" spans="3:4">
      <c r="C6013" s="10"/>
      <c r="D6013" s="10"/>
    </row>
    <row r="6014" spans="3:4">
      <c r="C6014" s="10"/>
      <c r="D6014" s="10"/>
    </row>
    <row r="6015" spans="3:4">
      <c r="C6015" s="10"/>
      <c r="D6015" s="10"/>
    </row>
    <row r="6016" spans="3:4">
      <c r="C6016" s="10"/>
      <c r="D6016" s="10"/>
    </row>
    <row r="6017" spans="3:4">
      <c r="C6017" s="10"/>
      <c r="D6017" s="10"/>
    </row>
    <row r="6018" spans="3:4">
      <c r="C6018" s="10"/>
      <c r="D6018" s="10"/>
    </row>
    <row r="6019" spans="3:4">
      <c r="C6019" s="10"/>
      <c r="D6019" s="10"/>
    </row>
    <row r="6020" spans="3:4">
      <c r="C6020" s="10"/>
      <c r="D6020" s="10"/>
    </row>
    <row r="6021" spans="3:4">
      <c r="C6021" s="10"/>
      <c r="D6021" s="10"/>
    </row>
    <row r="6022" spans="3:4">
      <c r="C6022" s="10"/>
      <c r="D6022" s="10"/>
    </row>
    <row r="6023" spans="3:4">
      <c r="C6023" s="10"/>
      <c r="D6023" s="10"/>
    </row>
    <row r="6024" spans="3:4">
      <c r="C6024" s="10"/>
      <c r="D6024" s="10"/>
    </row>
    <row r="6025" spans="3:4">
      <c r="C6025" s="10"/>
      <c r="D6025" s="10"/>
    </row>
    <row r="6026" spans="3:4">
      <c r="C6026" s="10"/>
      <c r="D6026" s="10"/>
    </row>
    <row r="6027" spans="3:4">
      <c r="C6027" s="10"/>
      <c r="D6027" s="10"/>
    </row>
    <row r="6028" spans="3:4">
      <c r="C6028" s="10"/>
      <c r="D6028" s="10"/>
    </row>
    <row r="6029" spans="3:4">
      <c r="C6029" s="10"/>
      <c r="D6029" s="10"/>
    </row>
    <row r="6030" spans="3:4">
      <c r="C6030" s="10"/>
      <c r="D6030" s="10"/>
    </row>
    <row r="6031" spans="3:4">
      <c r="C6031" s="10"/>
      <c r="D6031" s="10"/>
    </row>
    <row r="6032" spans="3:4">
      <c r="C6032" s="10"/>
      <c r="D6032" s="10"/>
    </row>
    <row r="6033" spans="3:4">
      <c r="C6033" s="10"/>
      <c r="D6033" s="10"/>
    </row>
    <row r="6034" spans="3:4">
      <c r="C6034" s="10"/>
      <c r="D6034" s="10"/>
    </row>
    <row r="6035" spans="3:4">
      <c r="C6035" s="10"/>
      <c r="D6035" s="10"/>
    </row>
    <row r="6036" spans="3:4">
      <c r="C6036" s="10"/>
      <c r="D6036" s="10"/>
    </row>
    <row r="6037" spans="3:4">
      <c r="C6037" s="10"/>
      <c r="D6037" s="10"/>
    </row>
    <row r="6038" spans="3:4">
      <c r="C6038" s="10"/>
      <c r="D6038" s="10"/>
    </row>
    <row r="6039" spans="3:4">
      <c r="C6039" s="10"/>
      <c r="D6039" s="10"/>
    </row>
    <row r="6040" spans="3:4">
      <c r="C6040" s="10"/>
      <c r="D6040" s="10"/>
    </row>
    <row r="6041" spans="3:4">
      <c r="C6041" s="10"/>
      <c r="D6041" s="10"/>
    </row>
    <row r="6042" spans="3:4">
      <c r="C6042" s="10"/>
      <c r="D6042" s="10"/>
    </row>
    <row r="6043" spans="3:4">
      <c r="C6043" s="10"/>
      <c r="D6043" s="10"/>
    </row>
    <row r="6044" spans="3:4">
      <c r="C6044" s="10"/>
      <c r="D6044" s="10"/>
    </row>
    <row r="6045" spans="3:4">
      <c r="C6045" s="10"/>
      <c r="D6045" s="10"/>
    </row>
    <row r="6046" spans="3:4">
      <c r="C6046" s="10"/>
      <c r="D6046" s="10"/>
    </row>
    <row r="6047" spans="3:4">
      <c r="C6047" s="10"/>
      <c r="D6047" s="10"/>
    </row>
    <row r="6048" spans="3:4">
      <c r="C6048" s="10"/>
      <c r="D6048" s="10"/>
    </row>
    <row r="6049" spans="3:4">
      <c r="C6049" s="10"/>
      <c r="D6049" s="10"/>
    </row>
    <row r="6050" spans="3:4">
      <c r="C6050" s="10"/>
      <c r="D6050" s="10"/>
    </row>
    <row r="6051" spans="3:4">
      <c r="C6051" s="10"/>
      <c r="D6051" s="10"/>
    </row>
    <row r="6052" spans="3:4">
      <c r="C6052" s="10"/>
      <c r="D6052" s="10"/>
    </row>
    <row r="6053" spans="3:4">
      <c r="C6053" s="10"/>
      <c r="D6053" s="10"/>
    </row>
    <row r="6054" spans="3:4">
      <c r="C6054" s="10"/>
      <c r="D6054" s="10"/>
    </row>
    <row r="6055" spans="3:4">
      <c r="C6055" s="10"/>
      <c r="D6055" s="10"/>
    </row>
    <row r="6056" spans="3:4">
      <c r="C6056" s="10"/>
      <c r="D6056" s="10"/>
    </row>
    <row r="6057" spans="3:4">
      <c r="C6057" s="10"/>
      <c r="D6057" s="10"/>
    </row>
    <row r="6058" spans="3:4">
      <c r="C6058" s="10"/>
      <c r="D6058" s="10"/>
    </row>
    <row r="6059" spans="3:4">
      <c r="C6059" s="10"/>
      <c r="D6059" s="10"/>
    </row>
    <row r="6060" spans="3:4">
      <c r="C6060" s="10"/>
      <c r="D6060" s="10"/>
    </row>
    <row r="6061" spans="3:4">
      <c r="C6061" s="10"/>
      <c r="D6061" s="10"/>
    </row>
    <row r="6062" spans="3:4">
      <c r="C6062" s="10"/>
      <c r="D6062" s="10"/>
    </row>
    <row r="6063" spans="3:4">
      <c r="C6063" s="10"/>
      <c r="D6063" s="10"/>
    </row>
    <row r="6064" spans="3:4">
      <c r="C6064" s="10"/>
      <c r="D6064" s="10"/>
    </row>
    <row r="6065" spans="3:4">
      <c r="C6065" s="10"/>
      <c r="D6065" s="10"/>
    </row>
    <row r="6066" spans="3:4">
      <c r="C6066" s="10"/>
      <c r="D6066" s="10"/>
    </row>
    <row r="6067" spans="3:4">
      <c r="C6067" s="10"/>
      <c r="D6067" s="10"/>
    </row>
    <row r="6068" spans="3:4">
      <c r="C6068" s="10"/>
      <c r="D6068" s="10"/>
    </row>
    <row r="6069" spans="3:4">
      <c r="C6069" s="10"/>
      <c r="D6069" s="10"/>
    </row>
    <row r="6070" spans="3:4">
      <c r="C6070" s="10"/>
      <c r="D6070" s="10"/>
    </row>
    <row r="6071" spans="3:4">
      <c r="C6071" s="10"/>
      <c r="D6071" s="10"/>
    </row>
    <row r="6072" spans="3:4">
      <c r="C6072" s="10"/>
      <c r="D6072" s="10"/>
    </row>
    <row r="6073" spans="3:4">
      <c r="C6073" s="10"/>
      <c r="D6073" s="10"/>
    </row>
    <row r="6074" spans="3:4">
      <c r="C6074" s="10"/>
      <c r="D6074" s="10"/>
    </row>
    <row r="6075" spans="3:4">
      <c r="C6075" s="10"/>
      <c r="D6075" s="10"/>
    </row>
    <row r="6076" spans="3:4">
      <c r="C6076" s="10"/>
      <c r="D6076" s="10"/>
    </row>
    <row r="6077" spans="3:4">
      <c r="C6077" s="10"/>
      <c r="D6077" s="10"/>
    </row>
    <row r="6078" spans="3:4">
      <c r="C6078" s="10"/>
      <c r="D6078" s="10"/>
    </row>
    <row r="6079" spans="3:4">
      <c r="C6079" s="10"/>
      <c r="D6079" s="10"/>
    </row>
    <row r="6080" spans="3:4">
      <c r="C6080" s="10"/>
      <c r="D6080" s="10"/>
    </row>
    <row r="6081" spans="3:4">
      <c r="C6081" s="10"/>
      <c r="D6081" s="10"/>
    </row>
    <row r="6082" spans="3:4">
      <c r="C6082" s="10"/>
      <c r="D6082" s="10"/>
    </row>
    <row r="6083" spans="3:4">
      <c r="C6083" s="10"/>
      <c r="D6083" s="10"/>
    </row>
    <row r="6084" spans="3:4">
      <c r="C6084" s="10"/>
      <c r="D6084" s="10"/>
    </row>
    <row r="6085" spans="3:4">
      <c r="C6085" s="10"/>
      <c r="D6085" s="10"/>
    </row>
    <row r="6086" spans="3:4">
      <c r="C6086" s="10"/>
      <c r="D6086" s="10"/>
    </row>
    <row r="6087" spans="3:4">
      <c r="C6087" s="10"/>
      <c r="D6087" s="10"/>
    </row>
    <row r="6088" spans="3:4">
      <c r="C6088" s="10"/>
      <c r="D6088" s="10"/>
    </row>
    <row r="6089" spans="3:4">
      <c r="C6089" s="10"/>
      <c r="D6089" s="10"/>
    </row>
    <row r="6090" spans="3:4">
      <c r="C6090" s="10"/>
      <c r="D6090" s="10"/>
    </row>
    <row r="6091" spans="3:4">
      <c r="C6091" s="10"/>
      <c r="D6091" s="10"/>
    </row>
    <row r="6092" spans="3:4">
      <c r="C6092" s="10"/>
      <c r="D6092" s="10"/>
    </row>
    <row r="6093" spans="3:4">
      <c r="C6093" s="10"/>
      <c r="D6093" s="10"/>
    </row>
    <row r="6094" spans="3:4">
      <c r="C6094" s="10"/>
      <c r="D6094" s="10"/>
    </row>
    <row r="6095" spans="3:4">
      <c r="C6095" s="10"/>
      <c r="D6095" s="10"/>
    </row>
    <row r="6096" spans="3:4">
      <c r="C6096" s="10"/>
      <c r="D6096" s="10"/>
    </row>
    <row r="6097" spans="3:4">
      <c r="C6097" s="10"/>
      <c r="D6097" s="10"/>
    </row>
    <row r="6098" spans="3:4">
      <c r="C6098" s="10"/>
      <c r="D6098" s="10"/>
    </row>
    <row r="6099" spans="3:4">
      <c r="C6099" s="10"/>
      <c r="D6099" s="10"/>
    </row>
    <row r="6100" spans="3:4">
      <c r="C6100" s="10"/>
      <c r="D6100" s="10"/>
    </row>
    <row r="6101" spans="3:4">
      <c r="C6101" s="10"/>
      <c r="D6101" s="10"/>
    </row>
    <row r="6102" spans="3:4">
      <c r="C6102" s="10"/>
      <c r="D6102" s="10"/>
    </row>
    <row r="6103" spans="3:4">
      <c r="C6103" s="10"/>
      <c r="D6103" s="10"/>
    </row>
    <row r="6104" spans="3:4">
      <c r="C6104" s="10"/>
      <c r="D6104" s="10"/>
    </row>
    <row r="6105" spans="3:4">
      <c r="C6105" s="10"/>
      <c r="D6105" s="10"/>
    </row>
    <row r="6106" spans="3:4">
      <c r="C6106" s="10"/>
      <c r="D6106" s="10"/>
    </row>
    <row r="6107" spans="3:4">
      <c r="C6107" s="10"/>
      <c r="D6107" s="10"/>
    </row>
    <row r="6108" spans="3:4">
      <c r="C6108" s="10"/>
      <c r="D6108" s="10"/>
    </row>
    <row r="6109" spans="3:4">
      <c r="C6109" s="10"/>
      <c r="D6109" s="10"/>
    </row>
    <row r="6110" spans="3:4">
      <c r="C6110" s="10"/>
      <c r="D6110" s="10"/>
    </row>
    <row r="6111" spans="3:4">
      <c r="C6111" s="10"/>
      <c r="D6111" s="10"/>
    </row>
    <row r="6112" spans="3:4">
      <c r="C6112" s="10"/>
      <c r="D6112" s="10"/>
    </row>
    <row r="6113" spans="3:4">
      <c r="C6113" s="10"/>
      <c r="D6113" s="10"/>
    </row>
    <row r="6114" spans="3:4">
      <c r="C6114" s="10"/>
      <c r="D6114" s="10"/>
    </row>
    <row r="6115" spans="3:4">
      <c r="C6115" s="10"/>
      <c r="D6115" s="10"/>
    </row>
    <row r="6116" spans="3:4">
      <c r="C6116" s="10"/>
      <c r="D6116" s="10"/>
    </row>
    <row r="6117" spans="3:4">
      <c r="C6117" s="10"/>
      <c r="D6117" s="10"/>
    </row>
    <row r="6118" spans="3:4">
      <c r="C6118" s="10"/>
      <c r="D6118" s="10"/>
    </row>
    <row r="6119" spans="3:4">
      <c r="C6119" s="10"/>
      <c r="D6119" s="10"/>
    </row>
    <row r="6120" spans="3:4">
      <c r="C6120" s="10"/>
      <c r="D6120" s="10"/>
    </row>
    <row r="6121" spans="3:4">
      <c r="C6121" s="10"/>
      <c r="D6121" s="10"/>
    </row>
    <row r="6122" spans="3:4">
      <c r="C6122" s="10"/>
      <c r="D6122" s="10"/>
    </row>
    <row r="6123" spans="3:4">
      <c r="C6123" s="10"/>
      <c r="D6123" s="10"/>
    </row>
    <row r="6124" spans="3:4">
      <c r="C6124" s="10"/>
      <c r="D6124" s="10"/>
    </row>
    <row r="6125" spans="3:4">
      <c r="C6125" s="10"/>
      <c r="D6125" s="10"/>
    </row>
    <row r="6126" spans="3:4">
      <c r="C6126" s="10"/>
      <c r="D6126" s="10"/>
    </row>
    <row r="6127" spans="3:4">
      <c r="C6127" s="10"/>
      <c r="D6127" s="10"/>
    </row>
    <row r="6128" spans="3:4">
      <c r="C6128" s="10"/>
      <c r="D6128" s="10"/>
    </row>
    <row r="6129" spans="3:4">
      <c r="C6129" s="10"/>
      <c r="D6129" s="10"/>
    </row>
    <row r="6130" spans="3:4">
      <c r="C6130" s="10"/>
      <c r="D6130" s="10"/>
    </row>
    <row r="6131" spans="3:4">
      <c r="C6131" s="10"/>
      <c r="D6131" s="10"/>
    </row>
    <row r="6132" spans="3:4">
      <c r="C6132" s="10"/>
      <c r="D6132" s="10"/>
    </row>
    <row r="6133" spans="3:4">
      <c r="C6133" s="10"/>
      <c r="D6133" s="10"/>
    </row>
    <row r="6134" spans="3:4">
      <c r="C6134" s="10"/>
      <c r="D6134" s="10"/>
    </row>
    <row r="6135" spans="3:4">
      <c r="C6135" s="10"/>
      <c r="D6135" s="10"/>
    </row>
    <row r="6136" spans="3:4">
      <c r="C6136" s="10"/>
      <c r="D6136" s="10"/>
    </row>
    <row r="6137" spans="3:4">
      <c r="C6137" s="10"/>
      <c r="D6137" s="10"/>
    </row>
    <row r="6138" spans="3:4">
      <c r="C6138" s="10"/>
      <c r="D6138" s="10"/>
    </row>
    <row r="6139" spans="3:4">
      <c r="C6139" s="10"/>
      <c r="D6139" s="10"/>
    </row>
    <row r="6140" spans="3:4">
      <c r="C6140" s="10"/>
      <c r="D6140" s="10"/>
    </row>
    <row r="6141" spans="3:4">
      <c r="C6141" s="10"/>
      <c r="D6141" s="10"/>
    </row>
    <row r="6142" spans="3:4">
      <c r="C6142" s="10"/>
      <c r="D6142" s="10"/>
    </row>
    <row r="6143" spans="3:4">
      <c r="C6143" s="10"/>
      <c r="D6143" s="10"/>
    </row>
    <row r="6144" spans="3:4">
      <c r="C6144" s="10"/>
      <c r="D6144" s="10"/>
    </row>
    <row r="6145" spans="3:4">
      <c r="C6145" s="10"/>
      <c r="D6145" s="10"/>
    </row>
    <row r="6146" spans="3:4">
      <c r="C6146" s="10"/>
      <c r="D6146" s="10"/>
    </row>
    <row r="6147" spans="3:4">
      <c r="C6147" s="10"/>
      <c r="D6147" s="10"/>
    </row>
    <row r="6148" spans="3:4">
      <c r="C6148" s="10"/>
      <c r="D6148" s="10"/>
    </row>
    <row r="6149" spans="3:4">
      <c r="C6149" s="10"/>
      <c r="D6149" s="10"/>
    </row>
    <row r="6150" spans="3:4">
      <c r="C6150" s="10"/>
      <c r="D6150" s="10"/>
    </row>
    <row r="6151" spans="3:4">
      <c r="C6151" s="10"/>
      <c r="D6151" s="10"/>
    </row>
    <row r="6152" spans="3:4">
      <c r="C6152" s="10"/>
      <c r="D6152" s="10"/>
    </row>
    <row r="6153" spans="3:4">
      <c r="C6153" s="10"/>
      <c r="D6153" s="10"/>
    </row>
    <row r="6154" spans="3:4">
      <c r="C6154" s="10"/>
      <c r="D6154" s="10"/>
    </row>
    <row r="6155" spans="3:4">
      <c r="C6155" s="10"/>
      <c r="D6155" s="10"/>
    </row>
    <row r="6156" spans="3:4">
      <c r="C6156" s="10"/>
      <c r="D6156" s="10"/>
    </row>
    <row r="6157" spans="3:4">
      <c r="C6157" s="10"/>
      <c r="D6157" s="10"/>
    </row>
    <row r="6158" spans="3:4">
      <c r="C6158" s="10"/>
      <c r="D6158" s="10"/>
    </row>
    <row r="6159" spans="3:4">
      <c r="C6159" s="10"/>
      <c r="D6159" s="10"/>
    </row>
    <row r="6160" spans="3:4">
      <c r="C6160" s="10"/>
      <c r="D6160" s="10"/>
    </row>
    <row r="6161" spans="3:4">
      <c r="C6161" s="10"/>
      <c r="D6161" s="10"/>
    </row>
    <row r="6162" spans="3:4">
      <c r="C6162" s="10"/>
      <c r="D6162" s="10"/>
    </row>
    <row r="6163" spans="3:4">
      <c r="C6163" s="10"/>
      <c r="D6163" s="10"/>
    </row>
    <row r="6164" spans="3:4">
      <c r="C6164" s="10"/>
      <c r="D6164" s="10"/>
    </row>
    <row r="6165" spans="3:4">
      <c r="C6165" s="10"/>
      <c r="D6165" s="10"/>
    </row>
    <row r="6166" spans="3:4">
      <c r="C6166" s="10"/>
      <c r="D6166" s="10"/>
    </row>
    <row r="6167" spans="3:4">
      <c r="C6167" s="10"/>
      <c r="D6167" s="10"/>
    </row>
    <row r="6168" spans="3:4">
      <c r="C6168" s="10"/>
      <c r="D6168" s="10"/>
    </row>
    <row r="6169" spans="3:4">
      <c r="C6169" s="10"/>
      <c r="D6169" s="10"/>
    </row>
    <row r="6170" spans="3:4">
      <c r="C6170" s="10"/>
      <c r="D6170" s="10"/>
    </row>
    <row r="6171" spans="3:4">
      <c r="C6171" s="10"/>
      <c r="D6171" s="10"/>
    </row>
    <row r="6172" spans="3:4">
      <c r="C6172" s="10"/>
      <c r="D6172" s="10"/>
    </row>
    <row r="6173" spans="3:4">
      <c r="C6173" s="10"/>
      <c r="D6173" s="10"/>
    </row>
    <row r="6174" spans="3:4">
      <c r="C6174" s="10"/>
      <c r="D6174" s="10"/>
    </row>
    <row r="6175" spans="3:4">
      <c r="C6175" s="10"/>
      <c r="D6175" s="10"/>
    </row>
    <row r="6176" spans="3:4">
      <c r="C6176" s="10"/>
      <c r="D6176" s="10"/>
    </row>
    <row r="6177" spans="3:4">
      <c r="C6177" s="10"/>
      <c r="D6177" s="10"/>
    </row>
    <row r="6178" spans="3:4">
      <c r="C6178" s="10"/>
      <c r="D6178" s="10"/>
    </row>
    <row r="6179" spans="3:4">
      <c r="C6179" s="10"/>
      <c r="D6179" s="10"/>
    </row>
    <row r="6180" spans="3:4">
      <c r="C6180" s="10"/>
      <c r="D6180" s="10"/>
    </row>
    <row r="6181" spans="3:4">
      <c r="C6181" s="10"/>
      <c r="D6181" s="10"/>
    </row>
    <row r="6182" spans="3:4">
      <c r="C6182" s="10"/>
      <c r="D6182" s="10"/>
    </row>
    <row r="6183" spans="3:4">
      <c r="C6183" s="10"/>
      <c r="D6183" s="10"/>
    </row>
    <row r="6184" spans="3:4">
      <c r="C6184" s="10"/>
      <c r="D6184" s="10"/>
    </row>
    <row r="6185" spans="3:4">
      <c r="C6185" s="10"/>
      <c r="D6185" s="10"/>
    </row>
    <row r="6186" spans="3:4">
      <c r="C6186" s="10"/>
      <c r="D6186" s="10"/>
    </row>
    <row r="6187" spans="3:4">
      <c r="C6187" s="10"/>
      <c r="D6187" s="10"/>
    </row>
    <row r="6188" spans="3:4">
      <c r="C6188" s="10"/>
      <c r="D6188" s="10"/>
    </row>
    <row r="6189" spans="3:4">
      <c r="C6189" s="10"/>
      <c r="D6189" s="10"/>
    </row>
    <row r="6190" spans="3:4">
      <c r="C6190" s="10"/>
      <c r="D6190" s="10"/>
    </row>
    <row r="6191" spans="3:4">
      <c r="C6191" s="10"/>
      <c r="D6191" s="10"/>
    </row>
    <row r="6192" spans="3:4">
      <c r="C6192" s="10"/>
      <c r="D6192" s="10"/>
    </row>
    <row r="6193" spans="3:4">
      <c r="C6193" s="10"/>
      <c r="D6193" s="10"/>
    </row>
    <row r="6194" spans="3:4">
      <c r="C6194" s="10"/>
      <c r="D6194" s="10"/>
    </row>
    <row r="6195" spans="3:4">
      <c r="C6195" s="10"/>
      <c r="D6195" s="10"/>
    </row>
    <row r="6196" spans="3:4">
      <c r="C6196" s="10"/>
      <c r="D6196" s="10"/>
    </row>
    <row r="6197" spans="3:4">
      <c r="C6197" s="10"/>
      <c r="D6197" s="10"/>
    </row>
    <row r="6198" spans="3:4">
      <c r="C6198" s="10"/>
      <c r="D6198" s="10"/>
    </row>
    <row r="6199" spans="3:4">
      <c r="C6199" s="10"/>
      <c r="D6199" s="10"/>
    </row>
    <row r="6200" spans="3:4">
      <c r="C6200" s="10"/>
      <c r="D6200" s="10"/>
    </row>
    <row r="6201" spans="3:4">
      <c r="C6201" s="10"/>
      <c r="D6201" s="10"/>
    </row>
    <row r="6202" spans="3:4">
      <c r="C6202" s="10"/>
      <c r="D6202" s="10"/>
    </row>
    <row r="6203" spans="3:4">
      <c r="C6203" s="10"/>
      <c r="D6203" s="10"/>
    </row>
    <row r="6204" spans="3:4">
      <c r="C6204" s="10"/>
      <c r="D6204" s="10"/>
    </row>
    <row r="6205" spans="3:4">
      <c r="C6205" s="10"/>
      <c r="D6205" s="10"/>
    </row>
    <row r="6206" spans="3:4">
      <c r="C6206" s="10"/>
      <c r="D6206" s="10"/>
    </row>
    <row r="6207" spans="3:4">
      <c r="C6207" s="10"/>
      <c r="D6207" s="10"/>
    </row>
    <row r="6208" spans="3:4">
      <c r="C6208" s="10"/>
      <c r="D6208" s="10"/>
    </row>
    <row r="6209" spans="3:4">
      <c r="C6209" s="10"/>
      <c r="D6209" s="10"/>
    </row>
    <row r="6210" spans="3:4">
      <c r="C6210" s="10"/>
      <c r="D6210" s="10"/>
    </row>
    <row r="6211" spans="3:4">
      <c r="C6211" s="10"/>
      <c r="D6211" s="10"/>
    </row>
    <row r="6212" spans="3:4">
      <c r="C6212" s="10"/>
      <c r="D6212" s="10"/>
    </row>
    <row r="6213" spans="3:4">
      <c r="C6213" s="10"/>
      <c r="D6213" s="10"/>
    </row>
    <row r="6214" spans="3:4">
      <c r="C6214" s="10"/>
      <c r="D6214" s="10"/>
    </row>
    <row r="6215" spans="3:4">
      <c r="C6215" s="10"/>
      <c r="D6215" s="10"/>
    </row>
    <row r="6216" spans="3:4">
      <c r="C6216" s="10"/>
      <c r="D6216" s="10"/>
    </row>
    <row r="6217" spans="3:4">
      <c r="C6217" s="10"/>
      <c r="D6217" s="10"/>
    </row>
    <row r="6218" spans="3:4">
      <c r="C6218" s="10"/>
      <c r="D6218" s="10"/>
    </row>
    <row r="6219" spans="3:4">
      <c r="C6219" s="10"/>
      <c r="D6219" s="10"/>
    </row>
    <row r="6220" spans="3:4">
      <c r="C6220" s="10"/>
      <c r="D6220" s="10"/>
    </row>
    <row r="6221" spans="3:4">
      <c r="C6221" s="10"/>
      <c r="D6221" s="10"/>
    </row>
    <row r="6222" spans="3:4">
      <c r="C6222" s="10"/>
      <c r="D6222" s="10"/>
    </row>
    <row r="6223" spans="3:4">
      <c r="C6223" s="10"/>
      <c r="D6223" s="10"/>
    </row>
    <row r="6224" spans="3:4">
      <c r="C6224" s="10"/>
      <c r="D6224" s="10"/>
    </row>
    <row r="6225" spans="3:4">
      <c r="C6225" s="10"/>
      <c r="D6225" s="10"/>
    </row>
    <row r="6226" spans="3:4">
      <c r="C6226" s="10"/>
      <c r="D6226" s="10"/>
    </row>
    <row r="6227" spans="3:4">
      <c r="C6227" s="10"/>
      <c r="D6227" s="10"/>
    </row>
    <row r="6228" spans="3:4">
      <c r="C6228" s="10"/>
      <c r="D6228" s="10"/>
    </row>
    <row r="6229" spans="3:4">
      <c r="C6229" s="10"/>
      <c r="D6229" s="10"/>
    </row>
    <row r="6230" spans="3:4">
      <c r="C6230" s="10"/>
      <c r="D6230" s="10"/>
    </row>
    <row r="6231" spans="3:4">
      <c r="C6231" s="10"/>
      <c r="D6231" s="10"/>
    </row>
    <row r="6232" spans="3:4">
      <c r="C6232" s="10"/>
      <c r="D6232" s="10"/>
    </row>
    <row r="6233" spans="3:4">
      <c r="C6233" s="10"/>
      <c r="D6233" s="10"/>
    </row>
    <row r="6234" spans="3:4">
      <c r="C6234" s="10"/>
      <c r="D6234" s="10"/>
    </row>
    <row r="6235" spans="3:4">
      <c r="C6235" s="10"/>
      <c r="D6235" s="10"/>
    </row>
    <row r="6236" spans="3:4">
      <c r="C6236" s="10"/>
      <c r="D6236" s="10"/>
    </row>
    <row r="6237" spans="3:4">
      <c r="C6237" s="10"/>
      <c r="D6237" s="10"/>
    </row>
    <row r="6238" spans="3:4">
      <c r="C6238" s="10"/>
      <c r="D6238" s="10"/>
    </row>
    <row r="6239" spans="3:4">
      <c r="C6239" s="10"/>
      <c r="D6239" s="10"/>
    </row>
    <row r="6240" spans="3:4">
      <c r="C6240" s="10"/>
      <c r="D6240" s="10"/>
    </row>
    <row r="6241" spans="3:4">
      <c r="C6241" s="10"/>
      <c r="D6241" s="10"/>
    </row>
    <row r="6242" spans="3:4">
      <c r="C6242" s="10"/>
      <c r="D6242" s="10"/>
    </row>
    <row r="6243" spans="3:4">
      <c r="C6243" s="10"/>
      <c r="D6243" s="10"/>
    </row>
    <row r="6244" spans="3:4">
      <c r="C6244" s="10"/>
      <c r="D6244" s="10"/>
    </row>
    <row r="6245" spans="3:4">
      <c r="C6245" s="10"/>
      <c r="D6245" s="10"/>
    </row>
    <row r="6246" spans="3:4">
      <c r="C6246" s="10"/>
      <c r="D6246" s="10"/>
    </row>
    <row r="6247" spans="3:4">
      <c r="C6247" s="10"/>
      <c r="D6247" s="10"/>
    </row>
    <row r="6248" spans="3:4">
      <c r="C6248" s="10"/>
      <c r="D6248" s="10"/>
    </row>
    <row r="6249" spans="3:4">
      <c r="C6249" s="10"/>
      <c r="D6249" s="10"/>
    </row>
    <row r="6250" spans="3:4">
      <c r="C6250" s="10"/>
      <c r="D6250" s="10"/>
    </row>
    <row r="6251" spans="3:4">
      <c r="C6251" s="10"/>
      <c r="D6251" s="10"/>
    </row>
    <row r="6252" spans="3:4">
      <c r="C6252" s="10"/>
      <c r="D6252" s="10"/>
    </row>
    <row r="6253" spans="3:4">
      <c r="C6253" s="10"/>
      <c r="D6253" s="10"/>
    </row>
    <row r="6254" spans="3:4">
      <c r="C6254" s="10"/>
      <c r="D6254" s="10"/>
    </row>
    <row r="6255" spans="3:4">
      <c r="C6255" s="10"/>
      <c r="D6255" s="10"/>
    </row>
    <row r="6256" spans="3:4">
      <c r="C6256" s="10"/>
      <c r="D6256" s="10"/>
    </row>
    <row r="6257" spans="3:4">
      <c r="C6257" s="10"/>
      <c r="D6257" s="10"/>
    </row>
    <row r="6258" spans="3:4">
      <c r="C6258" s="10"/>
      <c r="D6258" s="10"/>
    </row>
    <row r="6259" spans="3:4">
      <c r="C6259" s="10"/>
      <c r="D6259" s="10"/>
    </row>
    <row r="6260" spans="3:4">
      <c r="C6260" s="10"/>
      <c r="D6260" s="10"/>
    </row>
    <row r="6261" spans="3:4">
      <c r="C6261" s="10"/>
      <c r="D6261" s="10"/>
    </row>
    <row r="6262" spans="3:4">
      <c r="C6262" s="10"/>
      <c r="D6262" s="10"/>
    </row>
    <row r="6263" spans="3:4">
      <c r="C6263" s="10"/>
      <c r="D6263" s="10"/>
    </row>
    <row r="6264" spans="3:4">
      <c r="C6264" s="10"/>
      <c r="D6264" s="10"/>
    </row>
    <row r="6265" spans="3:4">
      <c r="C6265" s="10"/>
      <c r="D6265" s="10"/>
    </row>
    <row r="6266" spans="3:4">
      <c r="C6266" s="10"/>
      <c r="D6266" s="10"/>
    </row>
    <row r="6267" spans="3:4">
      <c r="C6267" s="10"/>
      <c r="D6267" s="10"/>
    </row>
    <row r="6268" spans="3:4">
      <c r="C6268" s="10"/>
      <c r="D6268" s="10"/>
    </row>
    <row r="6269" spans="3:4">
      <c r="C6269" s="10"/>
      <c r="D6269" s="10"/>
    </row>
    <row r="6270" spans="3:4">
      <c r="C6270" s="10"/>
      <c r="D6270" s="10"/>
    </row>
    <row r="6271" spans="3:4">
      <c r="C6271" s="10"/>
      <c r="D6271" s="10"/>
    </row>
    <row r="6272" spans="3:4">
      <c r="C6272" s="10"/>
      <c r="D6272" s="10"/>
    </row>
    <row r="6273" spans="3:4">
      <c r="C6273" s="10"/>
      <c r="D6273" s="10"/>
    </row>
    <row r="6274" spans="3:4">
      <c r="C6274" s="10"/>
      <c r="D6274" s="10"/>
    </row>
    <row r="6275" spans="3:4">
      <c r="C6275" s="10"/>
      <c r="D6275" s="10"/>
    </row>
    <row r="6276" spans="3:4">
      <c r="C6276" s="10"/>
      <c r="D6276" s="10"/>
    </row>
    <row r="6277" spans="3:4">
      <c r="C6277" s="10"/>
      <c r="D6277" s="10"/>
    </row>
    <row r="6278" spans="3:4">
      <c r="C6278" s="10"/>
      <c r="D6278" s="10"/>
    </row>
    <row r="6279" spans="3:4">
      <c r="C6279" s="10"/>
      <c r="D6279" s="10"/>
    </row>
    <row r="6280" spans="3:4">
      <c r="C6280" s="10"/>
      <c r="D6280" s="10"/>
    </row>
    <row r="6281" spans="3:4">
      <c r="C6281" s="10"/>
      <c r="D6281" s="10"/>
    </row>
    <row r="6282" spans="3:4">
      <c r="C6282" s="10"/>
      <c r="D6282" s="10"/>
    </row>
    <row r="6283" spans="3:4">
      <c r="C6283" s="10"/>
      <c r="D6283" s="10"/>
    </row>
    <row r="6284" spans="3:4">
      <c r="C6284" s="10"/>
      <c r="D6284" s="10"/>
    </row>
    <row r="6285" spans="3:4">
      <c r="C6285" s="10"/>
      <c r="D6285" s="10"/>
    </row>
    <row r="6286" spans="3:4">
      <c r="C6286" s="10"/>
      <c r="D6286" s="10"/>
    </row>
    <row r="6287" spans="3:4">
      <c r="C6287" s="10"/>
      <c r="D6287" s="10"/>
    </row>
    <row r="6288" spans="3:4">
      <c r="C6288" s="10"/>
      <c r="D6288" s="10"/>
    </row>
    <row r="6289" spans="3:4">
      <c r="C6289" s="10"/>
      <c r="D6289" s="10"/>
    </row>
    <row r="6290" spans="3:4">
      <c r="C6290" s="10"/>
      <c r="D6290" s="10"/>
    </row>
    <row r="6291" spans="3:4">
      <c r="C6291" s="10"/>
      <c r="D6291" s="10"/>
    </row>
    <row r="6292" spans="3:4">
      <c r="C6292" s="10"/>
      <c r="D6292" s="10"/>
    </row>
    <row r="6293" spans="3:4">
      <c r="C6293" s="10"/>
      <c r="D6293" s="10"/>
    </row>
    <row r="6294" spans="3:4">
      <c r="C6294" s="10"/>
      <c r="D6294" s="10"/>
    </row>
    <row r="6295" spans="3:4">
      <c r="C6295" s="10"/>
      <c r="D6295" s="10"/>
    </row>
    <row r="6296" spans="3:4">
      <c r="C6296" s="10"/>
      <c r="D6296" s="10"/>
    </row>
    <row r="6297" spans="3:4">
      <c r="C6297" s="10"/>
      <c r="D6297" s="10"/>
    </row>
    <row r="6298" spans="3:4">
      <c r="C6298" s="10"/>
      <c r="D6298" s="10"/>
    </row>
    <row r="6299" spans="3:4">
      <c r="C6299" s="10"/>
      <c r="D6299" s="10"/>
    </row>
    <row r="6300" spans="3:4">
      <c r="C6300" s="10"/>
      <c r="D6300" s="10"/>
    </row>
    <row r="6301" spans="3:4">
      <c r="C6301" s="10"/>
      <c r="D6301" s="10"/>
    </row>
    <row r="6302" spans="3:4">
      <c r="C6302" s="10"/>
      <c r="D6302" s="10"/>
    </row>
    <row r="6303" spans="3:4">
      <c r="C6303" s="10"/>
      <c r="D6303" s="10"/>
    </row>
    <row r="6304" spans="3:4">
      <c r="C6304" s="10"/>
      <c r="D6304" s="10"/>
    </row>
    <row r="6305" spans="3:4">
      <c r="C6305" s="10"/>
      <c r="D6305" s="10"/>
    </row>
    <row r="6306" spans="3:4">
      <c r="C6306" s="10"/>
      <c r="D6306" s="10"/>
    </row>
    <row r="6307" spans="3:4">
      <c r="C6307" s="10"/>
      <c r="D6307" s="10"/>
    </row>
    <row r="6308" spans="3:4">
      <c r="C6308" s="10"/>
      <c r="D6308" s="10"/>
    </row>
    <row r="6309" spans="3:4">
      <c r="C6309" s="10"/>
      <c r="D6309" s="10"/>
    </row>
    <row r="6310" spans="3:4">
      <c r="C6310" s="10"/>
      <c r="D6310" s="10"/>
    </row>
    <row r="6311" spans="3:4">
      <c r="C6311" s="10"/>
      <c r="D6311" s="10"/>
    </row>
    <row r="6312" spans="3:4">
      <c r="C6312" s="10"/>
      <c r="D6312" s="10"/>
    </row>
    <row r="6313" spans="3:4">
      <c r="C6313" s="10"/>
      <c r="D6313" s="10"/>
    </row>
    <row r="6314" spans="3:4">
      <c r="C6314" s="10"/>
      <c r="D6314" s="10"/>
    </row>
    <row r="6315" spans="3:4">
      <c r="C6315" s="10"/>
      <c r="D6315" s="10"/>
    </row>
    <row r="6316" spans="3:4">
      <c r="C6316" s="10"/>
      <c r="D6316" s="10"/>
    </row>
    <row r="6317" spans="3:4">
      <c r="C6317" s="10"/>
      <c r="D6317" s="10"/>
    </row>
    <row r="6318" spans="3:4">
      <c r="C6318" s="10"/>
      <c r="D6318" s="10"/>
    </row>
    <row r="6319" spans="3:4">
      <c r="C6319" s="10"/>
      <c r="D6319" s="10"/>
    </row>
    <row r="6320" spans="3:4">
      <c r="C6320" s="10"/>
      <c r="D6320" s="10"/>
    </row>
    <row r="6321" spans="3:4">
      <c r="C6321" s="10"/>
      <c r="D6321" s="10"/>
    </row>
    <row r="6322" spans="3:4">
      <c r="C6322" s="10"/>
      <c r="D6322" s="10"/>
    </row>
    <row r="6323" spans="3:4">
      <c r="C6323" s="10"/>
      <c r="D6323" s="10"/>
    </row>
    <row r="6324" spans="3:4">
      <c r="C6324" s="10"/>
      <c r="D6324" s="10"/>
    </row>
    <row r="6325" spans="3:4">
      <c r="C6325" s="10"/>
      <c r="D6325" s="10"/>
    </row>
    <row r="6326" spans="3:4">
      <c r="C6326" s="10"/>
      <c r="D6326" s="10"/>
    </row>
    <row r="6327" spans="3:4">
      <c r="C6327" s="10"/>
      <c r="D6327" s="10"/>
    </row>
    <row r="6328" spans="3:4">
      <c r="C6328" s="10"/>
      <c r="D6328" s="10"/>
    </row>
    <row r="6329" spans="3:4">
      <c r="C6329" s="10"/>
      <c r="D6329" s="10"/>
    </row>
    <row r="6330" spans="3:4">
      <c r="C6330" s="10"/>
      <c r="D6330" s="10"/>
    </row>
    <row r="6331" spans="3:4">
      <c r="C6331" s="10"/>
      <c r="D6331" s="10"/>
    </row>
    <row r="6332" spans="3:4">
      <c r="C6332" s="10"/>
      <c r="D6332" s="10"/>
    </row>
    <row r="6333" spans="3:4">
      <c r="C6333" s="10"/>
      <c r="D6333" s="10"/>
    </row>
    <row r="6334" spans="3:4">
      <c r="C6334" s="10"/>
      <c r="D6334" s="10"/>
    </row>
    <row r="6335" spans="3:4">
      <c r="C6335" s="10"/>
      <c r="D6335" s="10"/>
    </row>
    <row r="6336" spans="3:4">
      <c r="C6336" s="10"/>
      <c r="D6336" s="10"/>
    </row>
    <row r="6337" spans="3:4">
      <c r="C6337" s="10"/>
      <c r="D6337" s="10"/>
    </row>
    <row r="6338" spans="3:4">
      <c r="C6338" s="10"/>
      <c r="D6338" s="10"/>
    </row>
    <row r="6339" spans="3:4">
      <c r="C6339" s="10"/>
      <c r="D6339" s="10"/>
    </row>
    <row r="6340" spans="3:4">
      <c r="C6340" s="10"/>
      <c r="D6340" s="10"/>
    </row>
    <row r="6341" spans="3:4">
      <c r="C6341" s="10"/>
      <c r="D6341" s="10"/>
    </row>
    <row r="6342" spans="3:4">
      <c r="C6342" s="10"/>
      <c r="D6342" s="10"/>
    </row>
    <row r="6343" spans="3:4">
      <c r="C6343" s="10"/>
      <c r="D6343" s="10"/>
    </row>
    <row r="6344" spans="3:4">
      <c r="C6344" s="10"/>
      <c r="D6344" s="10"/>
    </row>
    <row r="6345" spans="3:4">
      <c r="C6345" s="10"/>
      <c r="D6345" s="10"/>
    </row>
    <row r="6346" spans="3:4">
      <c r="C6346" s="10"/>
      <c r="D6346" s="10"/>
    </row>
    <row r="6347" spans="3:4">
      <c r="C6347" s="10"/>
      <c r="D6347" s="10"/>
    </row>
    <row r="6348" spans="3:4">
      <c r="C6348" s="10"/>
      <c r="D6348" s="10"/>
    </row>
    <row r="6349" spans="3:4">
      <c r="C6349" s="10"/>
      <c r="D6349" s="10"/>
    </row>
    <row r="6350" spans="3:4">
      <c r="C6350" s="10"/>
      <c r="D6350" s="10"/>
    </row>
    <row r="6351" spans="3:4">
      <c r="C6351" s="10"/>
      <c r="D6351" s="10"/>
    </row>
    <row r="6352" spans="3:4">
      <c r="C6352" s="10"/>
      <c r="D6352" s="10"/>
    </row>
    <row r="6353" spans="3:4">
      <c r="C6353" s="10"/>
      <c r="D6353" s="10"/>
    </row>
    <row r="6354" spans="3:4">
      <c r="C6354" s="10"/>
      <c r="D6354" s="10"/>
    </row>
    <row r="6355" spans="3:4">
      <c r="C6355" s="10"/>
      <c r="D6355" s="10"/>
    </row>
    <row r="6356" spans="3:4">
      <c r="C6356" s="10"/>
      <c r="D6356" s="10"/>
    </row>
    <row r="6357" spans="3:4">
      <c r="C6357" s="10"/>
      <c r="D6357" s="10"/>
    </row>
    <row r="6358" spans="3:4">
      <c r="C6358" s="10"/>
      <c r="D6358" s="10"/>
    </row>
    <row r="6359" spans="3:4">
      <c r="C6359" s="10"/>
      <c r="D6359" s="10"/>
    </row>
    <row r="6360" spans="3:4">
      <c r="C6360" s="10"/>
      <c r="D6360" s="10"/>
    </row>
    <row r="6361" spans="3:4">
      <c r="C6361" s="10"/>
      <c r="D6361" s="10"/>
    </row>
    <row r="6362" spans="3:4">
      <c r="C6362" s="10"/>
      <c r="D6362" s="10"/>
    </row>
    <row r="6363" spans="3:4">
      <c r="C6363" s="10"/>
      <c r="D6363" s="10"/>
    </row>
    <row r="6364" spans="3:4">
      <c r="C6364" s="10"/>
      <c r="D6364" s="10"/>
    </row>
    <row r="6365" spans="3:4">
      <c r="C6365" s="10"/>
      <c r="D6365" s="10"/>
    </row>
    <row r="6366" spans="3:4">
      <c r="C6366" s="10"/>
      <c r="D6366" s="10"/>
    </row>
    <row r="6367" spans="3:4">
      <c r="C6367" s="10"/>
      <c r="D6367" s="10"/>
    </row>
    <row r="6368" spans="3:4">
      <c r="C6368" s="10"/>
      <c r="D6368" s="10"/>
    </row>
    <row r="6369" spans="3:4">
      <c r="C6369" s="10"/>
      <c r="D6369" s="10"/>
    </row>
    <row r="6370" spans="3:4">
      <c r="C6370" s="10"/>
      <c r="D6370" s="10"/>
    </row>
    <row r="6371" spans="3:4">
      <c r="C6371" s="10"/>
      <c r="D6371" s="10"/>
    </row>
    <row r="6372" spans="3:4">
      <c r="C6372" s="10"/>
      <c r="D6372" s="10"/>
    </row>
    <row r="6373" spans="3:4">
      <c r="C6373" s="10"/>
      <c r="D6373" s="10"/>
    </row>
    <row r="6374" spans="3:4">
      <c r="C6374" s="10"/>
      <c r="D6374" s="10"/>
    </row>
    <row r="6375" spans="3:4">
      <c r="C6375" s="10"/>
      <c r="D6375" s="10"/>
    </row>
    <row r="6376" spans="3:4">
      <c r="C6376" s="10"/>
      <c r="D6376" s="10"/>
    </row>
    <row r="6377" spans="3:4">
      <c r="C6377" s="10"/>
      <c r="D6377" s="10"/>
    </row>
    <row r="6378" spans="3:4">
      <c r="C6378" s="10"/>
      <c r="D6378" s="10"/>
    </row>
    <row r="6379" spans="3:4">
      <c r="C6379" s="10"/>
      <c r="D6379" s="10"/>
    </row>
    <row r="6380" spans="3:4">
      <c r="C6380" s="10"/>
      <c r="D6380" s="10"/>
    </row>
    <row r="6381" spans="3:4">
      <c r="C6381" s="10"/>
      <c r="D6381" s="10"/>
    </row>
    <row r="6382" spans="3:4">
      <c r="C6382" s="10"/>
      <c r="D6382" s="10"/>
    </row>
    <row r="6383" spans="3:4">
      <c r="C6383" s="10"/>
      <c r="D6383" s="10"/>
    </row>
    <row r="6384" spans="3:4">
      <c r="C6384" s="10"/>
      <c r="D6384" s="10"/>
    </row>
    <row r="6385" spans="3:4">
      <c r="C6385" s="10"/>
      <c r="D6385" s="10"/>
    </row>
    <row r="6386" spans="3:4">
      <c r="C6386" s="10"/>
      <c r="D6386" s="10"/>
    </row>
    <row r="6387" spans="3:4">
      <c r="C6387" s="10"/>
      <c r="D6387" s="10"/>
    </row>
    <row r="6388" spans="3:4">
      <c r="C6388" s="10"/>
      <c r="D6388" s="10"/>
    </row>
    <row r="6389" spans="3:4">
      <c r="C6389" s="10"/>
      <c r="D6389" s="10"/>
    </row>
    <row r="6390" spans="3:4">
      <c r="C6390" s="10"/>
      <c r="D6390" s="10"/>
    </row>
    <row r="6391" spans="3:4">
      <c r="C6391" s="10"/>
      <c r="D6391" s="10"/>
    </row>
    <row r="6392" spans="3:4">
      <c r="C6392" s="10"/>
      <c r="D6392" s="10"/>
    </row>
    <row r="6393" spans="3:4">
      <c r="C6393" s="10"/>
      <c r="D6393" s="10"/>
    </row>
    <row r="6394" spans="3:4">
      <c r="C6394" s="10"/>
      <c r="D6394" s="10"/>
    </row>
    <row r="6395" spans="3:4">
      <c r="C6395" s="10"/>
      <c r="D6395" s="10"/>
    </row>
    <row r="6396" spans="3:4">
      <c r="C6396" s="10"/>
      <c r="D6396" s="10"/>
    </row>
    <row r="6397" spans="3:4">
      <c r="C6397" s="10"/>
      <c r="D6397" s="10"/>
    </row>
    <row r="6398" spans="3:4">
      <c r="C6398" s="10"/>
      <c r="D6398" s="10"/>
    </row>
    <row r="6399" spans="3:4">
      <c r="C6399" s="10"/>
      <c r="D6399" s="10"/>
    </row>
    <row r="6400" spans="3:4">
      <c r="C6400" s="10"/>
      <c r="D6400" s="10"/>
    </row>
    <row r="6401" spans="3:4">
      <c r="C6401" s="10"/>
      <c r="D6401" s="10"/>
    </row>
    <row r="6402" spans="3:4">
      <c r="C6402" s="10"/>
      <c r="D6402" s="10"/>
    </row>
    <row r="6403" spans="3:4">
      <c r="C6403" s="10"/>
      <c r="D6403" s="10"/>
    </row>
    <row r="6404" spans="3:4">
      <c r="C6404" s="10"/>
      <c r="D6404" s="10"/>
    </row>
    <row r="6405" spans="3:4">
      <c r="C6405" s="10"/>
      <c r="D6405" s="10"/>
    </row>
    <row r="6406" spans="3:4">
      <c r="C6406" s="10"/>
      <c r="D6406" s="10"/>
    </row>
    <row r="6407" spans="3:4">
      <c r="C6407" s="10"/>
      <c r="D6407" s="10"/>
    </row>
    <row r="6408" spans="3:4">
      <c r="C6408" s="10"/>
      <c r="D6408" s="10"/>
    </row>
    <row r="6409" spans="3:4">
      <c r="C6409" s="10"/>
      <c r="D6409" s="10"/>
    </row>
    <row r="6410" spans="3:4">
      <c r="C6410" s="10"/>
      <c r="D6410" s="10"/>
    </row>
    <row r="6411" spans="3:4">
      <c r="C6411" s="10"/>
      <c r="D6411" s="10"/>
    </row>
    <row r="6412" spans="3:4">
      <c r="C6412" s="10"/>
      <c r="D6412" s="10"/>
    </row>
    <row r="6413" spans="3:4">
      <c r="C6413" s="10"/>
      <c r="D6413" s="10"/>
    </row>
    <row r="6414" spans="3:4">
      <c r="C6414" s="10"/>
      <c r="D6414" s="10"/>
    </row>
    <row r="6415" spans="3:4">
      <c r="C6415" s="10"/>
      <c r="D6415" s="10"/>
    </row>
    <row r="6416" spans="3:4">
      <c r="C6416" s="10"/>
      <c r="D6416" s="10"/>
    </row>
    <row r="6417" spans="3:4">
      <c r="C6417" s="10"/>
      <c r="D6417" s="10"/>
    </row>
    <row r="6418" spans="3:4">
      <c r="C6418" s="10"/>
      <c r="D6418" s="10"/>
    </row>
    <row r="6419" spans="3:4">
      <c r="C6419" s="10"/>
      <c r="D6419" s="10"/>
    </row>
    <row r="6420" spans="3:4">
      <c r="C6420" s="10"/>
      <c r="D6420" s="10"/>
    </row>
    <row r="6421" spans="3:4">
      <c r="C6421" s="10"/>
      <c r="D6421" s="10"/>
    </row>
    <row r="6422" spans="3:4">
      <c r="C6422" s="10"/>
      <c r="D6422" s="10"/>
    </row>
    <row r="6423" spans="3:4">
      <c r="C6423" s="10"/>
      <c r="D6423" s="10"/>
    </row>
    <row r="6424" spans="3:4">
      <c r="C6424" s="10"/>
      <c r="D6424" s="10"/>
    </row>
    <row r="6425" spans="3:4">
      <c r="C6425" s="10"/>
      <c r="D6425" s="10"/>
    </row>
    <row r="6426" spans="3:4">
      <c r="C6426" s="10"/>
      <c r="D6426" s="10"/>
    </row>
    <row r="6427" spans="3:4">
      <c r="C6427" s="10"/>
      <c r="D6427" s="10"/>
    </row>
    <row r="6428" spans="3:4">
      <c r="C6428" s="10"/>
      <c r="D6428" s="10"/>
    </row>
    <row r="6429" spans="3:4">
      <c r="C6429" s="10"/>
      <c r="D6429" s="10"/>
    </row>
    <row r="6430" spans="3:4">
      <c r="C6430" s="10"/>
      <c r="D6430" s="10"/>
    </row>
    <row r="6431" spans="3:4">
      <c r="C6431" s="10"/>
      <c r="D6431" s="10"/>
    </row>
    <row r="6432" spans="3:4">
      <c r="C6432" s="10"/>
      <c r="D6432" s="10"/>
    </row>
    <row r="6433" spans="3:4">
      <c r="C6433" s="10"/>
      <c r="D6433" s="10"/>
    </row>
    <row r="6434" spans="3:4">
      <c r="C6434" s="10"/>
      <c r="D6434" s="10"/>
    </row>
    <row r="6435" spans="3:4">
      <c r="C6435" s="10"/>
      <c r="D6435" s="10"/>
    </row>
    <row r="6436" spans="3:4">
      <c r="C6436" s="10"/>
      <c r="D6436" s="10"/>
    </row>
    <row r="6437" spans="3:4">
      <c r="C6437" s="10"/>
      <c r="D6437" s="10"/>
    </row>
    <row r="6438" spans="3:4">
      <c r="C6438" s="10"/>
      <c r="D6438" s="10"/>
    </row>
    <row r="6439" spans="3:4">
      <c r="C6439" s="10"/>
      <c r="D6439" s="10"/>
    </row>
    <row r="6440" spans="3:4">
      <c r="C6440" s="10"/>
      <c r="D6440" s="10"/>
    </row>
    <row r="6441" spans="3:4">
      <c r="C6441" s="10"/>
      <c r="D6441" s="10"/>
    </row>
    <row r="6442" spans="3:4">
      <c r="C6442" s="10"/>
      <c r="D6442" s="10"/>
    </row>
    <row r="6443" spans="3:4">
      <c r="C6443" s="10"/>
      <c r="D6443" s="10"/>
    </row>
    <row r="6444" spans="3:4">
      <c r="C6444" s="10"/>
      <c r="D6444" s="10"/>
    </row>
    <row r="6445" spans="3:4">
      <c r="C6445" s="10"/>
      <c r="D6445" s="10"/>
    </row>
    <row r="6446" spans="3:4">
      <c r="C6446" s="10"/>
      <c r="D6446" s="10"/>
    </row>
    <row r="6447" spans="3:4">
      <c r="C6447" s="10"/>
      <c r="D6447" s="10"/>
    </row>
    <row r="6448" spans="3:4">
      <c r="C6448" s="10"/>
      <c r="D6448" s="10"/>
    </row>
    <row r="6449" spans="3:4">
      <c r="C6449" s="10"/>
      <c r="D6449" s="10"/>
    </row>
    <row r="6450" spans="3:4">
      <c r="C6450" s="10"/>
      <c r="D6450" s="10"/>
    </row>
    <row r="6451" spans="3:4">
      <c r="C6451" s="10"/>
      <c r="D6451" s="10"/>
    </row>
    <row r="6452" spans="3:4">
      <c r="C6452" s="10"/>
      <c r="D6452" s="10"/>
    </row>
    <row r="6453" spans="3:4">
      <c r="C6453" s="10"/>
      <c r="D6453" s="10"/>
    </row>
    <row r="6454" spans="3:4">
      <c r="C6454" s="10"/>
      <c r="D6454" s="10"/>
    </row>
    <row r="6455" spans="3:4">
      <c r="C6455" s="10"/>
      <c r="D6455" s="10"/>
    </row>
    <row r="6456" spans="3:4">
      <c r="C6456" s="10"/>
      <c r="D6456" s="10"/>
    </row>
    <row r="6457" spans="3:4">
      <c r="C6457" s="10"/>
      <c r="D6457" s="10"/>
    </row>
    <row r="6458" spans="3:4">
      <c r="C6458" s="10"/>
      <c r="D6458" s="10"/>
    </row>
    <row r="6459" spans="3:4">
      <c r="C6459" s="10"/>
      <c r="D6459" s="10"/>
    </row>
    <row r="6460" spans="3:4">
      <c r="C6460" s="10"/>
      <c r="D6460" s="10"/>
    </row>
    <row r="6461" spans="3:4">
      <c r="C6461" s="10"/>
      <c r="D6461" s="10"/>
    </row>
    <row r="6462" spans="3:4">
      <c r="C6462" s="10"/>
      <c r="D6462" s="10"/>
    </row>
    <row r="6463" spans="3:4">
      <c r="C6463" s="10"/>
      <c r="D6463" s="10"/>
    </row>
    <row r="6464" spans="3:4">
      <c r="C6464" s="10"/>
      <c r="D6464" s="10"/>
    </row>
    <row r="6465" spans="3:4">
      <c r="C6465" s="10"/>
      <c r="D6465" s="10"/>
    </row>
    <row r="6466" spans="3:4">
      <c r="C6466" s="10"/>
      <c r="D6466" s="10"/>
    </row>
    <row r="6467" spans="3:4">
      <c r="C6467" s="10"/>
      <c r="D6467" s="10"/>
    </row>
    <row r="6468" spans="3:4">
      <c r="C6468" s="10"/>
      <c r="D6468" s="10"/>
    </row>
    <row r="6469" spans="3:4">
      <c r="C6469" s="10"/>
      <c r="D6469" s="10"/>
    </row>
    <row r="6470" spans="3:4">
      <c r="C6470" s="10"/>
      <c r="D6470" s="10"/>
    </row>
    <row r="6471" spans="3:4">
      <c r="C6471" s="10"/>
      <c r="D6471" s="10"/>
    </row>
    <row r="6472" spans="3:4">
      <c r="C6472" s="10"/>
      <c r="D6472" s="10"/>
    </row>
    <row r="6473" spans="3:4">
      <c r="C6473" s="10"/>
      <c r="D6473" s="10"/>
    </row>
    <row r="6474" spans="3:4">
      <c r="C6474" s="10"/>
      <c r="D6474" s="10"/>
    </row>
    <row r="6475" spans="3:4">
      <c r="C6475" s="10"/>
      <c r="D6475" s="10"/>
    </row>
    <row r="6476" spans="3:4">
      <c r="C6476" s="10"/>
      <c r="D6476" s="10"/>
    </row>
    <row r="6477" spans="3:4">
      <c r="C6477" s="10"/>
      <c r="D6477" s="10"/>
    </row>
    <row r="6478" spans="3:4">
      <c r="C6478" s="10"/>
      <c r="D6478" s="10"/>
    </row>
    <row r="6479" spans="3:4">
      <c r="C6479" s="10"/>
      <c r="D6479" s="10"/>
    </row>
    <row r="6480" spans="3:4">
      <c r="C6480" s="10"/>
      <c r="D6480" s="10"/>
    </row>
    <row r="6481" spans="3:4">
      <c r="C6481" s="10"/>
      <c r="D6481" s="10"/>
    </row>
    <row r="6482" spans="3:4">
      <c r="C6482" s="10"/>
      <c r="D6482" s="10"/>
    </row>
    <row r="6483" spans="3:4">
      <c r="C6483" s="10"/>
      <c r="D6483" s="10"/>
    </row>
    <row r="6484" spans="3:4">
      <c r="C6484" s="10"/>
      <c r="D6484" s="10"/>
    </row>
    <row r="6485" spans="3:4">
      <c r="C6485" s="10"/>
      <c r="D6485" s="10"/>
    </row>
    <row r="6486" spans="3:4">
      <c r="C6486" s="10"/>
      <c r="D6486" s="10"/>
    </row>
    <row r="6487" spans="3:4">
      <c r="C6487" s="10"/>
      <c r="D6487" s="10"/>
    </row>
    <row r="6488" spans="3:4">
      <c r="C6488" s="10"/>
      <c r="D6488" s="10"/>
    </row>
    <row r="6489" spans="3:4">
      <c r="C6489" s="10"/>
      <c r="D6489" s="10"/>
    </row>
    <row r="6490" spans="3:4">
      <c r="C6490" s="10"/>
      <c r="D6490" s="10"/>
    </row>
    <row r="6491" spans="3:4">
      <c r="C6491" s="10"/>
      <c r="D6491" s="10"/>
    </row>
    <row r="6492" spans="3:4">
      <c r="C6492" s="10"/>
      <c r="D6492" s="10"/>
    </row>
    <row r="6493" spans="3:4">
      <c r="C6493" s="10"/>
      <c r="D6493" s="10"/>
    </row>
    <row r="6494" spans="3:4">
      <c r="C6494" s="10"/>
      <c r="D6494" s="10"/>
    </row>
    <row r="6495" spans="3:4">
      <c r="C6495" s="10"/>
      <c r="D6495" s="10"/>
    </row>
    <row r="6496" spans="3:4">
      <c r="C6496" s="10"/>
      <c r="D6496" s="10"/>
    </row>
    <row r="6497" spans="3:4">
      <c r="C6497" s="10"/>
      <c r="D6497" s="10"/>
    </row>
    <row r="6498" spans="3:4">
      <c r="C6498" s="10"/>
      <c r="D6498" s="10"/>
    </row>
    <row r="6499" spans="3:4">
      <c r="C6499" s="10"/>
      <c r="D6499" s="10"/>
    </row>
    <row r="6500" spans="3:4">
      <c r="C6500" s="10"/>
      <c r="D6500" s="10"/>
    </row>
    <row r="6501" spans="3:4">
      <c r="C6501" s="10"/>
      <c r="D6501" s="10"/>
    </row>
    <row r="6502" spans="3:4">
      <c r="C6502" s="10"/>
      <c r="D6502" s="10"/>
    </row>
    <row r="6503" spans="3:4">
      <c r="C6503" s="10"/>
      <c r="D6503" s="10"/>
    </row>
    <row r="6504" spans="3:4">
      <c r="C6504" s="10"/>
      <c r="D6504" s="10"/>
    </row>
    <row r="6505" spans="3:4">
      <c r="C6505" s="10"/>
      <c r="D6505" s="10"/>
    </row>
    <row r="6506" spans="3:4">
      <c r="C6506" s="10"/>
      <c r="D6506" s="10"/>
    </row>
    <row r="6507" spans="3:4">
      <c r="C6507" s="10"/>
      <c r="D6507" s="10"/>
    </row>
    <row r="6508" spans="3:4">
      <c r="C6508" s="10"/>
      <c r="D6508" s="10"/>
    </row>
    <row r="6509" spans="3:4">
      <c r="C6509" s="10"/>
      <c r="D6509" s="10"/>
    </row>
    <row r="6510" spans="3:4">
      <c r="C6510" s="10"/>
      <c r="D6510" s="10"/>
    </row>
    <row r="6511" spans="3:4">
      <c r="C6511" s="10"/>
      <c r="D6511" s="10"/>
    </row>
    <row r="6512" spans="3:4">
      <c r="C6512" s="10"/>
      <c r="D6512" s="10"/>
    </row>
    <row r="6513" spans="3:4">
      <c r="C6513" s="10"/>
      <c r="D6513" s="10"/>
    </row>
    <row r="6514" spans="3:4">
      <c r="C6514" s="10"/>
      <c r="D6514" s="10"/>
    </row>
    <row r="6515" spans="3:4">
      <c r="C6515" s="10"/>
      <c r="D6515" s="10"/>
    </row>
    <row r="6516" spans="3:4">
      <c r="C6516" s="10"/>
      <c r="D6516" s="10"/>
    </row>
    <row r="6517" spans="3:4">
      <c r="C6517" s="10"/>
      <c r="D6517" s="10"/>
    </row>
    <row r="6518" spans="3:4">
      <c r="C6518" s="10"/>
      <c r="D6518" s="10"/>
    </row>
    <row r="6519" spans="3:4">
      <c r="C6519" s="10"/>
      <c r="D6519" s="10"/>
    </row>
    <row r="6520" spans="3:4">
      <c r="C6520" s="10"/>
      <c r="D6520" s="10"/>
    </row>
    <row r="6521" spans="3:4">
      <c r="C6521" s="10"/>
      <c r="D6521" s="10"/>
    </row>
    <row r="6522" spans="3:4">
      <c r="C6522" s="10"/>
      <c r="D6522" s="10"/>
    </row>
    <row r="6523" spans="3:4">
      <c r="C6523" s="10"/>
      <c r="D6523" s="10"/>
    </row>
    <row r="6524" spans="3:4">
      <c r="C6524" s="10"/>
      <c r="D6524" s="10"/>
    </row>
    <row r="6525" spans="3:4">
      <c r="C6525" s="10"/>
      <c r="D6525" s="10"/>
    </row>
    <row r="6526" spans="3:4">
      <c r="C6526" s="10"/>
      <c r="D6526" s="10"/>
    </row>
    <row r="6527" spans="3:4">
      <c r="C6527" s="10"/>
      <c r="D6527" s="10"/>
    </row>
    <row r="6528" spans="3:4">
      <c r="C6528" s="10"/>
      <c r="D6528" s="10"/>
    </row>
    <row r="6529" spans="3:4">
      <c r="C6529" s="10"/>
      <c r="D6529" s="10"/>
    </row>
    <row r="6530" spans="3:4">
      <c r="C6530" s="10"/>
      <c r="D6530" s="10"/>
    </row>
    <row r="6531" spans="3:4">
      <c r="C6531" s="10"/>
      <c r="D6531" s="10"/>
    </row>
    <row r="6532" spans="3:4">
      <c r="C6532" s="10"/>
      <c r="D6532" s="10"/>
    </row>
    <row r="6533" spans="3:4">
      <c r="C6533" s="10"/>
      <c r="D6533" s="10"/>
    </row>
    <row r="6534" spans="3:4">
      <c r="C6534" s="10"/>
      <c r="D6534" s="10"/>
    </row>
    <row r="6535" spans="3:4">
      <c r="C6535" s="10"/>
      <c r="D6535" s="10"/>
    </row>
    <row r="6536" spans="3:4">
      <c r="C6536" s="10"/>
      <c r="D6536" s="10"/>
    </row>
    <row r="6537" spans="3:4">
      <c r="C6537" s="10"/>
      <c r="D6537" s="10"/>
    </row>
    <row r="6538" spans="3:4">
      <c r="C6538" s="10"/>
      <c r="D6538" s="10"/>
    </row>
    <row r="6539" spans="3:4">
      <c r="C6539" s="10"/>
      <c r="D6539" s="10"/>
    </row>
    <row r="6540" spans="3:4">
      <c r="C6540" s="10"/>
      <c r="D6540" s="10"/>
    </row>
    <row r="6541" spans="3:4">
      <c r="C6541" s="10"/>
      <c r="D6541" s="10"/>
    </row>
    <row r="6542" spans="3:4">
      <c r="C6542" s="10"/>
      <c r="D6542" s="10"/>
    </row>
    <row r="6543" spans="3:4">
      <c r="C6543" s="10"/>
      <c r="D6543" s="10"/>
    </row>
    <row r="6544" spans="3:4">
      <c r="C6544" s="10"/>
      <c r="D6544" s="10"/>
    </row>
    <row r="6545" spans="3:4">
      <c r="C6545" s="10"/>
      <c r="D6545" s="10"/>
    </row>
    <row r="6546" spans="3:4">
      <c r="C6546" s="10"/>
      <c r="D6546" s="10"/>
    </row>
    <row r="6547" spans="3:4">
      <c r="C6547" s="10"/>
      <c r="D6547" s="10"/>
    </row>
    <row r="6548" spans="3:4">
      <c r="C6548" s="10"/>
      <c r="D6548" s="10"/>
    </row>
    <row r="6549" spans="3:4">
      <c r="C6549" s="10"/>
      <c r="D6549" s="10"/>
    </row>
    <row r="6550" spans="3:4">
      <c r="C6550" s="10"/>
      <c r="D6550" s="10"/>
    </row>
    <row r="6551" spans="3:4">
      <c r="C6551" s="10"/>
      <c r="D6551" s="10"/>
    </row>
    <row r="6552" spans="3:4">
      <c r="C6552" s="10"/>
      <c r="D6552" s="10"/>
    </row>
    <row r="6553" spans="3:4">
      <c r="C6553" s="10"/>
      <c r="D6553" s="10"/>
    </row>
    <row r="6554" spans="3:4">
      <c r="C6554" s="10"/>
      <c r="D6554" s="10"/>
    </row>
    <row r="6555" spans="3:4">
      <c r="C6555" s="10"/>
      <c r="D6555" s="10"/>
    </row>
    <row r="6556" spans="3:4">
      <c r="C6556" s="10"/>
      <c r="D6556" s="10"/>
    </row>
    <row r="6557" spans="3:4">
      <c r="C6557" s="10"/>
      <c r="D6557" s="10"/>
    </row>
    <row r="6558" spans="3:4">
      <c r="C6558" s="10"/>
      <c r="D6558" s="10"/>
    </row>
    <row r="6559" spans="3:4">
      <c r="C6559" s="10"/>
      <c r="D6559" s="10"/>
    </row>
    <row r="6560" spans="3:4">
      <c r="C6560" s="10"/>
      <c r="D6560" s="10"/>
    </row>
    <row r="6561" spans="3:4">
      <c r="C6561" s="10"/>
      <c r="D6561" s="10"/>
    </row>
    <row r="6562" spans="3:4">
      <c r="C6562" s="10"/>
      <c r="D6562" s="10"/>
    </row>
    <row r="6563" spans="3:4">
      <c r="C6563" s="10"/>
      <c r="D6563" s="10"/>
    </row>
    <row r="6564" spans="3:4">
      <c r="C6564" s="10"/>
      <c r="D6564" s="10"/>
    </row>
    <row r="6565" spans="3:4">
      <c r="C6565" s="10"/>
      <c r="D6565" s="10"/>
    </row>
    <row r="6566" spans="3:4">
      <c r="C6566" s="10"/>
      <c r="D6566" s="10"/>
    </row>
    <row r="6567" spans="3:4">
      <c r="C6567" s="10"/>
      <c r="D6567" s="10"/>
    </row>
    <row r="6568" spans="3:4">
      <c r="C6568" s="10"/>
      <c r="D6568" s="10"/>
    </row>
    <row r="6569" spans="3:4">
      <c r="C6569" s="10"/>
      <c r="D6569" s="10"/>
    </row>
    <row r="6570" spans="3:4">
      <c r="C6570" s="10"/>
      <c r="D6570" s="10"/>
    </row>
    <row r="6571" spans="3:4">
      <c r="C6571" s="10"/>
      <c r="D6571" s="10"/>
    </row>
    <row r="6572" spans="3:4">
      <c r="C6572" s="10"/>
      <c r="D6572" s="10"/>
    </row>
    <row r="6573" spans="3:4">
      <c r="C6573" s="10"/>
      <c r="D6573" s="10"/>
    </row>
    <row r="6574" spans="3:4">
      <c r="C6574" s="10"/>
      <c r="D6574" s="10"/>
    </row>
    <row r="6575" spans="3:4">
      <c r="C6575" s="10"/>
      <c r="D6575" s="10"/>
    </row>
    <row r="6576" spans="3:4">
      <c r="C6576" s="10"/>
      <c r="D6576" s="10"/>
    </row>
    <row r="6577" spans="3:4">
      <c r="C6577" s="10"/>
      <c r="D6577" s="10"/>
    </row>
    <row r="6578" spans="3:4">
      <c r="C6578" s="10"/>
      <c r="D6578" s="10"/>
    </row>
    <row r="6579" spans="3:4">
      <c r="C6579" s="10"/>
      <c r="D6579" s="10"/>
    </row>
    <row r="6580" spans="3:4">
      <c r="C6580" s="10"/>
      <c r="D6580" s="10"/>
    </row>
    <row r="6581" spans="3:4">
      <c r="C6581" s="10"/>
      <c r="D6581" s="10"/>
    </row>
    <row r="6582" spans="3:4">
      <c r="C6582" s="10"/>
      <c r="D6582" s="10"/>
    </row>
    <row r="6583" spans="3:4">
      <c r="C6583" s="10"/>
      <c r="D6583" s="10"/>
    </row>
    <row r="6584" spans="3:4">
      <c r="C6584" s="10"/>
      <c r="D6584" s="10"/>
    </row>
    <row r="6585" spans="3:4">
      <c r="C6585" s="10"/>
      <c r="D6585" s="10"/>
    </row>
    <row r="6586" spans="3:4">
      <c r="C6586" s="10"/>
      <c r="D6586" s="10"/>
    </row>
    <row r="6587" spans="3:4">
      <c r="C6587" s="10"/>
      <c r="D6587" s="10"/>
    </row>
    <row r="6588" spans="3:4">
      <c r="C6588" s="10"/>
      <c r="D6588" s="10"/>
    </row>
    <row r="6589" spans="3:4">
      <c r="C6589" s="10"/>
      <c r="D6589" s="10"/>
    </row>
    <row r="6590" spans="3:4">
      <c r="C6590" s="10"/>
      <c r="D6590" s="10"/>
    </row>
    <row r="6591" spans="3:4">
      <c r="C6591" s="10"/>
      <c r="D6591" s="10"/>
    </row>
    <row r="6592" spans="3:4">
      <c r="C6592" s="10"/>
      <c r="D6592" s="10"/>
    </row>
    <row r="6593" spans="3:4">
      <c r="C6593" s="10"/>
      <c r="D6593" s="10"/>
    </row>
    <row r="6594" spans="3:4">
      <c r="C6594" s="10"/>
      <c r="D6594" s="10"/>
    </row>
    <row r="6595" spans="3:4">
      <c r="C6595" s="10"/>
      <c r="D6595" s="10"/>
    </row>
    <row r="6596" spans="3:4">
      <c r="C6596" s="10"/>
      <c r="D6596" s="10"/>
    </row>
    <row r="6597" spans="3:4">
      <c r="C6597" s="10"/>
      <c r="D6597" s="10"/>
    </row>
    <row r="6598" spans="3:4">
      <c r="C6598" s="10"/>
      <c r="D6598" s="10"/>
    </row>
    <row r="6599" spans="3:4">
      <c r="C6599" s="10"/>
      <c r="D6599" s="10"/>
    </row>
    <row r="6600" spans="3:4">
      <c r="C6600" s="10"/>
      <c r="D6600" s="10"/>
    </row>
    <row r="6601" spans="3:4">
      <c r="C6601" s="10"/>
      <c r="D6601" s="10"/>
    </row>
    <row r="6602" spans="3:4">
      <c r="C6602" s="10"/>
      <c r="D6602" s="10"/>
    </row>
    <row r="6603" spans="3:4">
      <c r="C6603" s="10"/>
      <c r="D6603" s="10"/>
    </row>
    <row r="6604" spans="3:4">
      <c r="C6604" s="10"/>
      <c r="D6604" s="10"/>
    </row>
    <row r="6605" spans="3:4">
      <c r="C6605" s="10"/>
      <c r="D6605" s="10"/>
    </row>
    <row r="6606" spans="3:4">
      <c r="C6606" s="10"/>
      <c r="D6606" s="10"/>
    </row>
    <row r="6607" spans="3:4">
      <c r="C6607" s="10"/>
      <c r="D6607" s="10"/>
    </row>
    <row r="6608" spans="3:4">
      <c r="C6608" s="10"/>
      <c r="D6608" s="10"/>
    </row>
    <row r="6609" spans="3:4">
      <c r="C6609" s="10"/>
      <c r="D6609" s="10"/>
    </row>
    <row r="6610" spans="3:4">
      <c r="C6610" s="10"/>
      <c r="D6610" s="10"/>
    </row>
    <row r="6611" spans="3:4">
      <c r="C6611" s="10"/>
      <c r="D6611" s="10"/>
    </row>
    <row r="6612" spans="3:4">
      <c r="C6612" s="10"/>
      <c r="D6612" s="10"/>
    </row>
    <row r="6613" spans="3:4">
      <c r="C6613" s="10"/>
      <c r="D6613" s="10"/>
    </row>
    <row r="6614" spans="3:4">
      <c r="C6614" s="10"/>
      <c r="D6614" s="10"/>
    </row>
    <row r="6615" spans="3:4">
      <c r="C6615" s="10"/>
      <c r="D6615" s="10"/>
    </row>
    <row r="6616" spans="3:4">
      <c r="C6616" s="10"/>
      <c r="D6616" s="10"/>
    </row>
    <row r="6617" spans="3:4">
      <c r="C6617" s="10"/>
      <c r="D6617" s="10"/>
    </row>
    <row r="6618" spans="3:4">
      <c r="C6618" s="10"/>
      <c r="D6618" s="10"/>
    </row>
    <row r="6619" spans="3:4">
      <c r="C6619" s="10"/>
      <c r="D6619" s="10"/>
    </row>
    <row r="6620" spans="3:4">
      <c r="C6620" s="10"/>
      <c r="D6620" s="10"/>
    </row>
    <row r="6621" spans="3:4">
      <c r="C6621" s="10"/>
      <c r="D6621" s="10"/>
    </row>
    <row r="6622" spans="3:4">
      <c r="C6622" s="10"/>
      <c r="D6622" s="10"/>
    </row>
    <row r="6623" spans="3:4">
      <c r="C6623" s="10"/>
      <c r="D6623" s="10"/>
    </row>
    <row r="6624" spans="3:4">
      <c r="C6624" s="10"/>
      <c r="D6624" s="10"/>
    </row>
    <row r="6625" spans="3:4">
      <c r="C6625" s="10"/>
      <c r="D6625" s="10"/>
    </row>
    <row r="6626" spans="3:4">
      <c r="C6626" s="10"/>
      <c r="D6626" s="10"/>
    </row>
    <row r="6627" spans="3:4">
      <c r="C6627" s="10"/>
      <c r="D6627" s="10"/>
    </row>
    <row r="6628" spans="3:4">
      <c r="C6628" s="10"/>
      <c r="D6628" s="10"/>
    </row>
    <row r="6629" spans="3:4">
      <c r="C6629" s="10"/>
      <c r="D6629" s="10"/>
    </row>
    <row r="6630" spans="3:4">
      <c r="C6630" s="10"/>
      <c r="D6630" s="10"/>
    </row>
    <row r="6631" spans="3:4">
      <c r="C6631" s="10"/>
      <c r="D6631" s="10"/>
    </row>
    <row r="6632" spans="3:4">
      <c r="C6632" s="10"/>
      <c r="D6632" s="10"/>
    </row>
    <row r="6633" spans="3:4">
      <c r="C6633" s="10"/>
      <c r="D6633" s="10"/>
    </row>
    <row r="6634" spans="3:4">
      <c r="C6634" s="10"/>
      <c r="D6634" s="10"/>
    </row>
    <row r="6635" spans="3:4">
      <c r="C6635" s="10"/>
      <c r="D6635" s="10"/>
    </row>
    <row r="6636" spans="3:4">
      <c r="C6636" s="10"/>
      <c r="D6636" s="10"/>
    </row>
    <row r="6637" spans="3:4">
      <c r="C6637" s="10"/>
      <c r="D6637" s="10"/>
    </row>
    <row r="6638" spans="3:4">
      <c r="C6638" s="10"/>
      <c r="D6638" s="10"/>
    </row>
    <row r="6639" spans="3:4">
      <c r="C6639" s="10"/>
      <c r="D6639" s="10"/>
    </row>
    <row r="6640" spans="3:4">
      <c r="C6640" s="10"/>
      <c r="D6640" s="10"/>
    </row>
    <row r="6641" spans="3:4">
      <c r="C6641" s="10"/>
      <c r="D6641" s="10"/>
    </row>
    <row r="6642" spans="3:4">
      <c r="C6642" s="10"/>
      <c r="D6642" s="10"/>
    </row>
    <row r="6643" spans="3:4">
      <c r="C6643" s="10"/>
      <c r="D6643" s="10"/>
    </row>
    <row r="6644" spans="3:4">
      <c r="C6644" s="10"/>
      <c r="D6644" s="10"/>
    </row>
    <row r="6645" spans="3:4">
      <c r="C6645" s="10"/>
      <c r="D6645" s="10"/>
    </row>
    <row r="6646" spans="3:4">
      <c r="C6646" s="10"/>
      <c r="D6646" s="10"/>
    </row>
    <row r="6647" spans="3:4">
      <c r="C6647" s="10"/>
      <c r="D6647" s="10"/>
    </row>
    <row r="6648" spans="3:4">
      <c r="C6648" s="10"/>
      <c r="D6648" s="10"/>
    </row>
    <row r="6649" spans="3:4">
      <c r="C6649" s="10"/>
      <c r="D6649" s="10"/>
    </row>
    <row r="6650" spans="3:4">
      <c r="C6650" s="10"/>
      <c r="D6650" s="10"/>
    </row>
    <row r="6651" spans="3:4">
      <c r="C6651" s="10"/>
      <c r="D6651" s="10"/>
    </row>
    <row r="6652" spans="3:4">
      <c r="C6652" s="10"/>
      <c r="D6652" s="10"/>
    </row>
    <row r="6653" spans="3:4">
      <c r="C6653" s="10"/>
      <c r="D6653" s="10"/>
    </row>
    <row r="6654" spans="3:4">
      <c r="C6654" s="10"/>
      <c r="D6654" s="10"/>
    </row>
    <row r="6655" spans="3:4">
      <c r="C6655" s="10"/>
      <c r="D6655" s="10"/>
    </row>
    <row r="6656" spans="3:4">
      <c r="C6656" s="10"/>
      <c r="D6656" s="10"/>
    </row>
    <row r="6657" spans="3:4">
      <c r="C6657" s="10"/>
      <c r="D6657" s="10"/>
    </row>
    <row r="6658" spans="3:4">
      <c r="C6658" s="10"/>
      <c r="D6658" s="10"/>
    </row>
    <row r="6659" spans="3:4">
      <c r="C6659" s="10"/>
      <c r="D6659" s="10"/>
    </row>
    <row r="6660" spans="3:4">
      <c r="C6660" s="10"/>
      <c r="D6660" s="10"/>
    </row>
    <row r="6661" spans="3:4">
      <c r="C6661" s="10"/>
      <c r="D6661" s="10"/>
    </row>
    <row r="6662" spans="3:4">
      <c r="C6662" s="10"/>
      <c r="D6662" s="10"/>
    </row>
    <row r="6663" spans="3:4">
      <c r="C6663" s="10"/>
      <c r="D6663" s="10"/>
    </row>
    <row r="6664" spans="3:4">
      <c r="C6664" s="10"/>
      <c r="D6664" s="10"/>
    </row>
    <row r="6665" spans="3:4">
      <c r="C6665" s="10"/>
      <c r="D6665" s="10"/>
    </row>
    <row r="6666" spans="3:4">
      <c r="C6666" s="10"/>
      <c r="D6666" s="10"/>
    </row>
    <row r="6667" spans="3:4">
      <c r="C6667" s="10"/>
      <c r="D6667" s="10"/>
    </row>
    <row r="6668" spans="3:4">
      <c r="C6668" s="10"/>
      <c r="D6668" s="10"/>
    </row>
    <row r="6669" spans="3:4">
      <c r="C6669" s="10"/>
      <c r="D6669" s="10"/>
    </row>
    <row r="6670" spans="3:4">
      <c r="C6670" s="10"/>
      <c r="D6670" s="10"/>
    </row>
    <row r="6671" spans="3:4">
      <c r="C6671" s="10"/>
      <c r="D6671" s="10"/>
    </row>
    <row r="6672" spans="3:4">
      <c r="C6672" s="10"/>
      <c r="D6672" s="10"/>
    </row>
    <row r="6673" spans="3:4">
      <c r="C6673" s="10"/>
      <c r="D6673" s="10"/>
    </row>
    <row r="6674" spans="3:4">
      <c r="C6674" s="10"/>
      <c r="D6674" s="10"/>
    </row>
    <row r="6675" spans="3:4">
      <c r="C6675" s="10"/>
      <c r="D6675" s="10"/>
    </row>
    <row r="6676" spans="3:4">
      <c r="C6676" s="10"/>
      <c r="D6676" s="10"/>
    </row>
    <row r="6677" spans="3:4">
      <c r="C6677" s="10"/>
      <c r="D6677" s="10"/>
    </row>
    <row r="6678" spans="3:4">
      <c r="C6678" s="10"/>
      <c r="D6678" s="10"/>
    </row>
    <row r="6679" spans="3:4">
      <c r="C6679" s="10"/>
      <c r="D6679" s="10"/>
    </row>
    <row r="6680" spans="3:4">
      <c r="C6680" s="10"/>
      <c r="D6680" s="10"/>
    </row>
    <row r="6681" spans="3:4">
      <c r="C6681" s="10"/>
      <c r="D6681" s="10"/>
    </row>
    <row r="6682" spans="3:4">
      <c r="C6682" s="10"/>
      <c r="D6682" s="10"/>
    </row>
    <row r="6683" spans="3:4">
      <c r="C6683" s="10"/>
      <c r="D6683" s="10"/>
    </row>
    <row r="6684" spans="3:4">
      <c r="C6684" s="10"/>
      <c r="D6684" s="10"/>
    </row>
    <row r="6685" spans="3:4">
      <c r="C6685" s="10"/>
      <c r="D6685" s="10"/>
    </row>
    <row r="6686" spans="3:4">
      <c r="C6686" s="10"/>
      <c r="D6686" s="10"/>
    </row>
    <row r="6687" spans="3:4">
      <c r="C6687" s="10"/>
      <c r="D6687" s="10"/>
    </row>
    <row r="6688" spans="3:4">
      <c r="C6688" s="10"/>
      <c r="D6688" s="10"/>
    </row>
    <row r="6689" spans="3:4">
      <c r="C6689" s="10"/>
      <c r="D6689" s="10"/>
    </row>
    <row r="6690" spans="3:4">
      <c r="C6690" s="10"/>
      <c r="D6690" s="10"/>
    </row>
    <row r="6691" spans="3:4">
      <c r="C6691" s="10"/>
      <c r="D6691" s="10"/>
    </row>
    <row r="6692" spans="3:4">
      <c r="C6692" s="10"/>
      <c r="D6692" s="10"/>
    </row>
    <row r="6693" spans="3:4">
      <c r="C6693" s="10"/>
      <c r="D6693" s="10"/>
    </row>
    <row r="6694" spans="3:4">
      <c r="C6694" s="10"/>
      <c r="D6694" s="10"/>
    </row>
    <row r="6695" spans="3:4">
      <c r="C6695" s="10"/>
      <c r="D6695" s="10"/>
    </row>
    <row r="6696" spans="3:4">
      <c r="C6696" s="10"/>
      <c r="D6696" s="10"/>
    </row>
    <row r="6697" spans="3:4">
      <c r="C6697" s="10"/>
      <c r="D6697" s="10"/>
    </row>
    <row r="6698" spans="3:4">
      <c r="C6698" s="10"/>
      <c r="D6698" s="10"/>
    </row>
    <row r="6699" spans="3:4">
      <c r="C6699" s="10"/>
      <c r="D6699" s="10"/>
    </row>
    <row r="6700" spans="3:4">
      <c r="C6700" s="10"/>
      <c r="D6700" s="10"/>
    </row>
    <row r="6701" spans="3:4">
      <c r="C6701" s="10"/>
      <c r="D6701" s="10"/>
    </row>
    <row r="6702" spans="3:4">
      <c r="C6702" s="10"/>
      <c r="D6702" s="10"/>
    </row>
    <row r="6703" spans="3:4">
      <c r="C6703" s="10"/>
      <c r="D6703" s="10"/>
    </row>
    <row r="6704" spans="3:4">
      <c r="C6704" s="10"/>
      <c r="D6704" s="10"/>
    </row>
    <row r="6705" spans="3:4">
      <c r="C6705" s="10"/>
      <c r="D6705" s="10"/>
    </row>
    <row r="6706" spans="3:4">
      <c r="C6706" s="10"/>
      <c r="D6706" s="10"/>
    </row>
    <row r="6707" spans="3:4">
      <c r="C6707" s="10"/>
      <c r="D6707" s="10"/>
    </row>
    <row r="6708" spans="3:4">
      <c r="C6708" s="10"/>
      <c r="D6708" s="10"/>
    </row>
    <row r="6709" spans="3:4">
      <c r="C6709" s="10"/>
      <c r="D6709" s="10"/>
    </row>
    <row r="6710" spans="3:4">
      <c r="C6710" s="10"/>
      <c r="D6710" s="10"/>
    </row>
    <row r="6711" spans="3:4">
      <c r="C6711" s="10"/>
      <c r="D6711" s="10"/>
    </row>
    <row r="6712" spans="3:4">
      <c r="C6712" s="10"/>
      <c r="D6712" s="10"/>
    </row>
    <row r="6713" spans="3:4">
      <c r="C6713" s="10"/>
      <c r="D6713" s="10"/>
    </row>
    <row r="6714" spans="3:4">
      <c r="C6714" s="10"/>
      <c r="D6714" s="10"/>
    </row>
    <row r="6715" spans="3:4">
      <c r="C6715" s="10"/>
      <c r="D6715" s="10"/>
    </row>
    <row r="6716" spans="3:4">
      <c r="C6716" s="10"/>
      <c r="D6716" s="10"/>
    </row>
    <row r="6717" spans="3:4">
      <c r="C6717" s="10"/>
      <c r="D6717" s="10"/>
    </row>
    <row r="6718" spans="3:4">
      <c r="C6718" s="10"/>
      <c r="D6718" s="10"/>
    </row>
    <row r="6719" spans="3:4">
      <c r="C6719" s="10"/>
      <c r="D6719" s="10"/>
    </row>
    <row r="6720" spans="3:4">
      <c r="C6720" s="10"/>
      <c r="D6720" s="10"/>
    </row>
    <row r="6721" spans="3:4">
      <c r="C6721" s="10"/>
      <c r="D6721" s="10"/>
    </row>
    <row r="6722" spans="3:4">
      <c r="C6722" s="10"/>
      <c r="D6722" s="10"/>
    </row>
    <row r="6723" spans="3:4">
      <c r="C6723" s="10"/>
      <c r="D6723" s="10"/>
    </row>
    <row r="6724" spans="3:4">
      <c r="C6724" s="10"/>
      <c r="D6724" s="10"/>
    </row>
    <row r="6725" spans="3:4">
      <c r="C6725" s="10"/>
      <c r="D6725" s="10"/>
    </row>
    <row r="6726" spans="3:4">
      <c r="C6726" s="10"/>
      <c r="D6726" s="10"/>
    </row>
    <row r="6727" spans="3:4">
      <c r="C6727" s="10"/>
      <c r="D6727" s="10"/>
    </row>
    <row r="6728" spans="3:4">
      <c r="C6728" s="10"/>
      <c r="D6728" s="10"/>
    </row>
    <row r="6729" spans="3:4">
      <c r="C6729" s="10"/>
      <c r="D6729" s="10"/>
    </row>
    <row r="6730" spans="3:4">
      <c r="C6730" s="10"/>
      <c r="D6730" s="10"/>
    </row>
    <row r="6731" spans="3:4">
      <c r="C6731" s="10"/>
      <c r="D6731" s="10"/>
    </row>
    <row r="6732" spans="3:4">
      <c r="C6732" s="10"/>
      <c r="D6732" s="10"/>
    </row>
    <row r="6733" spans="3:4">
      <c r="C6733" s="10"/>
      <c r="D6733" s="10"/>
    </row>
    <row r="6734" spans="3:4">
      <c r="C6734" s="10"/>
      <c r="D6734" s="10"/>
    </row>
    <row r="6735" spans="3:4">
      <c r="C6735" s="10"/>
      <c r="D6735" s="10"/>
    </row>
    <row r="6736" spans="3:4">
      <c r="C6736" s="10"/>
      <c r="D6736" s="10"/>
    </row>
    <row r="6737" spans="3:4">
      <c r="C6737" s="10"/>
      <c r="D6737" s="10"/>
    </row>
    <row r="6738" spans="3:4">
      <c r="C6738" s="10"/>
      <c r="D6738" s="10"/>
    </row>
    <row r="6739" spans="3:4">
      <c r="C6739" s="10"/>
      <c r="D6739" s="10"/>
    </row>
    <row r="6740" spans="3:4">
      <c r="C6740" s="10"/>
      <c r="D6740" s="10"/>
    </row>
    <row r="6741" spans="3:4">
      <c r="C6741" s="10"/>
      <c r="D6741" s="10"/>
    </row>
    <row r="6742" spans="3:4">
      <c r="C6742" s="10"/>
      <c r="D6742" s="10"/>
    </row>
    <row r="6743" spans="3:4">
      <c r="C6743" s="10"/>
      <c r="D6743" s="10"/>
    </row>
    <row r="6744" spans="3:4">
      <c r="C6744" s="10"/>
      <c r="D6744" s="10"/>
    </row>
    <row r="6745" spans="3:4">
      <c r="C6745" s="10"/>
      <c r="D6745" s="10"/>
    </row>
    <row r="6746" spans="3:4">
      <c r="C6746" s="10"/>
      <c r="D6746" s="10"/>
    </row>
    <row r="6747" spans="3:4">
      <c r="C6747" s="10"/>
      <c r="D6747" s="10"/>
    </row>
    <row r="6748" spans="3:4">
      <c r="C6748" s="10"/>
      <c r="D6748" s="10"/>
    </row>
    <row r="6749" spans="3:4">
      <c r="C6749" s="10"/>
      <c r="D6749" s="10"/>
    </row>
    <row r="6750" spans="3:4">
      <c r="C6750" s="10"/>
      <c r="D6750" s="10"/>
    </row>
    <row r="6751" spans="3:4">
      <c r="C6751" s="10"/>
      <c r="D6751" s="10"/>
    </row>
    <row r="6752" spans="3:4">
      <c r="C6752" s="10"/>
      <c r="D6752" s="10"/>
    </row>
    <row r="6753" spans="3:4">
      <c r="C6753" s="10"/>
      <c r="D6753" s="10"/>
    </row>
    <row r="6754" spans="3:4">
      <c r="C6754" s="10"/>
      <c r="D6754" s="10"/>
    </row>
    <row r="6755" spans="3:4">
      <c r="C6755" s="10"/>
      <c r="D6755" s="10"/>
    </row>
    <row r="6756" spans="3:4">
      <c r="C6756" s="10"/>
      <c r="D6756" s="10"/>
    </row>
    <row r="6757" spans="3:4">
      <c r="C6757" s="10"/>
      <c r="D6757" s="10"/>
    </row>
    <row r="6758" spans="3:4">
      <c r="C6758" s="10"/>
      <c r="D6758" s="10"/>
    </row>
    <row r="6759" spans="3:4">
      <c r="C6759" s="10"/>
      <c r="D6759" s="10"/>
    </row>
    <row r="6760" spans="3:4">
      <c r="C6760" s="10"/>
      <c r="D6760" s="10"/>
    </row>
    <row r="6761" spans="3:4">
      <c r="C6761" s="10"/>
      <c r="D6761" s="10"/>
    </row>
    <row r="6762" spans="3:4">
      <c r="C6762" s="10"/>
      <c r="D6762" s="10"/>
    </row>
    <row r="6763" spans="3:4">
      <c r="C6763" s="10"/>
      <c r="D6763" s="10"/>
    </row>
    <row r="6764" spans="3:4">
      <c r="C6764" s="10"/>
      <c r="D6764" s="10"/>
    </row>
    <row r="6765" spans="3:4">
      <c r="C6765" s="10"/>
      <c r="D6765" s="10"/>
    </row>
    <row r="6766" spans="3:4">
      <c r="C6766" s="10"/>
      <c r="D6766" s="10"/>
    </row>
    <row r="6767" spans="3:4">
      <c r="C6767" s="10"/>
      <c r="D6767" s="10"/>
    </row>
    <row r="6768" spans="3:4">
      <c r="C6768" s="10"/>
      <c r="D6768" s="10"/>
    </row>
    <row r="6769" spans="3:4">
      <c r="C6769" s="10"/>
      <c r="D6769" s="10"/>
    </row>
    <row r="6770" spans="3:4">
      <c r="C6770" s="10"/>
      <c r="D6770" s="10"/>
    </row>
    <row r="6771" spans="3:4">
      <c r="C6771" s="10"/>
      <c r="D6771" s="10"/>
    </row>
    <row r="6772" spans="3:4">
      <c r="C6772" s="10"/>
      <c r="D6772" s="10"/>
    </row>
    <row r="6773" spans="3:4">
      <c r="C6773" s="10"/>
      <c r="D6773" s="10"/>
    </row>
    <row r="6774" spans="3:4">
      <c r="C6774" s="10"/>
      <c r="D6774" s="10"/>
    </row>
    <row r="6775" spans="3:4">
      <c r="C6775" s="10"/>
      <c r="D6775" s="10"/>
    </row>
    <row r="6776" spans="3:4">
      <c r="C6776" s="10"/>
      <c r="D6776" s="10"/>
    </row>
    <row r="6777" spans="3:4">
      <c r="C6777" s="10"/>
      <c r="D6777" s="10"/>
    </row>
    <row r="6778" spans="3:4">
      <c r="C6778" s="10"/>
      <c r="D6778" s="10"/>
    </row>
    <row r="6779" spans="3:4">
      <c r="C6779" s="10"/>
      <c r="D6779" s="10"/>
    </row>
    <row r="6780" spans="3:4">
      <c r="C6780" s="10"/>
      <c r="D6780" s="10"/>
    </row>
    <row r="6781" spans="3:4">
      <c r="C6781" s="10"/>
      <c r="D6781" s="10"/>
    </row>
    <row r="6782" spans="3:4">
      <c r="C6782" s="10"/>
      <c r="D6782" s="10"/>
    </row>
    <row r="6783" spans="3:4">
      <c r="C6783" s="10"/>
      <c r="D6783" s="10"/>
    </row>
    <row r="6784" spans="3:4">
      <c r="C6784" s="10"/>
      <c r="D6784" s="10"/>
    </row>
    <row r="6785" spans="3:4">
      <c r="C6785" s="10"/>
      <c r="D6785" s="10"/>
    </row>
    <row r="6786" spans="3:4">
      <c r="C6786" s="10"/>
      <c r="D6786" s="10"/>
    </row>
    <row r="6787" spans="3:4">
      <c r="C6787" s="10"/>
      <c r="D6787" s="10"/>
    </row>
    <row r="6788" spans="3:4">
      <c r="C6788" s="10"/>
      <c r="D6788" s="10"/>
    </row>
    <row r="6789" spans="3:4">
      <c r="C6789" s="10"/>
      <c r="D6789" s="10"/>
    </row>
    <row r="6790" spans="3:4">
      <c r="C6790" s="10"/>
      <c r="D6790" s="10"/>
    </row>
    <row r="6791" spans="3:4">
      <c r="C6791" s="10"/>
      <c r="D6791" s="10"/>
    </row>
    <row r="6792" spans="3:4">
      <c r="C6792" s="10"/>
      <c r="D6792" s="10"/>
    </row>
    <row r="6793" spans="3:4">
      <c r="C6793" s="10"/>
      <c r="D6793" s="10"/>
    </row>
    <row r="6794" spans="3:4">
      <c r="C6794" s="10"/>
      <c r="D6794" s="10"/>
    </row>
    <row r="6795" spans="3:4">
      <c r="C6795" s="10"/>
      <c r="D6795" s="10"/>
    </row>
    <row r="6796" spans="3:4">
      <c r="C6796" s="10"/>
      <c r="D6796" s="10"/>
    </row>
    <row r="6797" spans="3:4">
      <c r="C6797" s="10"/>
      <c r="D6797" s="10"/>
    </row>
    <row r="6798" spans="3:4">
      <c r="C6798" s="10"/>
      <c r="D6798" s="10"/>
    </row>
    <row r="6799" spans="3:4">
      <c r="C6799" s="10"/>
      <c r="D6799" s="10"/>
    </row>
    <row r="6800" spans="3:4">
      <c r="C6800" s="10"/>
      <c r="D6800" s="10"/>
    </row>
    <row r="6801" spans="3:4">
      <c r="C6801" s="10"/>
      <c r="D6801" s="10"/>
    </row>
    <row r="6802" spans="3:4">
      <c r="C6802" s="10"/>
      <c r="D6802" s="10"/>
    </row>
    <row r="6803" spans="3:4">
      <c r="C6803" s="10"/>
      <c r="D6803" s="10"/>
    </row>
    <row r="6804" spans="3:4">
      <c r="C6804" s="10"/>
      <c r="D6804" s="10"/>
    </row>
    <row r="6805" spans="3:4">
      <c r="C6805" s="10"/>
      <c r="D6805" s="10"/>
    </row>
    <row r="6806" spans="3:4">
      <c r="C6806" s="10"/>
      <c r="D6806" s="10"/>
    </row>
    <row r="6807" spans="3:4">
      <c r="C6807" s="10"/>
      <c r="D6807" s="10"/>
    </row>
    <row r="6808" spans="3:4">
      <c r="C6808" s="10"/>
      <c r="D6808" s="10"/>
    </row>
    <row r="6809" spans="3:4">
      <c r="C6809" s="10"/>
      <c r="D6809" s="10"/>
    </row>
    <row r="6810" spans="3:4">
      <c r="C6810" s="10"/>
      <c r="D6810" s="10"/>
    </row>
    <row r="6811" spans="3:4">
      <c r="C6811" s="10"/>
      <c r="D6811" s="10"/>
    </row>
    <row r="6812" spans="3:4">
      <c r="C6812" s="10"/>
      <c r="D6812" s="10"/>
    </row>
    <row r="6813" spans="3:4">
      <c r="C6813" s="10"/>
      <c r="D6813" s="10"/>
    </row>
    <row r="6814" spans="3:4">
      <c r="C6814" s="10"/>
      <c r="D6814" s="10"/>
    </row>
    <row r="6815" spans="3:4">
      <c r="C6815" s="10"/>
      <c r="D6815" s="10"/>
    </row>
    <row r="6816" spans="3:4">
      <c r="C6816" s="10"/>
      <c r="D6816" s="10"/>
    </row>
    <row r="6817" spans="3:4">
      <c r="C6817" s="10"/>
      <c r="D6817" s="10"/>
    </row>
    <row r="6818" spans="3:4">
      <c r="C6818" s="10"/>
      <c r="D6818" s="10"/>
    </row>
    <row r="6819" spans="3:4">
      <c r="C6819" s="10"/>
      <c r="D6819" s="10"/>
    </row>
    <row r="6820" spans="3:4">
      <c r="C6820" s="10"/>
      <c r="D6820" s="10"/>
    </row>
    <row r="6821" spans="3:4">
      <c r="C6821" s="10"/>
      <c r="D6821" s="10"/>
    </row>
    <row r="6822" spans="3:4">
      <c r="C6822" s="10"/>
      <c r="D6822" s="10"/>
    </row>
    <row r="6823" spans="3:4">
      <c r="C6823" s="10"/>
      <c r="D6823" s="10"/>
    </row>
    <row r="6824" spans="3:4">
      <c r="C6824" s="10"/>
      <c r="D6824" s="10"/>
    </row>
    <row r="6825" spans="3:4">
      <c r="C6825" s="10"/>
      <c r="D6825" s="10"/>
    </row>
    <row r="6826" spans="3:4">
      <c r="C6826" s="10"/>
      <c r="D6826" s="10"/>
    </row>
    <row r="6827" spans="3:4">
      <c r="C6827" s="10"/>
      <c r="D6827" s="10"/>
    </row>
    <row r="6828" spans="3:4">
      <c r="C6828" s="10"/>
      <c r="D6828" s="10"/>
    </row>
    <row r="6829" spans="3:4">
      <c r="C6829" s="10"/>
      <c r="D6829" s="10"/>
    </row>
    <row r="6830" spans="3:4">
      <c r="C6830" s="10"/>
      <c r="D6830" s="10"/>
    </row>
    <row r="6831" spans="3:4">
      <c r="C6831" s="10"/>
      <c r="D6831" s="10"/>
    </row>
    <row r="6832" spans="3:4">
      <c r="C6832" s="10"/>
      <c r="D6832" s="10"/>
    </row>
    <row r="6833" spans="3:4">
      <c r="C6833" s="10"/>
      <c r="D6833" s="10"/>
    </row>
    <row r="6834" spans="3:4">
      <c r="C6834" s="10"/>
      <c r="D6834" s="10"/>
    </row>
    <row r="6835" spans="3:4">
      <c r="C6835" s="10"/>
      <c r="D6835" s="10"/>
    </row>
    <row r="6836" spans="3:4">
      <c r="C6836" s="10"/>
      <c r="D6836" s="10"/>
    </row>
    <row r="6837" spans="3:4">
      <c r="C6837" s="10"/>
      <c r="D6837" s="10"/>
    </row>
    <row r="6838" spans="3:4">
      <c r="C6838" s="10"/>
      <c r="D6838" s="10"/>
    </row>
    <row r="6839" spans="3:4">
      <c r="C6839" s="10"/>
      <c r="D6839" s="10"/>
    </row>
    <row r="6840" spans="3:4">
      <c r="C6840" s="10"/>
      <c r="D6840" s="10"/>
    </row>
    <row r="6841" spans="3:4">
      <c r="C6841" s="10"/>
      <c r="D6841" s="10"/>
    </row>
    <row r="6842" spans="3:4">
      <c r="C6842" s="10"/>
      <c r="D6842" s="10"/>
    </row>
    <row r="6843" spans="3:4">
      <c r="C6843" s="10"/>
      <c r="D6843" s="10"/>
    </row>
    <row r="6844" spans="3:4">
      <c r="C6844" s="10"/>
      <c r="D6844" s="10"/>
    </row>
    <row r="6845" spans="3:4">
      <c r="C6845" s="10"/>
      <c r="D6845" s="10"/>
    </row>
    <row r="6846" spans="3:4">
      <c r="C6846" s="10"/>
      <c r="D6846" s="10"/>
    </row>
    <row r="6847" spans="3:4">
      <c r="C6847" s="10"/>
      <c r="D6847" s="10"/>
    </row>
    <row r="6848" spans="3:4">
      <c r="C6848" s="10"/>
      <c r="D6848" s="10"/>
    </row>
    <row r="6849" spans="3:4">
      <c r="C6849" s="10"/>
      <c r="D6849" s="10"/>
    </row>
    <row r="6850" spans="3:4">
      <c r="C6850" s="10"/>
      <c r="D6850" s="10"/>
    </row>
    <row r="6851" spans="3:4">
      <c r="C6851" s="10"/>
      <c r="D6851" s="10"/>
    </row>
    <row r="6852" spans="3:4">
      <c r="C6852" s="10"/>
      <c r="D6852" s="10"/>
    </row>
    <row r="6853" spans="3:4">
      <c r="C6853" s="10"/>
      <c r="D6853" s="10"/>
    </row>
    <row r="6854" spans="3:4">
      <c r="C6854" s="10"/>
      <c r="D6854" s="10"/>
    </row>
    <row r="6855" spans="3:4">
      <c r="C6855" s="10"/>
      <c r="D6855" s="10"/>
    </row>
    <row r="6856" spans="3:4">
      <c r="C6856" s="10"/>
      <c r="D6856" s="10"/>
    </row>
    <row r="6857" spans="3:4">
      <c r="C6857" s="10"/>
      <c r="D6857" s="10"/>
    </row>
    <row r="6858" spans="3:4">
      <c r="C6858" s="10"/>
      <c r="D6858" s="10"/>
    </row>
    <row r="6859" spans="3:4">
      <c r="C6859" s="10"/>
      <c r="D6859" s="10"/>
    </row>
    <row r="6860" spans="3:4">
      <c r="C6860" s="10"/>
      <c r="D6860" s="10"/>
    </row>
    <row r="6861" spans="3:4">
      <c r="C6861" s="10"/>
      <c r="D6861" s="10"/>
    </row>
    <row r="6862" spans="3:4">
      <c r="C6862" s="10"/>
      <c r="D6862" s="10"/>
    </row>
    <row r="6863" spans="3:4">
      <c r="C6863" s="10"/>
      <c r="D6863" s="10"/>
    </row>
    <row r="6864" spans="3:4">
      <c r="C6864" s="10"/>
      <c r="D6864" s="10"/>
    </row>
    <row r="6865" spans="3:4">
      <c r="C6865" s="10"/>
      <c r="D6865" s="10"/>
    </row>
    <row r="6866" spans="3:4">
      <c r="C6866" s="10"/>
      <c r="D6866" s="10"/>
    </row>
    <row r="6867" spans="3:4">
      <c r="C6867" s="10"/>
      <c r="D6867" s="10"/>
    </row>
    <row r="6868" spans="3:4">
      <c r="C6868" s="10"/>
      <c r="D6868" s="10"/>
    </row>
    <row r="6869" spans="3:4">
      <c r="C6869" s="10"/>
      <c r="D6869" s="10"/>
    </row>
    <row r="6870" spans="3:4">
      <c r="C6870" s="10"/>
      <c r="D6870" s="10"/>
    </row>
    <row r="6871" spans="3:4">
      <c r="C6871" s="10"/>
      <c r="D6871" s="10"/>
    </row>
    <row r="6872" spans="3:4">
      <c r="C6872" s="10"/>
      <c r="D6872" s="10"/>
    </row>
    <row r="6873" spans="3:4">
      <c r="C6873" s="10"/>
      <c r="D6873" s="10"/>
    </row>
    <row r="6874" spans="3:4">
      <c r="C6874" s="10"/>
      <c r="D6874" s="10"/>
    </row>
    <row r="6875" spans="3:4">
      <c r="C6875" s="10"/>
      <c r="D6875" s="10"/>
    </row>
    <row r="6876" spans="3:4">
      <c r="C6876" s="10"/>
      <c r="D6876" s="10"/>
    </row>
    <row r="6877" spans="3:4">
      <c r="C6877" s="10"/>
      <c r="D6877" s="10"/>
    </row>
    <row r="6878" spans="3:4">
      <c r="C6878" s="10"/>
      <c r="D6878" s="10"/>
    </row>
    <row r="6879" spans="3:4">
      <c r="C6879" s="10"/>
      <c r="D6879" s="10"/>
    </row>
    <row r="6880" spans="3:4">
      <c r="C6880" s="10"/>
      <c r="D6880" s="10"/>
    </row>
    <row r="6881" spans="3:4">
      <c r="C6881" s="10"/>
      <c r="D6881" s="10"/>
    </row>
    <row r="6882" spans="3:4">
      <c r="C6882" s="10"/>
      <c r="D6882" s="10"/>
    </row>
    <row r="6883" spans="3:4">
      <c r="C6883" s="10"/>
      <c r="D6883" s="10"/>
    </row>
    <row r="6884" spans="3:4">
      <c r="C6884" s="10"/>
      <c r="D6884" s="10"/>
    </row>
    <row r="6885" spans="3:4">
      <c r="C6885" s="10"/>
      <c r="D6885" s="10"/>
    </row>
    <row r="6886" spans="3:4">
      <c r="C6886" s="10"/>
      <c r="D6886" s="10"/>
    </row>
    <row r="6887" spans="3:4">
      <c r="C6887" s="10"/>
      <c r="D6887" s="10"/>
    </row>
    <row r="6888" spans="3:4">
      <c r="C6888" s="10"/>
      <c r="D6888" s="10"/>
    </row>
    <row r="6889" spans="3:4">
      <c r="C6889" s="10"/>
      <c r="D6889" s="10"/>
    </row>
    <row r="6890" spans="3:4">
      <c r="C6890" s="10"/>
      <c r="D6890" s="10"/>
    </row>
    <row r="6891" spans="3:4">
      <c r="C6891" s="10"/>
      <c r="D6891" s="10"/>
    </row>
    <row r="6892" spans="3:4">
      <c r="C6892" s="10"/>
      <c r="D6892" s="10"/>
    </row>
    <row r="6893" spans="3:4">
      <c r="C6893" s="10"/>
      <c r="D6893" s="10"/>
    </row>
    <row r="6894" spans="3:4">
      <c r="C6894" s="10"/>
      <c r="D6894" s="10"/>
    </row>
    <row r="6895" spans="3:4">
      <c r="C6895" s="10"/>
      <c r="D6895" s="10"/>
    </row>
    <row r="6896" spans="3:4">
      <c r="C6896" s="10"/>
      <c r="D6896" s="10"/>
    </row>
    <row r="6897" spans="3:4">
      <c r="C6897" s="10"/>
      <c r="D6897" s="10"/>
    </row>
    <row r="6898" spans="3:4">
      <c r="C6898" s="10"/>
      <c r="D6898" s="10"/>
    </row>
    <row r="6899" spans="3:4">
      <c r="C6899" s="10"/>
      <c r="D6899" s="10"/>
    </row>
    <row r="6900" spans="3:4">
      <c r="C6900" s="10"/>
      <c r="D6900" s="10"/>
    </row>
    <row r="6901" spans="3:4">
      <c r="C6901" s="10"/>
      <c r="D6901" s="10"/>
    </row>
    <row r="6902" spans="3:4">
      <c r="C6902" s="10"/>
      <c r="D6902" s="10"/>
    </row>
    <row r="6903" spans="3:4">
      <c r="C6903" s="10"/>
      <c r="D6903" s="10"/>
    </row>
    <row r="6904" spans="3:4">
      <c r="C6904" s="10"/>
      <c r="D6904" s="10"/>
    </row>
    <row r="6905" spans="3:4">
      <c r="C6905" s="10"/>
      <c r="D6905" s="10"/>
    </row>
    <row r="6906" spans="3:4">
      <c r="C6906" s="10"/>
      <c r="D6906" s="10"/>
    </row>
    <row r="6907" spans="3:4">
      <c r="C6907" s="10"/>
      <c r="D6907" s="10"/>
    </row>
    <row r="6908" spans="3:4">
      <c r="C6908" s="10"/>
      <c r="D6908" s="10"/>
    </row>
    <row r="6909" spans="3:4">
      <c r="C6909" s="10"/>
      <c r="D6909" s="10"/>
    </row>
    <row r="6910" spans="3:4">
      <c r="C6910" s="10"/>
      <c r="D6910" s="10"/>
    </row>
    <row r="6911" spans="3:4">
      <c r="C6911" s="10"/>
      <c r="D6911" s="10"/>
    </row>
    <row r="6912" spans="3:4">
      <c r="C6912" s="10"/>
      <c r="D6912" s="10"/>
    </row>
    <row r="6913" spans="3:4">
      <c r="C6913" s="10"/>
      <c r="D6913" s="10"/>
    </row>
    <row r="6914" spans="3:4">
      <c r="C6914" s="10"/>
      <c r="D6914" s="10"/>
    </row>
    <row r="6915" spans="3:4">
      <c r="C6915" s="10"/>
      <c r="D6915" s="10"/>
    </row>
    <row r="6916" spans="3:4">
      <c r="C6916" s="10"/>
      <c r="D6916" s="10"/>
    </row>
  </sheetData>
  <sheetProtection sheet="1"/>
  <phoneticPr fontId="7" type="noConversion"/>
  <hyperlinks>
    <hyperlink ref="H1333" r:id="rId1" display="http://vsolj.cetus-net.org/bulletin.html" xr:uid="{00000000-0004-0000-02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Graphs</vt:lpstr>
      <vt:lpstr>BAV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2024-01-04T05:53:52Z</dcterms:modified>
</cp:coreProperties>
</file>