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<sst xmlns="http://schemas.openxmlformats.org/spreadsheetml/2006/main" count="60" uniqueCount="53">
  <si>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</si>
  <si>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</si>
  <si>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</si>
  <si>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</si>
  <si>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</si>
  <si>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</si>
  <si>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</si>
  <si>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</si>
  <si>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</si>
  <si>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</si>
  <si>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</si>
  <si>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</si>
  <si>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</si>
  <si>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</si>
  <si>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</si>
  <si>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</si>
  <si>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</si>
  <si>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</si>
  <si>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</si>
  <si>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</si>
  <si>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</si>
  <si>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</si>
  <si>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</si>
  <si>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</si>
  <si>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</si>
  <si>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</si>
  <si>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</si>
  <si>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</si>
  <si>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</si>
  <si>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</si>
  <si>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</si>
  <si>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</si>
  <si>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</si>
  <si>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</si>
  <si>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</si>
  <si>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</si>
  <si>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</si>
  <si>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</si>
  <si>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</si>
  <si>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</si>
  <si>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</si>
  <si>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</si>
  <si>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</si>
  <si>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G5500-0260</t>
  </si>
  <si>
    <t>GSC 5500-0260</t>
  </si>
  <si>
    <t>G5500-0260_Crt.xls</t>
  </si>
  <si>
    <t>EC</t>
  </si>
  <si>
    <t>Crt</t>
  </si>
  <si>
    <t>VSX</t>
  </si>
  <si>
    <t>IBVS 5992</t>
  </si>
  <si>
    <t>I</t>
  </si>
  <si>
    <t>II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</si>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</sst>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5500-0260 -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0.003</c:v>
                  </c:pt>
                  <c:pt idx="3">
                    <c:v>0.0004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6557626"/>
        <c:axId val="62147723"/>
      </c:scatterChart>
      <c:valAx>
        <c:axId val="66557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crossBetween val="midCat"/>
        <c:dispUnits/>
      </c:valAx>
      <c:valAx>
        <c:axId val="6214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76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51870.89999999991</v>
      </c>
      <c r="D7" s="30" t="s">
        <v>48</v>
      </c>
    </row>
    <row r="8" spans="1:4" ht="12.75">
      <c r="A8" t="s">
        <v>3</v>
      </c>
      <c r="C8" s="8">
        <v>0.374959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5.2333852329975155E-06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-2.186763591067423E-07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59896.69850266203</v>
      </c>
    </row>
    <row r="15" spans="1:5" ht="12.75">
      <c r="A15" s="12" t="s">
        <v>17</v>
      </c>
      <c r="B15" s="10"/>
      <c r="C15" s="13">
        <f>(C7+C11)+(C8+C12)*INT(MAX(F21:F3533))</f>
        <v>56033.69239548835</v>
      </c>
      <c r="D15" s="14" t="s">
        <v>39</v>
      </c>
      <c r="E15" s="15">
        <f>ROUND(2*(E14-$C$7)/$C$8,0)/2+E13</f>
        <v>21405.5</v>
      </c>
    </row>
    <row r="16" spans="1:5" ht="12.75">
      <c r="A16" s="16" t="s">
        <v>4</v>
      </c>
      <c r="B16" s="10"/>
      <c r="C16" s="17">
        <f>+C8+C12</f>
        <v>0.37495878132364086</v>
      </c>
      <c r="D16" s="14" t="s">
        <v>40</v>
      </c>
      <c r="E16" s="24">
        <f>ROUND(2*(E14-$C$15)/$C$16,0)/2+E13</f>
        <v>10303.5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44878.97603218982</v>
      </c>
    </row>
    <row r="18" spans="1:5" ht="14.25" thickBot="1" thickTop="1">
      <c r="A18" s="16" t="s">
        <v>5</v>
      </c>
      <c r="B18" s="10"/>
      <c r="C18" s="19">
        <f>+C15</f>
        <v>56033.69239548835</v>
      </c>
      <c r="D18" s="20">
        <f>+C16</f>
        <v>0.37495878132364086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0.0008971330962390356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51870.89999999991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5.2333852329975155E-06</v>
      </c>
      <c r="Q21" s="2">
        <f>+C21-15018.5</f>
        <v>36852.39999999991</v>
      </c>
      <c r="S21">
        <f>+(O21-G21)^2</f>
        <v>2.738832099695646E-11</v>
      </c>
    </row>
    <row r="22" spans="1:19" ht="12.75">
      <c r="A22" s="33" t="s">
        <v>49</v>
      </c>
      <c r="B22" s="34" t="s">
        <v>50</v>
      </c>
      <c r="C22" s="33">
        <v>55665.6704</v>
      </c>
      <c r="D22" s="33">
        <v>0.001</v>
      </c>
      <c r="E22">
        <f>+(C22-C$7)/C$8</f>
        <v>10120.494240703907</v>
      </c>
      <c r="F22">
        <f>ROUND(2*E22,0)/2</f>
        <v>10120.5</v>
      </c>
      <c r="G22">
        <f>+C22-(C$7+F22*C$8)</f>
        <v>-0.0021594999052467756</v>
      </c>
      <c r="I22">
        <f>+G22</f>
        <v>-0.0021594999052467756</v>
      </c>
      <c r="O22">
        <f>+C$11+C$12*$F22</f>
        <v>-0.002207880707106788</v>
      </c>
      <c r="Q22" s="2">
        <f>+C22-15018.5</f>
        <v>40647.1704</v>
      </c>
      <c r="S22">
        <f>+(O22-G22)^2</f>
        <v>2.3407019886177592E-09</v>
      </c>
    </row>
    <row r="23" spans="1:19" ht="12.75">
      <c r="A23" s="33" t="s">
        <v>49</v>
      </c>
      <c r="B23" s="34" t="s">
        <v>51</v>
      </c>
      <c r="C23" s="33">
        <v>55602.865</v>
      </c>
      <c r="D23" s="33">
        <v>0.003</v>
      </c>
      <c r="E23">
        <f>+(C23-C$7)/C$8</f>
        <v>9952.994860771687</v>
      </c>
      <c r="F23">
        <f>ROUND(2*E23,0)/2</f>
        <v>9953</v>
      </c>
      <c r="G23">
        <f>+C23-(C$7+F23*C$8)</f>
        <v>-0.001926999910210725</v>
      </c>
      <c r="I23">
        <f>+G23</f>
        <v>-0.001926999910210725</v>
      </c>
      <c r="O23">
        <f>+C$11+C$12*$F23</f>
        <v>-0.002171252416956409</v>
      </c>
      <c r="Q23" s="2">
        <f>+C23-15018.5</f>
        <v>40584.365</v>
      </c>
      <c r="S23">
        <f>+(O23-G23)^2</f>
        <v>5.965928705155039E-08</v>
      </c>
    </row>
    <row r="24" spans="1:19" ht="12.75">
      <c r="A24" s="35" t="s">
        <v>52</v>
      </c>
      <c r="B24" s="36" t="s">
        <v>51</v>
      </c>
      <c r="C24" s="35">
        <v>55960.949</v>
      </c>
      <c r="D24" s="35">
        <v>0.0004</v>
      </c>
      <c r="E24">
        <f>+(C24-C$7)/C$8</f>
        <v>10907.989940233716</v>
      </c>
      <c r="F24">
        <f>ROUND(2*E24,0)/2</f>
        <v>10908</v>
      </c>
      <c r="G24">
        <f>+C24-(C$7+F24*C$8)</f>
        <v>-0.0037719999090768397</v>
      </c>
      <c r="I24">
        <f>+G24</f>
        <v>-0.0037719999090768397</v>
      </c>
      <c r="O24">
        <f>+C$11+C$12*$F24</f>
        <v>-0.0023800883399033475</v>
      </c>
      <c r="Q24" s="2">
        <f>+C24-15018.5</f>
        <v>40942.449</v>
      </c>
      <c r="S24">
        <f>+(O24-G24)^2</f>
        <v>1.937417816399013E-06</v>
      </c>
    </row>
    <row r="25" spans="1:19" ht="12.75">
      <c r="A25" s="35" t="s">
        <v>52</v>
      </c>
      <c r="B25" s="36" t="s">
        <v>51</v>
      </c>
      <c r="C25" s="35">
        <v>56033.6935</v>
      </c>
      <c r="D25" s="35">
        <v>0.0007</v>
      </c>
      <c r="E25">
        <f>+(C25-C$7)/C$8</f>
        <v>11101.996484949274</v>
      </c>
      <c r="F25">
        <f>ROUND(2*E25,0)/2</f>
        <v>11102</v>
      </c>
      <c r="G25">
        <f>+C25-(C$7+F25*C$8)</f>
        <v>-0.0013179999077692628</v>
      </c>
      <c r="I25">
        <f>+G25</f>
        <v>-0.0013179999077692628</v>
      </c>
      <c r="O25">
        <f>+C$11+C$12*$F25</f>
        <v>-0.0024225115535700557</v>
      </c>
      <c r="Q25" s="2">
        <f>+C25-15018.5</f>
        <v>41015.1935</v>
      </c>
      <c r="S25">
        <f>+(O25-G25)^2</f>
        <v>1.2199459757095762E-06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2022-11-13T03:45:50Z</dcterms:modified>
  <cp:category/>
  <cp:version/>
  <cp:contentType/>
  <cp:contentStatus/>
</cp:coreProperties>
</file>