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876F999-DC55-42FA-A66F-9B0D1833D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Gaphs" sheetId="3" r:id="rId2"/>
    <sheet name="BAV" sheetId="2" r:id="rId3"/>
  </sheets>
  <calcPr calcId="181029"/>
</workbook>
</file>

<file path=xl/calcChain.xml><?xml version="1.0" encoding="utf-8"?>
<calcChain xmlns="http://schemas.openxmlformats.org/spreadsheetml/2006/main">
  <c r="E572" i="1" l="1"/>
  <c r="F572" i="1" s="1"/>
  <c r="G572" i="1" s="1"/>
  <c r="Q572" i="1"/>
  <c r="E573" i="1"/>
  <c r="F573" i="1" s="1"/>
  <c r="G573" i="1" s="1"/>
  <c r="Q573" i="1"/>
  <c r="E574" i="1"/>
  <c r="F574" i="1" s="1"/>
  <c r="G574" i="1" s="1"/>
  <c r="Q574" i="1"/>
  <c r="E570" i="1"/>
  <c r="F570" i="1" s="1"/>
  <c r="G570" i="1" s="1"/>
  <c r="Q570" i="1"/>
  <c r="E571" i="1"/>
  <c r="F571" i="1"/>
  <c r="G571" i="1" s="1"/>
  <c r="Q571" i="1"/>
  <c r="E564" i="1"/>
  <c r="F564" i="1" s="1"/>
  <c r="G564" i="1" s="1"/>
  <c r="Q564" i="1"/>
  <c r="E565" i="1"/>
  <c r="F565" i="1" s="1"/>
  <c r="G565" i="1" s="1"/>
  <c r="Q565" i="1"/>
  <c r="E568" i="1"/>
  <c r="F568" i="1" s="1"/>
  <c r="G568" i="1" s="1"/>
  <c r="Q568" i="1"/>
  <c r="E569" i="1"/>
  <c r="F569" i="1" s="1"/>
  <c r="G569" i="1" s="1"/>
  <c r="Q569" i="1"/>
  <c r="E557" i="1"/>
  <c r="F557" i="1" s="1"/>
  <c r="G557" i="1" s="1"/>
  <c r="Q557" i="1"/>
  <c r="E559" i="1"/>
  <c r="F559" i="1" s="1"/>
  <c r="G559" i="1" s="1"/>
  <c r="Q559" i="1"/>
  <c r="E561" i="1"/>
  <c r="F561" i="1" s="1"/>
  <c r="G561" i="1" s="1"/>
  <c r="Q561" i="1"/>
  <c r="E563" i="1"/>
  <c r="F563" i="1" s="1"/>
  <c r="G563" i="1" s="1"/>
  <c r="Q563" i="1"/>
  <c r="E566" i="1"/>
  <c r="F566" i="1" s="1"/>
  <c r="G566" i="1" s="1"/>
  <c r="Q566" i="1"/>
  <c r="E567" i="1"/>
  <c r="F567" i="1" s="1"/>
  <c r="G567" i="1" s="1"/>
  <c r="Q567" i="1"/>
  <c r="E550" i="1"/>
  <c r="F550" i="1" s="1"/>
  <c r="G550" i="1" s="1"/>
  <c r="R550" i="1" s="1"/>
  <c r="E552" i="1"/>
  <c r="F552" i="1" s="1"/>
  <c r="G552" i="1" s="1"/>
  <c r="E553" i="1"/>
  <c r="F553" i="1" s="1"/>
  <c r="G553" i="1" s="1"/>
  <c r="E554" i="1"/>
  <c r="F554" i="1" s="1"/>
  <c r="G554" i="1" s="1"/>
  <c r="E555" i="1"/>
  <c r="F555" i="1" s="1"/>
  <c r="G555" i="1" s="1"/>
  <c r="E556" i="1"/>
  <c r="F556" i="1" s="1"/>
  <c r="G556" i="1" s="1"/>
  <c r="R556" i="1" s="1"/>
  <c r="E558" i="1"/>
  <c r="F558" i="1" s="1"/>
  <c r="G558" i="1" s="1"/>
  <c r="E560" i="1"/>
  <c r="F560" i="1" s="1"/>
  <c r="G560" i="1" s="1"/>
  <c r="R560" i="1" s="1"/>
  <c r="E546" i="1"/>
  <c r="F546" i="1" s="1"/>
  <c r="G546" i="1" s="1"/>
  <c r="E562" i="1"/>
  <c r="F562" i="1" s="1"/>
  <c r="G562" i="1" s="1"/>
  <c r="Q550" i="1"/>
  <c r="Q552" i="1"/>
  <c r="Q553" i="1"/>
  <c r="Q554" i="1"/>
  <c r="Q555" i="1"/>
  <c r="Q556" i="1"/>
  <c r="Q558" i="1"/>
  <c r="Q560" i="1"/>
  <c r="Q546" i="1"/>
  <c r="Q562" i="1"/>
  <c r="E544" i="1"/>
  <c r="F544" i="1" s="1"/>
  <c r="G544" i="1" s="1"/>
  <c r="E545" i="1"/>
  <c r="F545" i="1" s="1"/>
  <c r="G545" i="1" s="1"/>
  <c r="R545" i="1" s="1"/>
  <c r="E547" i="1"/>
  <c r="F547" i="1" s="1"/>
  <c r="G547" i="1" s="1"/>
  <c r="R547" i="1" s="1"/>
  <c r="E548" i="1"/>
  <c r="F548" i="1" s="1"/>
  <c r="G548" i="1" s="1"/>
  <c r="R548" i="1" s="1"/>
  <c r="E549" i="1"/>
  <c r="F549" i="1" s="1"/>
  <c r="G549" i="1" s="1"/>
  <c r="E551" i="1"/>
  <c r="F551" i="1" s="1"/>
  <c r="G551" i="1" s="1"/>
  <c r="E532" i="1"/>
  <c r="F532" i="1" s="1"/>
  <c r="G532" i="1" s="1"/>
  <c r="R532" i="1" s="1"/>
  <c r="E533" i="1"/>
  <c r="F533" i="1" s="1"/>
  <c r="G533" i="1" s="1"/>
  <c r="R533" i="1" s="1"/>
  <c r="E534" i="1"/>
  <c r="F534" i="1" s="1"/>
  <c r="G534" i="1" s="1"/>
  <c r="R534" i="1" s="1"/>
  <c r="E535" i="1"/>
  <c r="F535" i="1" s="1"/>
  <c r="G535" i="1" s="1"/>
  <c r="R535" i="1" s="1"/>
  <c r="E536" i="1"/>
  <c r="F536" i="1" s="1"/>
  <c r="G536" i="1" s="1"/>
  <c r="R536" i="1" s="1"/>
  <c r="E538" i="1"/>
  <c r="F538" i="1" s="1"/>
  <c r="G538" i="1" s="1"/>
  <c r="R538" i="1" s="1"/>
  <c r="E539" i="1"/>
  <c r="F539" i="1" s="1"/>
  <c r="G539" i="1" s="1"/>
  <c r="R539" i="1" s="1"/>
  <c r="E540" i="1"/>
  <c r="F540" i="1" s="1"/>
  <c r="G540" i="1" s="1"/>
  <c r="R540" i="1" s="1"/>
  <c r="E541" i="1"/>
  <c r="F541" i="1" s="1"/>
  <c r="G541" i="1" s="1"/>
  <c r="R541" i="1" s="1"/>
  <c r="E542" i="1"/>
  <c r="F542" i="1" s="1"/>
  <c r="G542" i="1" s="1"/>
  <c r="R542" i="1" s="1"/>
  <c r="E543" i="1"/>
  <c r="F543" i="1" s="1"/>
  <c r="G543" i="1" s="1"/>
  <c r="R543" i="1" s="1"/>
  <c r="E537" i="1"/>
  <c r="F537" i="1" s="1"/>
  <c r="G537" i="1" s="1"/>
  <c r="C13" i="1"/>
  <c r="Q544" i="1"/>
  <c r="Q551" i="1"/>
  <c r="Q539" i="1"/>
  <c r="Q541" i="1"/>
  <c r="Q543" i="1"/>
  <c r="Q545" i="1"/>
  <c r="Q547" i="1"/>
  <c r="Q548" i="1"/>
  <c r="E531" i="1"/>
  <c r="F531" i="1" s="1"/>
  <c r="G531" i="1" s="1"/>
  <c r="R531" i="1" s="1"/>
  <c r="Q531" i="1"/>
  <c r="Q535" i="1"/>
  <c r="Q549" i="1"/>
  <c r="Q542" i="1"/>
  <c r="Q133" i="1"/>
  <c r="Q136" i="1"/>
  <c r="Q129" i="1"/>
  <c r="Q131" i="1"/>
  <c r="Q144" i="1"/>
  <c r="Q145" i="1"/>
  <c r="Q146" i="1"/>
  <c r="Q147" i="1"/>
  <c r="Q148" i="1"/>
  <c r="Q106" i="1"/>
  <c r="Q107" i="1"/>
  <c r="Q110" i="1"/>
  <c r="Q111" i="1"/>
  <c r="Q112" i="1"/>
  <c r="Q113" i="1"/>
  <c r="Q39" i="1"/>
  <c r="Q82" i="1"/>
  <c r="Q89" i="1"/>
  <c r="Q90" i="1"/>
  <c r="Q91" i="1"/>
  <c r="Q102" i="1"/>
  <c r="Q103" i="1"/>
  <c r="Q105" i="1"/>
  <c r="Q92" i="1"/>
  <c r="Q100" i="1"/>
  <c r="Q101" i="1"/>
  <c r="Q93" i="1"/>
  <c r="Q98" i="1"/>
  <c r="Q95" i="1"/>
  <c r="Q96" i="1"/>
  <c r="Q97" i="1"/>
  <c r="Q99" i="1"/>
  <c r="Q108" i="1"/>
  <c r="Q109" i="1"/>
  <c r="Q87" i="1"/>
  <c r="Q94" i="1"/>
  <c r="Q115" i="1"/>
  <c r="Q116" i="1"/>
  <c r="Q21" i="1"/>
  <c r="Q22" i="1"/>
  <c r="Q23" i="1"/>
  <c r="Q24" i="1"/>
  <c r="Q25" i="1"/>
  <c r="Q26" i="1"/>
  <c r="Q27" i="1"/>
  <c r="Q28" i="1"/>
  <c r="Q29" i="1"/>
  <c r="Q30" i="1"/>
  <c r="Q31" i="1"/>
  <c r="Q32" i="1"/>
  <c r="Q35" i="1"/>
  <c r="Q37" i="1"/>
  <c r="Q33" i="1"/>
  <c r="Q34" i="1"/>
  <c r="Q36" i="1"/>
  <c r="Q40" i="1"/>
  <c r="Q41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3" i="1"/>
  <c r="Q84" i="1"/>
  <c r="Q85" i="1"/>
  <c r="Q86" i="1"/>
  <c r="Q118" i="1"/>
  <c r="Q122" i="1"/>
  <c r="Q128" i="1"/>
  <c r="Q137" i="1"/>
  <c r="Q199" i="1"/>
  <c r="Q303" i="1"/>
  <c r="Q482" i="1"/>
  <c r="Q483" i="1"/>
  <c r="Q484" i="1"/>
  <c r="Q485" i="1"/>
  <c r="Q493" i="1"/>
  <c r="Q494" i="1"/>
  <c r="Q495" i="1"/>
  <c r="Q496" i="1"/>
  <c r="Q500" i="1"/>
  <c r="Q512" i="1"/>
  <c r="Q516" i="1"/>
  <c r="Q517" i="1"/>
  <c r="Q447" i="1"/>
  <c r="Q449" i="1"/>
  <c r="Q452" i="1"/>
  <c r="Q455" i="1"/>
  <c r="Q462" i="1"/>
  <c r="Q464" i="1"/>
  <c r="Q465" i="1"/>
  <c r="Q466" i="1"/>
  <c r="Q469" i="1"/>
  <c r="Q470" i="1"/>
  <c r="Q472" i="1"/>
  <c r="Q473" i="1"/>
  <c r="Q474" i="1"/>
  <c r="Q182" i="1"/>
  <c r="Q185" i="1"/>
  <c r="Q458" i="1"/>
  <c r="Q459" i="1"/>
  <c r="Q460" i="1"/>
  <c r="Q461" i="1"/>
  <c r="Q468" i="1"/>
  <c r="Q475" i="1"/>
  <c r="Q234" i="1"/>
  <c r="Q257" i="1"/>
  <c r="Q299" i="1"/>
  <c r="Q302" i="1"/>
  <c r="Q306" i="1"/>
  <c r="Q379" i="1"/>
  <c r="Q410" i="1"/>
  <c r="Q412" i="1"/>
  <c r="Q417" i="1"/>
  <c r="Q123" i="1"/>
  <c r="Q126" i="1"/>
  <c r="Q127" i="1"/>
  <c r="Q130" i="1"/>
  <c r="Q132" i="1"/>
  <c r="Q117" i="1"/>
  <c r="Q119" i="1"/>
  <c r="Q124" i="1"/>
  <c r="Q125" i="1"/>
  <c r="Q38" i="1"/>
  <c r="Q42" i="1"/>
  <c r="Q88" i="1"/>
  <c r="Q538" i="1"/>
  <c r="Q104" i="1"/>
  <c r="Q197" i="1"/>
  <c r="Q198" i="1"/>
  <c r="Q200" i="1"/>
  <c r="Q202" i="1"/>
  <c r="Q203" i="1"/>
  <c r="Q204" i="1"/>
  <c r="Q207" i="1"/>
  <c r="Q208" i="1"/>
  <c r="Q209" i="1"/>
  <c r="Q214" i="1"/>
  <c r="Q215" i="1"/>
  <c r="Q216" i="1"/>
  <c r="Q217" i="1"/>
  <c r="Q218" i="1"/>
  <c r="Q219" i="1"/>
  <c r="Q221" i="1"/>
  <c r="Q225" i="1"/>
  <c r="Q231" i="1"/>
  <c r="Q238" i="1"/>
  <c r="Q239" i="1"/>
  <c r="Q243" i="1"/>
  <c r="Q273" i="1"/>
  <c r="Q274" i="1"/>
  <c r="Q276" i="1"/>
  <c r="Q280" i="1"/>
  <c r="Q285" i="1"/>
  <c r="Q291" i="1"/>
  <c r="Q312" i="1"/>
  <c r="Q314" i="1"/>
  <c r="Q316" i="1"/>
  <c r="Q320" i="1"/>
  <c r="Q325" i="1"/>
  <c r="Q326" i="1"/>
  <c r="Q327" i="1"/>
  <c r="Q328" i="1"/>
  <c r="Q329" i="1"/>
  <c r="Q330" i="1"/>
  <c r="Q331" i="1"/>
  <c r="Q332" i="1"/>
  <c r="Q333" i="1"/>
  <c r="Q334" i="1"/>
  <c r="Q343" i="1"/>
  <c r="Q344" i="1"/>
  <c r="Q345" i="1"/>
  <c r="Q346" i="1"/>
  <c r="Q349" i="1"/>
  <c r="Q351" i="1"/>
  <c r="Q357" i="1"/>
  <c r="Q358" i="1"/>
  <c r="Q359" i="1"/>
  <c r="Q360" i="1"/>
  <c r="Q362" i="1"/>
  <c r="Q363" i="1"/>
  <c r="Q364" i="1"/>
  <c r="Q365" i="1"/>
  <c r="Q375" i="1"/>
  <c r="Q384" i="1"/>
  <c r="Q386" i="1"/>
  <c r="Q387" i="1"/>
  <c r="Q388" i="1"/>
  <c r="Q390" i="1"/>
  <c r="Q391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4" i="1"/>
  <c r="Q418" i="1"/>
  <c r="Q421" i="1"/>
  <c r="Q422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4" i="1"/>
  <c r="Q445" i="1"/>
  <c r="Q166" i="1"/>
  <c r="Q184" i="1"/>
  <c r="Q188" i="1"/>
  <c r="Q211" i="1"/>
  <c r="Q213" i="1"/>
  <c r="Q265" i="1"/>
  <c r="Q309" i="1"/>
  <c r="Q317" i="1"/>
  <c r="Q319" i="1"/>
  <c r="Q114" i="1"/>
  <c r="Q448" i="1"/>
  <c r="Q450" i="1"/>
  <c r="Q451" i="1"/>
  <c r="Q454" i="1"/>
  <c r="Q456" i="1"/>
  <c r="Q463" i="1"/>
  <c r="Q120" i="1"/>
  <c r="Q121" i="1"/>
  <c r="Q471" i="1"/>
  <c r="Q479" i="1"/>
  <c r="Q486" i="1"/>
  <c r="Q135" i="1"/>
  <c r="Q519" i="1"/>
  <c r="Q139" i="1"/>
  <c r="Q279" i="1"/>
  <c r="Q340" i="1"/>
  <c r="Q352" i="1"/>
  <c r="Q353" i="1"/>
  <c r="Q368" i="1"/>
  <c r="Q443" i="1"/>
  <c r="Q476" i="1"/>
  <c r="Q348" i="1"/>
  <c r="Q179" i="1"/>
  <c r="Q138" i="1"/>
  <c r="Q140" i="1"/>
  <c r="Q141" i="1"/>
  <c r="Q143" i="1"/>
  <c r="Q149" i="1"/>
  <c r="Q151" i="1"/>
  <c r="Q160" i="1"/>
  <c r="Q162" i="1"/>
  <c r="Q165" i="1"/>
  <c r="Q167" i="1"/>
  <c r="Q172" i="1"/>
  <c r="Q174" i="1"/>
  <c r="Q175" i="1"/>
  <c r="Q177" i="1"/>
  <c r="Q178" i="1"/>
  <c r="Q381" i="1"/>
  <c r="Q382" i="1"/>
  <c r="Q385" i="1"/>
  <c r="Q389" i="1"/>
  <c r="Q392" i="1"/>
  <c r="Q393" i="1"/>
  <c r="Q394" i="1"/>
  <c r="Q396" i="1"/>
  <c r="Q190" i="1"/>
  <c r="Q411" i="1"/>
  <c r="Q413" i="1"/>
  <c r="Q415" i="1"/>
  <c r="Q419" i="1"/>
  <c r="Q420" i="1"/>
  <c r="Q416" i="1"/>
  <c r="Q423" i="1"/>
  <c r="Q424" i="1"/>
  <c r="Q192" i="1"/>
  <c r="Q193" i="1"/>
  <c r="Q196" i="1"/>
  <c r="Q201" i="1"/>
  <c r="Q210" i="1"/>
  <c r="Q212" i="1"/>
  <c r="Q180" i="1"/>
  <c r="Q220" i="1"/>
  <c r="Q222" i="1"/>
  <c r="Q223" i="1"/>
  <c r="Q224" i="1"/>
  <c r="Q226" i="1"/>
  <c r="Q186" i="1"/>
  <c r="Q228" i="1"/>
  <c r="Q189" i="1"/>
  <c r="Q229" i="1"/>
  <c r="Q230" i="1"/>
  <c r="Q232" i="1"/>
  <c r="Q233" i="1"/>
  <c r="Q235" i="1"/>
  <c r="Q236" i="1"/>
  <c r="Q237" i="1"/>
  <c r="Q241" i="1"/>
  <c r="Q244" i="1"/>
  <c r="Q245" i="1"/>
  <c r="Q246" i="1"/>
  <c r="Q247" i="1"/>
  <c r="Q248" i="1"/>
  <c r="Q249" i="1"/>
  <c r="Q251" i="1"/>
  <c r="Q252" i="1"/>
  <c r="Q253" i="1"/>
  <c r="Q256" i="1"/>
  <c r="Q260" i="1"/>
  <c r="Q261" i="1"/>
  <c r="Q269" i="1"/>
  <c r="Q270" i="1"/>
  <c r="Q271" i="1"/>
  <c r="Q272" i="1"/>
  <c r="Q281" i="1"/>
  <c r="Q282" i="1"/>
  <c r="Q284" i="1"/>
  <c r="Q287" i="1"/>
  <c r="Q283" i="1"/>
  <c r="Q315" i="1"/>
  <c r="Q318" i="1"/>
  <c r="Q335" i="1"/>
  <c r="Q336" i="1"/>
  <c r="Q337" i="1"/>
  <c r="Q342" i="1"/>
  <c r="Q339" i="1"/>
  <c r="Q347" i="1"/>
  <c r="Q350" i="1"/>
  <c r="Q354" i="1"/>
  <c r="Q356" i="1"/>
  <c r="Q361" i="1"/>
  <c r="Q366" i="1"/>
  <c r="Q369" i="1"/>
  <c r="Q370" i="1"/>
  <c r="Q376" i="1"/>
  <c r="Q378" i="1"/>
  <c r="Q380" i="1"/>
  <c r="Q181" i="1"/>
  <c r="Q205" i="1"/>
  <c r="Q206" i="1"/>
  <c r="Q227" i="1"/>
  <c r="Q240" i="1"/>
  <c r="Q242" i="1"/>
  <c r="Q250" i="1"/>
  <c r="Q254" i="1"/>
  <c r="Q255" i="1"/>
  <c r="Q259" i="1"/>
  <c r="Q262" i="1"/>
  <c r="Q263" i="1"/>
  <c r="Q264" i="1"/>
  <c r="Q266" i="1"/>
  <c r="Q267" i="1"/>
  <c r="Q268" i="1"/>
  <c r="Q277" i="1"/>
  <c r="Q278" i="1"/>
  <c r="Q286" i="1"/>
  <c r="Q288" i="1"/>
  <c r="Q289" i="1"/>
  <c r="Q290" i="1"/>
  <c r="Q292" i="1"/>
  <c r="Q293" i="1"/>
  <c r="Q294" i="1"/>
  <c r="Q295" i="1"/>
  <c r="Q296" i="1"/>
  <c r="Q297" i="1"/>
  <c r="Q298" i="1"/>
  <c r="Q300" i="1"/>
  <c r="Q301" i="1"/>
  <c r="Q304" i="1"/>
  <c r="Q305" i="1"/>
  <c r="Q307" i="1"/>
  <c r="Q308" i="1"/>
  <c r="Q310" i="1"/>
  <c r="Q311" i="1"/>
  <c r="Q313" i="1"/>
  <c r="Q338" i="1"/>
  <c r="Q341" i="1"/>
  <c r="Q355" i="1"/>
  <c r="Q367" i="1"/>
  <c r="Q371" i="1"/>
  <c r="Q372" i="1"/>
  <c r="Q373" i="1"/>
  <c r="Q374" i="1"/>
  <c r="Q377" i="1"/>
  <c r="Q395" i="1"/>
  <c r="Q168" i="1"/>
  <c r="Q170" i="1"/>
  <c r="Q171" i="1"/>
  <c r="Q183" i="1"/>
  <c r="Q446" i="1"/>
  <c r="Q453" i="1"/>
  <c r="Q481" i="1"/>
  <c r="Q509" i="1"/>
  <c r="Q511" i="1"/>
  <c r="Q507" i="1"/>
  <c r="Q508" i="1"/>
  <c r="Q502" i="1"/>
  <c r="Q503" i="1"/>
  <c r="Q506" i="1"/>
  <c r="Q528" i="1"/>
  <c r="Q159" i="1"/>
  <c r="Q161" i="1"/>
  <c r="Q169" i="1"/>
  <c r="Q194" i="1"/>
  <c r="Q195" i="1"/>
  <c r="Q258" i="1"/>
  <c r="Q275" i="1"/>
  <c r="Q321" i="1"/>
  <c r="Q322" i="1"/>
  <c r="Q323" i="1"/>
  <c r="Q324" i="1"/>
  <c r="Q457" i="1"/>
  <c r="Q478" i="1"/>
  <c r="Q487" i="1"/>
  <c r="Q492" i="1"/>
  <c r="Q497" i="1"/>
  <c r="Q518" i="1"/>
  <c r="Q532" i="1"/>
  <c r="Q533" i="1"/>
  <c r="Q536" i="1"/>
  <c r="Q537" i="1"/>
  <c r="Q540" i="1"/>
  <c r="Q155" i="1"/>
  <c r="Q158" i="1"/>
  <c r="Q150" i="1"/>
  <c r="Q152" i="1"/>
  <c r="Q153" i="1"/>
  <c r="Q154" i="1"/>
  <c r="Q156" i="1"/>
  <c r="Q157" i="1"/>
  <c r="Q163" i="1"/>
  <c r="Q164" i="1"/>
  <c r="Q173" i="1"/>
  <c r="Q134" i="1"/>
  <c r="Q142" i="1"/>
  <c r="Q383" i="1"/>
  <c r="Q397" i="1"/>
  <c r="Q489" i="1"/>
  <c r="Q490" i="1"/>
  <c r="Q514" i="1"/>
  <c r="Q477" i="1"/>
  <c r="Q498" i="1"/>
  <c r="Q499" i="1"/>
  <c r="Q501" i="1"/>
  <c r="Q504" i="1"/>
  <c r="Q520" i="1"/>
  <c r="Q521" i="1"/>
  <c r="Q522" i="1"/>
  <c r="Q523" i="1"/>
  <c r="Q524" i="1"/>
  <c r="Q525" i="1"/>
  <c r="Q526" i="1"/>
  <c r="Q491" i="1"/>
  <c r="Q480" i="1"/>
  <c r="Q187" i="1"/>
  <c r="Q191" i="1"/>
  <c r="Q527" i="1"/>
  <c r="Q529" i="1"/>
  <c r="Q530" i="1"/>
  <c r="Q534" i="1"/>
  <c r="Q488" i="1"/>
  <c r="Q513" i="1"/>
  <c r="Q176" i="1"/>
  <c r="Q467" i="1"/>
  <c r="Q505" i="1"/>
  <c r="Q510" i="1"/>
  <c r="Q515" i="1"/>
  <c r="E481" i="1"/>
  <c r="F481" i="1" s="1"/>
  <c r="G481" i="1" s="1"/>
  <c r="K481" i="1" s="1"/>
  <c r="E509" i="1"/>
  <c r="F509" i="1" s="1"/>
  <c r="G509" i="1" s="1"/>
  <c r="K509" i="1" s="1"/>
  <c r="E511" i="1"/>
  <c r="F511" i="1" s="1"/>
  <c r="G511" i="1" s="1"/>
  <c r="K511" i="1" s="1"/>
  <c r="E507" i="1"/>
  <c r="F507" i="1" s="1"/>
  <c r="G507" i="1" s="1"/>
  <c r="K507" i="1" s="1"/>
  <c r="E508" i="1"/>
  <c r="F508" i="1" s="1"/>
  <c r="G508" i="1" s="1"/>
  <c r="K508" i="1" s="1"/>
  <c r="E502" i="1"/>
  <c r="F502" i="1" s="1"/>
  <c r="U502" i="1" s="1"/>
  <c r="E503" i="1"/>
  <c r="F503" i="1" s="1"/>
  <c r="G503" i="1" s="1"/>
  <c r="K503" i="1" s="1"/>
  <c r="E506" i="1"/>
  <c r="F506" i="1" s="1"/>
  <c r="U506" i="1" s="1"/>
  <c r="E528" i="1"/>
  <c r="F528" i="1" s="1"/>
  <c r="G528" i="1" s="1"/>
  <c r="E484" i="1"/>
  <c r="F484" i="1" s="1"/>
  <c r="G484" i="1" s="1"/>
  <c r="E133" i="1"/>
  <c r="F133" i="1" s="1"/>
  <c r="G133" i="1" s="1"/>
  <c r="E136" i="1"/>
  <c r="F136" i="1" s="1"/>
  <c r="G136" i="1" s="1"/>
  <c r="E129" i="1"/>
  <c r="F129" i="1" s="1"/>
  <c r="G129" i="1" s="1"/>
  <c r="R129" i="1" s="1"/>
  <c r="E131" i="1"/>
  <c r="F131" i="1" s="1"/>
  <c r="G131" i="1" s="1"/>
  <c r="R131" i="1" s="1"/>
  <c r="E144" i="1"/>
  <c r="F144" i="1" s="1"/>
  <c r="G144" i="1" s="1"/>
  <c r="R144" i="1" s="1"/>
  <c r="E145" i="1"/>
  <c r="F145" i="1" s="1"/>
  <c r="G145" i="1" s="1"/>
  <c r="R145" i="1" s="1"/>
  <c r="E146" i="1"/>
  <c r="F146" i="1" s="1"/>
  <c r="G146" i="1" s="1"/>
  <c r="R146" i="1" s="1"/>
  <c r="E147" i="1"/>
  <c r="F147" i="1" s="1"/>
  <c r="G147" i="1" s="1"/>
  <c r="E148" i="1"/>
  <c r="F148" i="1" s="1"/>
  <c r="G148" i="1" s="1"/>
  <c r="R148" i="1" s="1"/>
  <c r="E106" i="1"/>
  <c r="F106" i="1" s="1"/>
  <c r="G106" i="1" s="1"/>
  <c r="R106" i="1" s="1"/>
  <c r="E107" i="1"/>
  <c r="F107" i="1" s="1"/>
  <c r="G107" i="1" s="1"/>
  <c r="R107" i="1" s="1"/>
  <c r="E110" i="1"/>
  <c r="F110" i="1" s="1"/>
  <c r="G110" i="1" s="1"/>
  <c r="E111" i="1"/>
  <c r="F111" i="1" s="1"/>
  <c r="G111" i="1" s="1"/>
  <c r="R111" i="1" s="1"/>
  <c r="E112" i="1"/>
  <c r="F112" i="1" s="1"/>
  <c r="G112" i="1" s="1"/>
  <c r="E113" i="1"/>
  <c r="F113" i="1" s="1"/>
  <c r="G113" i="1" s="1"/>
  <c r="E39" i="1"/>
  <c r="F39" i="1" s="1"/>
  <c r="G39" i="1" s="1"/>
  <c r="E82" i="1"/>
  <c r="F82" i="1" s="1"/>
  <c r="G82" i="1" s="1"/>
  <c r="R82" i="1" s="1"/>
  <c r="E89" i="1"/>
  <c r="F89" i="1" s="1"/>
  <c r="G89" i="1" s="1"/>
  <c r="E90" i="1"/>
  <c r="F90" i="1" s="1"/>
  <c r="G90" i="1" s="1"/>
  <c r="E91" i="1"/>
  <c r="F91" i="1" s="1"/>
  <c r="G91" i="1" s="1"/>
  <c r="R91" i="1" s="1"/>
  <c r="E102" i="1"/>
  <c r="F102" i="1"/>
  <c r="G102" i="1" s="1"/>
  <c r="R102" i="1" s="1"/>
  <c r="E103" i="1"/>
  <c r="F103" i="1" s="1"/>
  <c r="G103" i="1" s="1"/>
  <c r="E105" i="1"/>
  <c r="F105" i="1" s="1"/>
  <c r="G105" i="1" s="1"/>
  <c r="R105" i="1" s="1"/>
  <c r="E92" i="1"/>
  <c r="F92" i="1" s="1"/>
  <c r="G92" i="1" s="1"/>
  <c r="R92" i="1" s="1"/>
  <c r="E100" i="1"/>
  <c r="F100" i="1" s="1"/>
  <c r="G100" i="1" s="1"/>
  <c r="R100" i="1" s="1"/>
  <c r="E101" i="1"/>
  <c r="F101" i="1" s="1"/>
  <c r="G101" i="1" s="1"/>
  <c r="E93" i="1"/>
  <c r="F93" i="1" s="1"/>
  <c r="G93" i="1" s="1"/>
  <c r="R93" i="1" s="1"/>
  <c r="E98" i="1"/>
  <c r="F98" i="1" s="1"/>
  <c r="G98" i="1" s="1"/>
  <c r="R98" i="1" s="1"/>
  <c r="E95" i="1"/>
  <c r="F95" i="1" s="1"/>
  <c r="G95" i="1" s="1"/>
  <c r="R95" i="1" s="1"/>
  <c r="E96" i="1"/>
  <c r="F96" i="1" s="1"/>
  <c r="G96" i="1" s="1"/>
  <c r="E97" i="1"/>
  <c r="F97" i="1" s="1"/>
  <c r="G97" i="1" s="1"/>
  <c r="E99" i="1"/>
  <c r="F99" i="1" s="1"/>
  <c r="G99" i="1" s="1"/>
  <c r="R99" i="1" s="1"/>
  <c r="E108" i="1"/>
  <c r="F108" i="1" s="1"/>
  <c r="G108" i="1" s="1"/>
  <c r="E109" i="1"/>
  <c r="F109" i="1" s="1"/>
  <c r="G109" i="1" s="1"/>
  <c r="R109" i="1" s="1"/>
  <c r="E87" i="1"/>
  <c r="F87" i="1" s="1"/>
  <c r="G87" i="1" s="1"/>
  <c r="R87" i="1" s="1"/>
  <c r="E94" i="1"/>
  <c r="F94" i="1" s="1"/>
  <c r="G94" i="1" s="1"/>
  <c r="R94" i="1" s="1"/>
  <c r="E115" i="1"/>
  <c r="F115" i="1" s="1"/>
  <c r="G115" i="1" s="1"/>
  <c r="R115" i="1" s="1"/>
  <c r="E116" i="1"/>
  <c r="F116" i="1" s="1"/>
  <c r="G116" i="1" s="1"/>
  <c r="E21" i="1"/>
  <c r="F21" i="1" s="1"/>
  <c r="G21" i="1" s="1"/>
  <c r="E22" i="1"/>
  <c r="F22" i="1" s="1"/>
  <c r="G22" i="1" s="1"/>
  <c r="R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R26" i="1" s="1"/>
  <c r="E27" i="1"/>
  <c r="F27" i="1" s="1"/>
  <c r="G27" i="1" s="1"/>
  <c r="E28" i="1"/>
  <c r="F28" i="1" s="1"/>
  <c r="G28" i="1" s="1"/>
  <c r="R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R32" i="1" s="1"/>
  <c r="E35" i="1"/>
  <c r="F35" i="1" s="1"/>
  <c r="G35" i="1" s="1"/>
  <c r="E37" i="1"/>
  <c r="F37" i="1" s="1"/>
  <c r="G37" i="1" s="1"/>
  <c r="E33" i="1"/>
  <c r="F33" i="1" s="1"/>
  <c r="G33" i="1" s="1"/>
  <c r="R33" i="1" s="1"/>
  <c r="E34" i="1"/>
  <c r="F34" i="1"/>
  <c r="G34" i="1" s="1"/>
  <c r="R34" i="1" s="1"/>
  <c r="E36" i="1"/>
  <c r="F36" i="1" s="1"/>
  <c r="G36" i="1" s="1"/>
  <c r="R36" i="1" s="1"/>
  <c r="E40" i="1"/>
  <c r="F40" i="1" s="1"/>
  <c r="G40" i="1" s="1"/>
  <c r="E41" i="1"/>
  <c r="F41" i="1" s="1"/>
  <c r="G41" i="1" s="1"/>
  <c r="E43" i="1"/>
  <c r="F43" i="1" s="1"/>
  <c r="G43" i="1" s="1"/>
  <c r="R43" i="1" s="1"/>
  <c r="E44" i="1"/>
  <c r="F44" i="1" s="1"/>
  <c r="G44" i="1" s="1"/>
  <c r="R44" i="1" s="1"/>
  <c r="E45" i="1"/>
  <c r="F45" i="1" s="1"/>
  <c r="G45" i="1" s="1"/>
  <c r="R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R49" i="1" s="1"/>
  <c r="E50" i="1"/>
  <c r="F50" i="1" s="1"/>
  <c r="G50" i="1" s="1"/>
  <c r="R50" i="1" s="1"/>
  <c r="E51" i="1"/>
  <c r="F51" i="1" s="1"/>
  <c r="G51" i="1" s="1"/>
  <c r="E52" i="1"/>
  <c r="F52" i="1" s="1"/>
  <c r="G52" i="1" s="1"/>
  <c r="R52" i="1" s="1"/>
  <c r="E53" i="1"/>
  <c r="F53" i="1" s="1"/>
  <c r="G53" i="1" s="1"/>
  <c r="E54" i="1"/>
  <c r="F54" i="1" s="1"/>
  <c r="G54" i="1" s="1"/>
  <c r="R54" i="1" s="1"/>
  <c r="E55" i="1"/>
  <c r="F55" i="1" s="1"/>
  <c r="G55" i="1" s="1"/>
  <c r="R55" i="1" s="1"/>
  <c r="E56" i="1"/>
  <c r="F56" i="1" s="1"/>
  <c r="G56" i="1" s="1"/>
  <c r="R56" i="1" s="1"/>
  <c r="E57" i="1"/>
  <c r="F57" i="1" s="1"/>
  <c r="G57" i="1" s="1"/>
  <c r="R57" i="1" s="1"/>
  <c r="E58" i="1"/>
  <c r="F58" i="1" s="1"/>
  <c r="G58" i="1" s="1"/>
  <c r="E59" i="1"/>
  <c r="F59" i="1" s="1"/>
  <c r="G59" i="1" s="1"/>
  <c r="R59" i="1" s="1"/>
  <c r="E60" i="1"/>
  <c r="F60" i="1" s="1"/>
  <c r="G60" i="1" s="1"/>
  <c r="R60" i="1" s="1"/>
  <c r="E61" i="1"/>
  <c r="F61" i="1" s="1"/>
  <c r="G61" i="1" s="1"/>
  <c r="R61" i="1" s="1"/>
  <c r="E62" i="1"/>
  <c r="F62" i="1" s="1"/>
  <c r="G62" i="1" s="1"/>
  <c r="R62" i="1" s="1"/>
  <c r="E63" i="1"/>
  <c r="F63" i="1" s="1"/>
  <c r="G63" i="1" s="1"/>
  <c r="E64" i="1"/>
  <c r="F64" i="1" s="1"/>
  <c r="G64" i="1" s="1"/>
  <c r="E65" i="1"/>
  <c r="F65" i="1" s="1"/>
  <c r="G65" i="1" s="1"/>
  <c r="R65" i="1" s="1"/>
  <c r="E66" i="1"/>
  <c r="F66" i="1" s="1"/>
  <c r="G66" i="1" s="1"/>
  <c r="R66" i="1" s="1"/>
  <c r="E67" i="1"/>
  <c r="F67" i="1" s="1"/>
  <c r="G67" i="1" s="1"/>
  <c r="R67" i="1" s="1"/>
  <c r="E68" i="1"/>
  <c r="F68" i="1" s="1"/>
  <c r="G68" i="1" s="1"/>
  <c r="R68" i="1" s="1"/>
  <c r="E69" i="1"/>
  <c r="F69" i="1" s="1"/>
  <c r="G69" i="1" s="1"/>
  <c r="E70" i="1"/>
  <c r="F70" i="1" s="1"/>
  <c r="G70" i="1" s="1"/>
  <c r="E71" i="1"/>
  <c r="F71" i="1" s="1"/>
  <c r="G71" i="1" s="1"/>
  <c r="R71" i="1" s="1"/>
  <c r="E72" i="1"/>
  <c r="F72" i="1" s="1"/>
  <c r="G72" i="1" s="1"/>
  <c r="R72" i="1" s="1"/>
  <c r="E73" i="1"/>
  <c r="F73" i="1" s="1"/>
  <c r="G73" i="1" s="1"/>
  <c r="E74" i="1"/>
  <c r="F74" i="1" s="1"/>
  <c r="G74" i="1" s="1"/>
  <c r="E75" i="1"/>
  <c r="F75" i="1" s="1"/>
  <c r="G75" i="1" s="1"/>
  <c r="E76" i="1"/>
  <c r="F76" i="1" s="1"/>
  <c r="G76" i="1" s="1"/>
  <c r="E77" i="1"/>
  <c r="F77" i="1" s="1"/>
  <c r="G77" i="1" s="1"/>
  <c r="R77" i="1" s="1"/>
  <c r="E78" i="1"/>
  <c r="F78" i="1" s="1"/>
  <c r="G78" i="1" s="1"/>
  <c r="E79" i="1"/>
  <c r="F79" i="1" s="1"/>
  <c r="G79" i="1" s="1"/>
  <c r="E80" i="1"/>
  <c r="F80" i="1" s="1"/>
  <c r="G80" i="1" s="1"/>
  <c r="R80" i="1" s="1"/>
  <c r="E81" i="1"/>
  <c r="F81" i="1" s="1"/>
  <c r="G81" i="1" s="1"/>
  <c r="E83" i="1"/>
  <c r="F83" i="1" s="1"/>
  <c r="G83" i="1" s="1"/>
  <c r="E84" i="1"/>
  <c r="F84" i="1" s="1"/>
  <c r="G84" i="1" s="1"/>
  <c r="I84" i="1" s="1"/>
  <c r="E85" i="1"/>
  <c r="F85" i="1" s="1"/>
  <c r="G85" i="1" s="1"/>
  <c r="E86" i="1"/>
  <c r="F86" i="1" s="1"/>
  <c r="G86" i="1" s="1"/>
  <c r="E118" i="1"/>
  <c r="F118" i="1" s="1"/>
  <c r="G118" i="1" s="1"/>
  <c r="R118" i="1" s="1"/>
  <c r="E122" i="1"/>
  <c r="F122" i="1" s="1"/>
  <c r="G122" i="1" s="1"/>
  <c r="E128" i="1"/>
  <c r="F128" i="1" s="1"/>
  <c r="G128" i="1" s="1"/>
  <c r="E137" i="1"/>
  <c r="F137" i="1" s="1"/>
  <c r="G137" i="1" s="1"/>
  <c r="R137" i="1" s="1"/>
  <c r="E199" i="1"/>
  <c r="F199" i="1" s="1"/>
  <c r="G199" i="1" s="1"/>
  <c r="R199" i="1" s="1"/>
  <c r="E303" i="1"/>
  <c r="F303" i="1" s="1"/>
  <c r="G303" i="1" s="1"/>
  <c r="R303" i="1" s="1"/>
  <c r="E482" i="1"/>
  <c r="F482" i="1" s="1"/>
  <c r="G482" i="1" s="1"/>
  <c r="E483" i="1"/>
  <c r="F483" i="1" s="1"/>
  <c r="G483" i="1" s="1"/>
  <c r="R483" i="1" s="1"/>
  <c r="E485" i="1"/>
  <c r="F485" i="1" s="1"/>
  <c r="G485" i="1" s="1"/>
  <c r="R485" i="1" s="1"/>
  <c r="E493" i="1"/>
  <c r="F493" i="1" s="1"/>
  <c r="G493" i="1" s="1"/>
  <c r="R493" i="1" s="1"/>
  <c r="E494" i="1"/>
  <c r="F494" i="1" s="1"/>
  <c r="G494" i="1" s="1"/>
  <c r="R494" i="1" s="1"/>
  <c r="E495" i="1"/>
  <c r="F495" i="1" s="1"/>
  <c r="G495" i="1" s="1"/>
  <c r="R495" i="1" s="1"/>
  <c r="E496" i="1"/>
  <c r="F496" i="1" s="1"/>
  <c r="G496" i="1" s="1"/>
  <c r="E500" i="1"/>
  <c r="F500" i="1" s="1"/>
  <c r="G500" i="1" s="1"/>
  <c r="E512" i="1"/>
  <c r="F512" i="1" s="1"/>
  <c r="G512" i="1" s="1"/>
  <c r="R512" i="1" s="1"/>
  <c r="E516" i="1"/>
  <c r="F516" i="1" s="1"/>
  <c r="G516" i="1" s="1"/>
  <c r="R516" i="1" s="1"/>
  <c r="E517" i="1"/>
  <c r="F517" i="1" s="1"/>
  <c r="G517" i="1" s="1"/>
  <c r="E447" i="1"/>
  <c r="F447" i="1" s="1"/>
  <c r="G447" i="1" s="1"/>
  <c r="R447" i="1" s="1"/>
  <c r="E449" i="1"/>
  <c r="F449" i="1" s="1"/>
  <c r="G449" i="1" s="1"/>
  <c r="E452" i="1"/>
  <c r="F452" i="1" s="1"/>
  <c r="G452" i="1" s="1"/>
  <c r="R452" i="1" s="1"/>
  <c r="E455" i="1"/>
  <c r="F455" i="1" s="1"/>
  <c r="G455" i="1" s="1"/>
  <c r="R455" i="1" s="1"/>
  <c r="E462" i="1"/>
  <c r="F462" i="1" s="1"/>
  <c r="G462" i="1" s="1"/>
  <c r="R462" i="1" s="1"/>
  <c r="E464" i="1"/>
  <c r="F464" i="1" s="1"/>
  <c r="G464" i="1" s="1"/>
  <c r="R464" i="1" s="1"/>
  <c r="E465" i="1"/>
  <c r="F465" i="1" s="1"/>
  <c r="G465" i="1" s="1"/>
  <c r="E466" i="1"/>
  <c r="F466" i="1" s="1"/>
  <c r="G466" i="1" s="1"/>
  <c r="R466" i="1" s="1"/>
  <c r="E469" i="1"/>
  <c r="F469" i="1" s="1"/>
  <c r="G469" i="1" s="1"/>
  <c r="E470" i="1"/>
  <c r="F470" i="1" s="1"/>
  <c r="G470" i="1" s="1"/>
  <c r="R470" i="1" s="1"/>
  <c r="E472" i="1"/>
  <c r="F472" i="1" s="1"/>
  <c r="G472" i="1" s="1"/>
  <c r="E473" i="1"/>
  <c r="F473" i="1" s="1"/>
  <c r="G473" i="1" s="1"/>
  <c r="E474" i="1"/>
  <c r="F474" i="1" s="1"/>
  <c r="G474" i="1" s="1"/>
  <c r="E182" i="1"/>
  <c r="F182" i="1" s="1"/>
  <c r="G182" i="1" s="1"/>
  <c r="R182" i="1" s="1"/>
  <c r="E185" i="1"/>
  <c r="F185" i="1" s="1"/>
  <c r="G185" i="1" s="1"/>
  <c r="R185" i="1" s="1"/>
  <c r="E458" i="1"/>
  <c r="F458" i="1" s="1"/>
  <c r="G458" i="1" s="1"/>
  <c r="R458" i="1" s="1"/>
  <c r="E459" i="1"/>
  <c r="F459" i="1" s="1"/>
  <c r="G459" i="1" s="1"/>
  <c r="R459" i="1" s="1"/>
  <c r="E460" i="1"/>
  <c r="F460" i="1" s="1"/>
  <c r="G460" i="1" s="1"/>
  <c r="E461" i="1"/>
  <c r="F461" i="1" s="1"/>
  <c r="G461" i="1" s="1"/>
  <c r="R461" i="1" s="1"/>
  <c r="E468" i="1"/>
  <c r="F468" i="1" s="1"/>
  <c r="G468" i="1" s="1"/>
  <c r="R468" i="1" s="1"/>
  <c r="E475" i="1"/>
  <c r="F475" i="1" s="1"/>
  <c r="G475" i="1" s="1"/>
  <c r="R475" i="1" s="1"/>
  <c r="E234" i="1"/>
  <c r="F234" i="1" s="1"/>
  <c r="G234" i="1" s="1"/>
  <c r="E257" i="1"/>
  <c r="F257" i="1" s="1"/>
  <c r="G257" i="1" s="1"/>
  <c r="E299" i="1"/>
  <c r="F299" i="1" s="1"/>
  <c r="G299" i="1" s="1"/>
  <c r="R299" i="1" s="1"/>
  <c r="E302" i="1"/>
  <c r="F302" i="1" s="1"/>
  <c r="G302" i="1" s="1"/>
  <c r="E306" i="1"/>
  <c r="F306" i="1" s="1"/>
  <c r="G306" i="1" s="1"/>
  <c r="R306" i="1" s="1"/>
  <c r="E410" i="1"/>
  <c r="F410" i="1" s="1"/>
  <c r="G410" i="1" s="1"/>
  <c r="R410" i="1" s="1"/>
  <c r="E412" i="1"/>
  <c r="F412" i="1" s="1"/>
  <c r="G412" i="1" s="1"/>
  <c r="R412" i="1" s="1"/>
  <c r="E417" i="1"/>
  <c r="F417" i="1" s="1"/>
  <c r="G417" i="1" s="1"/>
  <c r="R417" i="1" s="1"/>
  <c r="E123" i="1"/>
  <c r="F123" i="1" s="1"/>
  <c r="G123" i="1" s="1"/>
  <c r="R123" i="1" s="1"/>
  <c r="E126" i="1"/>
  <c r="F126" i="1" s="1"/>
  <c r="G126" i="1" s="1"/>
  <c r="R126" i="1" s="1"/>
  <c r="E127" i="1"/>
  <c r="F127" i="1" s="1"/>
  <c r="G127" i="1" s="1"/>
  <c r="E130" i="1"/>
  <c r="F130" i="1" s="1"/>
  <c r="G130" i="1" s="1"/>
  <c r="R130" i="1" s="1"/>
  <c r="E132" i="1"/>
  <c r="F132" i="1" s="1"/>
  <c r="G132" i="1" s="1"/>
  <c r="R132" i="1" s="1"/>
  <c r="E117" i="1"/>
  <c r="F117" i="1" s="1"/>
  <c r="G117" i="1" s="1"/>
  <c r="R117" i="1" s="1"/>
  <c r="E119" i="1"/>
  <c r="F119" i="1" s="1"/>
  <c r="G119" i="1" s="1"/>
  <c r="E124" i="1"/>
  <c r="F124" i="1" s="1"/>
  <c r="G124" i="1" s="1"/>
  <c r="E125" i="1"/>
  <c r="F125" i="1" s="1"/>
  <c r="G125" i="1" s="1"/>
  <c r="R125" i="1" s="1"/>
  <c r="E38" i="1"/>
  <c r="F38" i="1" s="1"/>
  <c r="G38" i="1" s="1"/>
  <c r="R38" i="1" s="1"/>
  <c r="E42" i="1"/>
  <c r="F42" i="1" s="1"/>
  <c r="G42" i="1" s="1"/>
  <c r="R42" i="1" s="1"/>
  <c r="E88" i="1"/>
  <c r="F88" i="1" s="1"/>
  <c r="G88" i="1" s="1"/>
  <c r="R88" i="1" s="1"/>
  <c r="E104" i="1"/>
  <c r="F104" i="1" s="1"/>
  <c r="G104" i="1" s="1"/>
  <c r="R104" i="1" s="1"/>
  <c r="E197" i="1"/>
  <c r="F197" i="1" s="1"/>
  <c r="G197" i="1" s="1"/>
  <c r="R197" i="1" s="1"/>
  <c r="E198" i="1"/>
  <c r="F198" i="1" s="1"/>
  <c r="G198" i="1" s="1"/>
  <c r="E200" i="1"/>
  <c r="F200" i="1" s="1"/>
  <c r="G200" i="1" s="1"/>
  <c r="E202" i="1"/>
  <c r="F202" i="1" s="1"/>
  <c r="G202" i="1" s="1"/>
  <c r="R202" i="1" s="1"/>
  <c r="E203" i="1"/>
  <c r="F203" i="1" s="1"/>
  <c r="G203" i="1" s="1"/>
  <c r="R203" i="1" s="1"/>
  <c r="E204" i="1"/>
  <c r="F204" i="1" s="1"/>
  <c r="G204" i="1" s="1"/>
  <c r="R204" i="1" s="1"/>
  <c r="E207" i="1"/>
  <c r="F207" i="1" s="1"/>
  <c r="G207" i="1" s="1"/>
  <c r="R207" i="1" s="1"/>
  <c r="E208" i="1"/>
  <c r="F208" i="1" s="1"/>
  <c r="G208" i="1" s="1"/>
  <c r="R208" i="1" s="1"/>
  <c r="E209" i="1"/>
  <c r="F209" i="1" s="1"/>
  <c r="G209" i="1" s="1"/>
  <c r="R209" i="1" s="1"/>
  <c r="E214" i="1"/>
  <c r="F214" i="1" s="1"/>
  <c r="G214" i="1" s="1"/>
  <c r="E215" i="1"/>
  <c r="F215" i="1" s="1"/>
  <c r="G215" i="1" s="1"/>
  <c r="R215" i="1" s="1"/>
  <c r="E216" i="1"/>
  <c r="F216" i="1" s="1"/>
  <c r="G216" i="1" s="1"/>
  <c r="E217" i="1"/>
  <c r="F217" i="1" s="1"/>
  <c r="G217" i="1" s="1"/>
  <c r="E218" i="1"/>
  <c r="F218" i="1" s="1"/>
  <c r="G218" i="1" s="1"/>
  <c r="E219" i="1"/>
  <c r="F219" i="1" s="1"/>
  <c r="G219" i="1" s="1"/>
  <c r="R219" i="1" s="1"/>
  <c r="E221" i="1"/>
  <c r="F221" i="1" s="1"/>
  <c r="G221" i="1" s="1"/>
  <c r="R221" i="1" s="1"/>
  <c r="E225" i="1"/>
  <c r="F225" i="1" s="1"/>
  <c r="G225" i="1" s="1"/>
  <c r="R225" i="1" s="1"/>
  <c r="E231" i="1"/>
  <c r="F231" i="1" s="1"/>
  <c r="G231" i="1" s="1"/>
  <c r="R231" i="1" s="1"/>
  <c r="E238" i="1"/>
  <c r="F238" i="1" s="1"/>
  <c r="G238" i="1" s="1"/>
  <c r="E239" i="1"/>
  <c r="F239" i="1" s="1"/>
  <c r="G239" i="1" s="1"/>
  <c r="R239" i="1" s="1"/>
  <c r="E243" i="1"/>
  <c r="F243" i="1" s="1"/>
  <c r="G243" i="1" s="1"/>
  <c r="E273" i="1"/>
  <c r="F273" i="1" s="1"/>
  <c r="G273" i="1" s="1"/>
  <c r="E274" i="1"/>
  <c r="F274" i="1" s="1"/>
  <c r="G274" i="1" s="1"/>
  <c r="R274" i="1" s="1"/>
  <c r="E276" i="1"/>
  <c r="F276" i="1"/>
  <c r="G276" i="1" s="1"/>
  <c r="R276" i="1" s="1"/>
  <c r="E280" i="1"/>
  <c r="F280" i="1" s="1"/>
  <c r="G280" i="1" s="1"/>
  <c r="R280" i="1" s="1"/>
  <c r="E285" i="1"/>
  <c r="F285" i="1" s="1"/>
  <c r="G285" i="1" s="1"/>
  <c r="E291" i="1"/>
  <c r="F291" i="1" s="1"/>
  <c r="G291" i="1" s="1"/>
  <c r="R291" i="1" s="1"/>
  <c r="E312" i="1"/>
  <c r="F312" i="1" s="1"/>
  <c r="G312" i="1" s="1"/>
  <c r="E314" i="1"/>
  <c r="F314" i="1" s="1"/>
  <c r="G314" i="1" s="1"/>
  <c r="E316" i="1"/>
  <c r="F316" i="1" s="1"/>
  <c r="G316" i="1" s="1"/>
  <c r="R316" i="1" s="1"/>
  <c r="E320" i="1"/>
  <c r="F320" i="1" s="1"/>
  <c r="G320" i="1" s="1"/>
  <c r="R320" i="1" s="1"/>
  <c r="E325" i="1"/>
  <c r="F325" i="1" s="1"/>
  <c r="G325" i="1" s="1"/>
  <c r="R325" i="1" s="1"/>
  <c r="E326" i="1"/>
  <c r="F326" i="1" s="1"/>
  <c r="G326" i="1" s="1"/>
  <c r="R326" i="1" s="1"/>
  <c r="E327" i="1"/>
  <c r="F327" i="1" s="1"/>
  <c r="G327" i="1" s="1"/>
  <c r="R327" i="1" s="1"/>
  <c r="E328" i="1"/>
  <c r="F328" i="1" s="1"/>
  <c r="G328" i="1" s="1"/>
  <c r="E329" i="1"/>
  <c r="F329" i="1" s="1"/>
  <c r="G329" i="1" s="1"/>
  <c r="R329" i="1" s="1"/>
  <c r="E330" i="1"/>
  <c r="F330" i="1" s="1"/>
  <c r="G330" i="1" s="1"/>
  <c r="R330" i="1" s="1"/>
  <c r="E331" i="1"/>
  <c r="F331" i="1" s="1"/>
  <c r="G331" i="1" s="1"/>
  <c r="E332" i="1"/>
  <c r="F332" i="1" s="1"/>
  <c r="G332" i="1" s="1"/>
  <c r="R332" i="1" s="1"/>
  <c r="E333" i="1"/>
  <c r="F333" i="1" s="1"/>
  <c r="G333" i="1" s="1"/>
  <c r="E334" i="1"/>
  <c r="F334" i="1" s="1"/>
  <c r="G334" i="1" s="1"/>
  <c r="R334" i="1" s="1"/>
  <c r="E343" i="1"/>
  <c r="F343" i="1" s="1"/>
  <c r="G343" i="1" s="1"/>
  <c r="E344" i="1"/>
  <c r="F344" i="1" s="1"/>
  <c r="G344" i="1" s="1"/>
  <c r="E345" i="1"/>
  <c r="F345" i="1" s="1"/>
  <c r="G345" i="1" s="1"/>
  <c r="R345" i="1" s="1"/>
  <c r="E346" i="1"/>
  <c r="F346" i="1" s="1"/>
  <c r="G346" i="1" s="1"/>
  <c r="E349" i="1"/>
  <c r="F349" i="1" s="1"/>
  <c r="G349" i="1" s="1"/>
  <c r="E351" i="1"/>
  <c r="F351" i="1" s="1"/>
  <c r="G351" i="1" s="1"/>
  <c r="R351" i="1" s="1"/>
  <c r="E357" i="1"/>
  <c r="F357" i="1" s="1"/>
  <c r="G357" i="1" s="1"/>
  <c r="E358" i="1"/>
  <c r="F358" i="1" s="1"/>
  <c r="G358" i="1" s="1"/>
  <c r="R358" i="1" s="1"/>
  <c r="E359" i="1"/>
  <c r="F359" i="1" s="1"/>
  <c r="G359" i="1" s="1"/>
  <c r="E360" i="1"/>
  <c r="F360" i="1" s="1"/>
  <c r="G360" i="1" s="1"/>
  <c r="R360" i="1" s="1"/>
  <c r="E362" i="1"/>
  <c r="F362" i="1" s="1"/>
  <c r="G362" i="1" s="1"/>
  <c r="E363" i="1"/>
  <c r="F363" i="1" s="1"/>
  <c r="G363" i="1" s="1"/>
  <c r="E364" i="1"/>
  <c r="F364" i="1" s="1"/>
  <c r="G364" i="1" s="1"/>
  <c r="R364" i="1" s="1"/>
  <c r="E365" i="1"/>
  <c r="F365" i="1" s="1"/>
  <c r="G365" i="1" s="1"/>
  <c r="R365" i="1" s="1"/>
  <c r="E375" i="1"/>
  <c r="F375" i="1" s="1"/>
  <c r="G375" i="1" s="1"/>
  <c r="E384" i="1"/>
  <c r="F384" i="1" s="1"/>
  <c r="G384" i="1" s="1"/>
  <c r="R384" i="1" s="1"/>
  <c r="E386" i="1"/>
  <c r="F386" i="1" s="1"/>
  <c r="G386" i="1" s="1"/>
  <c r="E387" i="1"/>
  <c r="F387" i="1" s="1"/>
  <c r="G387" i="1" s="1"/>
  <c r="E388" i="1"/>
  <c r="F388" i="1"/>
  <c r="G388" i="1" s="1"/>
  <c r="R388" i="1" s="1"/>
  <c r="E390" i="1"/>
  <c r="F390" i="1" s="1"/>
  <c r="G390" i="1" s="1"/>
  <c r="E391" i="1"/>
  <c r="F391" i="1" s="1"/>
  <c r="G391" i="1" s="1"/>
  <c r="R391" i="1" s="1"/>
  <c r="E398" i="1"/>
  <c r="F398" i="1" s="1"/>
  <c r="G398" i="1" s="1"/>
  <c r="R398" i="1" s="1"/>
  <c r="E399" i="1"/>
  <c r="F399" i="1" s="1"/>
  <c r="G399" i="1" s="1"/>
  <c r="E400" i="1"/>
  <c r="F400" i="1" s="1"/>
  <c r="G400" i="1" s="1"/>
  <c r="R400" i="1" s="1"/>
  <c r="E401" i="1"/>
  <c r="F401" i="1" s="1"/>
  <c r="G401" i="1" s="1"/>
  <c r="R401" i="1" s="1"/>
  <c r="E402" i="1"/>
  <c r="F402" i="1" s="1"/>
  <c r="G402" i="1" s="1"/>
  <c r="E403" i="1"/>
  <c r="F403" i="1" s="1"/>
  <c r="G403" i="1" s="1"/>
  <c r="E404" i="1"/>
  <c r="F404" i="1" s="1"/>
  <c r="G404" i="1" s="1"/>
  <c r="E405" i="1"/>
  <c r="F405" i="1" s="1"/>
  <c r="G405" i="1" s="1"/>
  <c r="R405" i="1" s="1"/>
  <c r="E406" i="1"/>
  <c r="F406" i="1" s="1"/>
  <c r="G406" i="1" s="1"/>
  <c r="R406" i="1" s="1"/>
  <c r="E407" i="1"/>
  <c r="F407" i="1" s="1"/>
  <c r="G407" i="1" s="1"/>
  <c r="R407" i="1" s="1"/>
  <c r="E408" i="1"/>
  <c r="F408" i="1" s="1"/>
  <c r="G408" i="1" s="1"/>
  <c r="R408" i="1" s="1"/>
  <c r="E409" i="1"/>
  <c r="F409" i="1" s="1"/>
  <c r="G409" i="1" s="1"/>
  <c r="E414" i="1"/>
  <c r="F414" i="1" s="1"/>
  <c r="G414" i="1" s="1"/>
  <c r="E418" i="1"/>
  <c r="F418" i="1" s="1"/>
  <c r="G418" i="1" s="1"/>
  <c r="R418" i="1" s="1"/>
  <c r="E421" i="1"/>
  <c r="F421" i="1" s="1"/>
  <c r="G421" i="1" s="1"/>
  <c r="R421" i="1" s="1"/>
  <c r="E422" i="1"/>
  <c r="F422" i="1" s="1"/>
  <c r="G422" i="1" s="1"/>
  <c r="R422" i="1" s="1"/>
  <c r="E425" i="1"/>
  <c r="F425" i="1" s="1"/>
  <c r="G425" i="1" s="1"/>
  <c r="R425" i="1" s="1"/>
  <c r="E426" i="1"/>
  <c r="F426" i="1" s="1"/>
  <c r="G426" i="1" s="1"/>
  <c r="E427" i="1"/>
  <c r="F427" i="1" s="1"/>
  <c r="G427" i="1" s="1"/>
  <c r="R427" i="1" s="1"/>
  <c r="E428" i="1"/>
  <c r="F428" i="1" s="1"/>
  <c r="G428" i="1" s="1"/>
  <c r="R428" i="1" s="1"/>
  <c r="E429" i="1"/>
  <c r="F429" i="1" s="1"/>
  <c r="G429" i="1" s="1"/>
  <c r="R429" i="1" s="1"/>
  <c r="E430" i="1"/>
  <c r="F430" i="1" s="1"/>
  <c r="G430" i="1" s="1"/>
  <c r="R430" i="1" s="1"/>
  <c r="E431" i="1"/>
  <c r="F431" i="1" s="1"/>
  <c r="G431" i="1" s="1"/>
  <c r="E432" i="1"/>
  <c r="F432" i="1" s="1"/>
  <c r="G432" i="1" s="1"/>
  <c r="R432" i="1" s="1"/>
  <c r="E433" i="1"/>
  <c r="F433" i="1" s="1"/>
  <c r="G433" i="1" s="1"/>
  <c r="R433" i="1" s="1"/>
  <c r="E434" i="1"/>
  <c r="F434" i="1" s="1"/>
  <c r="G434" i="1" s="1"/>
  <c r="R434" i="1" s="1"/>
  <c r="E435" i="1"/>
  <c r="F435" i="1" s="1"/>
  <c r="G435" i="1" s="1"/>
  <c r="R435" i="1" s="1"/>
  <c r="E436" i="1"/>
  <c r="F436" i="1" s="1"/>
  <c r="G436" i="1" s="1"/>
  <c r="R436" i="1" s="1"/>
  <c r="E437" i="1"/>
  <c r="F437" i="1" s="1"/>
  <c r="G437" i="1" s="1"/>
  <c r="R437" i="1" s="1"/>
  <c r="E438" i="1"/>
  <c r="F438" i="1" s="1"/>
  <c r="G438" i="1" s="1"/>
  <c r="E439" i="1"/>
  <c r="F439" i="1" s="1"/>
  <c r="G439" i="1" s="1"/>
  <c r="R439" i="1" s="1"/>
  <c r="E440" i="1"/>
  <c r="F440" i="1" s="1"/>
  <c r="G440" i="1" s="1"/>
  <c r="E441" i="1"/>
  <c r="F441" i="1" s="1"/>
  <c r="G441" i="1" s="1"/>
  <c r="R441" i="1" s="1"/>
  <c r="E442" i="1"/>
  <c r="F442" i="1" s="1"/>
  <c r="G442" i="1" s="1"/>
  <c r="R442" i="1" s="1"/>
  <c r="E444" i="1"/>
  <c r="F444" i="1" s="1"/>
  <c r="G444" i="1" s="1"/>
  <c r="R444" i="1" s="1"/>
  <c r="E445" i="1"/>
  <c r="F445" i="1" s="1"/>
  <c r="G445" i="1" s="1"/>
  <c r="R445" i="1" s="1"/>
  <c r="E166" i="1"/>
  <c r="F166" i="1" s="1"/>
  <c r="G166" i="1" s="1"/>
  <c r="E184" i="1"/>
  <c r="F184" i="1" s="1"/>
  <c r="G184" i="1" s="1"/>
  <c r="R184" i="1" s="1"/>
  <c r="E188" i="1"/>
  <c r="F188" i="1" s="1"/>
  <c r="G188" i="1" s="1"/>
  <c r="E211" i="1"/>
  <c r="F211" i="1" s="1"/>
  <c r="G211" i="1" s="1"/>
  <c r="R211" i="1" s="1"/>
  <c r="E213" i="1"/>
  <c r="F213" i="1" s="1"/>
  <c r="G213" i="1" s="1"/>
  <c r="R213" i="1" s="1"/>
  <c r="E265" i="1"/>
  <c r="F265" i="1" s="1"/>
  <c r="G265" i="1" s="1"/>
  <c r="E309" i="1"/>
  <c r="F309" i="1" s="1"/>
  <c r="G309" i="1" s="1"/>
  <c r="R309" i="1" s="1"/>
  <c r="E317" i="1"/>
  <c r="F317" i="1" s="1"/>
  <c r="G317" i="1" s="1"/>
  <c r="R317" i="1" s="1"/>
  <c r="E319" i="1"/>
  <c r="F319" i="1" s="1"/>
  <c r="G319" i="1" s="1"/>
  <c r="R319" i="1" s="1"/>
  <c r="E114" i="1"/>
  <c r="F114" i="1" s="1"/>
  <c r="G114" i="1" s="1"/>
  <c r="R114" i="1" s="1"/>
  <c r="E448" i="1"/>
  <c r="F448" i="1" s="1"/>
  <c r="G448" i="1" s="1"/>
  <c r="R448" i="1" s="1"/>
  <c r="E450" i="1"/>
  <c r="F450" i="1" s="1"/>
  <c r="G450" i="1" s="1"/>
  <c r="E451" i="1"/>
  <c r="F451" i="1" s="1"/>
  <c r="G451" i="1" s="1"/>
  <c r="E454" i="1"/>
  <c r="F454" i="1" s="1"/>
  <c r="G454" i="1" s="1"/>
  <c r="I454" i="1" s="1"/>
  <c r="E456" i="1"/>
  <c r="F456" i="1" s="1"/>
  <c r="G456" i="1" s="1"/>
  <c r="I456" i="1" s="1"/>
  <c r="E463" i="1"/>
  <c r="F463" i="1" s="1"/>
  <c r="G463" i="1" s="1"/>
  <c r="R463" i="1" s="1"/>
  <c r="E120" i="1"/>
  <c r="F120" i="1" s="1"/>
  <c r="G120" i="1" s="1"/>
  <c r="E121" i="1"/>
  <c r="F121" i="1" s="1"/>
  <c r="G121" i="1" s="1"/>
  <c r="E471" i="1"/>
  <c r="F471" i="1" s="1"/>
  <c r="G471" i="1" s="1"/>
  <c r="E479" i="1"/>
  <c r="F479" i="1" s="1"/>
  <c r="G479" i="1" s="1"/>
  <c r="R479" i="1" s="1"/>
  <c r="E486" i="1"/>
  <c r="F486" i="1" s="1"/>
  <c r="G486" i="1" s="1"/>
  <c r="K486" i="1" s="1"/>
  <c r="E135" i="1"/>
  <c r="F135" i="1" s="1"/>
  <c r="G135" i="1" s="1"/>
  <c r="R135" i="1" s="1"/>
  <c r="E519" i="1"/>
  <c r="F519" i="1" s="1"/>
  <c r="G519" i="1" s="1"/>
  <c r="R519" i="1" s="1"/>
  <c r="E139" i="1"/>
  <c r="F139" i="1" s="1"/>
  <c r="G139" i="1" s="1"/>
  <c r="R139" i="1" s="1"/>
  <c r="E279" i="1"/>
  <c r="F279" i="1" s="1"/>
  <c r="G279" i="1" s="1"/>
  <c r="E340" i="1"/>
  <c r="F340" i="1" s="1"/>
  <c r="G340" i="1" s="1"/>
  <c r="E352" i="1"/>
  <c r="F352" i="1" s="1"/>
  <c r="G352" i="1" s="1"/>
  <c r="R352" i="1" s="1"/>
  <c r="E353" i="1"/>
  <c r="F353" i="1" s="1"/>
  <c r="G353" i="1" s="1"/>
  <c r="R353" i="1" s="1"/>
  <c r="E368" i="1"/>
  <c r="F368" i="1" s="1"/>
  <c r="G368" i="1" s="1"/>
  <c r="R368" i="1" s="1"/>
  <c r="E443" i="1"/>
  <c r="F443" i="1" s="1"/>
  <c r="G443" i="1" s="1"/>
  <c r="R443" i="1" s="1"/>
  <c r="E476" i="1"/>
  <c r="F476" i="1" s="1"/>
  <c r="G476" i="1" s="1"/>
  <c r="R476" i="1" s="1"/>
  <c r="E348" i="1"/>
  <c r="F348" i="1" s="1"/>
  <c r="G348" i="1" s="1"/>
  <c r="R348" i="1" s="1"/>
  <c r="E179" i="1"/>
  <c r="F179" i="1" s="1"/>
  <c r="G179" i="1" s="1"/>
  <c r="R179" i="1" s="1"/>
  <c r="E138" i="1"/>
  <c r="F138" i="1" s="1"/>
  <c r="G138" i="1" s="1"/>
  <c r="R138" i="1" s="1"/>
  <c r="E140" i="1"/>
  <c r="F140" i="1" s="1"/>
  <c r="G140" i="1" s="1"/>
  <c r="E141" i="1"/>
  <c r="F141" i="1" s="1"/>
  <c r="G141" i="1" s="1"/>
  <c r="R141" i="1" s="1"/>
  <c r="E143" i="1"/>
  <c r="F143" i="1" s="1"/>
  <c r="G143" i="1" s="1"/>
  <c r="R143" i="1" s="1"/>
  <c r="E149" i="1"/>
  <c r="F149" i="1" s="1"/>
  <c r="G149" i="1" s="1"/>
  <c r="R149" i="1" s="1"/>
  <c r="E151" i="1"/>
  <c r="F151" i="1" s="1"/>
  <c r="G151" i="1" s="1"/>
  <c r="R151" i="1" s="1"/>
  <c r="E160" i="1"/>
  <c r="F160" i="1" s="1"/>
  <c r="G160" i="1" s="1"/>
  <c r="R160" i="1" s="1"/>
  <c r="E162" i="1"/>
  <c r="F162" i="1" s="1"/>
  <c r="G162" i="1" s="1"/>
  <c r="R162" i="1" s="1"/>
  <c r="E165" i="1"/>
  <c r="F165" i="1" s="1"/>
  <c r="G165" i="1" s="1"/>
  <c r="R165" i="1" s="1"/>
  <c r="E167" i="1"/>
  <c r="F167" i="1" s="1"/>
  <c r="G167" i="1" s="1"/>
  <c r="E172" i="1"/>
  <c r="F172" i="1" s="1"/>
  <c r="G172" i="1" s="1"/>
  <c r="R172" i="1" s="1"/>
  <c r="E174" i="1"/>
  <c r="F174" i="1" s="1"/>
  <c r="G174" i="1" s="1"/>
  <c r="E175" i="1"/>
  <c r="F175" i="1" s="1"/>
  <c r="G175" i="1" s="1"/>
  <c r="R175" i="1" s="1"/>
  <c r="E177" i="1"/>
  <c r="F177" i="1" s="1"/>
  <c r="G177" i="1" s="1"/>
  <c r="R177" i="1" s="1"/>
  <c r="E178" i="1"/>
  <c r="F178" i="1" s="1"/>
  <c r="G178" i="1" s="1"/>
  <c r="R178" i="1" s="1"/>
  <c r="E381" i="1"/>
  <c r="F381" i="1" s="1"/>
  <c r="G381" i="1" s="1"/>
  <c r="R381" i="1" s="1"/>
  <c r="E382" i="1"/>
  <c r="F382" i="1" s="1"/>
  <c r="G382" i="1" s="1"/>
  <c r="R382" i="1" s="1"/>
  <c r="E385" i="1"/>
  <c r="F385" i="1" s="1"/>
  <c r="G385" i="1" s="1"/>
  <c r="E389" i="1"/>
  <c r="F389" i="1" s="1"/>
  <c r="G389" i="1" s="1"/>
  <c r="R389" i="1" s="1"/>
  <c r="E393" i="1"/>
  <c r="F393" i="1" s="1"/>
  <c r="G393" i="1" s="1"/>
  <c r="R393" i="1" s="1"/>
  <c r="E394" i="1"/>
  <c r="F394" i="1" s="1"/>
  <c r="G394" i="1" s="1"/>
  <c r="R394" i="1" s="1"/>
  <c r="E396" i="1"/>
  <c r="F396" i="1" s="1"/>
  <c r="G396" i="1" s="1"/>
  <c r="R396" i="1" s="1"/>
  <c r="E190" i="1"/>
  <c r="F190" i="1" s="1"/>
  <c r="G190" i="1" s="1"/>
  <c r="R190" i="1" s="1"/>
  <c r="E411" i="1"/>
  <c r="F411" i="1" s="1"/>
  <c r="G411" i="1" s="1"/>
  <c r="E413" i="1"/>
  <c r="F413" i="1" s="1"/>
  <c r="G413" i="1" s="1"/>
  <c r="R413" i="1" s="1"/>
  <c r="E415" i="1"/>
  <c r="F415" i="1" s="1"/>
  <c r="G415" i="1" s="1"/>
  <c r="R415" i="1" s="1"/>
  <c r="E419" i="1"/>
  <c r="F419" i="1" s="1"/>
  <c r="G419" i="1" s="1"/>
  <c r="R419" i="1" s="1"/>
  <c r="E420" i="1"/>
  <c r="F420" i="1" s="1"/>
  <c r="G420" i="1" s="1"/>
  <c r="R420" i="1" s="1"/>
  <c r="E416" i="1"/>
  <c r="F416" i="1" s="1"/>
  <c r="G416" i="1" s="1"/>
  <c r="R416" i="1" s="1"/>
  <c r="E423" i="1"/>
  <c r="F423" i="1" s="1"/>
  <c r="G423" i="1" s="1"/>
  <c r="E424" i="1"/>
  <c r="F424" i="1" s="1"/>
  <c r="G424" i="1" s="1"/>
  <c r="R424" i="1" s="1"/>
  <c r="E192" i="1"/>
  <c r="F192" i="1" s="1"/>
  <c r="G192" i="1" s="1"/>
  <c r="E193" i="1"/>
  <c r="F193" i="1" s="1"/>
  <c r="G193" i="1" s="1"/>
  <c r="R193" i="1" s="1"/>
  <c r="E196" i="1"/>
  <c r="F196" i="1" s="1"/>
  <c r="G196" i="1" s="1"/>
  <c r="R196" i="1" s="1"/>
  <c r="E201" i="1"/>
  <c r="F201" i="1" s="1"/>
  <c r="G201" i="1" s="1"/>
  <c r="R201" i="1" s="1"/>
  <c r="E210" i="1"/>
  <c r="F210" i="1" s="1"/>
  <c r="G210" i="1" s="1"/>
  <c r="R210" i="1" s="1"/>
  <c r="E212" i="1"/>
  <c r="F212" i="1" s="1"/>
  <c r="G212" i="1" s="1"/>
  <c r="R212" i="1" s="1"/>
  <c r="E180" i="1"/>
  <c r="F180" i="1" s="1"/>
  <c r="G180" i="1" s="1"/>
  <c r="R180" i="1" s="1"/>
  <c r="E220" i="1"/>
  <c r="F220" i="1" s="1"/>
  <c r="G220" i="1" s="1"/>
  <c r="R220" i="1" s="1"/>
  <c r="E222" i="1"/>
  <c r="F222" i="1" s="1"/>
  <c r="G222" i="1" s="1"/>
  <c r="R222" i="1" s="1"/>
  <c r="E223" i="1"/>
  <c r="F223" i="1" s="1"/>
  <c r="G223" i="1" s="1"/>
  <c r="R223" i="1" s="1"/>
  <c r="E224" i="1"/>
  <c r="F224" i="1" s="1"/>
  <c r="G224" i="1" s="1"/>
  <c r="E226" i="1"/>
  <c r="F226" i="1" s="1"/>
  <c r="G226" i="1" s="1"/>
  <c r="R226" i="1" s="1"/>
  <c r="E186" i="1"/>
  <c r="F186" i="1" s="1"/>
  <c r="G186" i="1" s="1"/>
  <c r="E228" i="1"/>
  <c r="F228" i="1" s="1"/>
  <c r="G228" i="1" s="1"/>
  <c r="R228" i="1" s="1"/>
  <c r="E189" i="1"/>
  <c r="F189" i="1" s="1"/>
  <c r="G189" i="1" s="1"/>
  <c r="E229" i="1"/>
  <c r="F229" i="1" s="1"/>
  <c r="G229" i="1" s="1"/>
  <c r="R229" i="1" s="1"/>
  <c r="E230" i="1"/>
  <c r="F230" i="1" s="1"/>
  <c r="G230" i="1" s="1"/>
  <c r="E232" i="1"/>
  <c r="F232" i="1" s="1"/>
  <c r="G232" i="1" s="1"/>
  <c r="E233" i="1"/>
  <c r="F233" i="1" s="1"/>
  <c r="G233" i="1" s="1"/>
  <c r="E235" i="1"/>
  <c r="F235" i="1" s="1"/>
  <c r="G235" i="1" s="1"/>
  <c r="E236" i="1"/>
  <c r="F236" i="1" s="1"/>
  <c r="G236" i="1" s="1"/>
  <c r="R236" i="1" s="1"/>
  <c r="E237" i="1"/>
  <c r="F237" i="1" s="1"/>
  <c r="G237" i="1" s="1"/>
  <c r="E241" i="1"/>
  <c r="F241" i="1" s="1"/>
  <c r="G241" i="1" s="1"/>
  <c r="E244" i="1"/>
  <c r="F244" i="1" s="1"/>
  <c r="G244" i="1" s="1"/>
  <c r="R244" i="1" s="1"/>
  <c r="E245" i="1"/>
  <c r="F245" i="1"/>
  <c r="G245" i="1" s="1"/>
  <c r="R245" i="1" s="1"/>
  <c r="E246" i="1"/>
  <c r="F246" i="1" s="1"/>
  <c r="G246" i="1" s="1"/>
  <c r="R246" i="1" s="1"/>
  <c r="E247" i="1"/>
  <c r="F247" i="1" s="1"/>
  <c r="G247" i="1" s="1"/>
  <c r="E248" i="1"/>
  <c r="F248" i="1" s="1"/>
  <c r="G248" i="1" s="1"/>
  <c r="E249" i="1"/>
  <c r="F249" i="1" s="1"/>
  <c r="G249" i="1" s="1"/>
  <c r="E251" i="1"/>
  <c r="F251" i="1" s="1"/>
  <c r="G251" i="1" s="1"/>
  <c r="E252" i="1"/>
  <c r="F252" i="1" s="1"/>
  <c r="G252" i="1" s="1"/>
  <c r="E253" i="1"/>
  <c r="F253" i="1" s="1"/>
  <c r="G253" i="1" s="1"/>
  <c r="R253" i="1" s="1"/>
  <c r="E256" i="1"/>
  <c r="F256" i="1" s="1"/>
  <c r="G256" i="1" s="1"/>
  <c r="R256" i="1" s="1"/>
  <c r="E260" i="1"/>
  <c r="F260" i="1" s="1"/>
  <c r="G260" i="1" s="1"/>
  <c r="R260" i="1" s="1"/>
  <c r="E261" i="1"/>
  <c r="F261" i="1" s="1"/>
  <c r="G261" i="1" s="1"/>
  <c r="E269" i="1"/>
  <c r="F269" i="1"/>
  <c r="G269" i="1" s="1"/>
  <c r="R269" i="1" s="1"/>
  <c r="E270" i="1"/>
  <c r="F270" i="1" s="1"/>
  <c r="G270" i="1" s="1"/>
  <c r="E271" i="1"/>
  <c r="F271" i="1" s="1"/>
  <c r="G271" i="1" s="1"/>
  <c r="E272" i="1"/>
  <c r="F272" i="1" s="1"/>
  <c r="G272" i="1" s="1"/>
  <c r="E281" i="1"/>
  <c r="F281" i="1" s="1"/>
  <c r="G281" i="1" s="1"/>
  <c r="R281" i="1" s="1"/>
  <c r="E282" i="1"/>
  <c r="F282" i="1" s="1"/>
  <c r="G282" i="1" s="1"/>
  <c r="E284" i="1"/>
  <c r="F284" i="1" s="1"/>
  <c r="G284" i="1" s="1"/>
  <c r="E287" i="1"/>
  <c r="F287" i="1" s="1"/>
  <c r="G287" i="1" s="1"/>
  <c r="E283" i="1"/>
  <c r="F283" i="1" s="1"/>
  <c r="G283" i="1" s="1"/>
  <c r="E315" i="1"/>
  <c r="F315" i="1" s="1"/>
  <c r="G315" i="1" s="1"/>
  <c r="R315" i="1" s="1"/>
  <c r="E318" i="1"/>
  <c r="F318" i="1" s="1"/>
  <c r="G318" i="1" s="1"/>
  <c r="E335" i="1"/>
  <c r="F335" i="1" s="1"/>
  <c r="G335" i="1" s="1"/>
  <c r="E336" i="1"/>
  <c r="F336" i="1" s="1"/>
  <c r="G336" i="1" s="1"/>
  <c r="R336" i="1" s="1"/>
  <c r="E337" i="1"/>
  <c r="F337" i="1" s="1"/>
  <c r="G337" i="1" s="1"/>
  <c r="R337" i="1" s="1"/>
  <c r="E342" i="1"/>
  <c r="F342" i="1" s="1"/>
  <c r="G342" i="1" s="1"/>
  <c r="E339" i="1"/>
  <c r="F339" i="1" s="1"/>
  <c r="G339" i="1" s="1"/>
  <c r="E347" i="1"/>
  <c r="F347" i="1" s="1"/>
  <c r="G347" i="1" s="1"/>
  <c r="E350" i="1"/>
  <c r="F350" i="1" s="1"/>
  <c r="G350" i="1" s="1"/>
  <c r="E354" i="1"/>
  <c r="F354" i="1" s="1"/>
  <c r="G354" i="1" s="1"/>
  <c r="E356" i="1"/>
  <c r="F356" i="1" s="1"/>
  <c r="G356" i="1" s="1"/>
  <c r="R356" i="1" s="1"/>
  <c r="E361" i="1"/>
  <c r="F361" i="1" s="1"/>
  <c r="G361" i="1" s="1"/>
  <c r="R361" i="1" s="1"/>
  <c r="E366" i="1"/>
  <c r="F366" i="1" s="1"/>
  <c r="G366" i="1" s="1"/>
  <c r="E369" i="1"/>
  <c r="F369" i="1" s="1"/>
  <c r="G369" i="1" s="1"/>
  <c r="E370" i="1"/>
  <c r="F370" i="1" s="1"/>
  <c r="G370" i="1" s="1"/>
  <c r="R370" i="1" s="1"/>
  <c r="E376" i="1"/>
  <c r="F376" i="1" s="1"/>
  <c r="G376" i="1" s="1"/>
  <c r="E378" i="1"/>
  <c r="F378" i="1" s="1"/>
  <c r="G378" i="1" s="1"/>
  <c r="E380" i="1"/>
  <c r="F380" i="1" s="1"/>
  <c r="G380" i="1" s="1"/>
  <c r="E181" i="1"/>
  <c r="F181" i="1" s="1"/>
  <c r="G181" i="1" s="1"/>
  <c r="R181" i="1" s="1"/>
  <c r="E205" i="1"/>
  <c r="F205" i="1" s="1"/>
  <c r="G205" i="1" s="1"/>
  <c r="R205" i="1" s="1"/>
  <c r="E206" i="1"/>
  <c r="F206" i="1" s="1"/>
  <c r="G206" i="1" s="1"/>
  <c r="E227" i="1"/>
  <c r="F227" i="1" s="1"/>
  <c r="G227" i="1" s="1"/>
  <c r="R227" i="1" s="1"/>
  <c r="E240" i="1"/>
  <c r="F240" i="1" s="1"/>
  <c r="G240" i="1" s="1"/>
  <c r="E242" i="1"/>
  <c r="F242" i="1" s="1"/>
  <c r="G242" i="1" s="1"/>
  <c r="E250" i="1"/>
  <c r="F250" i="1" s="1"/>
  <c r="G250" i="1" s="1"/>
  <c r="E254" i="1"/>
  <c r="F254" i="1" s="1"/>
  <c r="G254" i="1" s="1"/>
  <c r="E255" i="1"/>
  <c r="F255" i="1" s="1"/>
  <c r="G255" i="1" s="1"/>
  <c r="E259" i="1"/>
  <c r="F259" i="1" s="1"/>
  <c r="G259" i="1" s="1"/>
  <c r="R259" i="1" s="1"/>
  <c r="E262" i="1"/>
  <c r="F262" i="1" s="1"/>
  <c r="G262" i="1" s="1"/>
  <c r="E263" i="1"/>
  <c r="F263" i="1" s="1"/>
  <c r="G263" i="1" s="1"/>
  <c r="E264" i="1"/>
  <c r="F264" i="1" s="1"/>
  <c r="G264" i="1" s="1"/>
  <c r="E266" i="1"/>
  <c r="F266" i="1" s="1"/>
  <c r="G266" i="1" s="1"/>
  <c r="E267" i="1"/>
  <c r="F267" i="1" s="1"/>
  <c r="G267" i="1" s="1"/>
  <c r="E268" i="1"/>
  <c r="F268" i="1" s="1"/>
  <c r="G268" i="1" s="1"/>
  <c r="E277" i="1"/>
  <c r="F277" i="1" s="1"/>
  <c r="G277" i="1" s="1"/>
  <c r="E278" i="1"/>
  <c r="F278" i="1" s="1"/>
  <c r="G278" i="1" s="1"/>
  <c r="R278" i="1" s="1"/>
  <c r="E286" i="1"/>
  <c r="F286" i="1" s="1"/>
  <c r="G286" i="1" s="1"/>
  <c r="E288" i="1"/>
  <c r="F288" i="1" s="1"/>
  <c r="G288" i="1" s="1"/>
  <c r="R288" i="1" s="1"/>
  <c r="E289" i="1"/>
  <c r="F289" i="1" s="1"/>
  <c r="G289" i="1" s="1"/>
  <c r="E290" i="1"/>
  <c r="F290" i="1" s="1"/>
  <c r="G290" i="1" s="1"/>
  <c r="E292" i="1"/>
  <c r="F292" i="1" s="1"/>
  <c r="G292" i="1" s="1"/>
  <c r="E293" i="1"/>
  <c r="F293" i="1" s="1"/>
  <c r="G293" i="1" s="1"/>
  <c r="E294" i="1"/>
  <c r="F294" i="1" s="1"/>
  <c r="G294" i="1" s="1"/>
  <c r="E295" i="1"/>
  <c r="F295" i="1" s="1"/>
  <c r="G295" i="1" s="1"/>
  <c r="R295" i="1" s="1"/>
  <c r="E296" i="1"/>
  <c r="F296" i="1" s="1"/>
  <c r="G296" i="1" s="1"/>
  <c r="E297" i="1"/>
  <c r="F297" i="1" s="1"/>
  <c r="G297" i="1" s="1"/>
  <c r="R297" i="1" s="1"/>
  <c r="E298" i="1"/>
  <c r="F298" i="1"/>
  <c r="G298" i="1" s="1"/>
  <c r="R298" i="1" s="1"/>
  <c r="E300" i="1"/>
  <c r="F300" i="1" s="1"/>
  <c r="G300" i="1" s="1"/>
  <c r="E301" i="1"/>
  <c r="F301" i="1" s="1"/>
  <c r="G301" i="1" s="1"/>
  <c r="E304" i="1"/>
  <c r="F304" i="1" s="1"/>
  <c r="G304" i="1" s="1"/>
  <c r="E305" i="1"/>
  <c r="F305" i="1" s="1"/>
  <c r="G305" i="1" s="1"/>
  <c r="R305" i="1" s="1"/>
  <c r="E307" i="1"/>
  <c r="F307" i="1" s="1"/>
  <c r="G307" i="1" s="1"/>
  <c r="E308" i="1"/>
  <c r="F308" i="1" s="1"/>
  <c r="G308" i="1" s="1"/>
  <c r="E310" i="1"/>
  <c r="F310" i="1" s="1"/>
  <c r="G310" i="1" s="1"/>
  <c r="E311" i="1"/>
  <c r="F311" i="1" s="1"/>
  <c r="G311" i="1" s="1"/>
  <c r="E313" i="1"/>
  <c r="F313" i="1" s="1"/>
  <c r="G313" i="1" s="1"/>
  <c r="R313" i="1" s="1"/>
  <c r="E338" i="1"/>
  <c r="F338" i="1" s="1"/>
  <c r="G338" i="1" s="1"/>
  <c r="E341" i="1"/>
  <c r="F341" i="1" s="1"/>
  <c r="G341" i="1" s="1"/>
  <c r="E355" i="1"/>
  <c r="F355" i="1" s="1"/>
  <c r="G355" i="1" s="1"/>
  <c r="E367" i="1"/>
  <c r="F367" i="1" s="1"/>
  <c r="G367" i="1" s="1"/>
  <c r="E371" i="1"/>
  <c r="F371" i="1" s="1"/>
  <c r="G371" i="1" s="1"/>
  <c r="E372" i="1"/>
  <c r="F372" i="1" s="1"/>
  <c r="G372" i="1" s="1"/>
  <c r="E373" i="1"/>
  <c r="F373" i="1" s="1"/>
  <c r="G373" i="1" s="1"/>
  <c r="E374" i="1"/>
  <c r="F374" i="1" s="1"/>
  <c r="G374" i="1" s="1"/>
  <c r="E377" i="1"/>
  <c r="F377" i="1" s="1"/>
  <c r="G377" i="1" s="1"/>
  <c r="R377" i="1" s="1"/>
  <c r="E395" i="1"/>
  <c r="F395" i="1" s="1"/>
  <c r="G395" i="1" s="1"/>
  <c r="E168" i="1"/>
  <c r="F168" i="1" s="1"/>
  <c r="G168" i="1" s="1"/>
  <c r="R168" i="1" s="1"/>
  <c r="E170" i="1"/>
  <c r="F170" i="1" s="1"/>
  <c r="G170" i="1" s="1"/>
  <c r="E171" i="1"/>
  <c r="F171" i="1" s="1"/>
  <c r="G171" i="1" s="1"/>
  <c r="E183" i="1"/>
  <c r="F183" i="1" s="1"/>
  <c r="G183" i="1" s="1"/>
  <c r="E155" i="1"/>
  <c r="F155" i="1" s="1"/>
  <c r="G155" i="1" s="1"/>
  <c r="E158" i="1"/>
  <c r="F158" i="1" s="1"/>
  <c r="G158" i="1" s="1"/>
  <c r="R158" i="1" s="1"/>
  <c r="E159" i="1"/>
  <c r="F159" i="1" s="1"/>
  <c r="G159" i="1" s="1"/>
  <c r="R159" i="1" s="1"/>
  <c r="E161" i="1"/>
  <c r="F161" i="1" s="1"/>
  <c r="G161" i="1" s="1"/>
  <c r="E169" i="1"/>
  <c r="F169" i="1" s="1"/>
  <c r="G169" i="1" s="1"/>
  <c r="R169" i="1" s="1"/>
  <c r="E150" i="1"/>
  <c r="F150" i="1" s="1"/>
  <c r="G150" i="1" s="1"/>
  <c r="E152" i="1"/>
  <c r="F152" i="1" s="1"/>
  <c r="G152" i="1" s="1"/>
  <c r="E153" i="1"/>
  <c r="F153" i="1" s="1"/>
  <c r="G153" i="1" s="1"/>
  <c r="E154" i="1"/>
  <c r="F154" i="1" s="1"/>
  <c r="G154" i="1" s="1"/>
  <c r="E156" i="1"/>
  <c r="F156" i="1" s="1"/>
  <c r="G156" i="1" s="1"/>
  <c r="E157" i="1"/>
  <c r="E26" i="2" s="1"/>
  <c r="E163" i="1"/>
  <c r="F163" i="1" s="1"/>
  <c r="G163" i="1" s="1"/>
  <c r="E164" i="1"/>
  <c r="E33" i="2" s="1"/>
  <c r="E194" i="1"/>
  <c r="F194" i="1" s="1"/>
  <c r="G194" i="1" s="1"/>
  <c r="E195" i="1"/>
  <c r="F195" i="1" s="1"/>
  <c r="G195" i="1" s="1"/>
  <c r="R195" i="1" s="1"/>
  <c r="E134" i="1"/>
  <c r="F134" i="1" s="1"/>
  <c r="G134" i="1" s="1"/>
  <c r="E142" i="1"/>
  <c r="F142" i="1" s="1"/>
  <c r="G142" i="1" s="1"/>
  <c r="E258" i="1"/>
  <c r="F258" i="1" s="1"/>
  <c r="G258" i="1" s="1"/>
  <c r="R258" i="1" s="1"/>
  <c r="E275" i="1"/>
  <c r="F275" i="1" s="1"/>
  <c r="G275" i="1" s="1"/>
  <c r="R275" i="1" s="1"/>
  <c r="E322" i="1"/>
  <c r="F322" i="1" s="1"/>
  <c r="U322" i="1" s="1"/>
  <c r="R322" i="1" s="1"/>
  <c r="E323" i="1"/>
  <c r="F323" i="1" s="1"/>
  <c r="U323" i="1" s="1"/>
  <c r="R323" i="1" s="1"/>
  <c r="E446" i="1"/>
  <c r="F446" i="1" s="1"/>
  <c r="G446" i="1" s="1"/>
  <c r="E453" i="1"/>
  <c r="F453" i="1" s="1"/>
  <c r="G453" i="1" s="1"/>
  <c r="E457" i="1"/>
  <c r="F457" i="1" s="1"/>
  <c r="G457" i="1" s="1"/>
  <c r="E480" i="1"/>
  <c r="E455" i="2" s="1"/>
  <c r="E478" i="1"/>
  <c r="F478" i="1" s="1"/>
  <c r="G478" i="1" s="1"/>
  <c r="R478" i="1" s="1"/>
  <c r="R481" i="1"/>
  <c r="E487" i="1"/>
  <c r="F487" i="1" s="1"/>
  <c r="G487" i="1" s="1"/>
  <c r="E492" i="1"/>
  <c r="F492" i="1" s="1"/>
  <c r="G492" i="1" s="1"/>
  <c r="E497" i="1"/>
  <c r="F497" i="1" s="1"/>
  <c r="G497" i="1" s="1"/>
  <c r="R507" i="1"/>
  <c r="R506" i="1"/>
  <c r="E518" i="1"/>
  <c r="F518" i="1" s="1"/>
  <c r="G518" i="1" s="1"/>
  <c r="E187" i="1"/>
  <c r="F187" i="1" s="1"/>
  <c r="G187" i="1" s="1"/>
  <c r="E191" i="1"/>
  <c r="F191" i="1" s="1"/>
  <c r="G191" i="1" s="1"/>
  <c r="E527" i="1"/>
  <c r="F527" i="1" s="1"/>
  <c r="G527" i="1" s="1"/>
  <c r="E529" i="1"/>
  <c r="F529" i="1" s="1"/>
  <c r="G529" i="1" s="1"/>
  <c r="R529" i="1" s="1"/>
  <c r="E530" i="1"/>
  <c r="F530" i="1" s="1"/>
  <c r="G530" i="1" s="1"/>
  <c r="E489" i="1"/>
  <c r="F489" i="1" s="1"/>
  <c r="G489" i="1" s="1"/>
  <c r="E490" i="1"/>
  <c r="F490" i="1" s="1"/>
  <c r="G490" i="1" s="1"/>
  <c r="E488" i="1"/>
  <c r="F488" i="1" s="1"/>
  <c r="G488" i="1" s="1"/>
  <c r="E513" i="1"/>
  <c r="F513" i="1" s="1"/>
  <c r="G513" i="1" s="1"/>
  <c r="E520" i="1"/>
  <c r="F520" i="1" s="1"/>
  <c r="G520" i="1" s="1"/>
  <c r="E521" i="1"/>
  <c r="F521" i="1" s="1"/>
  <c r="G521" i="1" s="1"/>
  <c r="E522" i="1"/>
  <c r="F522" i="1" s="1"/>
  <c r="G522" i="1" s="1"/>
  <c r="R522" i="1" s="1"/>
  <c r="E523" i="1"/>
  <c r="F523" i="1" s="1"/>
  <c r="G523" i="1" s="1"/>
  <c r="E491" i="1"/>
  <c r="F491" i="1" s="1"/>
  <c r="G491" i="1" s="1"/>
  <c r="R491" i="1" s="1"/>
  <c r="E176" i="1"/>
  <c r="F176" i="1" s="1"/>
  <c r="G176" i="1" s="1"/>
  <c r="R176" i="1" s="1"/>
  <c r="E467" i="1"/>
  <c r="F467" i="1" s="1"/>
  <c r="G467" i="1" s="1"/>
  <c r="E505" i="1"/>
  <c r="F505" i="1" s="1"/>
  <c r="G505" i="1" s="1"/>
  <c r="E510" i="1"/>
  <c r="F510" i="1" s="1"/>
  <c r="G510" i="1" s="1"/>
  <c r="R510" i="1" s="1"/>
  <c r="E515" i="1"/>
  <c r="F515" i="1" s="1"/>
  <c r="G515" i="1" s="1"/>
  <c r="E379" i="1"/>
  <c r="E420" i="2" s="1"/>
  <c r="E392" i="1"/>
  <c r="F392" i="1" s="1"/>
  <c r="G392" i="1" s="1"/>
  <c r="E173" i="1"/>
  <c r="F173" i="1" s="1"/>
  <c r="G173" i="1" s="1"/>
  <c r="E383" i="1"/>
  <c r="F383" i="1" s="1"/>
  <c r="G383" i="1" s="1"/>
  <c r="E397" i="1"/>
  <c r="F397" i="1" s="1"/>
  <c r="G397" i="1" s="1"/>
  <c r="E321" i="1"/>
  <c r="F321" i="1" s="1"/>
  <c r="G321" i="1" s="1"/>
  <c r="S321" i="1" s="1"/>
  <c r="E324" i="1"/>
  <c r="F324" i="1" s="1"/>
  <c r="G324" i="1" s="1"/>
  <c r="S324" i="1" s="1"/>
  <c r="E514" i="1"/>
  <c r="F514" i="1" s="1"/>
  <c r="G514" i="1" s="1"/>
  <c r="S514" i="1" s="1"/>
  <c r="E477" i="1"/>
  <c r="F477" i="1" s="1"/>
  <c r="G477" i="1" s="1"/>
  <c r="E498" i="1"/>
  <c r="F498" i="1" s="1"/>
  <c r="G498" i="1" s="1"/>
  <c r="E499" i="1"/>
  <c r="F499" i="1" s="1"/>
  <c r="G499" i="1" s="1"/>
  <c r="E501" i="1"/>
  <c r="F501" i="1" s="1"/>
  <c r="G501" i="1" s="1"/>
  <c r="E504" i="1"/>
  <c r="F504" i="1" s="1"/>
  <c r="G504" i="1" s="1"/>
  <c r="S504" i="1" s="1"/>
  <c r="E524" i="1"/>
  <c r="F524" i="1" s="1"/>
  <c r="G524" i="1" s="1"/>
  <c r="E525" i="1"/>
  <c r="F525" i="1" s="1"/>
  <c r="G525" i="1" s="1"/>
  <c r="E526" i="1"/>
  <c r="F526" i="1" s="1"/>
  <c r="G526" i="1" s="1"/>
  <c r="C14" i="1"/>
  <c r="S502" i="1"/>
  <c r="S503" i="1"/>
  <c r="D14" i="1"/>
  <c r="D13" i="1"/>
  <c r="J412" i="1"/>
  <c r="I448" i="1"/>
  <c r="I455" i="1"/>
  <c r="I458" i="1"/>
  <c r="I464" i="1"/>
  <c r="I485" i="1"/>
  <c r="I512" i="1"/>
  <c r="I22" i="1"/>
  <c r="I34" i="1"/>
  <c r="I38" i="1"/>
  <c r="I43" i="1"/>
  <c r="I44" i="1"/>
  <c r="I54" i="1"/>
  <c r="I55" i="1"/>
  <c r="I59" i="1"/>
  <c r="I60" i="1"/>
  <c r="I62" i="1"/>
  <c r="I65" i="1"/>
  <c r="I71" i="1"/>
  <c r="I77" i="1"/>
  <c r="I80" i="1"/>
  <c r="I92" i="1"/>
  <c r="I95" i="1"/>
  <c r="I111" i="1"/>
  <c r="I114" i="1"/>
  <c r="I126" i="1"/>
  <c r="I132" i="1"/>
  <c r="I137" i="1"/>
  <c r="K139" i="1"/>
  <c r="I145" i="1"/>
  <c r="I146" i="1"/>
  <c r="J185" i="1"/>
  <c r="I299" i="1"/>
  <c r="G448" i="2"/>
  <c r="C448" i="2"/>
  <c r="G447" i="2"/>
  <c r="C447" i="2"/>
  <c r="G446" i="2"/>
  <c r="C446" i="2"/>
  <c r="E446" i="2"/>
  <c r="G445" i="2"/>
  <c r="C445" i="2"/>
  <c r="G444" i="2"/>
  <c r="C444" i="2"/>
  <c r="E444" i="2"/>
  <c r="G443" i="2"/>
  <c r="C443" i="2"/>
  <c r="G442" i="2"/>
  <c r="C442" i="2"/>
  <c r="E442" i="2"/>
  <c r="G441" i="2"/>
  <c r="C441" i="2"/>
  <c r="E441" i="2"/>
  <c r="G440" i="2"/>
  <c r="C440" i="2"/>
  <c r="E440" i="2"/>
  <c r="G439" i="2"/>
  <c r="C439" i="2"/>
  <c r="G438" i="2"/>
  <c r="C438" i="2"/>
  <c r="E438" i="2"/>
  <c r="G437" i="2"/>
  <c r="C437" i="2"/>
  <c r="G436" i="2"/>
  <c r="C436" i="2"/>
  <c r="G435" i="2"/>
  <c r="C435" i="2"/>
  <c r="G434" i="2"/>
  <c r="C434" i="2"/>
  <c r="E434" i="2"/>
  <c r="G288" i="2"/>
  <c r="C288" i="2"/>
  <c r="E288" i="2"/>
  <c r="G433" i="2"/>
  <c r="C433" i="2"/>
  <c r="G432" i="2"/>
  <c r="C432" i="2"/>
  <c r="E432" i="2"/>
  <c r="G431" i="2"/>
  <c r="C431" i="2"/>
  <c r="E431" i="2"/>
  <c r="G430" i="2"/>
  <c r="C430" i="2"/>
  <c r="E430" i="2"/>
  <c r="G429" i="2"/>
  <c r="C429" i="2"/>
  <c r="G428" i="2"/>
  <c r="C428" i="2"/>
  <c r="E428" i="2"/>
  <c r="G427" i="2"/>
  <c r="C427" i="2"/>
  <c r="G426" i="2"/>
  <c r="C426" i="2"/>
  <c r="E426" i="2"/>
  <c r="G425" i="2"/>
  <c r="C425" i="2"/>
  <c r="E425" i="2"/>
  <c r="G424" i="2"/>
  <c r="C424" i="2"/>
  <c r="G287" i="2"/>
  <c r="C287" i="2"/>
  <c r="E287" i="2"/>
  <c r="G286" i="2"/>
  <c r="C286" i="2"/>
  <c r="E286" i="2"/>
  <c r="G285" i="2"/>
  <c r="C285" i="2"/>
  <c r="G284" i="2"/>
  <c r="C284" i="2"/>
  <c r="G283" i="2"/>
  <c r="C283" i="2"/>
  <c r="E283" i="2"/>
  <c r="G282" i="2"/>
  <c r="C282" i="2"/>
  <c r="E282" i="2"/>
  <c r="G281" i="2"/>
  <c r="C281" i="2"/>
  <c r="E281" i="2"/>
  <c r="G280" i="2"/>
  <c r="C280" i="2"/>
  <c r="E280" i="2"/>
  <c r="G279" i="2"/>
  <c r="C279" i="2"/>
  <c r="G278" i="2"/>
  <c r="C278" i="2"/>
  <c r="E278" i="2"/>
  <c r="G277" i="2"/>
  <c r="C277" i="2"/>
  <c r="E277" i="2"/>
  <c r="G276" i="2"/>
  <c r="C276" i="2"/>
  <c r="E276" i="2"/>
  <c r="G275" i="2"/>
  <c r="C275" i="2"/>
  <c r="E275" i="2"/>
  <c r="G274" i="2"/>
  <c r="C274" i="2"/>
  <c r="E274" i="2"/>
  <c r="G273" i="2"/>
  <c r="C273" i="2"/>
  <c r="G272" i="2"/>
  <c r="C272" i="2"/>
  <c r="G271" i="2"/>
  <c r="C271" i="2"/>
  <c r="G270" i="2"/>
  <c r="C270" i="2"/>
  <c r="E270" i="2"/>
  <c r="G269" i="2"/>
  <c r="C269" i="2"/>
  <c r="G268" i="2"/>
  <c r="C268" i="2"/>
  <c r="G267" i="2"/>
  <c r="C267" i="2"/>
  <c r="E267" i="2"/>
  <c r="G266" i="2"/>
  <c r="C266" i="2"/>
  <c r="E266" i="2"/>
  <c r="G265" i="2"/>
  <c r="C265" i="2"/>
  <c r="E265" i="2"/>
  <c r="G264" i="2"/>
  <c r="C264" i="2"/>
  <c r="E264" i="2"/>
  <c r="G263" i="2"/>
  <c r="C263" i="2"/>
  <c r="G262" i="2"/>
  <c r="C262" i="2"/>
  <c r="E262" i="2"/>
  <c r="G261" i="2"/>
  <c r="C261" i="2"/>
  <c r="G260" i="2"/>
  <c r="C260" i="2"/>
  <c r="G259" i="2"/>
  <c r="C259" i="2"/>
  <c r="G423" i="2"/>
  <c r="C423" i="2"/>
  <c r="E423" i="2"/>
  <c r="G258" i="2"/>
  <c r="C258" i="2"/>
  <c r="E258" i="2"/>
  <c r="G257" i="2"/>
  <c r="C257" i="2"/>
  <c r="G256" i="2"/>
  <c r="C256" i="2"/>
  <c r="G255" i="2"/>
  <c r="C255" i="2"/>
  <c r="G422" i="2"/>
  <c r="C422" i="2"/>
  <c r="E422" i="2"/>
  <c r="G254" i="2"/>
  <c r="C254" i="2"/>
  <c r="E254" i="2"/>
  <c r="G421" i="2"/>
  <c r="C421" i="2"/>
  <c r="G253" i="2"/>
  <c r="C253" i="2"/>
  <c r="E253" i="2"/>
  <c r="G252" i="2"/>
  <c r="C252" i="2"/>
  <c r="E252" i="2"/>
  <c r="G251" i="2"/>
  <c r="C251" i="2"/>
  <c r="E251" i="2"/>
  <c r="G250" i="2"/>
  <c r="C250" i="2"/>
  <c r="G249" i="2"/>
  <c r="C249" i="2"/>
  <c r="G248" i="2"/>
  <c r="C248" i="2"/>
  <c r="G247" i="2"/>
  <c r="C247" i="2"/>
  <c r="E247" i="2"/>
  <c r="G246" i="2"/>
  <c r="C246" i="2"/>
  <c r="E246" i="2"/>
  <c r="G245" i="2"/>
  <c r="C245" i="2"/>
  <c r="E245" i="2"/>
  <c r="G244" i="2"/>
  <c r="C244" i="2"/>
  <c r="E244" i="2"/>
  <c r="G243" i="2"/>
  <c r="C243" i="2"/>
  <c r="G242" i="2"/>
  <c r="C242" i="2"/>
  <c r="G241" i="2"/>
  <c r="C241" i="2"/>
  <c r="E241" i="2"/>
  <c r="G240" i="2"/>
  <c r="C240" i="2"/>
  <c r="E240" i="2"/>
  <c r="G239" i="2"/>
  <c r="C239" i="2"/>
  <c r="G238" i="2"/>
  <c r="C238" i="2"/>
  <c r="E238" i="2"/>
  <c r="G237" i="2"/>
  <c r="C237" i="2"/>
  <c r="E237" i="2"/>
  <c r="G236" i="2"/>
  <c r="C236" i="2"/>
  <c r="G235" i="2"/>
  <c r="C235" i="2"/>
  <c r="G234" i="2"/>
  <c r="C234" i="2"/>
  <c r="E234" i="2"/>
  <c r="G233" i="2"/>
  <c r="C233" i="2"/>
  <c r="E233" i="2"/>
  <c r="G232" i="2"/>
  <c r="C232" i="2"/>
  <c r="E232" i="2"/>
  <c r="G231" i="2"/>
  <c r="C231" i="2"/>
  <c r="E231" i="2"/>
  <c r="G230" i="2"/>
  <c r="C230" i="2"/>
  <c r="G229" i="2"/>
  <c r="C229" i="2"/>
  <c r="E229" i="2"/>
  <c r="G228" i="2"/>
  <c r="C228" i="2"/>
  <c r="E228" i="2"/>
  <c r="G227" i="2"/>
  <c r="C227" i="2"/>
  <c r="E227" i="2"/>
  <c r="G420" i="2"/>
  <c r="C420" i="2"/>
  <c r="G226" i="2"/>
  <c r="C226" i="2"/>
  <c r="E226" i="2"/>
  <c r="G225" i="2"/>
  <c r="C225" i="2"/>
  <c r="E225" i="2"/>
  <c r="G224" i="2"/>
  <c r="C224" i="2"/>
  <c r="E224" i="2"/>
  <c r="G223" i="2"/>
  <c r="C223" i="2"/>
  <c r="G222" i="2"/>
  <c r="C222" i="2"/>
  <c r="E222" i="2"/>
  <c r="G221" i="2"/>
  <c r="C221" i="2"/>
  <c r="G220" i="2"/>
  <c r="C220" i="2"/>
  <c r="E220" i="2"/>
  <c r="G219" i="2"/>
  <c r="C219" i="2"/>
  <c r="E219" i="2"/>
  <c r="G218" i="2"/>
  <c r="C218" i="2"/>
  <c r="G217" i="2"/>
  <c r="C217" i="2"/>
  <c r="E217" i="2"/>
  <c r="G216" i="2"/>
  <c r="C216" i="2"/>
  <c r="G215" i="2"/>
  <c r="C215" i="2"/>
  <c r="G214" i="2"/>
  <c r="C214" i="2"/>
  <c r="G213" i="2"/>
  <c r="C213" i="2"/>
  <c r="G212" i="2"/>
  <c r="C212" i="2"/>
  <c r="E212" i="2"/>
  <c r="G211" i="2"/>
  <c r="C211" i="2"/>
  <c r="E211" i="2"/>
  <c r="G210" i="2"/>
  <c r="C210" i="2"/>
  <c r="E210" i="2"/>
  <c r="G209" i="2"/>
  <c r="C209" i="2"/>
  <c r="G208" i="2"/>
  <c r="C208" i="2"/>
  <c r="G207" i="2"/>
  <c r="C207" i="2"/>
  <c r="E207" i="2"/>
  <c r="G206" i="2"/>
  <c r="C206" i="2"/>
  <c r="G205" i="2"/>
  <c r="C205" i="2"/>
  <c r="G204" i="2"/>
  <c r="C204" i="2"/>
  <c r="E204" i="2"/>
  <c r="G203" i="2"/>
  <c r="C203" i="2"/>
  <c r="G202" i="2"/>
  <c r="C202" i="2"/>
  <c r="G201" i="2"/>
  <c r="C201" i="2"/>
  <c r="G200" i="2"/>
  <c r="C200" i="2"/>
  <c r="G199" i="2"/>
  <c r="C199" i="2"/>
  <c r="E199" i="2"/>
  <c r="G198" i="2"/>
  <c r="C198" i="2"/>
  <c r="G197" i="2"/>
  <c r="C197" i="2"/>
  <c r="E197" i="2"/>
  <c r="G196" i="2"/>
  <c r="C196" i="2"/>
  <c r="E196" i="2"/>
  <c r="G195" i="2"/>
  <c r="C195" i="2"/>
  <c r="E195" i="2"/>
  <c r="G194" i="2"/>
  <c r="C194" i="2"/>
  <c r="E194" i="2"/>
  <c r="G193" i="2"/>
  <c r="C193" i="2"/>
  <c r="G192" i="2"/>
  <c r="C192" i="2"/>
  <c r="E192" i="2"/>
  <c r="G191" i="2"/>
  <c r="C191" i="2"/>
  <c r="E191" i="2"/>
  <c r="G190" i="2"/>
  <c r="C190" i="2"/>
  <c r="E190" i="2"/>
  <c r="G189" i="2"/>
  <c r="C189" i="2"/>
  <c r="E189" i="2"/>
  <c r="G188" i="2"/>
  <c r="C188" i="2"/>
  <c r="E188" i="2"/>
  <c r="G187" i="2"/>
  <c r="C187" i="2"/>
  <c r="G186" i="2"/>
  <c r="C186" i="2"/>
  <c r="G185" i="2"/>
  <c r="C185" i="2"/>
  <c r="G184" i="2"/>
  <c r="C184" i="2"/>
  <c r="G183" i="2"/>
  <c r="C183" i="2"/>
  <c r="E183" i="2"/>
  <c r="G182" i="2"/>
  <c r="C182" i="2"/>
  <c r="G181" i="2"/>
  <c r="C181" i="2"/>
  <c r="E181" i="2"/>
  <c r="G180" i="2"/>
  <c r="C180" i="2"/>
  <c r="E180" i="2"/>
  <c r="G179" i="2"/>
  <c r="C179" i="2"/>
  <c r="E179" i="2"/>
  <c r="G178" i="2"/>
  <c r="C178" i="2"/>
  <c r="G177" i="2"/>
  <c r="C177" i="2"/>
  <c r="G176" i="2"/>
  <c r="C176" i="2"/>
  <c r="E176" i="2"/>
  <c r="G175" i="2"/>
  <c r="C175" i="2"/>
  <c r="E175" i="2"/>
  <c r="G174" i="2"/>
  <c r="C174" i="2"/>
  <c r="G173" i="2"/>
  <c r="C173" i="2"/>
  <c r="G172" i="2"/>
  <c r="C172" i="2"/>
  <c r="E172" i="2"/>
  <c r="G171" i="2"/>
  <c r="C171" i="2"/>
  <c r="E171" i="2"/>
  <c r="G170" i="2"/>
  <c r="C170" i="2"/>
  <c r="G169" i="2"/>
  <c r="C169" i="2"/>
  <c r="E169" i="2"/>
  <c r="G168" i="2"/>
  <c r="C168" i="2"/>
  <c r="E168" i="2"/>
  <c r="G167" i="2"/>
  <c r="C167" i="2"/>
  <c r="G166" i="2"/>
  <c r="C166" i="2"/>
  <c r="E166" i="2"/>
  <c r="G165" i="2"/>
  <c r="C165" i="2"/>
  <c r="E165" i="2"/>
  <c r="G164" i="2"/>
  <c r="C164" i="2"/>
  <c r="E164" i="2"/>
  <c r="G163" i="2"/>
  <c r="C163" i="2"/>
  <c r="G162" i="2"/>
  <c r="C162" i="2"/>
  <c r="G161" i="2"/>
  <c r="C161" i="2"/>
  <c r="G160" i="2"/>
  <c r="C160" i="2"/>
  <c r="G159" i="2"/>
  <c r="C159" i="2"/>
  <c r="G419" i="2"/>
  <c r="C419" i="2"/>
  <c r="E419" i="2"/>
  <c r="G158" i="2"/>
  <c r="C158" i="2"/>
  <c r="E158" i="2"/>
  <c r="G157" i="2"/>
  <c r="C157" i="2"/>
  <c r="E157" i="2"/>
  <c r="G156" i="2"/>
  <c r="C156" i="2"/>
  <c r="E156" i="2"/>
  <c r="G418" i="2"/>
  <c r="C418" i="2"/>
  <c r="E418" i="2"/>
  <c r="G417" i="2"/>
  <c r="C417" i="2"/>
  <c r="G155" i="2"/>
  <c r="C155" i="2"/>
  <c r="G154" i="2"/>
  <c r="C154" i="2"/>
  <c r="E154" i="2"/>
  <c r="G416" i="2"/>
  <c r="C416" i="2"/>
  <c r="E416" i="2"/>
  <c r="G153" i="2"/>
  <c r="C153" i="2"/>
  <c r="E153" i="2"/>
  <c r="G152" i="2"/>
  <c r="C152" i="2"/>
  <c r="G151" i="2"/>
  <c r="C151" i="2"/>
  <c r="G150" i="2"/>
  <c r="C150" i="2"/>
  <c r="G149" i="2"/>
  <c r="C149" i="2"/>
  <c r="E149" i="2"/>
  <c r="G148" i="2"/>
  <c r="C148" i="2"/>
  <c r="E148" i="2"/>
  <c r="G147" i="2"/>
  <c r="C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G141" i="2"/>
  <c r="C141" i="2"/>
  <c r="G140" i="2"/>
  <c r="C140" i="2"/>
  <c r="G139" i="2"/>
  <c r="C139" i="2"/>
  <c r="E139" i="2"/>
  <c r="G138" i="2"/>
  <c r="C138" i="2"/>
  <c r="E138" i="2"/>
  <c r="G137" i="2"/>
  <c r="C137" i="2"/>
  <c r="E137" i="2"/>
  <c r="G136" i="2"/>
  <c r="C136" i="2"/>
  <c r="G135" i="2"/>
  <c r="C135" i="2"/>
  <c r="G134" i="2"/>
  <c r="C134" i="2"/>
  <c r="E134" i="2"/>
  <c r="G415" i="2"/>
  <c r="C415" i="2"/>
  <c r="E415" i="2"/>
  <c r="G133" i="2"/>
  <c r="C133" i="2"/>
  <c r="G132" i="2"/>
  <c r="C132" i="2"/>
  <c r="G131" i="2"/>
  <c r="C131" i="2"/>
  <c r="E131" i="2"/>
  <c r="G130" i="2"/>
  <c r="C130" i="2"/>
  <c r="G129" i="2"/>
  <c r="C129" i="2"/>
  <c r="G128" i="2"/>
  <c r="C128" i="2"/>
  <c r="E128" i="2"/>
  <c r="G127" i="2"/>
  <c r="C127" i="2"/>
  <c r="E127" i="2"/>
  <c r="G126" i="2"/>
  <c r="C126" i="2"/>
  <c r="G125" i="2"/>
  <c r="C125" i="2"/>
  <c r="E125" i="2"/>
  <c r="G124" i="2"/>
  <c r="C124" i="2"/>
  <c r="G123" i="2"/>
  <c r="C123" i="2"/>
  <c r="E123" i="2"/>
  <c r="G122" i="2"/>
  <c r="C122" i="2"/>
  <c r="G121" i="2"/>
  <c r="C121" i="2"/>
  <c r="E121" i="2"/>
  <c r="G120" i="2"/>
  <c r="C120" i="2"/>
  <c r="E120" i="2"/>
  <c r="G119" i="2"/>
  <c r="C119" i="2"/>
  <c r="G118" i="2"/>
  <c r="C118" i="2"/>
  <c r="G117" i="2"/>
  <c r="C117" i="2"/>
  <c r="E117" i="2"/>
  <c r="G116" i="2"/>
  <c r="C116" i="2"/>
  <c r="G115" i="2"/>
  <c r="C115" i="2"/>
  <c r="E115" i="2"/>
  <c r="G114" i="2"/>
  <c r="C114" i="2"/>
  <c r="E114" i="2"/>
  <c r="G414" i="2"/>
  <c r="C414" i="2"/>
  <c r="G113" i="2"/>
  <c r="C113" i="2"/>
  <c r="G112" i="2"/>
  <c r="C112" i="2"/>
  <c r="E112" i="2"/>
  <c r="G111" i="2"/>
  <c r="C111" i="2"/>
  <c r="E111" i="2"/>
  <c r="G110" i="2"/>
  <c r="C110" i="2"/>
  <c r="G109" i="2"/>
  <c r="C109" i="2"/>
  <c r="E109" i="2"/>
  <c r="G108" i="2"/>
  <c r="C108" i="2"/>
  <c r="G107" i="2"/>
  <c r="C107" i="2"/>
  <c r="G106" i="2"/>
  <c r="C106" i="2"/>
  <c r="E106" i="2"/>
  <c r="G105" i="2"/>
  <c r="C105" i="2"/>
  <c r="E105" i="2"/>
  <c r="G104" i="2"/>
  <c r="C104" i="2"/>
  <c r="E104" i="2"/>
  <c r="G103" i="2"/>
  <c r="C103" i="2"/>
  <c r="G102" i="2"/>
  <c r="C102" i="2"/>
  <c r="E102" i="2"/>
  <c r="G101" i="2"/>
  <c r="C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G93" i="2"/>
  <c r="C93" i="2"/>
  <c r="E93" i="2"/>
  <c r="G92" i="2"/>
  <c r="C92" i="2"/>
  <c r="E92" i="2"/>
  <c r="G413" i="2"/>
  <c r="C413" i="2"/>
  <c r="E413" i="2"/>
  <c r="G91" i="2"/>
  <c r="C91" i="2"/>
  <c r="G90" i="2"/>
  <c r="C90" i="2"/>
  <c r="E90" i="2"/>
  <c r="G89" i="2"/>
  <c r="C89" i="2"/>
  <c r="E89" i="2"/>
  <c r="G88" i="2"/>
  <c r="C88" i="2"/>
  <c r="G87" i="2"/>
  <c r="C87" i="2"/>
  <c r="G86" i="2"/>
  <c r="C86" i="2"/>
  <c r="E86" i="2"/>
  <c r="G85" i="2"/>
  <c r="C85" i="2"/>
  <c r="E85" i="2"/>
  <c r="G84" i="2"/>
  <c r="C84" i="2"/>
  <c r="E84" i="2"/>
  <c r="G83" i="2"/>
  <c r="C83" i="2"/>
  <c r="G82" i="2"/>
  <c r="C82" i="2"/>
  <c r="G81" i="2"/>
  <c r="C81" i="2"/>
  <c r="G80" i="2"/>
  <c r="C80" i="2"/>
  <c r="E80" i="2"/>
  <c r="G79" i="2"/>
  <c r="C79" i="2"/>
  <c r="E79" i="2"/>
  <c r="G78" i="2"/>
  <c r="C78" i="2"/>
  <c r="E78" i="2"/>
  <c r="G77" i="2"/>
  <c r="C77" i="2"/>
  <c r="G76" i="2"/>
  <c r="C76" i="2"/>
  <c r="E76" i="2"/>
  <c r="G75" i="2"/>
  <c r="C75" i="2"/>
  <c r="E75" i="2"/>
  <c r="G74" i="2"/>
  <c r="C74" i="2"/>
  <c r="G73" i="2"/>
  <c r="C73" i="2"/>
  <c r="G72" i="2"/>
  <c r="C72" i="2"/>
  <c r="E72" i="2"/>
  <c r="G71" i="2"/>
  <c r="C71" i="2"/>
  <c r="E71" i="2"/>
  <c r="G70" i="2"/>
  <c r="C70" i="2"/>
  <c r="E70" i="2"/>
  <c r="G69" i="2"/>
  <c r="C69" i="2"/>
  <c r="G68" i="2"/>
  <c r="C68" i="2"/>
  <c r="E68" i="2"/>
  <c r="G67" i="2"/>
  <c r="C67" i="2"/>
  <c r="E67" i="2"/>
  <c r="G66" i="2"/>
  <c r="C66" i="2"/>
  <c r="E66" i="2"/>
  <c r="G65" i="2"/>
  <c r="C65" i="2"/>
  <c r="G64" i="2"/>
  <c r="C64" i="2"/>
  <c r="E64" i="2"/>
  <c r="G63" i="2"/>
  <c r="C63" i="2"/>
  <c r="G62" i="2"/>
  <c r="C62" i="2"/>
  <c r="E62" i="2"/>
  <c r="G61" i="2"/>
  <c r="C61" i="2"/>
  <c r="G60" i="2"/>
  <c r="C60" i="2"/>
  <c r="E60" i="2"/>
  <c r="G59" i="2"/>
  <c r="C59" i="2"/>
  <c r="G58" i="2"/>
  <c r="C58" i="2"/>
  <c r="E58" i="2"/>
  <c r="G412" i="2"/>
  <c r="C412" i="2"/>
  <c r="G57" i="2"/>
  <c r="C57" i="2"/>
  <c r="E57" i="2"/>
  <c r="G56" i="2"/>
  <c r="C56" i="2"/>
  <c r="E56" i="2"/>
  <c r="G55" i="2"/>
  <c r="C55" i="2"/>
  <c r="E55" i="2"/>
  <c r="G54" i="2"/>
  <c r="C54" i="2"/>
  <c r="G53" i="2"/>
  <c r="C53" i="2"/>
  <c r="E53" i="2"/>
  <c r="G52" i="2"/>
  <c r="C52" i="2"/>
  <c r="E52" i="2"/>
  <c r="G51" i="2"/>
  <c r="C51" i="2"/>
  <c r="G50" i="2"/>
  <c r="C50" i="2"/>
  <c r="E50" i="2"/>
  <c r="G49" i="2"/>
  <c r="C49" i="2"/>
  <c r="G48" i="2"/>
  <c r="C48" i="2"/>
  <c r="E48" i="2"/>
  <c r="G411" i="2"/>
  <c r="C411" i="2"/>
  <c r="E411" i="2"/>
  <c r="G47" i="2"/>
  <c r="C47" i="2"/>
  <c r="E47" i="2"/>
  <c r="G410" i="2"/>
  <c r="C410" i="2"/>
  <c r="E410" i="2"/>
  <c r="G46" i="2"/>
  <c r="C46" i="2"/>
  <c r="E46" i="2"/>
  <c r="G45" i="2"/>
  <c r="C45" i="2"/>
  <c r="E45" i="2"/>
  <c r="G44" i="2"/>
  <c r="C44" i="2"/>
  <c r="G43" i="2"/>
  <c r="C43" i="2"/>
  <c r="E43" i="2"/>
  <c r="G42" i="2"/>
  <c r="C42" i="2"/>
  <c r="G41" i="2"/>
  <c r="C41" i="2"/>
  <c r="G40" i="2"/>
  <c r="C40" i="2"/>
  <c r="E40" i="2"/>
  <c r="G39" i="2"/>
  <c r="C39" i="2"/>
  <c r="G38" i="2"/>
  <c r="C38" i="2"/>
  <c r="E38" i="2"/>
  <c r="G37" i="2"/>
  <c r="C37" i="2"/>
  <c r="E37" i="2"/>
  <c r="G36" i="2"/>
  <c r="C36" i="2"/>
  <c r="G35" i="2"/>
  <c r="C35" i="2"/>
  <c r="E35" i="2"/>
  <c r="G34" i="2"/>
  <c r="C34" i="2"/>
  <c r="E34" i="2"/>
  <c r="G33" i="2"/>
  <c r="C33" i="2"/>
  <c r="G32" i="2"/>
  <c r="C32" i="2"/>
  <c r="G31" i="2"/>
  <c r="C31" i="2"/>
  <c r="E31" i="2"/>
  <c r="G30" i="2"/>
  <c r="C30" i="2"/>
  <c r="E30" i="2"/>
  <c r="G29" i="2"/>
  <c r="C29" i="2"/>
  <c r="E29" i="2"/>
  <c r="G28" i="2"/>
  <c r="C28" i="2"/>
  <c r="E28" i="2"/>
  <c r="G27" i="2"/>
  <c r="C27" i="2"/>
  <c r="E27" i="2"/>
  <c r="G26" i="2"/>
  <c r="C26" i="2"/>
  <c r="G25" i="2"/>
  <c r="C25" i="2"/>
  <c r="G24" i="2"/>
  <c r="C24" i="2"/>
  <c r="E24" i="2"/>
  <c r="G23" i="2"/>
  <c r="C23" i="2"/>
  <c r="E23" i="2"/>
  <c r="G22" i="2"/>
  <c r="C22" i="2"/>
  <c r="E22" i="2"/>
  <c r="G21" i="2"/>
  <c r="C21" i="2"/>
  <c r="G20" i="2"/>
  <c r="C20" i="2"/>
  <c r="E20" i="2"/>
  <c r="G19" i="2"/>
  <c r="C19" i="2"/>
  <c r="G18" i="2"/>
  <c r="C18" i="2"/>
  <c r="G409" i="2"/>
  <c r="C409" i="2"/>
  <c r="G408" i="2"/>
  <c r="C408" i="2"/>
  <c r="G407" i="2"/>
  <c r="C407" i="2"/>
  <c r="E407" i="2"/>
  <c r="G406" i="2"/>
  <c r="C406" i="2"/>
  <c r="E406" i="2"/>
  <c r="G405" i="2"/>
  <c r="C405" i="2"/>
  <c r="E405" i="2"/>
  <c r="G17" i="2"/>
  <c r="C17" i="2"/>
  <c r="G16" i="2"/>
  <c r="C16" i="2"/>
  <c r="E16" i="2"/>
  <c r="G15" i="2"/>
  <c r="C15" i="2"/>
  <c r="E15" i="2"/>
  <c r="G14" i="2"/>
  <c r="C14" i="2"/>
  <c r="G404" i="2"/>
  <c r="C404" i="2"/>
  <c r="E404" i="2"/>
  <c r="G13" i="2"/>
  <c r="C13" i="2"/>
  <c r="E13" i="2"/>
  <c r="G403" i="2"/>
  <c r="C403" i="2"/>
  <c r="E403" i="2"/>
  <c r="G402" i="2"/>
  <c r="C402" i="2"/>
  <c r="G401" i="2"/>
  <c r="C401" i="2"/>
  <c r="G12" i="2"/>
  <c r="C12" i="2"/>
  <c r="E12" i="2"/>
  <c r="G400" i="2"/>
  <c r="C400" i="2"/>
  <c r="G399" i="2"/>
  <c r="C399" i="2"/>
  <c r="G398" i="2"/>
  <c r="C398" i="2"/>
  <c r="G397" i="2"/>
  <c r="C397" i="2"/>
  <c r="G396" i="2"/>
  <c r="C396" i="2"/>
  <c r="G395" i="2"/>
  <c r="C395" i="2"/>
  <c r="G394" i="2"/>
  <c r="C394" i="2"/>
  <c r="E394" i="2"/>
  <c r="G393" i="2"/>
  <c r="C393" i="2"/>
  <c r="E393" i="2"/>
  <c r="G392" i="2"/>
  <c r="C392" i="2"/>
  <c r="G391" i="2"/>
  <c r="C391" i="2"/>
  <c r="E391" i="2"/>
  <c r="G390" i="2"/>
  <c r="C390" i="2"/>
  <c r="G389" i="2"/>
  <c r="C389" i="2"/>
  <c r="E389" i="2"/>
  <c r="G388" i="2"/>
  <c r="C388" i="2"/>
  <c r="E388" i="2"/>
  <c r="G387" i="2"/>
  <c r="C387" i="2"/>
  <c r="E387" i="2"/>
  <c r="G386" i="2"/>
  <c r="C386" i="2"/>
  <c r="G385" i="2"/>
  <c r="C385" i="2"/>
  <c r="G384" i="2"/>
  <c r="C384" i="2"/>
  <c r="G383" i="2"/>
  <c r="C383" i="2"/>
  <c r="G382" i="2"/>
  <c r="C382" i="2"/>
  <c r="E382" i="2"/>
  <c r="G381" i="2"/>
  <c r="C381" i="2"/>
  <c r="E381" i="2"/>
  <c r="G380" i="2"/>
  <c r="C380" i="2"/>
  <c r="E380" i="2"/>
  <c r="G379" i="2"/>
  <c r="C379" i="2"/>
  <c r="E379" i="2"/>
  <c r="G378" i="2"/>
  <c r="C378" i="2"/>
  <c r="E378" i="2"/>
  <c r="G377" i="2"/>
  <c r="C377" i="2"/>
  <c r="G376" i="2"/>
  <c r="C376" i="2"/>
  <c r="G375" i="2"/>
  <c r="C375" i="2"/>
  <c r="E375" i="2"/>
  <c r="G374" i="2"/>
  <c r="C374" i="2"/>
  <c r="G373" i="2"/>
  <c r="C373" i="2"/>
  <c r="E373" i="2"/>
  <c r="G372" i="2"/>
  <c r="C372" i="2"/>
  <c r="G11" i="2"/>
  <c r="C11" i="2"/>
  <c r="G371" i="2"/>
  <c r="C371" i="2"/>
  <c r="G370" i="2"/>
  <c r="C370" i="2"/>
  <c r="E370" i="2"/>
  <c r="G369" i="2"/>
  <c r="C369" i="2"/>
  <c r="G368" i="2"/>
  <c r="C368" i="2"/>
  <c r="E368" i="2"/>
  <c r="G367" i="2"/>
  <c r="C367" i="2"/>
  <c r="E367" i="2"/>
  <c r="G366" i="2"/>
  <c r="C366" i="2"/>
  <c r="E366" i="2"/>
  <c r="G365" i="2"/>
  <c r="C365" i="2"/>
  <c r="G364" i="2"/>
  <c r="C364" i="2"/>
  <c r="E364" i="2"/>
  <c r="G363" i="2"/>
  <c r="C363" i="2"/>
  <c r="E363" i="2"/>
  <c r="G362" i="2"/>
  <c r="C362" i="2"/>
  <c r="E362" i="2"/>
  <c r="G361" i="2"/>
  <c r="C361" i="2"/>
  <c r="E361" i="2"/>
  <c r="G360" i="2"/>
  <c r="C360" i="2"/>
  <c r="E360" i="2"/>
  <c r="G359" i="2"/>
  <c r="C359" i="2"/>
  <c r="E359" i="2"/>
  <c r="G358" i="2"/>
  <c r="C358" i="2"/>
  <c r="G357" i="2"/>
  <c r="C357" i="2"/>
  <c r="E357" i="2"/>
  <c r="G356" i="2"/>
  <c r="C356" i="2"/>
  <c r="G355" i="2"/>
  <c r="C355" i="2"/>
  <c r="E355" i="2"/>
  <c r="G354" i="2"/>
  <c r="C354" i="2"/>
  <c r="E354" i="2"/>
  <c r="G353" i="2"/>
  <c r="C353" i="2"/>
  <c r="E353" i="2"/>
  <c r="G352" i="2"/>
  <c r="C352" i="2"/>
  <c r="E352" i="2"/>
  <c r="G351" i="2"/>
  <c r="C351" i="2"/>
  <c r="G350" i="2"/>
  <c r="C350" i="2"/>
  <c r="G349" i="2"/>
  <c r="C349" i="2"/>
  <c r="G348" i="2"/>
  <c r="C348" i="2"/>
  <c r="E348" i="2"/>
  <c r="G347" i="2"/>
  <c r="C347" i="2"/>
  <c r="E347" i="2"/>
  <c r="G346" i="2"/>
  <c r="C346" i="2"/>
  <c r="E346" i="2"/>
  <c r="G345" i="2"/>
  <c r="C345" i="2"/>
  <c r="E345" i="2"/>
  <c r="G344" i="2"/>
  <c r="C344" i="2"/>
  <c r="E344" i="2"/>
  <c r="G343" i="2"/>
  <c r="C343" i="2"/>
  <c r="G342" i="2"/>
  <c r="C342" i="2"/>
  <c r="G341" i="2"/>
  <c r="C341" i="2"/>
  <c r="E341" i="2"/>
  <c r="G340" i="2"/>
  <c r="C340" i="2"/>
  <c r="G339" i="2"/>
  <c r="C339" i="2"/>
  <c r="E339" i="2"/>
  <c r="G338" i="2"/>
  <c r="C338" i="2"/>
  <c r="G337" i="2"/>
  <c r="C337" i="2"/>
  <c r="E337" i="2"/>
  <c r="G336" i="2"/>
  <c r="C336" i="2"/>
  <c r="E336" i="2"/>
  <c r="G335" i="2"/>
  <c r="C335" i="2"/>
  <c r="G334" i="2"/>
  <c r="C334" i="2"/>
  <c r="G333" i="2"/>
  <c r="C333" i="2"/>
  <c r="E333" i="2"/>
  <c r="G332" i="2"/>
  <c r="C332" i="2"/>
  <c r="E332" i="2"/>
  <c r="G331" i="2"/>
  <c r="C331" i="2"/>
  <c r="E331" i="2"/>
  <c r="G330" i="2"/>
  <c r="C330" i="2"/>
  <c r="E330" i="2"/>
  <c r="G329" i="2"/>
  <c r="C329" i="2"/>
  <c r="E329" i="2"/>
  <c r="G328" i="2"/>
  <c r="C328" i="2"/>
  <c r="E328" i="2"/>
  <c r="G327" i="2"/>
  <c r="C327" i="2"/>
  <c r="E327" i="2"/>
  <c r="G326" i="2"/>
  <c r="C326" i="2"/>
  <c r="G325" i="2"/>
  <c r="C325" i="2"/>
  <c r="G324" i="2"/>
  <c r="C324" i="2"/>
  <c r="G323" i="2"/>
  <c r="C323" i="2"/>
  <c r="E323" i="2"/>
  <c r="G322" i="2"/>
  <c r="C322" i="2"/>
  <c r="E322" i="2"/>
  <c r="G321" i="2"/>
  <c r="C321" i="2"/>
  <c r="G320" i="2"/>
  <c r="C320" i="2"/>
  <c r="E320" i="2"/>
  <c r="G319" i="2"/>
  <c r="C319" i="2"/>
  <c r="G318" i="2"/>
  <c r="C318" i="2"/>
  <c r="G317" i="2"/>
  <c r="C317" i="2"/>
  <c r="G316" i="2"/>
  <c r="C316" i="2"/>
  <c r="E316" i="2"/>
  <c r="G315" i="2"/>
  <c r="C315" i="2"/>
  <c r="E315" i="2"/>
  <c r="G314" i="2"/>
  <c r="C314" i="2"/>
  <c r="G313" i="2"/>
  <c r="C313" i="2"/>
  <c r="G312" i="2"/>
  <c r="C312" i="2"/>
  <c r="E312" i="2"/>
  <c r="G311" i="2"/>
  <c r="C311" i="2"/>
  <c r="E311" i="2"/>
  <c r="G310" i="2"/>
  <c r="C310" i="2"/>
  <c r="G309" i="2"/>
  <c r="C309" i="2"/>
  <c r="G308" i="2"/>
  <c r="C308" i="2"/>
  <c r="E308" i="2"/>
  <c r="G307" i="2"/>
  <c r="C307" i="2"/>
  <c r="G306" i="2"/>
  <c r="C306" i="2"/>
  <c r="E306" i="2"/>
  <c r="G305" i="2"/>
  <c r="C305" i="2"/>
  <c r="E305" i="2"/>
  <c r="G304" i="2"/>
  <c r="C304" i="2"/>
  <c r="G303" i="2"/>
  <c r="C303" i="2"/>
  <c r="G302" i="2"/>
  <c r="C302" i="2"/>
  <c r="E302" i="2"/>
  <c r="G301" i="2"/>
  <c r="C301" i="2"/>
  <c r="E301" i="2"/>
  <c r="G300" i="2"/>
  <c r="C300" i="2"/>
  <c r="E300" i="2"/>
  <c r="G299" i="2"/>
  <c r="C299" i="2"/>
  <c r="E299" i="2"/>
  <c r="G298" i="2"/>
  <c r="C298" i="2"/>
  <c r="E298" i="2"/>
  <c r="G297" i="2"/>
  <c r="C297" i="2"/>
  <c r="E297" i="2"/>
  <c r="G296" i="2"/>
  <c r="C296" i="2"/>
  <c r="G295" i="2"/>
  <c r="C295" i="2"/>
  <c r="E295" i="2"/>
  <c r="G294" i="2"/>
  <c r="C294" i="2"/>
  <c r="G293" i="2"/>
  <c r="C293" i="2"/>
  <c r="E293" i="2"/>
  <c r="G292" i="2"/>
  <c r="C292" i="2"/>
  <c r="G291" i="2"/>
  <c r="C291" i="2"/>
  <c r="E291" i="2"/>
  <c r="G290" i="2"/>
  <c r="C290" i="2"/>
  <c r="E290" i="2"/>
  <c r="G289" i="2"/>
  <c r="C289" i="2"/>
  <c r="A65" i="2"/>
  <c r="H65" i="2"/>
  <c r="B65" i="2"/>
  <c r="D65" i="2"/>
  <c r="A66" i="2"/>
  <c r="H66" i="2"/>
  <c r="B66" i="2"/>
  <c r="D66" i="2"/>
  <c r="A67" i="2"/>
  <c r="H67" i="2"/>
  <c r="B67" i="2"/>
  <c r="D67" i="2"/>
  <c r="A68" i="2"/>
  <c r="H68" i="2"/>
  <c r="B68" i="2"/>
  <c r="D68" i="2"/>
  <c r="A69" i="2"/>
  <c r="H69" i="2"/>
  <c r="B69" i="2"/>
  <c r="D69" i="2"/>
  <c r="A70" i="2"/>
  <c r="H70" i="2"/>
  <c r="B70" i="2"/>
  <c r="D70" i="2"/>
  <c r="A71" i="2"/>
  <c r="H71" i="2"/>
  <c r="B71" i="2"/>
  <c r="D71" i="2"/>
  <c r="A72" i="2"/>
  <c r="H72" i="2"/>
  <c r="B72" i="2"/>
  <c r="D72" i="2"/>
  <c r="A73" i="2"/>
  <c r="H73" i="2"/>
  <c r="B73" i="2"/>
  <c r="D73" i="2"/>
  <c r="A74" i="2"/>
  <c r="H74" i="2"/>
  <c r="B74" i="2"/>
  <c r="D74" i="2"/>
  <c r="A75" i="2"/>
  <c r="H75" i="2"/>
  <c r="B75" i="2"/>
  <c r="D75" i="2"/>
  <c r="A76" i="2"/>
  <c r="H76" i="2"/>
  <c r="B76" i="2"/>
  <c r="D76" i="2"/>
  <c r="A77" i="2"/>
  <c r="H77" i="2"/>
  <c r="B77" i="2"/>
  <c r="D77" i="2"/>
  <c r="A78" i="2"/>
  <c r="H78" i="2"/>
  <c r="B78" i="2"/>
  <c r="D78" i="2"/>
  <c r="A79" i="2"/>
  <c r="H79" i="2"/>
  <c r="B79" i="2"/>
  <c r="D79" i="2"/>
  <c r="A80" i="2"/>
  <c r="H80" i="2"/>
  <c r="B80" i="2"/>
  <c r="D80" i="2"/>
  <c r="A81" i="2"/>
  <c r="H81" i="2"/>
  <c r="B81" i="2"/>
  <c r="D81" i="2"/>
  <c r="A82" i="2"/>
  <c r="H82" i="2"/>
  <c r="B82" i="2"/>
  <c r="D82" i="2"/>
  <c r="A83" i="2"/>
  <c r="H83" i="2"/>
  <c r="B83" i="2"/>
  <c r="D83" i="2"/>
  <c r="A84" i="2"/>
  <c r="H84" i="2"/>
  <c r="B84" i="2"/>
  <c r="D84" i="2"/>
  <c r="A85" i="2"/>
  <c r="H85" i="2"/>
  <c r="B85" i="2"/>
  <c r="D85" i="2"/>
  <c r="A86" i="2"/>
  <c r="H86" i="2"/>
  <c r="B86" i="2"/>
  <c r="D86" i="2"/>
  <c r="A87" i="2"/>
  <c r="H87" i="2"/>
  <c r="B87" i="2"/>
  <c r="D87" i="2"/>
  <c r="A88" i="2"/>
  <c r="H88" i="2"/>
  <c r="B88" i="2"/>
  <c r="D88" i="2"/>
  <c r="A89" i="2"/>
  <c r="H89" i="2"/>
  <c r="B89" i="2"/>
  <c r="D89" i="2"/>
  <c r="A90" i="2"/>
  <c r="H90" i="2"/>
  <c r="B90" i="2"/>
  <c r="D90" i="2"/>
  <c r="A91" i="2"/>
  <c r="H91" i="2"/>
  <c r="B91" i="2"/>
  <c r="D91" i="2"/>
  <c r="A413" i="2"/>
  <c r="H413" i="2"/>
  <c r="B413" i="2"/>
  <c r="D413" i="2"/>
  <c r="A92" i="2"/>
  <c r="H92" i="2"/>
  <c r="B92" i="2"/>
  <c r="D92" i="2"/>
  <c r="A93" i="2"/>
  <c r="H93" i="2"/>
  <c r="B93" i="2"/>
  <c r="D93" i="2"/>
  <c r="A94" i="2"/>
  <c r="H94" i="2"/>
  <c r="B94" i="2"/>
  <c r="D94" i="2"/>
  <c r="A95" i="2"/>
  <c r="H95" i="2"/>
  <c r="B95" i="2"/>
  <c r="D95" i="2"/>
  <c r="A96" i="2"/>
  <c r="H96" i="2"/>
  <c r="B96" i="2"/>
  <c r="D96" i="2"/>
  <c r="A97" i="2"/>
  <c r="H97" i="2"/>
  <c r="B97" i="2"/>
  <c r="D97" i="2"/>
  <c r="A98" i="2"/>
  <c r="H98" i="2"/>
  <c r="B98" i="2"/>
  <c r="D98" i="2"/>
  <c r="A99" i="2"/>
  <c r="H99" i="2"/>
  <c r="B99" i="2"/>
  <c r="D99" i="2"/>
  <c r="A100" i="2"/>
  <c r="H100" i="2"/>
  <c r="B100" i="2"/>
  <c r="D100" i="2"/>
  <c r="A101" i="2"/>
  <c r="H101" i="2"/>
  <c r="B101" i="2"/>
  <c r="D101" i="2"/>
  <c r="A102" i="2"/>
  <c r="H102" i="2"/>
  <c r="B102" i="2"/>
  <c r="D102" i="2"/>
  <c r="A103" i="2"/>
  <c r="H103" i="2"/>
  <c r="B103" i="2"/>
  <c r="D103" i="2"/>
  <c r="A104" i="2"/>
  <c r="H104" i="2"/>
  <c r="B104" i="2"/>
  <c r="D104" i="2"/>
  <c r="A105" i="2"/>
  <c r="H105" i="2"/>
  <c r="B105" i="2"/>
  <c r="D105" i="2"/>
  <c r="A106" i="2"/>
  <c r="H106" i="2"/>
  <c r="B106" i="2"/>
  <c r="D106" i="2"/>
  <c r="A107" i="2"/>
  <c r="H107" i="2"/>
  <c r="B107" i="2"/>
  <c r="D107" i="2"/>
  <c r="A108" i="2"/>
  <c r="H108" i="2"/>
  <c r="B108" i="2"/>
  <c r="D108" i="2"/>
  <c r="A109" i="2"/>
  <c r="H109" i="2"/>
  <c r="B109" i="2"/>
  <c r="D109" i="2"/>
  <c r="A110" i="2"/>
  <c r="H110" i="2"/>
  <c r="B110" i="2"/>
  <c r="D110" i="2"/>
  <c r="A111" i="2"/>
  <c r="H111" i="2"/>
  <c r="B111" i="2"/>
  <c r="D111" i="2"/>
  <c r="A112" i="2"/>
  <c r="H112" i="2"/>
  <c r="B112" i="2"/>
  <c r="D112" i="2"/>
  <c r="A113" i="2"/>
  <c r="H113" i="2"/>
  <c r="B113" i="2"/>
  <c r="D113" i="2"/>
  <c r="A414" i="2"/>
  <c r="H414" i="2"/>
  <c r="B414" i="2"/>
  <c r="D414" i="2"/>
  <c r="A114" i="2"/>
  <c r="H114" i="2"/>
  <c r="B114" i="2"/>
  <c r="D114" i="2"/>
  <c r="A115" i="2"/>
  <c r="H115" i="2"/>
  <c r="B115" i="2"/>
  <c r="D115" i="2"/>
  <c r="A116" i="2"/>
  <c r="H116" i="2"/>
  <c r="B116" i="2"/>
  <c r="D116" i="2"/>
  <c r="A117" i="2"/>
  <c r="H117" i="2"/>
  <c r="B117" i="2"/>
  <c r="D117" i="2"/>
  <c r="A118" i="2"/>
  <c r="H118" i="2"/>
  <c r="B118" i="2"/>
  <c r="D118" i="2"/>
  <c r="A119" i="2"/>
  <c r="H119" i="2"/>
  <c r="B119" i="2"/>
  <c r="D119" i="2"/>
  <c r="A120" i="2"/>
  <c r="H120" i="2"/>
  <c r="B120" i="2"/>
  <c r="D120" i="2"/>
  <c r="A121" i="2"/>
  <c r="H121" i="2"/>
  <c r="B121" i="2"/>
  <c r="D121" i="2"/>
  <c r="A122" i="2"/>
  <c r="H122" i="2"/>
  <c r="B122" i="2"/>
  <c r="D122" i="2"/>
  <c r="A123" i="2"/>
  <c r="H123" i="2"/>
  <c r="B123" i="2"/>
  <c r="D123" i="2"/>
  <c r="A124" i="2"/>
  <c r="H124" i="2"/>
  <c r="B124" i="2"/>
  <c r="D124" i="2"/>
  <c r="A125" i="2"/>
  <c r="H125" i="2"/>
  <c r="B125" i="2"/>
  <c r="D125" i="2"/>
  <c r="A126" i="2"/>
  <c r="H126" i="2"/>
  <c r="B126" i="2"/>
  <c r="D126" i="2"/>
  <c r="A127" i="2"/>
  <c r="H127" i="2"/>
  <c r="B127" i="2"/>
  <c r="D127" i="2"/>
  <c r="A128" i="2"/>
  <c r="H128" i="2"/>
  <c r="B128" i="2"/>
  <c r="D128" i="2"/>
  <c r="A129" i="2"/>
  <c r="H129" i="2"/>
  <c r="B129" i="2"/>
  <c r="D129" i="2"/>
  <c r="A130" i="2"/>
  <c r="H130" i="2"/>
  <c r="B130" i="2"/>
  <c r="D130" i="2"/>
  <c r="A131" i="2"/>
  <c r="H131" i="2"/>
  <c r="B131" i="2"/>
  <c r="D131" i="2"/>
  <c r="A132" i="2"/>
  <c r="H132" i="2"/>
  <c r="B132" i="2"/>
  <c r="D132" i="2"/>
  <c r="A133" i="2"/>
  <c r="H133" i="2"/>
  <c r="B133" i="2"/>
  <c r="D133" i="2"/>
  <c r="A415" i="2"/>
  <c r="H415" i="2"/>
  <c r="B415" i="2"/>
  <c r="D415" i="2"/>
  <c r="A134" i="2"/>
  <c r="H134" i="2"/>
  <c r="B134" i="2"/>
  <c r="D134" i="2"/>
  <c r="A135" i="2"/>
  <c r="H135" i="2"/>
  <c r="B135" i="2"/>
  <c r="D135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139" i="2"/>
  <c r="H139" i="2"/>
  <c r="B139" i="2"/>
  <c r="D139" i="2"/>
  <c r="A140" i="2"/>
  <c r="H140" i="2"/>
  <c r="B140" i="2"/>
  <c r="D140" i="2"/>
  <c r="A141" i="2"/>
  <c r="H141" i="2"/>
  <c r="B141" i="2"/>
  <c r="D141" i="2"/>
  <c r="A142" i="2"/>
  <c r="H142" i="2"/>
  <c r="B142" i="2"/>
  <c r="D142" i="2"/>
  <c r="A143" i="2"/>
  <c r="H143" i="2"/>
  <c r="B143" i="2"/>
  <c r="D143" i="2"/>
  <c r="A144" i="2"/>
  <c r="H144" i="2"/>
  <c r="B144" i="2"/>
  <c r="D144" i="2"/>
  <c r="A145" i="2"/>
  <c r="H145" i="2"/>
  <c r="B145" i="2"/>
  <c r="D145" i="2"/>
  <c r="A146" i="2"/>
  <c r="H146" i="2"/>
  <c r="B146" i="2"/>
  <c r="D146" i="2"/>
  <c r="A147" i="2"/>
  <c r="H147" i="2"/>
  <c r="B147" i="2"/>
  <c r="D147" i="2"/>
  <c r="A148" i="2"/>
  <c r="H148" i="2"/>
  <c r="B148" i="2"/>
  <c r="D148" i="2"/>
  <c r="A149" i="2"/>
  <c r="H149" i="2"/>
  <c r="B149" i="2"/>
  <c r="D149" i="2"/>
  <c r="A150" i="2"/>
  <c r="H150" i="2"/>
  <c r="B150" i="2"/>
  <c r="D150" i="2"/>
  <c r="A151" i="2"/>
  <c r="H151" i="2"/>
  <c r="B151" i="2"/>
  <c r="D151" i="2"/>
  <c r="A152" i="2"/>
  <c r="H152" i="2"/>
  <c r="B152" i="2"/>
  <c r="D152" i="2"/>
  <c r="A153" i="2"/>
  <c r="H153" i="2"/>
  <c r="B153" i="2"/>
  <c r="D153" i="2"/>
  <c r="A416" i="2"/>
  <c r="H416" i="2"/>
  <c r="B416" i="2"/>
  <c r="D416" i="2"/>
  <c r="A154" i="2"/>
  <c r="H154" i="2"/>
  <c r="B154" i="2"/>
  <c r="D154" i="2"/>
  <c r="A155" i="2"/>
  <c r="H155" i="2"/>
  <c r="B155" i="2"/>
  <c r="D155" i="2"/>
  <c r="A417" i="2"/>
  <c r="H417" i="2"/>
  <c r="B417" i="2"/>
  <c r="D417" i="2"/>
  <c r="A418" i="2"/>
  <c r="H418" i="2"/>
  <c r="B418" i="2"/>
  <c r="D418" i="2"/>
  <c r="A156" i="2"/>
  <c r="H156" i="2"/>
  <c r="B156" i="2"/>
  <c r="D156" i="2"/>
  <c r="A157" i="2"/>
  <c r="H157" i="2"/>
  <c r="B157" i="2"/>
  <c r="D157" i="2"/>
  <c r="A158" i="2"/>
  <c r="H158" i="2"/>
  <c r="B158" i="2"/>
  <c r="D158" i="2"/>
  <c r="A419" i="2"/>
  <c r="H419" i="2"/>
  <c r="B419" i="2"/>
  <c r="D419" i="2"/>
  <c r="A159" i="2"/>
  <c r="H159" i="2"/>
  <c r="B159" i="2"/>
  <c r="D159" i="2"/>
  <c r="A160" i="2"/>
  <c r="H160" i="2"/>
  <c r="B160" i="2"/>
  <c r="D160" i="2"/>
  <c r="A161" i="2"/>
  <c r="H161" i="2"/>
  <c r="B161" i="2"/>
  <c r="D161" i="2"/>
  <c r="A162" i="2"/>
  <c r="H162" i="2"/>
  <c r="B162" i="2"/>
  <c r="D162" i="2"/>
  <c r="A163" i="2"/>
  <c r="H163" i="2"/>
  <c r="B163" i="2"/>
  <c r="D163" i="2"/>
  <c r="A164" i="2"/>
  <c r="H164" i="2"/>
  <c r="B164" i="2"/>
  <c r="D164" i="2"/>
  <c r="A165" i="2"/>
  <c r="H165" i="2"/>
  <c r="B165" i="2"/>
  <c r="D165" i="2"/>
  <c r="A166" i="2"/>
  <c r="H166" i="2"/>
  <c r="B166" i="2"/>
  <c r="D166" i="2"/>
  <c r="A167" i="2"/>
  <c r="H167" i="2"/>
  <c r="B167" i="2"/>
  <c r="D167" i="2"/>
  <c r="A168" i="2"/>
  <c r="H168" i="2"/>
  <c r="B168" i="2"/>
  <c r="D168" i="2"/>
  <c r="A169" i="2"/>
  <c r="H169" i="2"/>
  <c r="B169" i="2"/>
  <c r="D169" i="2"/>
  <c r="A170" i="2"/>
  <c r="H170" i="2"/>
  <c r="B170" i="2"/>
  <c r="D170" i="2"/>
  <c r="A171" i="2"/>
  <c r="H171" i="2"/>
  <c r="B171" i="2"/>
  <c r="D171" i="2"/>
  <c r="A172" i="2"/>
  <c r="H172" i="2"/>
  <c r="B172" i="2"/>
  <c r="D172" i="2"/>
  <c r="A173" i="2"/>
  <c r="H173" i="2"/>
  <c r="B173" i="2"/>
  <c r="D173" i="2"/>
  <c r="A174" i="2"/>
  <c r="H174" i="2"/>
  <c r="B174" i="2"/>
  <c r="D174" i="2"/>
  <c r="A175" i="2"/>
  <c r="H175" i="2"/>
  <c r="B175" i="2"/>
  <c r="D175" i="2"/>
  <c r="A176" i="2"/>
  <c r="H176" i="2"/>
  <c r="B176" i="2"/>
  <c r="D176" i="2"/>
  <c r="A177" i="2"/>
  <c r="H177" i="2"/>
  <c r="B177" i="2"/>
  <c r="D177" i="2"/>
  <c r="A178" i="2"/>
  <c r="H178" i="2"/>
  <c r="B178" i="2"/>
  <c r="D178" i="2"/>
  <c r="A179" i="2"/>
  <c r="H179" i="2"/>
  <c r="B179" i="2"/>
  <c r="D179" i="2"/>
  <c r="A180" i="2"/>
  <c r="H180" i="2"/>
  <c r="B180" i="2"/>
  <c r="D180" i="2"/>
  <c r="A181" i="2"/>
  <c r="H181" i="2"/>
  <c r="B181" i="2"/>
  <c r="D181" i="2"/>
  <c r="A182" i="2"/>
  <c r="H182" i="2"/>
  <c r="B182" i="2"/>
  <c r="D182" i="2"/>
  <c r="A183" i="2"/>
  <c r="H183" i="2"/>
  <c r="B183" i="2"/>
  <c r="D183" i="2"/>
  <c r="A184" i="2"/>
  <c r="H184" i="2"/>
  <c r="B184" i="2"/>
  <c r="D184" i="2"/>
  <c r="A185" i="2"/>
  <c r="H185" i="2"/>
  <c r="B185" i="2"/>
  <c r="D185" i="2"/>
  <c r="A186" i="2"/>
  <c r="H186" i="2"/>
  <c r="B186" i="2"/>
  <c r="D186" i="2"/>
  <c r="A187" i="2"/>
  <c r="H187" i="2"/>
  <c r="B187" i="2"/>
  <c r="D187" i="2"/>
  <c r="A188" i="2"/>
  <c r="H188" i="2"/>
  <c r="B188" i="2"/>
  <c r="D188" i="2"/>
  <c r="A189" i="2"/>
  <c r="H189" i="2"/>
  <c r="B189" i="2"/>
  <c r="D189" i="2"/>
  <c r="A190" i="2"/>
  <c r="H190" i="2"/>
  <c r="B190" i="2"/>
  <c r="D190" i="2"/>
  <c r="A191" i="2"/>
  <c r="H191" i="2"/>
  <c r="B191" i="2"/>
  <c r="D191" i="2"/>
  <c r="A192" i="2"/>
  <c r="H192" i="2"/>
  <c r="B192" i="2"/>
  <c r="D192" i="2"/>
  <c r="A193" i="2"/>
  <c r="H193" i="2"/>
  <c r="B193" i="2"/>
  <c r="D193" i="2"/>
  <c r="A194" i="2"/>
  <c r="H194" i="2"/>
  <c r="B194" i="2"/>
  <c r="D194" i="2"/>
  <c r="A195" i="2"/>
  <c r="H195" i="2"/>
  <c r="B195" i="2"/>
  <c r="D195" i="2"/>
  <c r="A196" i="2"/>
  <c r="H196" i="2"/>
  <c r="B196" i="2"/>
  <c r="D196" i="2"/>
  <c r="A197" i="2"/>
  <c r="H197" i="2"/>
  <c r="B197" i="2"/>
  <c r="D197" i="2"/>
  <c r="A198" i="2"/>
  <c r="H198" i="2"/>
  <c r="B198" i="2"/>
  <c r="D198" i="2"/>
  <c r="A199" i="2"/>
  <c r="H199" i="2"/>
  <c r="B199" i="2"/>
  <c r="D199" i="2"/>
  <c r="A200" i="2"/>
  <c r="H200" i="2"/>
  <c r="B200" i="2"/>
  <c r="D200" i="2"/>
  <c r="A201" i="2"/>
  <c r="H201" i="2"/>
  <c r="B201" i="2"/>
  <c r="D201" i="2"/>
  <c r="A202" i="2"/>
  <c r="H202" i="2"/>
  <c r="B202" i="2"/>
  <c r="D202" i="2"/>
  <c r="A203" i="2"/>
  <c r="H203" i="2"/>
  <c r="B203" i="2"/>
  <c r="D203" i="2"/>
  <c r="A204" i="2"/>
  <c r="H204" i="2"/>
  <c r="B204" i="2"/>
  <c r="D204" i="2"/>
  <c r="A205" i="2"/>
  <c r="H205" i="2"/>
  <c r="B205" i="2"/>
  <c r="D205" i="2"/>
  <c r="A206" i="2"/>
  <c r="H206" i="2"/>
  <c r="B206" i="2"/>
  <c r="D206" i="2"/>
  <c r="A207" i="2"/>
  <c r="H207" i="2"/>
  <c r="B207" i="2"/>
  <c r="D207" i="2"/>
  <c r="A208" i="2"/>
  <c r="H208" i="2"/>
  <c r="B208" i="2"/>
  <c r="D208" i="2"/>
  <c r="A209" i="2"/>
  <c r="H209" i="2"/>
  <c r="B209" i="2"/>
  <c r="D209" i="2"/>
  <c r="A210" i="2"/>
  <c r="H210" i="2"/>
  <c r="B210" i="2"/>
  <c r="D210" i="2"/>
  <c r="A211" i="2"/>
  <c r="H211" i="2"/>
  <c r="B211" i="2"/>
  <c r="D211" i="2"/>
  <c r="A212" i="2"/>
  <c r="H212" i="2"/>
  <c r="B212" i="2"/>
  <c r="D212" i="2"/>
  <c r="A213" i="2"/>
  <c r="H213" i="2"/>
  <c r="B213" i="2"/>
  <c r="D213" i="2"/>
  <c r="A214" i="2"/>
  <c r="H214" i="2"/>
  <c r="B214" i="2"/>
  <c r="D214" i="2"/>
  <c r="A215" i="2"/>
  <c r="H215" i="2"/>
  <c r="B215" i="2"/>
  <c r="D215" i="2"/>
  <c r="A216" i="2"/>
  <c r="H216" i="2"/>
  <c r="B216" i="2"/>
  <c r="D216" i="2"/>
  <c r="A217" i="2"/>
  <c r="H217" i="2"/>
  <c r="B217" i="2"/>
  <c r="D217" i="2"/>
  <c r="A218" i="2"/>
  <c r="H218" i="2"/>
  <c r="B218" i="2"/>
  <c r="D218" i="2"/>
  <c r="A219" i="2"/>
  <c r="H219" i="2"/>
  <c r="B219" i="2"/>
  <c r="D219" i="2"/>
  <c r="A220" i="2"/>
  <c r="H220" i="2"/>
  <c r="B220" i="2"/>
  <c r="D220" i="2"/>
  <c r="A221" i="2"/>
  <c r="H221" i="2"/>
  <c r="B221" i="2"/>
  <c r="D221" i="2"/>
  <c r="A222" i="2"/>
  <c r="H222" i="2"/>
  <c r="B222" i="2"/>
  <c r="D222" i="2"/>
  <c r="A223" i="2"/>
  <c r="H223" i="2"/>
  <c r="B223" i="2"/>
  <c r="D223" i="2"/>
  <c r="A224" i="2"/>
  <c r="H224" i="2"/>
  <c r="B224" i="2"/>
  <c r="D224" i="2"/>
  <c r="A225" i="2"/>
  <c r="H225" i="2"/>
  <c r="B225" i="2"/>
  <c r="D225" i="2"/>
  <c r="A226" i="2"/>
  <c r="H226" i="2"/>
  <c r="B226" i="2"/>
  <c r="D226" i="2"/>
  <c r="A420" i="2"/>
  <c r="H420" i="2"/>
  <c r="B420" i="2"/>
  <c r="D420" i="2"/>
  <c r="A227" i="2"/>
  <c r="H227" i="2"/>
  <c r="B227" i="2"/>
  <c r="D227" i="2"/>
  <c r="A228" i="2"/>
  <c r="H228" i="2"/>
  <c r="B228" i="2"/>
  <c r="D228" i="2"/>
  <c r="A229" i="2"/>
  <c r="H229" i="2"/>
  <c r="B229" i="2"/>
  <c r="D229" i="2"/>
  <c r="A230" i="2"/>
  <c r="H230" i="2"/>
  <c r="B230" i="2"/>
  <c r="D230" i="2"/>
  <c r="A231" i="2"/>
  <c r="H231" i="2"/>
  <c r="B231" i="2"/>
  <c r="D231" i="2"/>
  <c r="A232" i="2"/>
  <c r="H232" i="2"/>
  <c r="B232" i="2"/>
  <c r="D232" i="2"/>
  <c r="A233" i="2"/>
  <c r="H233" i="2"/>
  <c r="B233" i="2"/>
  <c r="D233" i="2"/>
  <c r="A234" i="2"/>
  <c r="H234" i="2"/>
  <c r="B234" i="2"/>
  <c r="D234" i="2"/>
  <c r="A235" i="2"/>
  <c r="H235" i="2"/>
  <c r="B235" i="2"/>
  <c r="D235" i="2"/>
  <c r="A236" i="2"/>
  <c r="H236" i="2"/>
  <c r="B236" i="2"/>
  <c r="D236" i="2"/>
  <c r="A237" i="2"/>
  <c r="H237" i="2"/>
  <c r="B237" i="2"/>
  <c r="D237" i="2"/>
  <c r="A238" i="2"/>
  <c r="H238" i="2"/>
  <c r="B238" i="2"/>
  <c r="D238" i="2"/>
  <c r="A239" i="2"/>
  <c r="H239" i="2"/>
  <c r="B239" i="2"/>
  <c r="D239" i="2"/>
  <c r="A240" i="2"/>
  <c r="H240" i="2"/>
  <c r="B240" i="2"/>
  <c r="D240" i="2"/>
  <c r="A241" i="2"/>
  <c r="H241" i="2"/>
  <c r="B241" i="2"/>
  <c r="D241" i="2"/>
  <c r="A242" i="2"/>
  <c r="H242" i="2"/>
  <c r="B242" i="2"/>
  <c r="D242" i="2"/>
  <c r="A243" i="2"/>
  <c r="H243" i="2"/>
  <c r="B243" i="2"/>
  <c r="D243" i="2"/>
  <c r="A244" i="2"/>
  <c r="H244" i="2"/>
  <c r="B244" i="2"/>
  <c r="D244" i="2"/>
  <c r="A245" i="2"/>
  <c r="H245" i="2"/>
  <c r="B245" i="2"/>
  <c r="D245" i="2"/>
  <c r="A246" i="2"/>
  <c r="H246" i="2"/>
  <c r="B246" i="2"/>
  <c r="D246" i="2"/>
  <c r="A247" i="2"/>
  <c r="H247" i="2"/>
  <c r="B247" i="2"/>
  <c r="D247" i="2"/>
  <c r="A248" i="2"/>
  <c r="H248" i="2"/>
  <c r="B248" i="2"/>
  <c r="D248" i="2"/>
  <c r="A249" i="2"/>
  <c r="H249" i="2"/>
  <c r="B249" i="2"/>
  <c r="D249" i="2"/>
  <c r="A250" i="2"/>
  <c r="H250" i="2"/>
  <c r="B250" i="2"/>
  <c r="D250" i="2"/>
  <c r="A251" i="2"/>
  <c r="H251" i="2"/>
  <c r="B251" i="2"/>
  <c r="D251" i="2"/>
  <c r="A252" i="2"/>
  <c r="H252" i="2"/>
  <c r="B252" i="2"/>
  <c r="D252" i="2"/>
  <c r="A253" i="2"/>
  <c r="H253" i="2"/>
  <c r="B253" i="2"/>
  <c r="D253" i="2"/>
  <c r="A421" i="2"/>
  <c r="H421" i="2"/>
  <c r="B421" i="2"/>
  <c r="D421" i="2"/>
  <c r="A254" i="2"/>
  <c r="H254" i="2"/>
  <c r="B254" i="2"/>
  <c r="D254" i="2"/>
  <c r="A422" i="2"/>
  <c r="H422" i="2"/>
  <c r="B422" i="2"/>
  <c r="D422" i="2"/>
  <c r="A255" i="2"/>
  <c r="H255" i="2"/>
  <c r="B255" i="2"/>
  <c r="D255" i="2"/>
  <c r="A256" i="2"/>
  <c r="H256" i="2"/>
  <c r="B256" i="2"/>
  <c r="D256" i="2"/>
  <c r="A257" i="2"/>
  <c r="H257" i="2"/>
  <c r="B257" i="2"/>
  <c r="D257" i="2"/>
  <c r="A258" i="2"/>
  <c r="H258" i="2"/>
  <c r="B258" i="2"/>
  <c r="D258" i="2"/>
  <c r="A423" i="2"/>
  <c r="H423" i="2"/>
  <c r="B423" i="2"/>
  <c r="D423" i="2"/>
  <c r="A259" i="2"/>
  <c r="H259" i="2"/>
  <c r="B259" i="2"/>
  <c r="D259" i="2"/>
  <c r="A260" i="2"/>
  <c r="H260" i="2"/>
  <c r="B260" i="2"/>
  <c r="D260" i="2"/>
  <c r="A261" i="2"/>
  <c r="H261" i="2"/>
  <c r="B261" i="2"/>
  <c r="D261" i="2"/>
  <c r="A262" i="2"/>
  <c r="H262" i="2"/>
  <c r="B262" i="2"/>
  <c r="D262" i="2"/>
  <c r="A263" i="2"/>
  <c r="H263" i="2"/>
  <c r="B263" i="2"/>
  <c r="D263" i="2"/>
  <c r="A264" i="2"/>
  <c r="H264" i="2"/>
  <c r="B264" i="2"/>
  <c r="D264" i="2"/>
  <c r="A265" i="2"/>
  <c r="H265" i="2"/>
  <c r="B265" i="2"/>
  <c r="D265" i="2"/>
  <c r="A266" i="2"/>
  <c r="H266" i="2"/>
  <c r="B266" i="2"/>
  <c r="D266" i="2"/>
  <c r="A267" i="2"/>
  <c r="H267" i="2"/>
  <c r="B267" i="2"/>
  <c r="D267" i="2"/>
  <c r="A268" i="2"/>
  <c r="H268" i="2"/>
  <c r="B268" i="2"/>
  <c r="D268" i="2"/>
  <c r="A269" i="2"/>
  <c r="H269" i="2"/>
  <c r="B269" i="2"/>
  <c r="D269" i="2"/>
  <c r="A270" i="2"/>
  <c r="H270" i="2"/>
  <c r="B270" i="2"/>
  <c r="D270" i="2"/>
  <c r="A271" i="2"/>
  <c r="H271" i="2"/>
  <c r="B271" i="2"/>
  <c r="D271" i="2"/>
  <c r="A272" i="2"/>
  <c r="H272" i="2"/>
  <c r="B272" i="2"/>
  <c r="D272" i="2"/>
  <c r="A273" i="2"/>
  <c r="H273" i="2"/>
  <c r="B273" i="2"/>
  <c r="D273" i="2"/>
  <c r="A274" i="2"/>
  <c r="H274" i="2"/>
  <c r="B274" i="2"/>
  <c r="D274" i="2"/>
  <c r="A275" i="2"/>
  <c r="H275" i="2"/>
  <c r="B275" i="2"/>
  <c r="D275" i="2"/>
  <c r="A276" i="2"/>
  <c r="H276" i="2"/>
  <c r="B276" i="2"/>
  <c r="D276" i="2"/>
  <c r="A277" i="2"/>
  <c r="H277" i="2"/>
  <c r="B277" i="2"/>
  <c r="D277" i="2"/>
  <c r="A278" i="2"/>
  <c r="H278" i="2"/>
  <c r="B278" i="2"/>
  <c r="D278" i="2"/>
  <c r="A279" i="2"/>
  <c r="H279" i="2"/>
  <c r="B279" i="2"/>
  <c r="D279" i="2"/>
  <c r="A280" i="2"/>
  <c r="H280" i="2"/>
  <c r="B280" i="2"/>
  <c r="D280" i="2"/>
  <c r="A281" i="2"/>
  <c r="H281" i="2"/>
  <c r="B281" i="2"/>
  <c r="D281" i="2"/>
  <c r="A282" i="2"/>
  <c r="H282" i="2"/>
  <c r="B282" i="2"/>
  <c r="D282" i="2"/>
  <c r="A283" i="2"/>
  <c r="H283" i="2"/>
  <c r="B283" i="2"/>
  <c r="D283" i="2"/>
  <c r="A284" i="2"/>
  <c r="H284" i="2"/>
  <c r="B284" i="2"/>
  <c r="D284" i="2"/>
  <c r="A285" i="2"/>
  <c r="H285" i="2"/>
  <c r="B285" i="2"/>
  <c r="D285" i="2"/>
  <c r="A286" i="2"/>
  <c r="H286" i="2"/>
  <c r="B286" i="2"/>
  <c r="D286" i="2"/>
  <c r="A287" i="2"/>
  <c r="H287" i="2"/>
  <c r="B287" i="2"/>
  <c r="D287" i="2"/>
  <c r="A424" i="2"/>
  <c r="H424" i="2"/>
  <c r="B424" i="2"/>
  <c r="D424" i="2"/>
  <c r="A425" i="2"/>
  <c r="H425" i="2"/>
  <c r="B425" i="2"/>
  <c r="D425" i="2"/>
  <c r="A426" i="2"/>
  <c r="H426" i="2"/>
  <c r="B426" i="2"/>
  <c r="D426" i="2"/>
  <c r="A427" i="2"/>
  <c r="H427" i="2"/>
  <c r="B427" i="2"/>
  <c r="D427" i="2"/>
  <c r="A428" i="2"/>
  <c r="H428" i="2"/>
  <c r="B428" i="2"/>
  <c r="D428" i="2"/>
  <c r="A429" i="2"/>
  <c r="H429" i="2"/>
  <c r="B429" i="2"/>
  <c r="D429" i="2"/>
  <c r="A430" i="2"/>
  <c r="H430" i="2"/>
  <c r="B430" i="2"/>
  <c r="D430" i="2"/>
  <c r="A431" i="2"/>
  <c r="H431" i="2"/>
  <c r="B431" i="2"/>
  <c r="D431" i="2"/>
  <c r="A432" i="2"/>
  <c r="H432" i="2"/>
  <c r="B432" i="2"/>
  <c r="D432" i="2"/>
  <c r="A433" i="2"/>
  <c r="H433" i="2"/>
  <c r="B433" i="2"/>
  <c r="D433" i="2"/>
  <c r="A288" i="2"/>
  <c r="H288" i="2"/>
  <c r="B288" i="2"/>
  <c r="D288" i="2"/>
  <c r="A434" i="2"/>
  <c r="H434" i="2"/>
  <c r="B434" i="2"/>
  <c r="D434" i="2"/>
  <c r="A435" i="2"/>
  <c r="H435" i="2"/>
  <c r="B435" i="2"/>
  <c r="D435" i="2"/>
  <c r="A436" i="2"/>
  <c r="H436" i="2"/>
  <c r="B436" i="2"/>
  <c r="D436" i="2"/>
  <c r="A437" i="2"/>
  <c r="H437" i="2"/>
  <c r="B437" i="2"/>
  <c r="D437" i="2"/>
  <c r="A438" i="2"/>
  <c r="H438" i="2"/>
  <c r="B438" i="2"/>
  <c r="D438" i="2"/>
  <c r="A439" i="2"/>
  <c r="H439" i="2"/>
  <c r="B439" i="2"/>
  <c r="D439" i="2"/>
  <c r="A440" i="2"/>
  <c r="H440" i="2"/>
  <c r="B440" i="2"/>
  <c r="D440" i="2"/>
  <c r="A441" i="2"/>
  <c r="H441" i="2"/>
  <c r="B441" i="2"/>
  <c r="D441" i="2"/>
  <c r="A442" i="2"/>
  <c r="H442" i="2"/>
  <c r="B442" i="2"/>
  <c r="D442" i="2"/>
  <c r="A443" i="2"/>
  <c r="H443" i="2"/>
  <c r="B443" i="2"/>
  <c r="D443" i="2"/>
  <c r="A444" i="2"/>
  <c r="H444" i="2"/>
  <c r="B444" i="2"/>
  <c r="D444" i="2"/>
  <c r="A445" i="2"/>
  <c r="H445" i="2"/>
  <c r="B445" i="2"/>
  <c r="D445" i="2"/>
  <c r="A446" i="2"/>
  <c r="H446" i="2"/>
  <c r="B446" i="2"/>
  <c r="D446" i="2"/>
  <c r="A447" i="2"/>
  <c r="H447" i="2"/>
  <c r="B447" i="2"/>
  <c r="D447" i="2"/>
  <c r="A448" i="2"/>
  <c r="H448" i="2"/>
  <c r="B448" i="2"/>
  <c r="D448" i="2"/>
  <c r="A449" i="2"/>
  <c r="H449" i="2"/>
  <c r="B449" i="2"/>
  <c r="G449" i="2"/>
  <c r="C449" i="2"/>
  <c r="E449" i="2"/>
  <c r="D449" i="2"/>
  <c r="A450" i="2"/>
  <c r="H450" i="2"/>
  <c r="B450" i="2"/>
  <c r="G450" i="2"/>
  <c r="C450" i="2"/>
  <c r="D450" i="2"/>
  <c r="A451" i="2"/>
  <c r="H451" i="2"/>
  <c r="B451" i="2"/>
  <c r="G451" i="2"/>
  <c r="C451" i="2"/>
  <c r="D451" i="2"/>
  <c r="A452" i="2"/>
  <c r="H452" i="2"/>
  <c r="B452" i="2"/>
  <c r="G452" i="2"/>
  <c r="C452" i="2"/>
  <c r="D452" i="2"/>
  <c r="A453" i="2"/>
  <c r="H453" i="2"/>
  <c r="B453" i="2"/>
  <c r="G453" i="2"/>
  <c r="C453" i="2"/>
  <c r="D453" i="2"/>
  <c r="A454" i="2"/>
  <c r="H454" i="2"/>
  <c r="B454" i="2"/>
  <c r="G454" i="2"/>
  <c r="C454" i="2"/>
  <c r="D454" i="2"/>
  <c r="A455" i="2"/>
  <c r="H455" i="2"/>
  <c r="B455" i="2"/>
  <c r="G455" i="2"/>
  <c r="C455" i="2"/>
  <c r="D455" i="2"/>
  <c r="A456" i="2"/>
  <c r="H456" i="2"/>
  <c r="B456" i="2"/>
  <c r="G456" i="2"/>
  <c r="C456" i="2"/>
  <c r="E456" i="2"/>
  <c r="D456" i="2"/>
  <c r="A457" i="2"/>
  <c r="H457" i="2"/>
  <c r="B457" i="2"/>
  <c r="G457" i="2"/>
  <c r="C457" i="2"/>
  <c r="E457" i="2"/>
  <c r="D457" i="2"/>
  <c r="A458" i="2"/>
  <c r="H458" i="2"/>
  <c r="B458" i="2"/>
  <c r="G458" i="2"/>
  <c r="C458" i="2"/>
  <c r="E458" i="2"/>
  <c r="D458" i="2"/>
  <c r="A459" i="2"/>
  <c r="H459" i="2"/>
  <c r="B459" i="2"/>
  <c r="G459" i="2"/>
  <c r="C459" i="2"/>
  <c r="E459" i="2"/>
  <c r="D459" i="2"/>
  <c r="A460" i="2"/>
  <c r="H460" i="2"/>
  <c r="B460" i="2"/>
  <c r="G460" i="2"/>
  <c r="C460" i="2"/>
  <c r="E460" i="2"/>
  <c r="D460" i="2"/>
  <c r="A461" i="2"/>
  <c r="H461" i="2"/>
  <c r="B461" i="2"/>
  <c r="G461" i="2"/>
  <c r="C461" i="2"/>
  <c r="E461" i="2"/>
  <c r="D461" i="2"/>
  <c r="A462" i="2"/>
  <c r="H462" i="2"/>
  <c r="B462" i="2"/>
  <c r="G462" i="2"/>
  <c r="C462" i="2"/>
  <c r="E462" i="2"/>
  <c r="D462" i="2"/>
  <c r="A463" i="2"/>
  <c r="H463" i="2"/>
  <c r="B463" i="2"/>
  <c r="G463" i="2"/>
  <c r="C463" i="2"/>
  <c r="D463" i="2"/>
  <c r="A464" i="2"/>
  <c r="H464" i="2"/>
  <c r="B464" i="2"/>
  <c r="G464" i="2"/>
  <c r="C464" i="2"/>
  <c r="E464" i="2"/>
  <c r="D464" i="2"/>
  <c r="A465" i="2"/>
  <c r="H465" i="2"/>
  <c r="B465" i="2"/>
  <c r="G465" i="2"/>
  <c r="C465" i="2"/>
  <c r="E465" i="2"/>
  <c r="D465" i="2"/>
  <c r="A466" i="2"/>
  <c r="H466" i="2"/>
  <c r="B466" i="2"/>
  <c r="G466" i="2"/>
  <c r="C466" i="2"/>
  <c r="E466" i="2"/>
  <c r="D466" i="2"/>
  <c r="A467" i="2"/>
  <c r="H467" i="2"/>
  <c r="B467" i="2"/>
  <c r="G467" i="2"/>
  <c r="C467" i="2"/>
  <c r="D467" i="2"/>
  <c r="A468" i="2"/>
  <c r="H468" i="2"/>
  <c r="B468" i="2"/>
  <c r="G468" i="2"/>
  <c r="C468" i="2"/>
  <c r="D468" i="2"/>
  <c r="A469" i="2"/>
  <c r="H469" i="2"/>
  <c r="B469" i="2"/>
  <c r="G469" i="2"/>
  <c r="C469" i="2"/>
  <c r="D469" i="2"/>
  <c r="A470" i="2"/>
  <c r="H470" i="2"/>
  <c r="B470" i="2"/>
  <c r="G470" i="2"/>
  <c r="C470" i="2"/>
  <c r="D470" i="2"/>
  <c r="A471" i="2"/>
  <c r="H471" i="2"/>
  <c r="B471" i="2"/>
  <c r="G471" i="2"/>
  <c r="C471" i="2"/>
  <c r="D471" i="2"/>
  <c r="A472" i="2"/>
  <c r="H472" i="2"/>
  <c r="B472" i="2"/>
  <c r="G472" i="2"/>
  <c r="C472" i="2"/>
  <c r="E472" i="2"/>
  <c r="D472" i="2"/>
  <c r="A473" i="2"/>
  <c r="H473" i="2"/>
  <c r="B473" i="2"/>
  <c r="G473" i="2"/>
  <c r="C473" i="2"/>
  <c r="E473" i="2"/>
  <c r="D473" i="2"/>
  <c r="A474" i="2"/>
  <c r="H474" i="2"/>
  <c r="B474" i="2"/>
  <c r="G474" i="2"/>
  <c r="C474" i="2"/>
  <c r="E474" i="2"/>
  <c r="D474" i="2"/>
  <c r="A475" i="2"/>
  <c r="H475" i="2"/>
  <c r="B475" i="2"/>
  <c r="G475" i="2"/>
  <c r="C475" i="2"/>
  <c r="D475" i="2"/>
  <c r="A476" i="2"/>
  <c r="H476" i="2"/>
  <c r="B476" i="2"/>
  <c r="G476" i="2"/>
  <c r="C476" i="2"/>
  <c r="E476" i="2"/>
  <c r="D476" i="2"/>
  <c r="A477" i="2"/>
  <c r="H477" i="2"/>
  <c r="B477" i="2"/>
  <c r="G477" i="2"/>
  <c r="C477" i="2"/>
  <c r="D477" i="2"/>
  <c r="A478" i="2"/>
  <c r="H478" i="2"/>
  <c r="B478" i="2"/>
  <c r="G478" i="2"/>
  <c r="C478" i="2"/>
  <c r="E478" i="2"/>
  <c r="D478" i="2"/>
  <c r="A479" i="2"/>
  <c r="H479" i="2"/>
  <c r="B479" i="2"/>
  <c r="G479" i="2"/>
  <c r="C479" i="2"/>
  <c r="D479" i="2"/>
  <c r="A480" i="2"/>
  <c r="H480" i="2"/>
  <c r="B480" i="2"/>
  <c r="G480" i="2"/>
  <c r="C480" i="2"/>
  <c r="E480" i="2"/>
  <c r="D480" i="2"/>
  <c r="A481" i="2"/>
  <c r="H481" i="2"/>
  <c r="B481" i="2"/>
  <c r="G481" i="2"/>
  <c r="C481" i="2"/>
  <c r="E481" i="2"/>
  <c r="D481" i="2"/>
  <c r="A482" i="2"/>
  <c r="H482" i="2"/>
  <c r="B482" i="2"/>
  <c r="G482" i="2"/>
  <c r="C482" i="2"/>
  <c r="E482" i="2"/>
  <c r="D482" i="2"/>
  <c r="A483" i="2"/>
  <c r="H483" i="2"/>
  <c r="B483" i="2"/>
  <c r="G483" i="2"/>
  <c r="C483" i="2"/>
  <c r="D483" i="2"/>
  <c r="A484" i="2"/>
  <c r="H484" i="2"/>
  <c r="B484" i="2"/>
  <c r="G484" i="2"/>
  <c r="C484" i="2"/>
  <c r="D484" i="2"/>
  <c r="A485" i="2"/>
  <c r="H485" i="2"/>
  <c r="B485" i="2"/>
  <c r="G485" i="2"/>
  <c r="C485" i="2"/>
  <c r="E485" i="2"/>
  <c r="D485" i="2"/>
  <c r="A486" i="2"/>
  <c r="H486" i="2"/>
  <c r="B486" i="2"/>
  <c r="G486" i="2"/>
  <c r="C486" i="2"/>
  <c r="E486" i="2"/>
  <c r="D486" i="2"/>
  <c r="A487" i="2"/>
  <c r="H487" i="2"/>
  <c r="B487" i="2"/>
  <c r="G487" i="2"/>
  <c r="C487" i="2"/>
  <c r="E487" i="2"/>
  <c r="D487" i="2"/>
  <c r="A488" i="2"/>
  <c r="H488" i="2"/>
  <c r="B488" i="2"/>
  <c r="G488" i="2"/>
  <c r="C488" i="2"/>
  <c r="E488" i="2"/>
  <c r="D488" i="2"/>
  <c r="A489" i="2"/>
  <c r="H489" i="2"/>
  <c r="B489" i="2"/>
  <c r="G489" i="2"/>
  <c r="C489" i="2"/>
  <c r="E489" i="2"/>
  <c r="D489" i="2"/>
  <c r="A490" i="2"/>
  <c r="H490" i="2"/>
  <c r="B490" i="2"/>
  <c r="G490" i="2"/>
  <c r="C490" i="2"/>
  <c r="E490" i="2"/>
  <c r="D490" i="2"/>
  <c r="A491" i="2"/>
  <c r="H491" i="2"/>
  <c r="B491" i="2"/>
  <c r="G491" i="2"/>
  <c r="C491" i="2"/>
  <c r="E491" i="2"/>
  <c r="D491" i="2"/>
  <c r="A492" i="2"/>
  <c r="H492" i="2"/>
  <c r="B492" i="2"/>
  <c r="G492" i="2"/>
  <c r="C492" i="2"/>
  <c r="E492" i="2"/>
  <c r="D492" i="2"/>
  <c r="A493" i="2"/>
  <c r="H493" i="2"/>
  <c r="B493" i="2"/>
  <c r="G493" i="2"/>
  <c r="C493" i="2"/>
  <c r="E493" i="2"/>
  <c r="D493" i="2"/>
  <c r="A494" i="2"/>
  <c r="H494" i="2"/>
  <c r="B494" i="2"/>
  <c r="G494" i="2"/>
  <c r="C494" i="2"/>
  <c r="E494" i="2"/>
  <c r="D494" i="2"/>
  <c r="A495" i="2"/>
  <c r="H495" i="2"/>
  <c r="B495" i="2"/>
  <c r="G495" i="2"/>
  <c r="C495" i="2"/>
  <c r="E495" i="2"/>
  <c r="D495" i="2"/>
  <c r="A496" i="2"/>
  <c r="H496" i="2"/>
  <c r="B496" i="2"/>
  <c r="G496" i="2"/>
  <c r="C496" i="2"/>
  <c r="D496" i="2"/>
  <c r="A497" i="2"/>
  <c r="H497" i="2"/>
  <c r="B497" i="2"/>
  <c r="G497" i="2"/>
  <c r="C497" i="2"/>
  <c r="E497" i="2"/>
  <c r="D497" i="2"/>
  <c r="A498" i="2"/>
  <c r="H498" i="2"/>
  <c r="B498" i="2"/>
  <c r="G498" i="2"/>
  <c r="C498" i="2"/>
  <c r="E498" i="2"/>
  <c r="D498" i="2"/>
  <c r="A499" i="2"/>
  <c r="H499" i="2"/>
  <c r="B499" i="2"/>
  <c r="G499" i="2"/>
  <c r="C499" i="2"/>
  <c r="E499" i="2"/>
  <c r="D499" i="2"/>
  <c r="A500" i="2"/>
  <c r="H500" i="2"/>
  <c r="B500" i="2"/>
  <c r="G500" i="2"/>
  <c r="C500" i="2"/>
  <c r="E500" i="2"/>
  <c r="D500" i="2"/>
  <c r="A501" i="2"/>
  <c r="H501" i="2"/>
  <c r="B501" i="2"/>
  <c r="G501" i="2"/>
  <c r="C501" i="2"/>
  <c r="E501" i="2"/>
  <c r="D501" i="2"/>
  <c r="A502" i="2"/>
  <c r="H502" i="2"/>
  <c r="B502" i="2"/>
  <c r="G502" i="2"/>
  <c r="C502" i="2"/>
  <c r="D502" i="2"/>
  <c r="A503" i="2"/>
  <c r="H503" i="2"/>
  <c r="B503" i="2"/>
  <c r="G503" i="2"/>
  <c r="C503" i="2"/>
  <c r="D503" i="2"/>
  <c r="A504" i="2"/>
  <c r="H504" i="2"/>
  <c r="B504" i="2"/>
  <c r="G504" i="2"/>
  <c r="C504" i="2"/>
  <c r="E504" i="2"/>
  <c r="D504" i="2"/>
  <c r="H64" i="2"/>
  <c r="B64" i="2"/>
  <c r="D64" i="2"/>
  <c r="A64" i="2"/>
  <c r="H63" i="2"/>
  <c r="D63" i="2"/>
  <c r="B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D59" i="2"/>
  <c r="B59" i="2"/>
  <c r="A59" i="2"/>
  <c r="H58" i="2"/>
  <c r="B58" i="2"/>
  <c r="D58" i="2"/>
  <c r="A58" i="2"/>
  <c r="H412" i="2"/>
  <c r="B412" i="2"/>
  <c r="D412" i="2"/>
  <c r="A412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D54" i="2"/>
  <c r="B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11" i="2"/>
  <c r="B411" i="2"/>
  <c r="D411" i="2"/>
  <c r="A411" i="2"/>
  <c r="H47" i="2"/>
  <c r="B47" i="2"/>
  <c r="D47" i="2"/>
  <c r="A47" i="2"/>
  <c r="H410" i="2"/>
  <c r="B410" i="2"/>
  <c r="D410" i="2"/>
  <c r="A410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D26" i="2"/>
  <c r="B26" i="2"/>
  <c r="A26" i="2"/>
  <c r="H25" i="2"/>
  <c r="B25" i="2"/>
  <c r="D25" i="2"/>
  <c r="A25" i="2"/>
  <c r="H24" i="2"/>
  <c r="D24" i="2"/>
  <c r="B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D18" i="2"/>
  <c r="B18" i="2"/>
  <c r="A18" i="2"/>
  <c r="H409" i="2"/>
  <c r="B409" i="2"/>
  <c r="D409" i="2"/>
  <c r="A409" i="2"/>
  <c r="H408" i="2"/>
  <c r="B408" i="2"/>
  <c r="D408" i="2"/>
  <c r="A408" i="2"/>
  <c r="H407" i="2"/>
  <c r="B407" i="2"/>
  <c r="D407" i="2"/>
  <c r="A407" i="2"/>
  <c r="H406" i="2"/>
  <c r="D406" i="2"/>
  <c r="B406" i="2"/>
  <c r="A406" i="2"/>
  <c r="H405" i="2"/>
  <c r="B405" i="2"/>
  <c r="D405" i="2"/>
  <c r="A405" i="2"/>
  <c r="H17" i="2"/>
  <c r="B17" i="2"/>
  <c r="D17" i="2"/>
  <c r="A17" i="2"/>
  <c r="H16" i="2"/>
  <c r="B16" i="2"/>
  <c r="D16" i="2"/>
  <c r="A16" i="2"/>
  <c r="H15" i="2"/>
  <c r="D15" i="2"/>
  <c r="B15" i="2"/>
  <c r="A15" i="2"/>
  <c r="H14" i="2"/>
  <c r="B14" i="2"/>
  <c r="D14" i="2"/>
  <c r="A14" i="2"/>
  <c r="H404" i="2"/>
  <c r="D404" i="2"/>
  <c r="B404" i="2"/>
  <c r="A404" i="2"/>
  <c r="H13" i="2"/>
  <c r="B13" i="2"/>
  <c r="D13" i="2"/>
  <c r="A13" i="2"/>
  <c r="H403" i="2"/>
  <c r="B403" i="2"/>
  <c r="D403" i="2"/>
  <c r="A403" i="2"/>
  <c r="H402" i="2"/>
  <c r="B402" i="2"/>
  <c r="D402" i="2"/>
  <c r="A402" i="2"/>
  <c r="H401" i="2"/>
  <c r="B401" i="2"/>
  <c r="D401" i="2"/>
  <c r="A401" i="2"/>
  <c r="H12" i="2"/>
  <c r="B12" i="2"/>
  <c r="D12" i="2"/>
  <c r="A12" i="2"/>
  <c r="H400" i="2"/>
  <c r="D400" i="2"/>
  <c r="B400" i="2"/>
  <c r="A400" i="2"/>
  <c r="H399" i="2"/>
  <c r="B399" i="2"/>
  <c r="D399" i="2"/>
  <c r="A399" i="2"/>
  <c r="H398" i="2"/>
  <c r="B398" i="2"/>
  <c r="D398" i="2"/>
  <c r="A398" i="2"/>
  <c r="H397" i="2"/>
  <c r="B397" i="2"/>
  <c r="D397" i="2"/>
  <c r="A397" i="2"/>
  <c r="H396" i="2"/>
  <c r="D396" i="2"/>
  <c r="B396" i="2"/>
  <c r="A396" i="2"/>
  <c r="H395" i="2"/>
  <c r="B395" i="2"/>
  <c r="D395" i="2"/>
  <c r="A395" i="2"/>
  <c r="H394" i="2"/>
  <c r="B394" i="2"/>
  <c r="D394" i="2"/>
  <c r="A394" i="2"/>
  <c r="H393" i="2"/>
  <c r="B393" i="2"/>
  <c r="D393" i="2"/>
  <c r="A393" i="2"/>
  <c r="H392" i="2"/>
  <c r="D392" i="2"/>
  <c r="B392" i="2"/>
  <c r="A392" i="2"/>
  <c r="H391" i="2"/>
  <c r="B391" i="2"/>
  <c r="D391" i="2"/>
  <c r="A391" i="2"/>
  <c r="H390" i="2"/>
  <c r="D390" i="2"/>
  <c r="B390" i="2"/>
  <c r="A390" i="2"/>
  <c r="H389" i="2"/>
  <c r="B389" i="2"/>
  <c r="D389" i="2"/>
  <c r="A389" i="2"/>
  <c r="H388" i="2"/>
  <c r="B388" i="2"/>
  <c r="D388" i="2"/>
  <c r="A388" i="2"/>
  <c r="H387" i="2"/>
  <c r="B387" i="2"/>
  <c r="D387" i="2"/>
  <c r="A387" i="2"/>
  <c r="H386" i="2"/>
  <c r="B386" i="2"/>
  <c r="D386" i="2"/>
  <c r="A386" i="2"/>
  <c r="H385" i="2"/>
  <c r="B385" i="2"/>
  <c r="D385" i="2"/>
  <c r="A385" i="2"/>
  <c r="H384" i="2"/>
  <c r="B384" i="2"/>
  <c r="D384" i="2"/>
  <c r="A384" i="2"/>
  <c r="H383" i="2"/>
  <c r="B383" i="2"/>
  <c r="D383" i="2"/>
  <c r="A383" i="2"/>
  <c r="H382" i="2"/>
  <c r="B382" i="2"/>
  <c r="D382" i="2"/>
  <c r="A382" i="2"/>
  <c r="H381" i="2"/>
  <c r="B381" i="2"/>
  <c r="D381" i="2"/>
  <c r="A381" i="2"/>
  <c r="H380" i="2"/>
  <c r="D380" i="2"/>
  <c r="B380" i="2"/>
  <c r="A380" i="2"/>
  <c r="H379" i="2"/>
  <c r="B379" i="2"/>
  <c r="D379" i="2"/>
  <c r="A379" i="2"/>
  <c r="H378" i="2"/>
  <c r="D378" i="2"/>
  <c r="B378" i="2"/>
  <c r="A378" i="2"/>
  <c r="H377" i="2"/>
  <c r="B377" i="2"/>
  <c r="D377" i="2"/>
  <c r="A377" i="2"/>
  <c r="H376" i="2"/>
  <c r="D376" i="2"/>
  <c r="B376" i="2"/>
  <c r="A376" i="2"/>
  <c r="H375" i="2"/>
  <c r="B375" i="2"/>
  <c r="D375" i="2"/>
  <c r="A375" i="2"/>
  <c r="H374" i="2"/>
  <c r="D374" i="2"/>
  <c r="B374" i="2"/>
  <c r="A374" i="2"/>
  <c r="H373" i="2"/>
  <c r="B373" i="2"/>
  <c r="D373" i="2"/>
  <c r="A373" i="2"/>
  <c r="H372" i="2"/>
  <c r="B372" i="2"/>
  <c r="D372" i="2"/>
  <c r="A372" i="2"/>
  <c r="H11" i="2"/>
  <c r="B11" i="2"/>
  <c r="D11" i="2"/>
  <c r="A11" i="2"/>
  <c r="H371" i="2"/>
  <c r="B371" i="2"/>
  <c r="D371" i="2"/>
  <c r="A371" i="2"/>
  <c r="H370" i="2"/>
  <c r="B370" i="2"/>
  <c r="D370" i="2"/>
  <c r="A370" i="2"/>
  <c r="H369" i="2"/>
  <c r="B369" i="2"/>
  <c r="D369" i="2"/>
  <c r="A369" i="2"/>
  <c r="H368" i="2"/>
  <c r="B368" i="2"/>
  <c r="D368" i="2"/>
  <c r="A368" i="2"/>
  <c r="H367" i="2"/>
  <c r="D367" i="2"/>
  <c r="B367" i="2"/>
  <c r="A367" i="2"/>
  <c r="H366" i="2"/>
  <c r="B366" i="2"/>
  <c r="D366" i="2"/>
  <c r="A366" i="2"/>
  <c r="H365" i="2"/>
  <c r="D365" i="2"/>
  <c r="B365" i="2"/>
  <c r="A365" i="2"/>
  <c r="H364" i="2"/>
  <c r="B364" i="2"/>
  <c r="D364" i="2"/>
  <c r="A364" i="2"/>
  <c r="H363" i="2"/>
  <c r="B363" i="2"/>
  <c r="D363" i="2"/>
  <c r="A363" i="2"/>
  <c r="H362" i="2"/>
  <c r="B362" i="2"/>
  <c r="D362" i="2"/>
  <c r="A362" i="2"/>
  <c r="H361" i="2"/>
  <c r="D361" i="2"/>
  <c r="B361" i="2"/>
  <c r="A361" i="2"/>
  <c r="H360" i="2"/>
  <c r="B360" i="2"/>
  <c r="F360" i="2"/>
  <c r="D360" i="2"/>
  <c r="A360" i="2"/>
  <c r="H359" i="2"/>
  <c r="B359" i="2"/>
  <c r="F359" i="2"/>
  <c r="D359" i="2"/>
  <c r="A359" i="2"/>
  <c r="H358" i="2"/>
  <c r="B358" i="2"/>
  <c r="F358" i="2"/>
  <c r="D358" i="2"/>
  <c r="A358" i="2"/>
  <c r="H357" i="2"/>
  <c r="F357" i="2"/>
  <c r="D357" i="2"/>
  <c r="B357" i="2"/>
  <c r="A357" i="2"/>
  <c r="H356" i="2"/>
  <c r="F356" i="2"/>
  <c r="D356" i="2"/>
  <c r="B356" i="2"/>
  <c r="A356" i="2"/>
  <c r="H355" i="2"/>
  <c r="B355" i="2"/>
  <c r="D355" i="2"/>
  <c r="A355" i="2"/>
  <c r="H354" i="2"/>
  <c r="B354" i="2"/>
  <c r="D354" i="2"/>
  <c r="A354" i="2"/>
  <c r="H353" i="2"/>
  <c r="B353" i="2"/>
  <c r="D353" i="2"/>
  <c r="A353" i="2"/>
  <c r="H352" i="2"/>
  <c r="B352" i="2"/>
  <c r="D352" i="2"/>
  <c r="A352" i="2"/>
  <c r="H351" i="2"/>
  <c r="B351" i="2"/>
  <c r="D351" i="2"/>
  <c r="A351" i="2"/>
  <c r="H350" i="2"/>
  <c r="B350" i="2"/>
  <c r="D350" i="2"/>
  <c r="A350" i="2"/>
  <c r="H349" i="2"/>
  <c r="B349" i="2"/>
  <c r="D349" i="2"/>
  <c r="A349" i="2"/>
  <c r="H348" i="2"/>
  <c r="B348" i="2"/>
  <c r="D348" i="2"/>
  <c r="A348" i="2"/>
  <c r="H347" i="2"/>
  <c r="B347" i="2"/>
  <c r="D347" i="2"/>
  <c r="A347" i="2"/>
  <c r="H346" i="2"/>
  <c r="B346" i="2"/>
  <c r="D346" i="2"/>
  <c r="A346" i="2"/>
  <c r="H345" i="2"/>
  <c r="B345" i="2"/>
  <c r="D345" i="2"/>
  <c r="A345" i="2"/>
  <c r="H344" i="2"/>
  <c r="B344" i="2"/>
  <c r="D344" i="2"/>
  <c r="A344" i="2"/>
  <c r="H343" i="2"/>
  <c r="B343" i="2"/>
  <c r="D343" i="2"/>
  <c r="A343" i="2"/>
  <c r="H342" i="2"/>
  <c r="B342" i="2"/>
  <c r="D342" i="2"/>
  <c r="A342" i="2"/>
  <c r="H341" i="2"/>
  <c r="B341" i="2"/>
  <c r="D341" i="2"/>
  <c r="A341" i="2"/>
  <c r="H340" i="2"/>
  <c r="B340" i="2"/>
  <c r="D340" i="2"/>
  <c r="A340" i="2"/>
  <c r="H339" i="2"/>
  <c r="B339" i="2"/>
  <c r="D339" i="2"/>
  <c r="A339" i="2"/>
  <c r="H338" i="2"/>
  <c r="B338" i="2"/>
  <c r="D338" i="2"/>
  <c r="A338" i="2"/>
  <c r="H337" i="2"/>
  <c r="B337" i="2"/>
  <c r="D337" i="2"/>
  <c r="A337" i="2"/>
  <c r="H336" i="2"/>
  <c r="B336" i="2"/>
  <c r="D336" i="2"/>
  <c r="A336" i="2"/>
  <c r="H335" i="2"/>
  <c r="B335" i="2"/>
  <c r="D335" i="2"/>
  <c r="A335" i="2"/>
  <c r="H334" i="2"/>
  <c r="B334" i="2"/>
  <c r="D334" i="2"/>
  <c r="A334" i="2"/>
  <c r="H333" i="2"/>
  <c r="B333" i="2"/>
  <c r="D333" i="2"/>
  <c r="A333" i="2"/>
  <c r="H332" i="2"/>
  <c r="B332" i="2"/>
  <c r="D332" i="2"/>
  <c r="A332" i="2"/>
  <c r="H331" i="2"/>
  <c r="B331" i="2"/>
  <c r="D331" i="2"/>
  <c r="A331" i="2"/>
  <c r="H330" i="2"/>
  <c r="B330" i="2"/>
  <c r="D330" i="2"/>
  <c r="A330" i="2"/>
  <c r="H329" i="2"/>
  <c r="B329" i="2"/>
  <c r="D329" i="2"/>
  <c r="A329" i="2"/>
  <c r="H328" i="2"/>
  <c r="B328" i="2"/>
  <c r="D328" i="2"/>
  <c r="A328" i="2"/>
  <c r="H327" i="2"/>
  <c r="B327" i="2"/>
  <c r="D327" i="2"/>
  <c r="A327" i="2"/>
  <c r="H326" i="2"/>
  <c r="B326" i="2"/>
  <c r="D326" i="2"/>
  <c r="A326" i="2"/>
  <c r="H325" i="2"/>
  <c r="B325" i="2"/>
  <c r="D325" i="2"/>
  <c r="A325" i="2"/>
  <c r="H324" i="2"/>
  <c r="B324" i="2"/>
  <c r="D324" i="2"/>
  <c r="A324" i="2"/>
  <c r="H323" i="2"/>
  <c r="B323" i="2"/>
  <c r="D323" i="2"/>
  <c r="A323" i="2"/>
  <c r="H322" i="2"/>
  <c r="B322" i="2"/>
  <c r="D322" i="2"/>
  <c r="A322" i="2"/>
  <c r="H321" i="2"/>
  <c r="B321" i="2"/>
  <c r="D321" i="2"/>
  <c r="A321" i="2"/>
  <c r="H320" i="2"/>
  <c r="B320" i="2"/>
  <c r="D320" i="2"/>
  <c r="A320" i="2"/>
  <c r="H319" i="2"/>
  <c r="B319" i="2"/>
  <c r="D319" i="2"/>
  <c r="A319" i="2"/>
  <c r="H318" i="2"/>
  <c r="B318" i="2"/>
  <c r="D318" i="2"/>
  <c r="A318" i="2"/>
  <c r="H317" i="2"/>
  <c r="B317" i="2"/>
  <c r="D317" i="2"/>
  <c r="A317" i="2"/>
  <c r="H316" i="2"/>
  <c r="B316" i="2"/>
  <c r="D316" i="2"/>
  <c r="A316" i="2"/>
  <c r="H315" i="2"/>
  <c r="B315" i="2"/>
  <c r="D315" i="2"/>
  <c r="A315" i="2"/>
  <c r="H314" i="2"/>
  <c r="B314" i="2"/>
  <c r="D314" i="2"/>
  <c r="A314" i="2"/>
  <c r="H313" i="2"/>
  <c r="B313" i="2"/>
  <c r="D313" i="2"/>
  <c r="A313" i="2"/>
  <c r="H312" i="2"/>
  <c r="B312" i="2"/>
  <c r="D312" i="2"/>
  <c r="A312" i="2"/>
  <c r="H311" i="2"/>
  <c r="B311" i="2"/>
  <c r="D311" i="2"/>
  <c r="A311" i="2"/>
  <c r="H310" i="2"/>
  <c r="B310" i="2"/>
  <c r="D310" i="2"/>
  <c r="A310" i="2"/>
  <c r="H309" i="2"/>
  <c r="B309" i="2"/>
  <c r="D309" i="2"/>
  <c r="A309" i="2"/>
  <c r="H308" i="2"/>
  <c r="B308" i="2"/>
  <c r="D308" i="2"/>
  <c r="A308" i="2"/>
  <c r="H307" i="2"/>
  <c r="B307" i="2"/>
  <c r="D307" i="2"/>
  <c r="A307" i="2"/>
  <c r="H306" i="2"/>
  <c r="B306" i="2"/>
  <c r="D306" i="2"/>
  <c r="A306" i="2"/>
  <c r="H305" i="2"/>
  <c r="B305" i="2"/>
  <c r="D305" i="2"/>
  <c r="A305" i="2"/>
  <c r="H304" i="2"/>
  <c r="B304" i="2"/>
  <c r="D304" i="2"/>
  <c r="A304" i="2"/>
  <c r="H303" i="2"/>
  <c r="B303" i="2"/>
  <c r="D303" i="2"/>
  <c r="A303" i="2"/>
  <c r="H302" i="2"/>
  <c r="B302" i="2"/>
  <c r="D302" i="2"/>
  <c r="A302" i="2"/>
  <c r="H301" i="2"/>
  <c r="B301" i="2"/>
  <c r="D301" i="2"/>
  <c r="A301" i="2"/>
  <c r="H300" i="2"/>
  <c r="B300" i="2"/>
  <c r="D300" i="2"/>
  <c r="A300" i="2"/>
  <c r="H299" i="2"/>
  <c r="B299" i="2"/>
  <c r="D299" i="2"/>
  <c r="A299" i="2"/>
  <c r="H298" i="2"/>
  <c r="B298" i="2"/>
  <c r="D298" i="2"/>
  <c r="A298" i="2"/>
  <c r="H297" i="2"/>
  <c r="B297" i="2"/>
  <c r="D297" i="2"/>
  <c r="A297" i="2"/>
  <c r="H296" i="2"/>
  <c r="B296" i="2"/>
  <c r="D296" i="2"/>
  <c r="A296" i="2"/>
  <c r="H295" i="2"/>
  <c r="B295" i="2"/>
  <c r="D295" i="2"/>
  <c r="A295" i="2"/>
  <c r="H294" i="2"/>
  <c r="B294" i="2"/>
  <c r="D294" i="2"/>
  <c r="A294" i="2"/>
  <c r="H293" i="2"/>
  <c r="B293" i="2"/>
  <c r="D293" i="2"/>
  <c r="A293" i="2"/>
  <c r="H292" i="2"/>
  <c r="B292" i="2"/>
  <c r="D292" i="2"/>
  <c r="A292" i="2"/>
  <c r="H291" i="2"/>
  <c r="B291" i="2"/>
  <c r="D291" i="2"/>
  <c r="A291" i="2"/>
  <c r="H290" i="2"/>
  <c r="B290" i="2"/>
  <c r="D290" i="2"/>
  <c r="A290" i="2"/>
  <c r="H289" i="2"/>
  <c r="B289" i="2"/>
  <c r="D289" i="2"/>
  <c r="A289" i="2"/>
  <c r="J532" i="1"/>
  <c r="J533" i="1"/>
  <c r="F12" i="1"/>
  <c r="F13" i="1" s="1"/>
  <c r="K534" i="1"/>
  <c r="J536" i="1"/>
  <c r="K529" i="1"/>
  <c r="H104" i="1"/>
  <c r="J275" i="1"/>
  <c r="I491" i="1"/>
  <c r="K522" i="1"/>
  <c r="I160" i="1"/>
  <c r="I162" i="1"/>
  <c r="I165" i="1"/>
  <c r="I175" i="1"/>
  <c r="I178" i="1"/>
  <c r="I180" i="1"/>
  <c r="I184" i="1"/>
  <c r="I190" i="1"/>
  <c r="I193" i="1"/>
  <c r="I203" i="1"/>
  <c r="I204" i="1"/>
  <c r="I205" i="1"/>
  <c r="I207" i="1"/>
  <c r="I208" i="1"/>
  <c r="I209" i="1"/>
  <c r="I210" i="1"/>
  <c r="I212" i="1"/>
  <c r="I213" i="1"/>
  <c r="I215" i="1"/>
  <c r="I219" i="1"/>
  <c r="I220" i="1"/>
  <c r="I221" i="1"/>
  <c r="I222" i="1"/>
  <c r="I223" i="1"/>
  <c r="I226" i="1"/>
  <c r="I227" i="1"/>
  <c r="I228" i="1"/>
  <c r="I236" i="1"/>
  <c r="I239" i="1"/>
  <c r="I244" i="1"/>
  <c r="I245" i="1"/>
  <c r="I259" i="1"/>
  <c r="I269" i="1"/>
  <c r="I278" i="1"/>
  <c r="I280" i="1"/>
  <c r="I281" i="1"/>
  <c r="I288" i="1"/>
  <c r="I295" i="1"/>
  <c r="I298" i="1"/>
  <c r="I309" i="1"/>
  <c r="I315" i="1"/>
  <c r="I316" i="1"/>
  <c r="I319" i="1"/>
  <c r="I325" i="1"/>
  <c r="I326" i="1"/>
  <c r="I327" i="1"/>
  <c r="I330" i="1"/>
  <c r="I332" i="1"/>
  <c r="I334" i="1"/>
  <c r="I336" i="1"/>
  <c r="I345" i="1"/>
  <c r="I348" i="1"/>
  <c r="I351" i="1"/>
  <c r="I352" i="1"/>
  <c r="I358" i="1"/>
  <c r="I361" i="1"/>
  <c r="I364" i="1"/>
  <c r="I368" i="1"/>
  <c r="I377" i="1"/>
  <c r="I382" i="1"/>
  <c r="I388" i="1"/>
  <c r="I391" i="1"/>
  <c r="I393" i="1"/>
  <c r="I394" i="1"/>
  <c r="I396" i="1"/>
  <c r="I400" i="1"/>
  <c r="I405" i="1"/>
  <c r="I406" i="1"/>
  <c r="I408" i="1"/>
  <c r="I413" i="1"/>
  <c r="I415" i="1"/>
  <c r="I416" i="1"/>
  <c r="I420" i="1"/>
  <c r="I424" i="1"/>
  <c r="I425" i="1"/>
  <c r="I427" i="1"/>
  <c r="I428" i="1"/>
  <c r="I429" i="1"/>
  <c r="I430" i="1"/>
  <c r="I433" i="1"/>
  <c r="I435" i="1"/>
  <c r="I436" i="1"/>
  <c r="I437" i="1"/>
  <c r="I439" i="1"/>
  <c r="I441" i="1"/>
  <c r="I442" i="1"/>
  <c r="I443" i="1"/>
  <c r="I444" i="1"/>
  <c r="I476" i="1"/>
  <c r="I138" i="1"/>
  <c r="I141" i="1"/>
  <c r="I149" i="1"/>
  <c r="I151" i="1"/>
  <c r="C17" i="1"/>
  <c r="R518" i="1"/>
  <c r="J518" i="1"/>
  <c r="K541" i="1"/>
  <c r="K547" i="1"/>
  <c r="K539" i="1"/>
  <c r="K531" i="1"/>
  <c r="K543" i="1"/>
  <c r="R467" i="1"/>
  <c r="K467" i="1"/>
  <c r="R120" i="1"/>
  <c r="I120" i="1"/>
  <c r="R451" i="1"/>
  <c r="I451" i="1"/>
  <c r="K519" i="1"/>
  <c r="R456" i="1"/>
  <c r="J540" i="1"/>
  <c r="K542" i="1"/>
  <c r="K561" i="1"/>
  <c r="R561" i="1"/>
  <c r="K559" i="1"/>
  <c r="R559" i="1"/>
  <c r="K557" i="1"/>
  <c r="R557" i="1"/>
  <c r="I88" i="1"/>
  <c r="R257" i="1"/>
  <c r="I257" i="1"/>
  <c r="R30" i="1"/>
  <c r="I30" i="1"/>
  <c r="E271" i="2"/>
  <c r="E177" i="2"/>
  <c r="R121" i="1"/>
  <c r="I121" i="1"/>
  <c r="K560" i="1"/>
  <c r="R528" i="1"/>
  <c r="K528" i="1"/>
  <c r="R558" i="1"/>
  <c r="K558" i="1"/>
  <c r="R552" i="1"/>
  <c r="K552" i="1"/>
  <c r="R562" i="1"/>
  <c r="K562" i="1"/>
  <c r="R553" i="1"/>
  <c r="K553" i="1"/>
  <c r="R546" i="1"/>
  <c r="K546" i="1"/>
  <c r="K550" i="1"/>
  <c r="K574" i="1" l="1"/>
  <c r="R574" i="1"/>
  <c r="K573" i="1"/>
  <c r="R573" i="1"/>
  <c r="K572" i="1"/>
  <c r="R572" i="1"/>
  <c r="R530" i="1"/>
  <c r="K530" i="1"/>
  <c r="E374" i="2"/>
  <c r="E437" i="2"/>
  <c r="I129" i="1"/>
  <c r="E469" i="2"/>
  <c r="K556" i="1"/>
  <c r="I398" i="1"/>
  <c r="E496" i="2"/>
  <c r="E326" i="2"/>
  <c r="E334" i="2"/>
  <c r="E358" i="2"/>
  <c r="E369" i="2"/>
  <c r="E54" i="2"/>
  <c r="E182" i="2"/>
  <c r="E242" i="2"/>
  <c r="E421" i="2"/>
  <c r="K495" i="1"/>
  <c r="J410" i="1"/>
  <c r="E396" i="2"/>
  <c r="E103" i="2"/>
  <c r="E150" i="2"/>
  <c r="E427" i="2"/>
  <c r="I50" i="1"/>
  <c r="I514" i="1"/>
  <c r="E477" i="2"/>
  <c r="E384" i="2"/>
  <c r="E174" i="2"/>
  <c r="E186" i="2"/>
  <c r="E214" i="2"/>
  <c r="E447" i="2"/>
  <c r="I66" i="1"/>
  <c r="I470" i="1"/>
  <c r="I246" i="1"/>
  <c r="I225" i="1"/>
  <c r="E118" i="2"/>
  <c r="E136" i="2"/>
  <c r="I109" i="1"/>
  <c r="K545" i="1"/>
  <c r="I211" i="1"/>
  <c r="I201" i="1"/>
  <c r="I172" i="1"/>
  <c r="E454" i="2"/>
  <c r="E318" i="2"/>
  <c r="E412" i="2"/>
  <c r="E151" i="2"/>
  <c r="E436" i="2"/>
  <c r="I107" i="1"/>
  <c r="R508" i="1"/>
  <c r="K535" i="1"/>
  <c r="I197" i="1"/>
  <c r="E342" i="2"/>
  <c r="E19" i="2"/>
  <c r="E215" i="2"/>
  <c r="E257" i="2"/>
  <c r="E448" i="2"/>
  <c r="K571" i="1"/>
  <c r="R571" i="1"/>
  <c r="K570" i="1"/>
  <c r="R570" i="1"/>
  <c r="R346" i="1"/>
  <c r="I346" i="1"/>
  <c r="R122" i="1"/>
  <c r="I122" i="1"/>
  <c r="R376" i="1"/>
  <c r="I376" i="1"/>
  <c r="R328" i="1"/>
  <c r="I328" i="1"/>
  <c r="R399" i="1"/>
  <c r="I399" i="1"/>
  <c r="R255" i="1"/>
  <c r="I255" i="1"/>
  <c r="R333" i="1"/>
  <c r="I333" i="1"/>
  <c r="R555" i="1"/>
  <c r="K555" i="1"/>
  <c r="I422" i="1"/>
  <c r="I384" i="1"/>
  <c r="I353" i="1"/>
  <c r="E383" i="2"/>
  <c r="E408" i="2"/>
  <c r="E69" i="2"/>
  <c r="E178" i="2"/>
  <c r="E230" i="2"/>
  <c r="I432" i="1"/>
  <c r="I274" i="1"/>
  <c r="E321" i="2"/>
  <c r="E356" i="2"/>
  <c r="E201" i="2"/>
  <c r="I45" i="1"/>
  <c r="E41" i="2"/>
  <c r="E113" i="2"/>
  <c r="E124" i="2"/>
  <c r="E130" i="2"/>
  <c r="E147" i="2"/>
  <c r="E167" i="2"/>
  <c r="E187" i="2"/>
  <c r="E263" i="2"/>
  <c r="I493" i="1"/>
  <c r="E452" i="2"/>
  <c r="E313" i="2"/>
  <c r="E365" i="2"/>
  <c r="E65" i="2"/>
  <c r="E185" i="2"/>
  <c r="E209" i="2"/>
  <c r="E243" i="2"/>
  <c r="E273" i="2"/>
  <c r="R509" i="1"/>
  <c r="E249" i="2"/>
  <c r="E467" i="2"/>
  <c r="E77" i="2"/>
  <c r="E424" i="2"/>
  <c r="I33" i="1"/>
  <c r="R23" i="1"/>
  <c r="I23" i="1"/>
  <c r="R29" i="1"/>
  <c r="I29" i="1"/>
  <c r="R218" i="1"/>
  <c r="I218" i="1"/>
  <c r="R517" i="1"/>
  <c r="K517" i="1"/>
  <c r="R113" i="1"/>
  <c r="I113" i="1"/>
  <c r="R134" i="1"/>
  <c r="I134" i="1"/>
  <c r="R414" i="1"/>
  <c r="I414" i="1"/>
  <c r="R234" i="1"/>
  <c r="I234" i="1"/>
  <c r="R409" i="1"/>
  <c r="I409" i="1"/>
  <c r="R362" i="1"/>
  <c r="I362" i="1"/>
  <c r="R48" i="1"/>
  <c r="I48" i="1"/>
  <c r="R108" i="1"/>
  <c r="I108" i="1"/>
  <c r="J159" i="1"/>
  <c r="E400" i="2"/>
  <c r="E414" i="2"/>
  <c r="E142" i="2"/>
  <c r="E163" i="2"/>
  <c r="E203" i="2"/>
  <c r="E206" i="2"/>
  <c r="E429" i="2"/>
  <c r="I148" i="1"/>
  <c r="E248" i="2"/>
  <c r="I125" i="1"/>
  <c r="I49" i="1"/>
  <c r="E470" i="2"/>
  <c r="E294" i="2"/>
  <c r="E161" i="2"/>
  <c r="E268" i="2"/>
  <c r="I123" i="1"/>
  <c r="E338" i="2"/>
  <c r="I105" i="1"/>
  <c r="I459" i="1"/>
  <c r="E392" i="2"/>
  <c r="E18" i="2"/>
  <c r="E73" i="2"/>
  <c r="E433" i="2"/>
  <c r="I303" i="1"/>
  <c r="I115" i="1"/>
  <c r="E325" i="2"/>
  <c r="E372" i="2"/>
  <c r="E82" i="2"/>
  <c r="E91" i="2"/>
  <c r="E159" i="2"/>
  <c r="E162" i="2"/>
  <c r="E256" i="2"/>
  <c r="E261" i="2"/>
  <c r="E435" i="2"/>
  <c r="I135" i="1"/>
  <c r="E401" i="2"/>
  <c r="E152" i="2"/>
  <c r="E223" i="2"/>
  <c r="E239" i="2"/>
  <c r="E284" i="2"/>
  <c r="R150" i="1"/>
  <c r="I150" i="1"/>
  <c r="R293" i="1"/>
  <c r="I293" i="1"/>
  <c r="R189" i="1"/>
  <c r="I189" i="1"/>
  <c r="R243" i="1"/>
  <c r="I243" i="1"/>
  <c r="R438" i="1"/>
  <c r="I438" i="1"/>
  <c r="R387" i="1"/>
  <c r="I387" i="1"/>
  <c r="R473" i="1"/>
  <c r="I473" i="1"/>
  <c r="R73" i="1"/>
  <c r="I73" i="1"/>
  <c r="R101" i="1"/>
  <c r="I101" i="1"/>
  <c r="R380" i="1"/>
  <c r="I380" i="1"/>
  <c r="R472" i="1"/>
  <c r="I472" i="1"/>
  <c r="R89" i="1"/>
  <c r="I89" i="1"/>
  <c r="R242" i="1"/>
  <c r="I242" i="1"/>
  <c r="R79" i="1"/>
  <c r="I79" i="1"/>
  <c r="K567" i="1"/>
  <c r="R567" i="1"/>
  <c r="R350" i="1"/>
  <c r="I350" i="1"/>
  <c r="R375" i="1"/>
  <c r="I375" i="1"/>
  <c r="R469" i="1"/>
  <c r="I469" i="1"/>
  <c r="R39" i="1"/>
  <c r="I39" i="1"/>
  <c r="R513" i="1"/>
  <c r="I513" i="1"/>
  <c r="R271" i="1"/>
  <c r="I271" i="1"/>
  <c r="R252" i="1"/>
  <c r="I252" i="1"/>
  <c r="R200" i="1"/>
  <c r="I200" i="1"/>
  <c r="R449" i="1"/>
  <c r="I449" i="1"/>
  <c r="K484" i="1"/>
  <c r="R484" i="1"/>
  <c r="R402" i="1"/>
  <c r="I402" i="1"/>
  <c r="R31" i="1"/>
  <c r="I31" i="1"/>
  <c r="R440" i="1"/>
  <c r="I440" i="1"/>
  <c r="R349" i="1"/>
  <c r="I349" i="1"/>
  <c r="I365" i="1"/>
  <c r="J258" i="1"/>
  <c r="E484" i="2"/>
  <c r="E213" i="2"/>
  <c r="E221" i="2"/>
  <c r="I468" i="1"/>
  <c r="E218" i="2"/>
  <c r="E289" i="2"/>
  <c r="E317" i="2"/>
  <c r="E397" i="2"/>
  <c r="E402" i="2"/>
  <c r="E42" i="2"/>
  <c r="E81" i="2"/>
  <c r="E116" i="2"/>
  <c r="E205" i="2"/>
  <c r="E216" i="2"/>
  <c r="I306" i="1"/>
  <c r="I32" i="1"/>
  <c r="E309" i="2"/>
  <c r="E503" i="2"/>
  <c r="E395" i="2"/>
  <c r="E279" i="2"/>
  <c r="I102" i="1"/>
  <c r="E307" i="2"/>
  <c r="E343" i="2"/>
  <c r="E409" i="2"/>
  <c r="E74" i="2"/>
  <c r="E88" i="2"/>
  <c r="E235" i="2"/>
  <c r="E260" i="2"/>
  <c r="I42" i="1"/>
  <c r="K483" i="1"/>
  <c r="I202" i="1"/>
  <c r="K548" i="1"/>
  <c r="I143" i="1"/>
  <c r="I421" i="1"/>
  <c r="I276" i="1"/>
  <c r="I231" i="1"/>
  <c r="E502" i="2"/>
  <c r="K510" i="1"/>
  <c r="I407" i="1"/>
  <c r="J324" i="1"/>
  <c r="I419" i="1"/>
  <c r="I196" i="1"/>
  <c r="E296" i="2"/>
  <c r="E310" i="2"/>
  <c r="E324" i="2"/>
  <c r="E17" i="2"/>
  <c r="E445" i="2"/>
  <c r="I98" i="1"/>
  <c r="I445" i="1"/>
  <c r="I389" i="1"/>
  <c r="I320" i="1"/>
  <c r="I260" i="1"/>
  <c r="E349" i="2"/>
  <c r="E376" i="2"/>
  <c r="E32" i="2"/>
  <c r="E170" i="2"/>
  <c r="E198" i="2"/>
  <c r="E272" i="2"/>
  <c r="J182" i="1"/>
  <c r="I68" i="1"/>
  <c r="K538" i="1"/>
  <c r="R367" i="1"/>
  <c r="I367" i="1"/>
  <c r="R235" i="1"/>
  <c r="I235" i="1"/>
  <c r="I279" i="1"/>
  <c r="R279" i="1"/>
  <c r="R404" i="1"/>
  <c r="I404" i="1"/>
  <c r="R386" i="1"/>
  <c r="I386" i="1"/>
  <c r="R198" i="1"/>
  <c r="I198" i="1"/>
  <c r="R119" i="1"/>
  <c r="I119" i="1"/>
  <c r="R86" i="1"/>
  <c r="I86" i="1"/>
  <c r="R58" i="1"/>
  <c r="I58" i="1"/>
  <c r="R46" i="1"/>
  <c r="I46" i="1"/>
  <c r="R24" i="1"/>
  <c r="I24" i="1"/>
  <c r="R277" i="1"/>
  <c r="I277" i="1"/>
  <c r="R206" i="1"/>
  <c r="I206" i="1"/>
  <c r="R186" i="1"/>
  <c r="I186" i="1"/>
  <c r="R188" i="1"/>
  <c r="I188" i="1"/>
  <c r="R426" i="1"/>
  <c r="I426" i="1"/>
  <c r="R403" i="1"/>
  <c r="I403" i="1"/>
  <c r="R285" i="1"/>
  <c r="I285" i="1"/>
  <c r="R64" i="1"/>
  <c r="I64" i="1"/>
  <c r="R97" i="1"/>
  <c r="I97" i="1"/>
  <c r="R110" i="1"/>
  <c r="I110" i="1"/>
  <c r="R554" i="1"/>
  <c r="K554" i="1"/>
  <c r="K566" i="1"/>
  <c r="R566" i="1"/>
  <c r="R70" i="1"/>
  <c r="I70" i="1"/>
  <c r="R37" i="1"/>
  <c r="I37" i="1"/>
  <c r="R267" i="1"/>
  <c r="I267" i="1"/>
  <c r="R249" i="1"/>
  <c r="I249" i="1"/>
  <c r="R224" i="1"/>
  <c r="I224" i="1"/>
  <c r="R166" i="1"/>
  <c r="I166" i="1"/>
  <c r="R390" i="1"/>
  <c r="I390" i="1"/>
  <c r="R238" i="1"/>
  <c r="I238" i="1"/>
  <c r="R217" i="1"/>
  <c r="I217" i="1"/>
  <c r="R83" i="1"/>
  <c r="I83" i="1"/>
  <c r="R69" i="1"/>
  <c r="I69" i="1"/>
  <c r="R35" i="1"/>
  <c r="I35" i="1"/>
  <c r="R103" i="1"/>
  <c r="I103" i="1"/>
  <c r="R549" i="1"/>
  <c r="K549" i="1"/>
  <c r="K563" i="1"/>
  <c r="R563" i="1"/>
  <c r="S477" i="1"/>
  <c r="K477" i="1"/>
  <c r="R76" i="1"/>
  <c r="I76" i="1"/>
  <c r="R96" i="1"/>
  <c r="I96" i="1"/>
  <c r="R183" i="1"/>
  <c r="J183" i="1"/>
  <c r="R250" i="1"/>
  <c r="I250" i="1"/>
  <c r="R431" i="1"/>
  <c r="I431" i="1"/>
  <c r="R357" i="1"/>
  <c r="I357" i="1"/>
  <c r="R344" i="1"/>
  <c r="I344" i="1"/>
  <c r="R216" i="1"/>
  <c r="I216" i="1"/>
  <c r="R128" i="1"/>
  <c r="I128" i="1"/>
  <c r="R75" i="1"/>
  <c r="I75" i="1"/>
  <c r="R41" i="1"/>
  <c r="I41" i="1"/>
  <c r="R21" i="1"/>
  <c r="I21" i="1"/>
  <c r="R136" i="1"/>
  <c r="I136" i="1"/>
  <c r="S537" i="1"/>
  <c r="J537" i="1"/>
  <c r="S524" i="1"/>
  <c r="K524" i="1"/>
  <c r="R264" i="1"/>
  <c r="I264" i="1"/>
  <c r="R369" i="1"/>
  <c r="I369" i="1"/>
  <c r="R385" i="1"/>
  <c r="I385" i="1"/>
  <c r="R127" i="1"/>
  <c r="I127" i="1"/>
  <c r="R474" i="1"/>
  <c r="I474" i="1"/>
  <c r="R74" i="1"/>
  <c r="I74" i="1"/>
  <c r="R27" i="1"/>
  <c r="I27" i="1"/>
  <c r="R147" i="1"/>
  <c r="I147" i="1"/>
  <c r="R133" i="1"/>
  <c r="I133" i="1"/>
  <c r="R359" i="1"/>
  <c r="I359" i="1"/>
  <c r="R263" i="1"/>
  <c r="I263" i="1"/>
  <c r="R167" i="1"/>
  <c r="I167" i="1"/>
  <c r="R363" i="1"/>
  <c r="I363" i="1"/>
  <c r="R314" i="1"/>
  <c r="I314" i="1"/>
  <c r="R214" i="1"/>
  <c r="I214" i="1"/>
  <c r="I500" i="1"/>
  <c r="R500" i="1"/>
  <c r="R339" i="1"/>
  <c r="I339" i="1"/>
  <c r="R192" i="1"/>
  <c r="I192" i="1"/>
  <c r="R411" i="1"/>
  <c r="I411" i="1"/>
  <c r="I471" i="1"/>
  <c r="R471" i="1"/>
  <c r="R312" i="1"/>
  <c r="I312" i="1"/>
  <c r="R273" i="1"/>
  <c r="I273" i="1"/>
  <c r="R124" i="1"/>
  <c r="I124" i="1"/>
  <c r="R465" i="1"/>
  <c r="I465" i="1"/>
  <c r="R53" i="1"/>
  <c r="I53" i="1"/>
  <c r="R47" i="1"/>
  <c r="I47" i="1"/>
  <c r="R25" i="1"/>
  <c r="I25" i="1"/>
  <c r="R90" i="1"/>
  <c r="I90" i="1"/>
  <c r="E468" i="2"/>
  <c r="E292" i="2"/>
  <c r="E340" i="2"/>
  <c r="E11" i="2"/>
  <c r="E36" i="2"/>
  <c r="E119" i="2"/>
  <c r="E417" i="2"/>
  <c r="E202" i="2"/>
  <c r="E236" i="2"/>
  <c r="I99" i="1"/>
  <c r="I67" i="1"/>
  <c r="I94" i="1"/>
  <c r="I401" i="1"/>
  <c r="I381" i="1"/>
  <c r="I317" i="1"/>
  <c r="I297" i="1"/>
  <c r="I158" i="1"/>
  <c r="R486" i="1"/>
  <c r="I329" i="1"/>
  <c r="I168" i="1"/>
  <c r="E303" i="2"/>
  <c r="E319" i="2"/>
  <c r="E335" i="2"/>
  <c r="E351" i="2"/>
  <c r="E390" i="2"/>
  <c r="E61" i="2"/>
  <c r="E141" i="2"/>
  <c r="E439" i="2"/>
  <c r="I56" i="1"/>
  <c r="I28" i="1"/>
  <c r="I516" i="1"/>
  <c r="I463" i="1"/>
  <c r="J417" i="1"/>
  <c r="E483" i="2"/>
  <c r="E450" i="2"/>
  <c r="E314" i="2"/>
  <c r="E377" i="2"/>
  <c r="E385" i="2"/>
  <c r="E14" i="2"/>
  <c r="E83" i="2"/>
  <c r="E200" i="2"/>
  <c r="E208" i="2"/>
  <c r="E250" i="2"/>
  <c r="E269" i="2"/>
  <c r="I144" i="1"/>
  <c r="I118" i="1"/>
  <c r="I36" i="1"/>
  <c r="I461" i="1"/>
  <c r="I337" i="1"/>
  <c r="I229" i="1"/>
  <c r="E49" i="2"/>
  <c r="E59" i="2"/>
  <c r="E107" i="2"/>
  <c r="E173" i="2"/>
  <c r="I199" i="1"/>
  <c r="I117" i="1"/>
  <c r="I82" i="1"/>
  <c r="I72" i="1"/>
  <c r="K504" i="1"/>
  <c r="J195" i="1"/>
  <c r="I181" i="1"/>
  <c r="E304" i="2"/>
  <c r="E126" i="2"/>
  <c r="I370" i="1"/>
  <c r="I253" i="1"/>
  <c r="J321" i="1"/>
  <c r="E371" i="2"/>
  <c r="E386" i="2"/>
  <c r="E129" i="2"/>
  <c r="E193" i="2"/>
  <c r="I93" i="1"/>
  <c r="I61" i="1"/>
  <c r="I494" i="1"/>
  <c r="I305" i="1"/>
  <c r="E350" i="2"/>
  <c r="E21" i="2"/>
  <c r="E87" i="2"/>
  <c r="E132" i="2"/>
  <c r="I466" i="1"/>
  <c r="I452" i="1"/>
  <c r="R511" i="1"/>
  <c r="K526" i="1"/>
  <c r="S526" i="1"/>
  <c r="K505" i="1"/>
  <c r="R505" i="1"/>
  <c r="R395" i="1"/>
  <c r="I395" i="1"/>
  <c r="R304" i="1"/>
  <c r="I304" i="1"/>
  <c r="R296" i="1"/>
  <c r="I296" i="1"/>
  <c r="S383" i="1"/>
  <c r="I383" i="1"/>
  <c r="R497" i="1"/>
  <c r="J497" i="1"/>
  <c r="R163" i="1"/>
  <c r="I163" i="1"/>
  <c r="R289" i="1"/>
  <c r="I289" i="1"/>
  <c r="R240" i="1"/>
  <c r="I240" i="1"/>
  <c r="R335" i="1"/>
  <c r="I335" i="1"/>
  <c r="R282" i="1"/>
  <c r="I282" i="1"/>
  <c r="R261" i="1"/>
  <c r="I261" i="1"/>
  <c r="R251" i="1"/>
  <c r="I251" i="1"/>
  <c r="R527" i="1"/>
  <c r="K527" i="1"/>
  <c r="R457" i="1"/>
  <c r="J457" i="1"/>
  <c r="R318" i="1"/>
  <c r="I318" i="1"/>
  <c r="S392" i="1"/>
  <c r="I392" i="1"/>
  <c r="R487" i="1"/>
  <c r="J487" i="1"/>
  <c r="R156" i="1"/>
  <c r="I156" i="1"/>
  <c r="R161" i="1"/>
  <c r="J161" i="1"/>
  <c r="R310" i="1"/>
  <c r="I310" i="1"/>
  <c r="R294" i="1"/>
  <c r="I294" i="1"/>
  <c r="R286" i="1"/>
  <c r="I286" i="1"/>
  <c r="R254" i="1"/>
  <c r="I254" i="1"/>
  <c r="R272" i="1"/>
  <c r="I272" i="1"/>
  <c r="R174" i="1"/>
  <c r="I174" i="1"/>
  <c r="R482" i="1"/>
  <c r="I482" i="1"/>
  <c r="R78" i="1"/>
  <c r="I78" i="1"/>
  <c r="R112" i="1"/>
  <c r="I112" i="1"/>
  <c r="R523" i="1"/>
  <c r="K523" i="1"/>
  <c r="R187" i="1"/>
  <c r="I187" i="1"/>
  <c r="R446" i="1"/>
  <c r="K446" i="1"/>
  <c r="R373" i="1"/>
  <c r="I373" i="1"/>
  <c r="R341" i="1"/>
  <c r="I341" i="1"/>
  <c r="R308" i="1"/>
  <c r="I308" i="1"/>
  <c r="R241" i="1"/>
  <c r="I241" i="1"/>
  <c r="R230" i="1"/>
  <c r="I230" i="1"/>
  <c r="R331" i="1"/>
  <c r="I331" i="1"/>
  <c r="R496" i="1"/>
  <c r="I496" i="1"/>
  <c r="R63" i="1"/>
  <c r="I63" i="1"/>
  <c r="R116" i="1"/>
  <c r="I116" i="1"/>
  <c r="S173" i="1"/>
  <c r="I173" i="1"/>
  <c r="R153" i="1"/>
  <c r="I153" i="1"/>
  <c r="R170" i="1"/>
  <c r="I170" i="1"/>
  <c r="R372" i="1"/>
  <c r="I372" i="1"/>
  <c r="R307" i="1"/>
  <c r="I307" i="1"/>
  <c r="R342" i="1"/>
  <c r="I342" i="1"/>
  <c r="R287" i="1"/>
  <c r="I287" i="1"/>
  <c r="R423" i="1"/>
  <c r="I423" i="1"/>
  <c r="R40" i="1"/>
  <c r="I40" i="1"/>
  <c r="R366" i="1"/>
  <c r="I366" i="1"/>
  <c r="R233" i="1"/>
  <c r="I233" i="1"/>
  <c r="R85" i="1"/>
  <c r="I85" i="1"/>
  <c r="K515" i="1"/>
  <c r="R515" i="1"/>
  <c r="R152" i="1"/>
  <c r="I152" i="1"/>
  <c r="R354" i="1"/>
  <c r="I354" i="1"/>
  <c r="R270" i="1"/>
  <c r="I270" i="1"/>
  <c r="R247" i="1"/>
  <c r="I247" i="1"/>
  <c r="R237" i="1"/>
  <c r="I237" i="1"/>
  <c r="R302" i="1"/>
  <c r="I302" i="1"/>
  <c r="R51" i="1"/>
  <c r="I51" i="1"/>
  <c r="R374" i="1"/>
  <c r="I374" i="1"/>
  <c r="S501" i="1"/>
  <c r="K501" i="1"/>
  <c r="R194" i="1"/>
  <c r="J194" i="1"/>
  <c r="R268" i="1"/>
  <c r="I268" i="1"/>
  <c r="R262" i="1"/>
  <c r="I262" i="1"/>
  <c r="R343" i="1"/>
  <c r="I343" i="1"/>
  <c r="R81" i="1"/>
  <c r="I81" i="1"/>
  <c r="E475" i="2"/>
  <c r="E453" i="2"/>
  <c r="E184" i="2"/>
  <c r="I106" i="1"/>
  <c r="I87" i="1"/>
  <c r="I356" i="1"/>
  <c r="I434" i="1"/>
  <c r="I418" i="1"/>
  <c r="I291" i="1"/>
  <c r="I179" i="1"/>
  <c r="J169" i="1"/>
  <c r="E140" i="2"/>
  <c r="E155" i="2"/>
  <c r="E160" i="2"/>
  <c r="E122" i="2"/>
  <c r="I131" i="1"/>
  <c r="I52" i="1"/>
  <c r="I26" i="1"/>
  <c r="J478" i="1"/>
  <c r="I313" i="1"/>
  <c r="I177" i="1"/>
  <c r="I360" i="1"/>
  <c r="I256" i="1"/>
  <c r="E471" i="2"/>
  <c r="E398" i="2"/>
  <c r="E259" i="2"/>
  <c r="I475" i="1"/>
  <c r="E44" i="2"/>
  <c r="E94" i="2"/>
  <c r="E255" i="2"/>
  <c r="I100" i="1"/>
  <c r="I91" i="1"/>
  <c r="I57" i="1"/>
  <c r="E451" i="2"/>
  <c r="E25" i="2"/>
  <c r="E39" i="2"/>
  <c r="E108" i="2"/>
  <c r="I462" i="1"/>
  <c r="I447" i="1"/>
  <c r="K499" i="1"/>
  <c r="S499" i="1"/>
  <c r="R292" i="1"/>
  <c r="I292" i="1"/>
  <c r="R248" i="1"/>
  <c r="I248" i="1"/>
  <c r="K498" i="1"/>
  <c r="S498" i="1"/>
  <c r="K521" i="1"/>
  <c r="R521" i="1"/>
  <c r="I489" i="1"/>
  <c r="R489" i="1"/>
  <c r="R338" i="1"/>
  <c r="I338" i="1"/>
  <c r="R378" i="1"/>
  <c r="J378" i="1"/>
  <c r="R283" i="1"/>
  <c r="I283" i="1"/>
  <c r="R232" i="1"/>
  <c r="I232" i="1"/>
  <c r="R492" i="1"/>
  <c r="J492" i="1"/>
  <c r="R290" i="1"/>
  <c r="I290" i="1"/>
  <c r="R140" i="1"/>
  <c r="I140" i="1"/>
  <c r="R340" i="1"/>
  <c r="I340" i="1"/>
  <c r="K520" i="1"/>
  <c r="R520" i="1"/>
  <c r="R142" i="1"/>
  <c r="I142" i="1"/>
  <c r="R154" i="1"/>
  <c r="I154" i="1"/>
  <c r="R171" i="1"/>
  <c r="I171" i="1"/>
  <c r="I176" i="1"/>
  <c r="R355" i="1"/>
  <c r="I355" i="1"/>
  <c r="R450" i="1"/>
  <c r="I450" i="1"/>
  <c r="R301" i="1"/>
  <c r="I301" i="1"/>
  <c r="R266" i="1"/>
  <c r="I266" i="1"/>
  <c r="R460" i="1"/>
  <c r="I460" i="1"/>
  <c r="S525" i="1"/>
  <c r="K525" i="1"/>
  <c r="I488" i="1"/>
  <c r="R488" i="1"/>
  <c r="R155" i="1"/>
  <c r="I155" i="1"/>
  <c r="R311" i="1"/>
  <c r="I311" i="1"/>
  <c r="R347" i="1"/>
  <c r="I347" i="1"/>
  <c r="R284" i="1"/>
  <c r="I284" i="1"/>
  <c r="I397" i="1"/>
  <c r="S397" i="1"/>
  <c r="I490" i="1"/>
  <c r="R490" i="1"/>
  <c r="K191" i="1"/>
  <c r="R191" i="1"/>
  <c r="R453" i="1"/>
  <c r="K453" i="1"/>
  <c r="R371" i="1"/>
  <c r="I371" i="1"/>
  <c r="R300" i="1"/>
  <c r="I300" i="1"/>
  <c r="R265" i="1"/>
  <c r="I265" i="1"/>
  <c r="F379" i="1"/>
  <c r="G379" i="1" s="1"/>
  <c r="F480" i="1"/>
  <c r="G480" i="1" s="1"/>
  <c r="F164" i="1"/>
  <c r="G164" i="1" s="1"/>
  <c r="F157" i="1"/>
  <c r="R84" i="1"/>
  <c r="E399" i="2"/>
  <c r="E101" i="2"/>
  <c r="I130" i="1"/>
  <c r="E443" i="2"/>
  <c r="R454" i="1"/>
  <c r="E479" i="2"/>
  <c r="E463" i="2"/>
  <c r="E63" i="2"/>
  <c r="E110" i="2"/>
  <c r="E133" i="2"/>
  <c r="I479" i="1"/>
  <c r="E51" i="2"/>
  <c r="E135" i="2"/>
  <c r="E285" i="2"/>
  <c r="R544" i="1"/>
  <c r="K544" i="1"/>
  <c r="R551" i="1"/>
  <c r="K551" i="1"/>
  <c r="R568" i="1"/>
  <c r="K568" i="1"/>
  <c r="K564" i="1"/>
  <c r="R564" i="1"/>
  <c r="K569" i="1"/>
  <c r="R569" i="1"/>
  <c r="R565" i="1"/>
  <c r="K565" i="1"/>
  <c r="G157" i="1" l="1"/>
  <c r="R164" i="1"/>
  <c r="I164" i="1"/>
  <c r="I480" i="1"/>
  <c r="R480" i="1"/>
  <c r="S379" i="1"/>
  <c r="I379" i="1"/>
  <c r="D12" i="1"/>
  <c r="D11" i="1"/>
  <c r="P572" i="1" l="1"/>
  <c r="P573" i="1"/>
  <c r="P574" i="1"/>
  <c r="P570" i="1"/>
  <c r="P571" i="1"/>
  <c r="D16" i="1"/>
  <c r="D19" i="1" s="1"/>
  <c r="P564" i="1"/>
  <c r="P176" i="1"/>
  <c r="P189" i="1"/>
  <c r="P308" i="1"/>
  <c r="P543" i="1"/>
  <c r="P362" i="1"/>
  <c r="P184" i="1"/>
  <c r="P194" i="1"/>
  <c r="P305" i="1"/>
  <c r="P565" i="1"/>
  <c r="P39" i="1"/>
  <c r="P363" i="1"/>
  <c r="P130" i="1"/>
  <c r="P310" i="1"/>
  <c r="P560" i="1"/>
  <c r="P114" i="1"/>
  <c r="P115" i="1"/>
  <c r="P384" i="1"/>
  <c r="P531" i="1"/>
  <c r="P46" i="1"/>
  <c r="P243" i="1"/>
  <c r="P537" i="1"/>
  <c r="P149" i="1"/>
  <c r="P282" i="1"/>
  <c r="P22" i="1"/>
  <c r="P374" i="1"/>
  <c r="P563" i="1"/>
  <c r="P370" i="1"/>
  <c r="P211" i="1"/>
  <c r="P246" i="1"/>
  <c r="P344" i="1"/>
  <c r="P94" i="1"/>
  <c r="P255" i="1"/>
  <c r="P399" i="1"/>
  <c r="P178" i="1"/>
  <c r="P26" i="1"/>
  <c r="P487" i="1"/>
  <c r="P77" i="1"/>
  <c r="P484" i="1"/>
  <c r="P151" i="1"/>
  <c r="P489" i="1"/>
  <c r="P180" i="1"/>
  <c r="P459" i="1"/>
  <c r="P131" i="1"/>
  <c r="P548" i="1"/>
  <c r="P400" i="1"/>
  <c r="P452" i="1"/>
  <c r="P491" i="1"/>
  <c r="P566" i="1"/>
  <c r="P417" i="1"/>
  <c r="P30" i="1"/>
  <c r="P462" i="1"/>
  <c r="P312" i="1"/>
  <c r="P220" i="1"/>
  <c r="P259" i="1"/>
  <c r="P289" i="1"/>
  <c r="P185" i="1"/>
  <c r="P44" i="1"/>
  <c r="P333" i="1"/>
  <c r="P162" i="1"/>
  <c r="P526" i="1"/>
  <c r="P257" i="1"/>
  <c r="P372" i="1"/>
  <c r="P292" i="1"/>
  <c r="P457" i="1"/>
  <c r="P133" i="1"/>
  <c r="P432" i="1"/>
  <c r="P213" i="1"/>
  <c r="P21" i="1"/>
  <c r="P154" i="1"/>
  <c r="P105" i="1"/>
  <c r="P262" i="1"/>
  <c r="P340" i="1"/>
  <c r="P199" i="1"/>
  <c r="P352" i="1"/>
  <c r="P550" i="1"/>
  <c r="P501" i="1"/>
  <c r="P347" i="1"/>
  <c r="P300" i="1"/>
  <c r="P210" i="1"/>
  <c r="P481" i="1"/>
  <c r="P302" i="1"/>
  <c r="P381" i="1"/>
  <c r="P56" i="1"/>
  <c r="P443" i="1"/>
  <c r="P53" i="1"/>
  <c r="P117" i="1"/>
  <c r="P427" i="1"/>
  <c r="P434" i="1"/>
  <c r="P84" i="1"/>
  <c r="P480" i="1"/>
  <c r="P496" i="1"/>
  <c r="P429" i="1"/>
  <c r="P287" i="1"/>
  <c r="P281" i="1"/>
  <c r="P461" i="1"/>
  <c r="P71" i="1"/>
  <c r="P175" i="1"/>
  <c r="P379" i="1"/>
  <c r="P158" i="1"/>
  <c r="P72" i="1"/>
  <c r="P336" i="1"/>
  <c r="P401" i="1"/>
  <c r="P92" i="1"/>
  <c r="P187" i="1"/>
  <c r="P67" i="1"/>
  <c r="P467" i="1"/>
  <c r="P341" i="1"/>
  <c r="P110" i="1"/>
  <c r="P488" i="1"/>
  <c r="P402" i="1"/>
  <c r="P52" i="1"/>
  <c r="P398" i="1"/>
  <c r="P375" i="1"/>
  <c r="P453" i="1"/>
  <c r="P217" i="1"/>
  <c r="P472" i="1"/>
  <c r="P568" i="1"/>
  <c r="P27" i="1"/>
  <c r="P285" i="1"/>
  <c r="P112" i="1"/>
  <c r="P413" i="1"/>
  <c r="P497" i="1"/>
  <c r="P303" i="1"/>
  <c r="P139" i="1"/>
  <c r="P124" i="1"/>
  <c r="P137" i="1"/>
  <c r="P377" i="1"/>
  <c r="P532" i="1"/>
  <c r="P97" i="1"/>
  <c r="P192" i="1"/>
  <c r="P33" i="1"/>
  <c r="P62" i="1"/>
  <c r="P157" i="1"/>
  <c r="P471" i="1"/>
  <c r="P323" i="1"/>
  <c r="P356" i="1"/>
  <c r="P245" i="1"/>
  <c r="P78" i="1"/>
  <c r="P569" i="1"/>
  <c r="P35" i="1"/>
  <c r="P280" i="1"/>
  <c r="P448" i="1"/>
  <c r="P311" i="1"/>
  <c r="P558" i="1"/>
  <c r="P350" i="1"/>
  <c r="P296" i="1"/>
  <c r="P134" i="1"/>
  <c r="P279" i="1"/>
  <c r="P298" i="1"/>
  <c r="P128" i="1"/>
  <c r="P57" i="1"/>
  <c r="P297" i="1"/>
  <c r="P552" i="1"/>
  <c r="P348" i="1"/>
  <c r="P556" i="1"/>
  <c r="P474" i="1"/>
  <c r="P419" i="1"/>
  <c r="P530" i="1"/>
  <c r="P436" i="1"/>
  <c r="P353" i="1"/>
  <c r="P271" i="1"/>
  <c r="P168" i="1"/>
  <c r="P143" i="1"/>
  <c r="P441" i="1"/>
  <c r="P269" i="1"/>
  <c r="P230" i="1"/>
  <c r="P468" i="1"/>
  <c r="P477" i="1"/>
  <c r="P360" i="1"/>
  <c r="P331" i="1"/>
  <c r="P502" i="1"/>
  <c r="P330" i="1"/>
  <c r="P186" i="1"/>
  <c r="P500" i="1"/>
  <c r="P343" i="1"/>
  <c r="P390" i="1"/>
  <c r="P118" i="1"/>
  <c r="P393" i="1"/>
  <c r="P337" i="1"/>
  <c r="P174" i="1"/>
  <c r="P485" i="1"/>
  <c r="P177" i="1"/>
  <c r="P391" i="1"/>
  <c r="P469" i="1"/>
  <c r="P144" i="1"/>
  <c r="P320" i="1"/>
  <c r="P136" i="1"/>
  <c r="P190" i="1"/>
  <c r="P321" i="1"/>
  <c r="P409" i="1"/>
  <c r="P278" i="1"/>
  <c r="P464" i="1"/>
  <c r="P422" i="1"/>
  <c r="P421" i="1"/>
  <c r="P476" i="1"/>
  <c r="P167" i="1"/>
  <c r="P435" i="1"/>
  <c r="P49" i="1"/>
  <c r="P492" i="1"/>
  <c r="P359" i="1"/>
  <c r="P428" i="1"/>
  <c r="P403" i="1"/>
  <c r="P219" i="1"/>
  <c r="P69" i="1"/>
  <c r="P397" i="1"/>
  <c r="P265" i="1"/>
  <c r="P170" i="1"/>
  <c r="P317" i="1"/>
  <c r="P121" i="1"/>
  <c r="P478" i="1"/>
  <c r="P161" i="1"/>
  <c r="P188" i="1"/>
  <c r="P493" i="1"/>
  <c r="P36" i="1"/>
  <c r="P306" i="1"/>
  <c r="P197" i="1"/>
  <c r="P123" i="1"/>
  <c r="P385" i="1"/>
  <c r="P74" i="1"/>
  <c r="P80" i="1"/>
  <c r="P514" i="1"/>
  <c r="P68" i="1"/>
  <c r="P37" i="1"/>
  <c r="P138" i="1"/>
  <c r="P420" i="1"/>
  <c r="P367" i="1"/>
  <c r="P555" i="1"/>
  <c r="P40" i="1"/>
  <c r="P183" i="1"/>
  <c r="P273" i="1"/>
  <c r="P145" i="1"/>
  <c r="P475" i="1"/>
  <c r="P204" i="1"/>
  <c r="P376" i="1"/>
  <c r="P120" i="1"/>
  <c r="P275" i="1"/>
  <c r="P426" i="1"/>
  <c r="P425" i="1"/>
  <c r="P165" i="1"/>
  <c r="P470" i="1"/>
  <c r="P430" i="1"/>
  <c r="P160" i="1"/>
  <c r="P326" i="1"/>
  <c r="P109" i="1"/>
  <c r="P567" i="1"/>
  <c r="P498" i="1"/>
  <c r="P225" i="1"/>
  <c r="P155" i="1"/>
  <c r="P412" i="1"/>
  <c r="P524" i="1"/>
  <c r="P70" i="1"/>
  <c r="P553" i="1"/>
  <c r="P251" i="1"/>
  <c r="P31" i="1"/>
  <c r="P295" i="1"/>
  <c r="P508" i="1"/>
  <c r="P458" i="1"/>
  <c r="P242" i="1"/>
  <c r="P24" i="1"/>
  <c r="P87" i="1"/>
  <c r="P41" i="1"/>
  <c r="P394" i="1"/>
  <c r="P539" i="1"/>
  <c r="P460" i="1"/>
  <c r="P193" i="1"/>
  <c r="P449" i="1"/>
  <c r="P299" i="1"/>
  <c r="P252" i="1"/>
  <c r="P541" i="1"/>
  <c r="P345" i="1"/>
  <c r="P451" i="1"/>
  <c r="P202" i="1"/>
  <c r="P509" i="1"/>
  <c r="P127" i="1"/>
  <c r="P499" i="1"/>
  <c r="P510" i="1"/>
  <c r="P196" i="1"/>
  <c r="P334" i="1"/>
  <c r="P346" i="1"/>
  <c r="P82" i="1"/>
  <c r="P224" i="1"/>
  <c r="P504" i="1"/>
  <c r="P486" i="1"/>
  <c r="P473" i="1"/>
  <c r="P232" i="1"/>
  <c r="P43" i="1"/>
  <c r="P42" i="1"/>
  <c r="P266" i="1"/>
  <c r="P79" i="1"/>
  <c r="P463" i="1"/>
  <c r="P261" i="1"/>
  <c r="D15" i="1"/>
  <c r="C19" i="1" s="1"/>
  <c r="P325" i="1"/>
  <c r="P147" i="1"/>
  <c r="P93" i="1"/>
  <c r="P383" i="1"/>
  <c r="P414" i="1"/>
  <c r="P152" i="1"/>
  <c r="P148" i="1"/>
  <c r="P99" i="1"/>
  <c r="P307" i="1"/>
  <c r="P103" i="1"/>
  <c r="P173" i="1"/>
  <c r="P156" i="1"/>
  <c r="P260" i="1"/>
  <c r="P547" i="1"/>
  <c r="P482" i="1"/>
  <c r="P250" i="1"/>
  <c r="P85" i="1"/>
  <c r="P66" i="1"/>
  <c r="P107" i="1"/>
  <c r="P349" i="1"/>
  <c r="P104" i="1"/>
  <c r="P76" i="1"/>
  <c r="P207" i="1"/>
  <c r="P446" i="1"/>
  <c r="P263" i="1"/>
  <c r="P23" i="1"/>
  <c r="P38" i="1"/>
  <c r="P386" i="1"/>
  <c r="P351" i="1"/>
  <c r="P212" i="1"/>
  <c r="P119" i="1"/>
  <c r="P169" i="1"/>
  <c r="P272" i="1"/>
  <c r="P122" i="1"/>
  <c r="P233" i="1"/>
  <c r="P198" i="1"/>
  <c r="P525" i="1"/>
  <c r="P231" i="1"/>
  <c r="P562" i="1"/>
  <c r="P240" i="1"/>
  <c r="P408" i="1"/>
  <c r="P423" i="1"/>
  <c r="P75" i="1"/>
  <c r="P437" i="1"/>
  <c r="P358" i="1"/>
  <c r="P50" i="1"/>
  <c r="P507" i="1"/>
  <c r="P442" i="1"/>
  <c r="P258" i="1"/>
  <c r="P538" i="1"/>
  <c r="P561" i="1"/>
  <c r="P223" i="1"/>
  <c r="P327" i="1"/>
  <c r="P283" i="1"/>
  <c r="P515" i="1"/>
  <c r="P440" i="1"/>
  <c r="P229" i="1"/>
  <c r="P286" i="1"/>
  <c r="P557" i="1"/>
  <c r="P141" i="1"/>
  <c r="P357" i="1"/>
  <c r="P116" i="1"/>
  <c r="P59" i="1"/>
  <c r="P313" i="1"/>
  <c r="P195" i="1"/>
  <c r="P182" i="1"/>
  <c r="P205" i="1"/>
  <c r="P559" i="1"/>
  <c r="P234" i="1"/>
  <c r="P546" i="1"/>
  <c r="P129" i="1"/>
  <c r="P48" i="1"/>
  <c r="P535" i="1"/>
  <c r="P431" i="1"/>
  <c r="P172" i="1"/>
  <c r="P516" i="1"/>
  <c r="P328" i="1"/>
  <c r="P511" i="1"/>
  <c r="P270" i="1"/>
  <c r="P542" i="1"/>
  <c r="P324" i="1"/>
  <c r="P256" i="1"/>
  <c r="P329" i="1"/>
  <c r="P371" i="1"/>
  <c r="P395" i="1"/>
  <c r="P405" i="1"/>
  <c r="P45" i="1"/>
  <c r="P111" i="1"/>
  <c r="P88" i="1"/>
  <c r="P277" i="1"/>
  <c r="P529" i="1"/>
  <c r="P226" i="1"/>
  <c r="P544" i="1"/>
  <c r="P294" i="1"/>
  <c r="P342" i="1"/>
  <c r="P520" i="1"/>
  <c r="P276" i="1"/>
  <c r="P191" i="1"/>
  <c r="P536" i="1"/>
  <c r="P355" i="1"/>
  <c r="P335" i="1"/>
  <c r="P215" i="1"/>
  <c r="P101" i="1"/>
  <c r="P235" i="1"/>
  <c r="P521" i="1"/>
  <c r="P34" i="1"/>
  <c r="P549" i="1"/>
  <c r="P64" i="1"/>
  <c r="P465" i="1"/>
  <c r="P364" i="1"/>
  <c r="P150" i="1"/>
  <c r="P248" i="1"/>
  <c r="P466" i="1"/>
  <c r="P406" i="1"/>
  <c r="P98" i="1"/>
  <c r="P214" i="1"/>
  <c r="P163" i="1"/>
  <c r="P454" i="1"/>
  <c r="P274" i="1"/>
  <c r="P254" i="1"/>
  <c r="P125" i="1"/>
  <c r="P450" i="1"/>
  <c r="P203" i="1"/>
  <c r="P512" i="1"/>
  <c r="P113" i="1"/>
  <c r="P483" i="1"/>
  <c r="P28" i="1"/>
  <c r="P228" i="1"/>
  <c r="P322" i="1"/>
  <c r="P60" i="1"/>
  <c r="P126" i="1"/>
  <c r="P314" i="1"/>
  <c r="P241" i="1"/>
  <c r="P237" i="1"/>
  <c r="P490" i="1"/>
  <c r="P319" i="1"/>
  <c r="P447" i="1"/>
  <c r="P517" i="1"/>
  <c r="P533" i="1"/>
  <c r="P209" i="1"/>
  <c r="P73" i="1"/>
  <c r="P100" i="1"/>
  <c r="P392" i="1"/>
  <c r="P218" i="1"/>
  <c r="P239" i="1"/>
  <c r="P267" i="1"/>
  <c r="P332" i="1"/>
  <c r="P316" i="1"/>
  <c r="P387" i="1"/>
  <c r="P25" i="1"/>
  <c r="P382" i="1"/>
  <c r="P404" i="1"/>
  <c r="P554" i="1"/>
  <c r="P456" i="1"/>
  <c r="P181" i="1"/>
  <c r="P179" i="1"/>
  <c r="P222" i="1"/>
  <c r="P388" i="1"/>
  <c r="P396" i="1"/>
  <c r="P523" i="1"/>
  <c r="P495" i="1"/>
  <c r="P494" i="1"/>
  <c r="P411" i="1"/>
  <c r="P51" i="1"/>
  <c r="P301" i="1"/>
  <c r="P354" i="1"/>
  <c r="P247" i="1"/>
  <c r="P106" i="1"/>
  <c r="P339" i="1"/>
  <c r="P318" i="1"/>
  <c r="P407" i="1"/>
  <c r="P58" i="1"/>
  <c r="P551" i="1"/>
  <c r="P361" i="1"/>
  <c r="P365" i="1"/>
  <c r="P378" i="1"/>
  <c r="P518" i="1"/>
  <c r="P142" i="1"/>
  <c r="P91" i="1"/>
  <c r="P293" i="1"/>
  <c r="P424" i="1"/>
  <c r="P369" i="1"/>
  <c r="P146" i="1"/>
  <c r="P236" i="1"/>
  <c r="P268" i="1"/>
  <c r="P338" i="1"/>
  <c r="P373" i="1"/>
  <c r="P65" i="1"/>
  <c r="P47" i="1"/>
  <c r="P290" i="1"/>
  <c r="P63" i="1"/>
  <c r="P135" i="1"/>
  <c r="P389" i="1"/>
  <c r="P545" i="1"/>
  <c r="P439" i="1"/>
  <c r="P32" i="1"/>
  <c r="P61" i="1"/>
  <c r="P132" i="1"/>
  <c r="P102" i="1"/>
  <c r="P264" i="1"/>
  <c r="P513" i="1"/>
  <c r="P216" i="1"/>
  <c r="P171" i="1"/>
  <c r="P249" i="1"/>
  <c r="P366" i="1"/>
  <c r="P309" i="1"/>
  <c r="P90" i="1"/>
  <c r="P95" i="1"/>
  <c r="P201" i="1"/>
  <c r="P455" i="1"/>
  <c r="P288" i="1"/>
  <c r="P238" i="1"/>
  <c r="P479" i="1"/>
  <c r="P522" i="1"/>
  <c r="P415" i="1"/>
  <c r="P416" i="1"/>
  <c r="P505" i="1"/>
  <c r="P206" i="1"/>
  <c r="P506" i="1"/>
  <c r="P159" i="1"/>
  <c r="P96" i="1"/>
  <c r="P81" i="1"/>
  <c r="P410" i="1"/>
  <c r="P200" i="1"/>
  <c r="P445" i="1"/>
  <c r="P527" i="1"/>
  <c r="P540" i="1"/>
  <c r="P418" i="1"/>
  <c r="P444" i="1"/>
  <c r="P89" i="1"/>
  <c r="P54" i="1"/>
  <c r="P519" i="1"/>
  <c r="P108" i="1"/>
  <c r="P253" i="1"/>
  <c r="P29" i="1"/>
  <c r="P284" i="1"/>
  <c r="P166" i="1"/>
  <c r="P315" i="1"/>
  <c r="P528" i="1"/>
  <c r="P86" i="1"/>
  <c r="P380" i="1"/>
  <c r="P503" i="1"/>
  <c r="P221" i="1"/>
  <c r="P534" i="1"/>
  <c r="P227" i="1"/>
  <c r="P291" i="1"/>
  <c r="P55" i="1"/>
  <c r="P208" i="1"/>
  <c r="P368" i="1"/>
  <c r="P304" i="1"/>
  <c r="P153" i="1"/>
  <c r="P244" i="1"/>
  <c r="P433" i="1"/>
  <c r="P140" i="1"/>
  <c r="P83" i="1"/>
  <c r="P438" i="1"/>
  <c r="P164" i="1"/>
  <c r="S19" i="1"/>
  <c r="E19" i="1" s="1"/>
  <c r="R157" i="1"/>
  <c r="I157" i="1"/>
  <c r="C11" i="1"/>
  <c r="C12" i="1"/>
  <c r="O572" i="1" l="1"/>
  <c r="O573" i="1"/>
  <c r="O574" i="1"/>
  <c r="O570" i="1"/>
  <c r="O571" i="1"/>
  <c r="C16" i="1"/>
  <c r="D18" i="1" s="1"/>
  <c r="O466" i="1"/>
  <c r="O544" i="1"/>
  <c r="O22" i="1"/>
  <c r="O202" i="1"/>
  <c r="O250" i="1"/>
  <c r="O401" i="1"/>
  <c r="O381" i="1"/>
  <c r="O48" i="1"/>
  <c r="O503" i="1"/>
  <c r="O93" i="1"/>
  <c r="O428" i="1"/>
  <c r="O179" i="1"/>
  <c r="O543" i="1"/>
  <c r="O64" i="1"/>
  <c r="O383" i="1"/>
  <c r="O484" i="1"/>
  <c r="O521" i="1"/>
  <c r="O275" i="1"/>
  <c r="O321" i="1"/>
  <c r="O132" i="1"/>
  <c r="O106" i="1"/>
  <c r="O529" i="1"/>
  <c r="O405" i="1"/>
  <c r="O72" i="1"/>
  <c r="O416" i="1"/>
  <c r="O363" i="1"/>
  <c r="O271" i="1"/>
  <c r="O80" i="1"/>
  <c r="O307" i="1"/>
  <c r="O231" i="1"/>
  <c r="O88" i="1"/>
  <c r="O287" i="1"/>
  <c r="O40" i="1"/>
  <c r="O445" i="1"/>
  <c r="O277" i="1"/>
  <c r="O509" i="1"/>
  <c r="O364" i="1"/>
  <c r="O201" i="1"/>
  <c r="O204" i="1"/>
  <c r="O75" i="1"/>
  <c r="O221" i="1"/>
  <c r="O418" i="1"/>
  <c r="O84" i="1"/>
  <c r="O304" i="1"/>
  <c r="O160" i="1"/>
  <c r="O220" i="1"/>
  <c r="O74" i="1"/>
  <c r="O476" i="1"/>
  <c r="O302" i="1"/>
  <c r="O208" i="1"/>
  <c r="O21" i="1"/>
  <c r="O244" i="1"/>
  <c r="O262" i="1"/>
  <c r="O186" i="1"/>
  <c r="O310" i="1"/>
  <c r="O560" i="1"/>
  <c r="O199" i="1"/>
  <c r="O502" i="1"/>
  <c r="O568" i="1"/>
  <c r="O379" i="1"/>
  <c r="O191" i="1"/>
  <c r="O110" i="1"/>
  <c r="O352" i="1"/>
  <c r="O175" i="1"/>
  <c r="O146" i="1"/>
  <c r="O478" i="1"/>
  <c r="O183" i="1"/>
  <c r="O172" i="1"/>
  <c r="O136" i="1"/>
  <c r="O324" i="1"/>
  <c r="O390" i="1"/>
  <c r="O350" i="1"/>
  <c r="O393" i="1"/>
  <c r="O511" i="1"/>
  <c r="O475" i="1"/>
  <c r="O463" i="1"/>
  <c r="O101" i="1"/>
  <c r="O412" i="1"/>
  <c r="O274" i="1"/>
  <c r="O346" i="1"/>
  <c r="O193" i="1"/>
  <c r="O156" i="1"/>
  <c r="O526" i="1"/>
  <c r="O157" i="1"/>
  <c r="O127" i="1"/>
  <c r="O338" i="1"/>
  <c r="O282" i="1"/>
  <c r="O258" i="1"/>
  <c r="O389" i="1"/>
  <c r="O527" i="1"/>
  <c r="O150" i="1"/>
  <c r="O185" i="1"/>
  <c r="O429" i="1"/>
  <c r="O320" i="1"/>
  <c r="O510" i="1"/>
  <c r="O269" i="1"/>
  <c r="O374" i="1"/>
  <c r="O153" i="1"/>
  <c r="O348" i="1"/>
  <c r="O292" i="1"/>
  <c r="O200" i="1"/>
  <c r="O148" i="1"/>
  <c r="O223" i="1"/>
  <c r="O413" i="1"/>
  <c r="O34" i="1"/>
  <c r="O23" i="1"/>
  <c r="O433" i="1"/>
  <c r="O243" i="1"/>
  <c r="O333" i="1"/>
  <c r="O308" i="1"/>
  <c r="O276" i="1"/>
  <c r="O347" i="1"/>
  <c r="O400" i="1"/>
  <c r="O505" i="1"/>
  <c r="O441" i="1"/>
  <c r="O427" i="1"/>
  <c r="O494" i="1"/>
  <c r="O288" i="1"/>
  <c r="O270" i="1"/>
  <c r="O499" i="1"/>
  <c r="O439" i="1"/>
  <c r="O415" i="1"/>
  <c r="O384" i="1"/>
  <c r="O559" i="1"/>
  <c r="O120" i="1"/>
  <c r="O301" i="1"/>
  <c r="O197" i="1"/>
  <c r="O245" i="1"/>
  <c r="O109" i="1"/>
  <c r="O419" i="1"/>
  <c r="O247" i="1"/>
  <c r="O47" i="1"/>
  <c r="O309" i="1"/>
  <c r="O464" i="1"/>
  <c r="O409" i="1"/>
  <c r="O458" i="1"/>
  <c r="O353" i="1"/>
  <c r="O130" i="1"/>
  <c r="O356" i="1"/>
  <c r="O259" i="1"/>
  <c r="O70" i="1"/>
  <c r="O496" i="1"/>
  <c r="O569" i="1"/>
  <c r="O536" i="1"/>
  <c r="O61" i="1"/>
  <c r="O548" i="1"/>
  <c r="O504" i="1"/>
  <c r="O96" i="1"/>
  <c r="O176" i="1"/>
  <c r="O242" i="1"/>
  <c r="O46" i="1"/>
  <c r="O159" i="1"/>
  <c r="O305" i="1"/>
  <c r="O482" i="1"/>
  <c r="O189" i="1"/>
  <c r="O55" i="1"/>
  <c r="O426" i="1"/>
  <c r="O232" i="1"/>
  <c r="O444" i="1"/>
  <c r="O550" i="1"/>
  <c r="O417" i="1"/>
  <c r="O298" i="1"/>
  <c r="O294" i="1"/>
  <c r="O77" i="1"/>
  <c r="O229" i="1"/>
  <c r="O523" i="1"/>
  <c r="O522" i="1"/>
  <c r="O306" i="1"/>
  <c r="O28" i="1"/>
  <c r="O129" i="1"/>
  <c r="O267" i="1"/>
  <c r="O343" i="1"/>
  <c r="O95" i="1"/>
  <c r="O108" i="1"/>
  <c r="O99" i="1"/>
  <c r="O272" i="1"/>
  <c r="O547" i="1"/>
  <c r="O316" i="1"/>
  <c r="O206" i="1"/>
  <c r="O461" i="1"/>
  <c r="O212" i="1"/>
  <c r="O177" i="1"/>
  <c r="O451" i="1"/>
  <c r="O414" i="1"/>
  <c r="O446" i="1"/>
  <c r="O234" i="1"/>
  <c r="O249" i="1"/>
  <c r="O44" i="1"/>
  <c r="O203" i="1"/>
  <c r="O537" i="1"/>
  <c r="O467" i="1"/>
  <c r="O279" i="1"/>
  <c r="O211" i="1"/>
  <c r="O198" i="1"/>
  <c r="O251" i="1"/>
  <c r="O500" i="1"/>
  <c r="O541" i="1"/>
  <c r="O516" i="1"/>
  <c r="O534" i="1"/>
  <c r="O139" i="1"/>
  <c r="O115" i="1"/>
  <c r="O273" i="1"/>
  <c r="O94" i="1"/>
  <c r="O423" i="1"/>
  <c r="O131" i="1"/>
  <c r="O285" i="1"/>
  <c r="O184" i="1"/>
  <c r="O469" i="1"/>
  <c r="O330" i="1"/>
  <c r="O128" i="1"/>
  <c r="O566" i="1"/>
  <c r="O378" i="1"/>
  <c r="O300" i="1"/>
  <c r="O43" i="1"/>
  <c r="O392" i="1"/>
  <c r="O377" i="1"/>
  <c r="O107" i="1"/>
  <c r="O78" i="1"/>
  <c r="O142" i="1"/>
  <c r="O386" i="1"/>
  <c r="O73" i="1"/>
  <c r="O357" i="1"/>
  <c r="O391" i="1"/>
  <c r="O551" i="1"/>
  <c r="O485" i="1"/>
  <c r="O402" i="1"/>
  <c r="O442" i="1"/>
  <c r="O86" i="1"/>
  <c r="O195" i="1"/>
  <c r="O114" i="1"/>
  <c r="O395" i="1"/>
  <c r="O66" i="1"/>
  <c r="O554" i="1"/>
  <c r="O181" i="1"/>
  <c r="O226" i="1"/>
  <c r="O56" i="1"/>
  <c r="O303" i="1"/>
  <c r="O266" i="1"/>
  <c r="O283" i="1"/>
  <c r="O563" i="1"/>
  <c r="O517" i="1"/>
  <c r="O339" i="1"/>
  <c r="O67" i="1"/>
  <c r="O278" i="1"/>
  <c r="O68" i="1"/>
  <c r="O359" i="1"/>
  <c r="O210" i="1"/>
  <c r="O58" i="1"/>
  <c r="O32" i="1"/>
  <c r="O456" i="1"/>
  <c r="C15" i="1"/>
  <c r="O557" i="1"/>
  <c r="O434" i="1"/>
  <c r="O54" i="1"/>
  <c r="O205" i="1"/>
  <c r="O501" i="1"/>
  <c r="O512" i="1"/>
  <c r="O228" i="1"/>
  <c r="O168" i="1"/>
  <c r="O491" i="1"/>
  <c r="O89" i="1"/>
  <c r="O63" i="1"/>
  <c r="O137" i="1"/>
  <c r="O492" i="1"/>
  <c r="O124" i="1"/>
  <c r="O489" i="1"/>
  <c r="O440" i="1"/>
  <c r="O219" i="1"/>
  <c r="O268" i="1"/>
  <c r="O552" i="1"/>
  <c r="O373" i="1"/>
  <c r="O556" i="1"/>
  <c r="O313" i="1"/>
  <c r="O455" i="1"/>
  <c r="O323" i="1"/>
  <c r="O103" i="1"/>
  <c r="O422" i="1"/>
  <c r="O264" i="1"/>
  <c r="O396" i="1"/>
  <c r="O112" i="1"/>
  <c r="O255" i="1"/>
  <c r="O154" i="1"/>
  <c r="O460" i="1"/>
  <c r="O385" i="1"/>
  <c r="O116" i="1"/>
  <c r="O513" i="1"/>
  <c r="O65" i="1"/>
  <c r="O480" i="1"/>
  <c r="O564" i="1"/>
  <c r="O190" i="1"/>
  <c r="O562" i="1"/>
  <c r="O535" i="1"/>
  <c r="O50" i="1"/>
  <c r="O71" i="1"/>
  <c r="O328" i="1"/>
  <c r="O368" i="1"/>
  <c r="O372" i="1"/>
  <c r="O495" i="1"/>
  <c r="O145" i="1"/>
  <c r="O410" i="1"/>
  <c r="O567" i="1"/>
  <c r="O344" i="1"/>
  <c r="O404" i="1"/>
  <c r="O506" i="1"/>
  <c r="O443" i="1"/>
  <c r="O518" i="1"/>
  <c r="O187" i="1"/>
  <c r="O248" i="1"/>
  <c r="O473" i="1"/>
  <c r="O438" i="1"/>
  <c r="O141" i="1"/>
  <c r="O207" i="1"/>
  <c r="O214" i="1"/>
  <c r="O406" i="1"/>
  <c r="O349" i="1"/>
  <c r="O194" i="1"/>
  <c r="O162" i="1"/>
  <c r="O125" i="1"/>
  <c r="O192" i="1"/>
  <c r="O147" i="1"/>
  <c r="O520" i="1"/>
  <c r="O319" i="1"/>
  <c r="O340" i="1"/>
  <c r="O111" i="1"/>
  <c r="O533" i="1"/>
  <c r="O524" i="1"/>
  <c r="O60" i="1"/>
  <c r="O317" i="1"/>
  <c r="O447" i="1"/>
  <c r="O169" i="1"/>
  <c r="O493" i="1"/>
  <c r="O436" i="1"/>
  <c r="O91" i="1"/>
  <c r="O85" i="1"/>
  <c r="O171" i="1"/>
  <c r="O158" i="1"/>
  <c r="O165" i="1"/>
  <c r="O97" i="1"/>
  <c r="O471" i="1"/>
  <c r="O284" i="1"/>
  <c r="O280" i="1"/>
  <c r="O291" i="1"/>
  <c r="O334" i="1"/>
  <c r="O117" i="1"/>
  <c r="O546" i="1"/>
  <c r="O263" i="1"/>
  <c r="O525" i="1"/>
  <c r="O149" i="1"/>
  <c r="O138" i="1"/>
  <c r="O261" i="1"/>
  <c r="O371" i="1"/>
  <c r="O235" i="1"/>
  <c r="O260" i="1"/>
  <c r="O33" i="1"/>
  <c r="O82" i="1"/>
  <c r="O311" i="1"/>
  <c r="O265" i="1"/>
  <c r="O51" i="1"/>
  <c r="O119" i="1"/>
  <c r="O170" i="1"/>
  <c r="O528" i="1"/>
  <c r="O144" i="1"/>
  <c r="O151" i="1"/>
  <c r="O196" i="1"/>
  <c r="O37" i="1"/>
  <c r="O293" i="1"/>
  <c r="O31" i="1"/>
  <c r="O36" i="1"/>
  <c r="O42" i="1"/>
  <c r="O253" i="1"/>
  <c r="O296" i="1"/>
  <c r="O126" i="1"/>
  <c r="O565" i="1"/>
  <c r="O123" i="1"/>
  <c r="O382" i="1"/>
  <c r="O397" i="1"/>
  <c r="O477" i="1"/>
  <c r="O254" i="1"/>
  <c r="O92" i="1"/>
  <c r="O407" i="1"/>
  <c r="O238" i="1"/>
  <c r="O225" i="1"/>
  <c r="O213" i="1"/>
  <c r="O468" i="1"/>
  <c r="O105" i="1"/>
  <c r="O474" i="1"/>
  <c r="O174" i="1"/>
  <c r="O59" i="1"/>
  <c r="O408" i="1"/>
  <c r="O257" i="1"/>
  <c r="O53" i="1"/>
  <c r="O448" i="1"/>
  <c r="O399" i="1"/>
  <c r="O403" i="1"/>
  <c r="O487" i="1"/>
  <c r="O281" i="1"/>
  <c r="O332" i="1"/>
  <c r="O180" i="1"/>
  <c r="O222" i="1"/>
  <c r="O227" i="1"/>
  <c r="O318" i="1"/>
  <c r="O508" i="1"/>
  <c r="O295" i="1"/>
  <c r="O216" i="1"/>
  <c r="O486" i="1"/>
  <c r="O236" i="1"/>
  <c r="O431" i="1"/>
  <c r="O531" i="1"/>
  <c r="O297" i="1"/>
  <c r="O312" i="1"/>
  <c r="O462" i="1"/>
  <c r="O540" i="1"/>
  <c r="O41" i="1"/>
  <c r="O472" i="1"/>
  <c r="O465" i="1"/>
  <c r="O329" i="1"/>
  <c r="O420" i="1"/>
  <c r="O370" i="1"/>
  <c r="O452" i="1"/>
  <c r="O345" i="1"/>
  <c r="O24" i="1"/>
  <c r="O449" i="1"/>
  <c r="O178" i="1"/>
  <c r="O539" i="1"/>
  <c r="O218" i="1"/>
  <c r="O152" i="1"/>
  <c r="O30" i="1"/>
  <c r="O360" i="1"/>
  <c r="O435" i="1"/>
  <c r="O118" i="1"/>
  <c r="O104" i="1"/>
  <c r="O398" i="1"/>
  <c r="O430" i="1"/>
  <c r="O549" i="1"/>
  <c r="O354" i="1"/>
  <c r="O217" i="1"/>
  <c r="O122" i="1"/>
  <c r="O437" i="1"/>
  <c r="O76" i="1"/>
  <c r="O325" i="1"/>
  <c r="O490" i="1"/>
  <c r="O388" i="1"/>
  <c r="O542" i="1"/>
  <c r="O358" i="1"/>
  <c r="O237" i="1"/>
  <c r="O240" i="1"/>
  <c r="O49" i="1"/>
  <c r="O432" i="1"/>
  <c r="O98" i="1"/>
  <c r="O39" i="1"/>
  <c r="O335" i="1"/>
  <c r="O161" i="1"/>
  <c r="O337" i="1"/>
  <c r="O331" i="1"/>
  <c r="O351" i="1"/>
  <c r="O342" i="1"/>
  <c r="O233" i="1"/>
  <c r="O167" i="1"/>
  <c r="O411" i="1"/>
  <c r="O256" i="1"/>
  <c r="O497" i="1"/>
  <c r="O336" i="1"/>
  <c r="O102" i="1"/>
  <c r="O62" i="1"/>
  <c r="O561" i="1"/>
  <c r="O113" i="1"/>
  <c r="O81" i="1"/>
  <c r="O52" i="1"/>
  <c r="O133" i="1"/>
  <c r="O90" i="1"/>
  <c r="O69" i="1"/>
  <c r="O553" i="1"/>
  <c r="O387" i="1"/>
  <c r="O558" i="1"/>
  <c r="O341" i="1"/>
  <c r="O453" i="1"/>
  <c r="O425" i="1"/>
  <c r="O367" i="1"/>
  <c r="O290" i="1"/>
  <c r="O188" i="1"/>
  <c r="O454" i="1"/>
  <c r="O375" i="1"/>
  <c r="O286" i="1"/>
  <c r="O362" i="1"/>
  <c r="O121" i="1"/>
  <c r="O252" i="1"/>
  <c r="O555" i="1"/>
  <c r="O314" i="1"/>
  <c r="O155" i="1"/>
  <c r="O532" i="1"/>
  <c r="O366" i="1"/>
  <c r="O246" i="1"/>
  <c r="O164" i="1"/>
  <c r="O424" i="1"/>
  <c r="O545" i="1"/>
  <c r="O380" i="1"/>
  <c r="O498" i="1"/>
  <c r="O538" i="1"/>
  <c r="O27" i="1"/>
  <c r="O209" i="1"/>
  <c r="O530" i="1"/>
  <c r="O327" i="1"/>
  <c r="O421" i="1"/>
  <c r="O369" i="1"/>
  <c r="O57" i="1"/>
  <c r="O163" i="1"/>
  <c r="O230" i="1"/>
  <c r="O182" i="1"/>
  <c r="O479" i="1"/>
  <c r="O25" i="1"/>
  <c r="O507" i="1"/>
  <c r="O457" i="1"/>
  <c r="O355" i="1"/>
  <c r="O514" i="1"/>
  <c r="O45" i="1"/>
  <c r="O166" i="1"/>
  <c r="O26" i="1"/>
  <c r="O289" i="1"/>
  <c r="O38" i="1"/>
  <c r="O134" i="1"/>
  <c r="O140" i="1"/>
  <c r="O450" i="1"/>
  <c r="O100" i="1"/>
  <c r="O299" i="1"/>
  <c r="O519" i="1"/>
  <c r="O143" i="1"/>
  <c r="O361" i="1"/>
  <c r="O515" i="1"/>
  <c r="O470" i="1"/>
  <c r="O481" i="1"/>
  <c r="O326" i="1"/>
  <c r="O173" i="1"/>
  <c r="O215" i="1"/>
  <c r="O35" i="1"/>
  <c r="O241" i="1"/>
  <c r="O239" i="1"/>
  <c r="O322" i="1"/>
  <c r="O135" i="1"/>
  <c r="O376" i="1"/>
  <c r="O365" i="1"/>
  <c r="O29" i="1"/>
  <c r="O394" i="1"/>
  <c r="O83" i="1"/>
  <c r="O483" i="1"/>
  <c r="O224" i="1"/>
  <c r="O87" i="1"/>
  <c r="O488" i="1"/>
  <c r="O79" i="1"/>
  <c r="O459" i="1"/>
  <c r="O315" i="1"/>
  <c r="R19" i="1"/>
  <c r="E18" i="1" s="1"/>
  <c r="F14" i="1" l="1"/>
  <c r="F15" i="1" s="1"/>
  <c r="C18" i="1"/>
</calcChain>
</file>

<file path=xl/sharedStrings.xml><?xml version="1.0" encoding="utf-8"?>
<sst xmlns="http://schemas.openxmlformats.org/spreadsheetml/2006/main" count="4660" uniqueCount="1533">
  <si>
    <t>OEJV 0191</t>
  </si>
  <si>
    <t>IBVS 6244</t>
  </si>
  <si>
    <t>IBVS 6196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</si>
  <si>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</si>
  <si>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</si>
  <si>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</si>
  <si>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</si>
  <si>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</si>
  <si>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</si>
  <si>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</si>
  <si>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</si>
  <si>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</si>
  <si>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</si>
  <si>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</si>
  <si>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</si>
  <si>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</si>
  <si>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</si>
  <si>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</si>
  <si>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</si>
  <si>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</si>
  <si>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</si>
  <si>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I</t>
  </si>
  <si>
    <t>Primary</t>
  </si>
  <si>
    <t>Secondary</t>
  </si>
  <si>
    <t>Prim. Ephem. =</t>
  </si>
  <si>
    <t>Sec. Ephem. =</t>
  </si>
  <si>
    <t>Prim. Fit</t>
  </si>
  <si>
    <t>Sec. Fit</t>
  </si>
  <si>
    <t>Eccentric orbit</t>
  </si>
  <si>
    <t>BR Cyg / GSC 3556-3214</t>
  </si>
  <si>
    <t>EA/sd</t>
  </si>
  <si>
    <t>IBVS 1255</t>
  </si>
  <si>
    <t>BBSAG Bull....6</t>
  </si>
  <si>
    <t>BBSAG Bull....8</t>
  </si>
  <si>
    <t>BBSAG Bull...12</t>
  </si>
  <si>
    <t>IBVS 0795</t>
  </si>
  <si>
    <t>BBSAG Bull...14</t>
  </si>
  <si>
    <t>IBVS 0328</t>
  </si>
  <si>
    <t>IBVS 0456</t>
  </si>
  <si>
    <t>BBSAG Bull...20</t>
  </si>
  <si>
    <t>AN 294,226</t>
  </si>
  <si>
    <t>Brno 9</t>
  </si>
  <si>
    <t>BBSAG Bull...21</t>
  </si>
  <si>
    <t>BBSAG Bull...26</t>
  </si>
  <si>
    <t>BBSAG Bull...33</t>
  </si>
  <si>
    <t>ORION 128</t>
  </si>
  <si>
    <t>BBSAG Bull.</t>
  </si>
  <si>
    <t>BBSAG Bull.4</t>
  </si>
  <si>
    <t>Brno 17</t>
  </si>
  <si>
    <t>na</t>
  </si>
  <si>
    <t>BBSAG Bull.5</t>
  </si>
  <si>
    <t>IBVS 786</t>
  </si>
  <si>
    <t>BBSAG Bull.6</t>
  </si>
  <si>
    <t>BBSAG Bull.11</t>
  </si>
  <si>
    <t>JAAVSO 6,1,28</t>
  </si>
  <si>
    <t>BBSAG Bull.16</t>
  </si>
  <si>
    <t>BBSAG Bull.17</t>
  </si>
  <si>
    <t>IBVS 1119</t>
  </si>
  <si>
    <t>BBSAG Bull.24</t>
  </si>
  <si>
    <t>AAVSO 1</t>
  </si>
  <si>
    <t>BBSAG Bull.31</t>
  </si>
  <si>
    <t>BRNO 21</t>
  </si>
  <si>
    <t>BBSAG Bull.35</t>
  </si>
  <si>
    <t>AN 302,1,54</t>
  </si>
  <si>
    <t>BBSAG Bull.45</t>
  </si>
  <si>
    <t>BBSAG Bull.46</t>
  </si>
  <si>
    <t>BBSAG Bull.49</t>
  </si>
  <si>
    <t>BRNO 23</t>
  </si>
  <si>
    <t>BBSAG Bull.51</t>
  </si>
  <si>
    <t>BBSAG Bull.60</t>
  </si>
  <si>
    <t>BBSAG Bull.61</t>
  </si>
  <si>
    <t>BRNO 26</t>
  </si>
  <si>
    <t>BBSAG Bull.62</t>
  </si>
  <si>
    <t>BBSAG Bull.63</t>
  </si>
  <si>
    <t>BBSAG Bull.64</t>
  </si>
  <si>
    <t>BBSAG Bull.67</t>
  </si>
  <si>
    <t>IBVS 2793</t>
  </si>
  <si>
    <t>BAAVSS 60,15</t>
  </si>
  <si>
    <t>BBSAG Bull.69</t>
  </si>
  <si>
    <t>BBSAG Bull.71</t>
  </si>
  <si>
    <t>BRNO 27</t>
  </si>
  <si>
    <t>BBSAG Bull.77</t>
  </si>
  <si>
    <t>BBSAG Bull.78</t>
  </si>
  <si>
    <t>BAAVSS 64,21</t>
  </si>
  <si>
    <t>BBSAG Bull.79</t>
  </si>
  <si>
    <t>BBSAG Bull.88</t>
  </si>
  <si>
    <t>BBSAG Bull.89</t>
  </si>
  <si>
    <t>BRNO 30</t>
  </si>
  <si>
    <t>BBSAG Bull.90</t>
  </si>
  <si>
    <t>BAV-M 52</t>
  </si>
  <si>
    <t>BBSAG 90</t>
  </si>
  <si>
    <t>BBSAG Bull.92</t>
  </si>
  <si>
    <t>BBSAG Bull.95</t>
  </si>
  <si>
    <t>BBSAG Bull.96</t>
  </si>
  <si>
    <t>BBSAG Bull.97</t>
  </si>
  <si>
    <t>BRNO 31</t>
  </si>
  <si>
    <t>BAV-M 60</t>
  </si>
  <si>
    <t>BBSAG Bull.98</t>
  </si>
  <si>
    <t>AAVSO 4</t>
  </si>
  <si>
    <t>BBSAG Bull.99</t>
  </si>
  <si>
    <t>BBSAG Bull.100</t>
  </si>
  <si>
    <t>BBSAG Bull.101</t>
  </si>
  <si>
    <t>BBSAG Bull.104</t>
  </si>
  <si>
    <t>BBSAG Bull.105</t>
  </si>
  <si>
    <t>II</t>
  </si>
  <si>
    <t>BBSAG Bull.106</t>
  </si>
  <si>
    <t>BBSAG Bull.108</t>
  </si>
  <si>
    <t>BBSAG Bull.112</t>
  </si>
  <si>
    <t>BBSAG Bull.114</t>
  </si>
  <si>
    <t>BBSAG Bull.113</t>
  </si>
  <si>
    <t>BBSAG Bull.115</t>
  </si>
  <si>
    <t>AAVSO 6</t>
  </si>
  <si>
    <t>BBSAG 119</t>
  </si>
  <si>
    <t>IBVS 4840</t>
  </si>
  <si>
    <t>IBVS 5016</t>
  </si>
  <si>
    <t>BBSAG 128</t>
  </si>
  <si>
    <t>p</t>
  </si>
  <si>
    <t>IBVS 5484</t>
  </si>
  <si>
    <t>IBVS 5438</t>
  </si>
  <si>
    <t>IBVS 5543</t>
  </si>
  <si>
    <t>IBVS 5643</t>
  </si>
  <si>
    <t>IBVS 5657</t>
  </si>
  <si>
    <t>IBVS 5694</t>
  </si>
  <si>
    <t>IBVS 5636</t>
  </si>
  <si>
    <t>IBVS 5802</t>
  </si>
  <si>
    <t>IBVS 3428</t>
  </si>
  <si>
    <t/>
  </si>
  <si>
    <t>IBVS 5741</t>
  </si>
  <si>
    <t>OEJV 0073</t>
  </si>
  <si>
    <t>OEJV 0074</t>
  </si>
  <si>
    <t>CCD</t>
  </si>
  <si>
    <t>vis</t>
  </si>
  <si>
    <t>CCD+I</t>
  </si>
  <si>
    <t>OEJV 0097</t>
  </si>
  <si>
    <t>OEJV 0094</t>
  </si>
  <si>
    <t>1964AJ.....69..316F</t>
  </si>
  <si>
    <t>?</t>
  </si>
  <si>
    <t>IBVS 5924</t>
  </si>
  <si>
    <t>OEJV 0001</t>
  </si>
  <si>
    <t>OEJV 0003</t>
  </si>
  <si>
    <t>JAVSO..38...85</t>
  </si>
  <si>
    <t>JAVSO..39...94</t>
  </si>
  <si>
    <t>JAVSO..38..183</t>
  </si>
  <si>
    <t>IBVS 6084</t>
  </si>
  <si>
    <t>My time zone &gt;&gt;&gt;&gt;&gt;</t>
  </si>
  <si>
    <t>(PST=8, PDT=MDT=7, MDT=CST=6, etc.)</t>
  </si>
  <si>
    <t>Start of Lin fit (row)</t>
  </si>
  <si>
    <t>Start cell (x)</t>
  </si>
  <si>
    <t>Start cell (y)</t>
  </si>
  <si>
    <t>Add cycle</t>
  </si>
  <si>
    <t>JD today</t>
  </si>
  <si>
    <t>Old Cycle</t>
  </si>
  <si>
    <t>New Cycle</t>
  </si>
  <si>
    <t>Next ToM</t>
  </si>
  <si>
    <t>Local time</t>
  </si>
  <si>
    <t>JAVSO..41..122</t>
  </si>
  <si>
    <t>IBVS 6118</t>
  </si>
  <si>
    <t>IBVS 5984</t>
  </si>
  <si>
    <t>IBVS 6157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</si>
  <si>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</si>
  <si>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</si>
  <si>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</si>
  <si>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</si>
  <si>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</si>
  <si>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</si>
  <si>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</si>
  <si>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</si>
  <si>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</si>
  <si>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</si>
  <si>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</si>
  <si>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2423267.358 </t>
  </si>
  <si>
    <t> 31.07.1922 20:35 </t>
  </si>
  <si>
    <t> 0.012 </t>
  </si>
  <si>
    <t>V </t>
  </si>
  <si>
    <t> E.Leiner </t>
  </si>
  <si>
    <t> AN 221.107 </t>
  </si>
  <si>
    <t>2423279.351 </t>
  </si>
  <si>
    <t> 12.08.1922 20:25 </t>
  </si>
  <si>
    <t>2423287.337 </t>
  </si>
  <si>
    <t> 20.08.1922 20:05 </t>
  </si>
  <si>
    <t> 0.003 </t>
  </si>
  <si>
    <t>2423315.331 </t>
  </si>
  <si>
    <t> 17.09.1922 19:56 </t>
  </si>
  <si>
    <t> 0.013 </t>
  </si>
  <si>
    <t>2423375.294 </t>
  </si>
  <si>
    <t> 16.11.1922 19:03 </t>
  </si>
  <si>
    <t> 0.011 </t>
  </si>
  <si>
    <t>2423504.549 </t>
  </si>
  <si>
    <t> 26.03.1923 01:10 </t>
  </si>
  <si>
    <t> 0.007 </t>
  </si>
  <si>
    <t>2423516.541 </t>
  </si>
  <si>
    <t> 07.04.1923 00:59 </t>
  </si>
  <si>
    <t> 0.006 </t>
  </si>
  <si>
    <t>2423544.522 </t>
  </si>
  <si>
    <t> 05.05.1923 00:31 </t>
  </si>
  <si>
    <t>2423552.522 </t>
  </si>
  <si>
    <t> 13.05.1923 00:31 </t>
  </si>
  <si>
    <t>2423608.489 </t>
  </si>
  <si>
    <t> 07.07.1923 23:44 </t>
  </si>
  <si>
    <t>2423636.472 </t>
  </si>
  <si>
    <t> 04.08.1923 23:19 </t>
  </si>
  <si>
    <t>2423644.472 </t>
  </si>
  <si>
    <t> 12.08.1923 23:19 </t>
  </si>
  <si>
    <t>2423656.458 </t>
  </si>
  <si>
    <t> 24.08.1923 22:59 </t>
  </si>
  <si>
    <t> W.Zessewitsch </t>
  </si>
  <si>
    <t> AN 221.233 </t>
  </si>
  <si>
    <t>2423660.461 </t>
  </si>
  <si>
    <t> 28.08.1923 23:03 </t>
  </si>
  <si>
    <t> 0.009 </t>
  </si>
  <si>
    <t>2423664.452 </t>
  </si>
  <si>
    <t> 01.09.1923 22:50 </t>
  </si>
  <si>
    <t> 0.002 </t>
  </si>
  <si>
    <t>2423672.450 </t>
  </si>
  <si>
    <t> 09.09.1923 22:48 </t>
  </si>
  <si>
    <t> 0.005 </t>
  </si>
  <si>
    <t>2423676.446 </t>
  </si>
  <si>
    <t> 13.09.1923 22:42 </t>
  </si>
  <si>
    <t>2423676.447 </t>
  </si>
  <si>
    <t> 13.09.1923 22:43 </t>
  </si>
  <si>
    <t> 0.004 </t>
  </si>
  <si>
    <t> IODE 4.1.250 </t>
  </si>
  <si>
    <t>2424289.430 </t>
  </si>
  <si>
    <t> 18.05.1925 22:19 </t>
  </si>
  <si>
    <t> 0.008 </t>
  </si>
  <si>
    <t> J.Pagaczewski </t>
  </si>
  <si>
    <t> AAC 1.8 </t>
  </si>
  <si>
    <t>2424297.424 </t>
  </si>
  <si>
    <t> 26.05.1925 22:10 </t>
  </si>
  <si>
    <t> A.A.Nijland </t>
  </si>
  <si>
    <t> AN 248.104 </t>
  </si>
  <si>
    <t>2424341.384 </t>
  </si>
  <si>
    <t> 09.07.1925 21:12 </t>
  </si>
  <si>
    <t> -0.008 </t>
  </si>
  <si>
    <t>2424365.382 </t>
  </si>
  <si>
    <t> 02.08.1925 21:10 </t>
  </si>
  <si>
    <t>2424433.336 </t>
  </si>
  <si>
    <t> 09.10.1925 20:03 </t>
  </si>
  <si>
    <t>2424618.573 </t>
  </si>
  <si>
    <t> 13.04.1926 01:45 </t>
  </si>
  <si>
    <t>2424638.554 </t>
  </si>
  <si>
    <t> 03.05.1926 01:17 </t>
  </si>
  <si>
    <t> -0.000 </t>
  </si>
  <si>
    <t>2424774.469 </t>
  </si>
  <si>
    <t> 15.09.1926 23:15 </t>
  </si>
  <si>
    <t> -0.007 </t>
  </si>
  <si>
    <t>2424778.472 </t>
  </si>
  <si>
    <t> 19.09.1926 23:19 </t>
  </si>
  <si>
    <t> -0.002 </t>
  </si>
  <si>
    <t>2424834.448 </t>
  </si>
  <si>
    <t> 14.11.1926 22:45 </t>
  </si>
  <si>
    <t>2424842.443 </t>
  </si>
  <si>
    <t> 22.11.1926 22:37 </t>
  </si>
  <si>
    <t>2425363.475 </t>
  </si>
  <si>
    <t> 26.04.1928 23:24 </t>
  </si>
  <si>
    <t>2425371.466 </t>
  </si>
  <si>
    <t> 04.05.1928 23:11 </t>
  </si>
  <si>
    <t> 0.001 </t>
  </si>
  <si>
    <t>2425375.457 </t>
  </si>
  <si>
    <t> 08.05.1928 22:58 </t>
  </si>
  <si>
    <t> -0.005 </t>
  </si>
  <si>
    <t>2425495.377 </t>
  </si>
  <si>
    <t> 05.09.1928 21:02 </t>
  </si>
  <si>
    <t> -0.016 </t>
  </si>
  <si>
    <t>2425503.381 </t>
  </si>
  <si>
    <t> 13.09.1928 21:08 </t>
  </si>
  <si>
    <t>2425515.377 </t>
  </si>
  <si>
    <t> 25.09.1928 21:02 </t>
  </si>
  <si>
    <t> -0.004 </t>
  </si>
  <si>
    <t>2425523.381 </t>
  </si>
  <si>
    <t> 03.10.1928 21:08 </t>
  </si>
  <si>
    <t>2425527.374 </t>
  </si>
  <si>
    <t> 07.10.1928 20:58 </t>
  </si>
  <si>
    <t> -0.001 </t>
  </si>
  <si>
    <t>2425535.368 </t>
  </si>
  <si>
    <t> 15.10.1928 20:49 </t>
  </si>
  <si>
    <t>2425571.354 </t>
  </si>
  <si>
    <t> 20.11.1928 20:29 </t>
  </si>
  <si>
    <t>2425688.614 </t>
  </si>
  <si>
    <t> 18.03.1929 02:44 </t>
  </si>
  <si>
    <t>2425808.543 </t>
  </si>
  <si>
    <t> 16.07.1929 01:01 </t>
  </si>
  <si>
    <t>2425816.534 </t>
  </si>
  <si>
    <t> 24.07.1929 00:48 </t>
  </si>
  <si>
    <t>2425876.507 </t>
  </si>
  <si>
    <t> 22.09.1929 00:10 </t>
  </si>
  <si>
    <t>2425880.499 </t>
  </si>
  <si>
    <t> 25.09.1929 23:58 </t>
  </si>
  <si>
    <t>2425892.501 </t>
  </si>
  <si>
    <t> 08.10.1929 00:01 </t>
  </si>
  <si>
    <t>2425912.483 </t>
  </si>
  <si>
    <t> 27.10.1929 23:35 </t>
  </si>
  <si>
    <t>2427342.333 </t>
  </si>
  <si>
    <t> 26.09.1933 19:59 </t>
  </si>
  <si>
    <t> F.Lause </t>
  </si>
  <si>
    <t> AN 253.408 </t>
  </si>
  <si>
    <t>2427366.319 </t>
  </si>
  <si>
    <t> 20.10.1933 19:39 </t>
  </si>
  <si>
    <t>2427370.309 </t>
  </si>
  <si>
    <t> 24.10.1933 19:24 </t>
  </si>
  <si>
    <t>2427418.285 </t>
  </si>
  <si>
    <t> 11.12.1933 18:50 </t>
  </si>
  <si>
    <t>2427547.555 </t>
  </si>
  <si>
    <t> 20.04.1934 01:19 </t>
  </si>
  <si>
    <t>2428428.371 </t>
  </si>
  <si>
    <t> 16.09.1936 20:54 </t>
  </si>
  <si>
    <t> AN 266.18 </t>
  </si>
  <si>
    <t>2428460.345 </t>
  </si>
  <si>
    <t> 18.10.1936 20:16 </t>
  </si>
  <si>
    <t>2428472.323 </t>
  </si>
  <si>
    <t> 30.10.1936 19:45 </t>
  </si>
  <si>
    <t> -0.018 </t>
  </si>
  <si>
    <t>2428480.322 </t>
  </si>
  <si>
    <t> 07.11.1936 19:43 </t>
  </si>
  <si>
    <t> -0.015 </t>
  </si>
  <si>
    <t>2428496.323 </t>
  </si>
  <si>
    <t> 23.11.1936 19:45 </t>
  </si>
  <si>
    <t>2428524.303 </t>
  </si>
  <si>
    <t> 21.12.1936 19:16 </t>
  </si>
  <si>
    <t>2428532.302 </t>
  </si>
  <si>
    <t> 29.12.1936 19:14 </t>
  </si>
  <si>
    <t>2428689.546 </t>
  </si>
  <si>
    <t> 05.06.1937 01:06 </t>
  </si>
  <si>
    <t>2428753.508 </t>
  </si>
  <si>
    <t> 08.08.1937 00:11 </t>
  </si>
  <si>
    <t>2428757.513 </t>
  </si>
  <si>
    <t> 12.08.1937 00:18 </t>
  </si>
  <si>
    <t>2428785.506 </t>
  </si>
  <si>
    <t> 09.09.1937 00:08 </t>
  </si>
  <si>
    <t> W.Tecza </t>
  </si>
  <si>
    <t> AAC 3.131 </t>
  </si>
  <si>
    <t>2428833.463 </t>
  </si>
  <si>
    <t> 26.10.1937 23:06 </t>
  </si>
  <si>
    <t>2428837.470 </t>
  </si>
  <si>
    <t> 30.10.1937 23:16 </t>
  </si>
  <si>
    <t>2428845.467 </t>
  </si>
  <si>
    <t> 07.11.1937 23:12 </t>
  </si>
  <si>
    <t>2428861.458 </t>
  </si>
  <si>
    <t> 23.11.1937 22:59 </t>
  </si>
  <si>
    <t>2429589.023 </t>
  </si>
  <si>
    <t> 21.11.1939 12:33 </t>
  </si>
  <si>
    <t> A.Soloviev </t>
  </si>
  <si>
    <t> AC 39.4 </t>
  </si>
  <si>
    <t>2430603.120 </t>
  </si>
  <si>
    <t> 31.08.1942 14:52 </t>
  </si>
  <si>
    <t>2432624.620 </t>
  </si>
  <si>
    <t> 14.03.1948 02:52 </t>
  </si>
  <si>
    <t> R.Szafraniec </t>
  </si>
  <si>
    <t> AAC 4.114 </t>
  </si>
  <si>
    <t>2432780.522 </t>
  </si>
  <si>
    <t> 17.08.1948 00:31 </t>
  </si>
  <si>
    <t>2432820.498 </t>
  </si>
  <si>
    <t> 25.09.1948 23:57 </t>
  </si>
  <si>
    <t>2433052.364 </t>
  </si>
  <si>
    <t> 15.05.1949 20:44 </t>
  </si>
  <si>
    <t> AAC 5.5 </t>
  </si>
  <si>
    <t>2433437.470 </t>
  </si>
  <si>
    <t> 04.06.1950 23:16 </t>
  </si>
  <si>
    <t> AAC 5.8 </t>
  </si>
  <si>
    <t>2433458.793 </t>
  </si>
  <si>
    <t> 26.06.1950 07:01 </t>
  </si>
  <si>
    <t>E </t>
  </si>
  <si>
    <t> Nason &amp; Moore </t>
  </si>
  <si>
    <t> AJ 56.182 </t>
  </si>
  <si>
    <t>2433517.425 </t>
  </si>
  <si>
    <t> 23.08.1950 22:12 </t>
  </si>
  <si>
    <t> B.Ustinov </t>
  </si>
  <si>
    <t> AC 118.5 </t>
  </si>
  <si>
    <t>2433541.419 </t>
  </si>
  <si>
    <t> 16.09.1950 22:03 </t>
  </si>
  <si>
    <t>2433545.411 </t>
  </si>
  <si>
    <t> 20.09.1950 21:51 </t>
  </si>
  <si>
    <t>2433561.396 </t>
  </si>
  <si>
    <t> 06.10.1950 21:30 </t>
  </si>
  <si>
    <t>2433565.396 </t>
  </si>
  <si>
    <t> 10.10.1950 21:30 </t>
  </si>
  <si>
    <t> -0.006 </t>
  </si>
  <si>
    <t>2434130.405 </t>
  </si>
  <si>
    <t> 27.04.1952 21:43 </t>
  </si>
  <si>
    <t> AAC 5.52 </t>
  </si>
  <si>
    <t>2434342.282 </t>
  </si>
  <si>
    <t> 25.11.1952 18:46 </t>
  </si>
  <si>
    <t>2434451.564 </t>
  </si>
  <si>
    <t> 15.03.1953 01:32 </t>
  </si>
  <si>
    <t> AAC 5.190 </t>
  </si>
  <si>
    <t>2434479.539 </t>
  </si>
  <si>
    <t> 12.04.1953 00:56 </t>
  </si>
  <si>
    <t>2434524.847 </t>
  </si>
  <si>
    <t> 27.05.1953 08:19 </t>
  </si>
  <si>
    <t> W.S.Fitch </t>
  </si>
  <si>
    <t> AJ 69.316 </t>
  </si>
  <si>
    <t>2434988.578 </t>
  </si>
  <si>
    <t> 03.09.1954 01:52 </t>
  </si>
  <si>
    <t> AAC 5.193 </t>
  </si>
  <si>
    <t>2435240.432 </t>
  </si>
  <si>
    <t> 12.05.1955 22:22 </t>
  </si>
  <si>
    <t> AA 6.142 </t>
  </si>
  <si>
    <t>2435244.433 </t>
  </si>
  <si>
    <t> 16.05.1955 22:23 </t>
  </si>
  <si>
    <t>2435364.369 </t>
  </si>
  <si>
    <t> 13.09.1955 20:51 </t>
  </si>
  <si>
    <t> AC 174.17 </t>
  </si>
  <si>
    <t>2435396.345 </t>
  </si>
  <si>
    <t> 15.10.1955 20:16 </t>
  </si>
  <si>
    <t> 0.000 </t>
  </si>
  <si>
    <t>2435713.498 </t>
  </si>
  <si>
    <t> 27.08.1956 23:57 </t>
  </si>
  <si>
    <t> AA 7.189 </t>
  </si>
  <si>
    <t>2435933.372 </t>
  </si>
  <si>
    <t> 04.04.1957 20:55 </t>
  </si>
  <si>
    <t> AA 8.190 </t>
  </si>
  <si>
    <t>2436133.261 </t>
  </si>
  <si>
    <t> 21.10.1957 18:15 </t>
  </si>
  <si>
    <t>2436362.454 </t>
  </si>
  <si>
    <t> 07.06.1958 22:53 </t>
  </si>
  <si>
    <t> AA 9.48 </t>
  </si>
  <si>
    <t>2436474.385 </t>
  </si>
  <si>
    <t> 27.09.1958 21:14 </t>
  </si>
  <si>
    <t> W.Braune </t>
  </si>
  <si>
    <t>BAVM 13 </t>
  </si>
  <si>
    <t>2436824.8545 </t>
  </si>
  <si>
    <t> 13.09.1959 08:30 </t>
  </si>
  <si>
    <t> 0.0011 </t>
  </si>
  <si>
    <t> P.A.Wehinger </t>
  </si>
  <si>
    <t> AJ 73.162 </t>
  </si>
  <si>
    <t>2437114.0207 </t>
  </si>
  <si>
    <t> 28.06.1960 12:29 </t>
  </si>
  <si>
    <t> 0.0008 </t>
  </si>
  <si>
    <t>2437199.315 </t>
  </si>
  <si>
    <t> 21.09.1960 19:33 </t>
  </si>
  <si>
    <t>P </t>
  </si>
  <si>
    <t> Grunewald </t>
  </si>
  <si>
    <t> HABZ 30 </t>
  </si>
  <si>
    <t>2437480.477 </t>
  </si>
  <si>
    <t> 29.06.1961 23:26 </t>
  </si>
  <si>
    <t> E.Pohl </t>
  </si>
  <si>
    <t> AN 288.70 </t>
  </si>
  <si>
    <t>2437544.419 </t>
  </si>
  <si>
    <t> 01.09.1961 22:03 </t>
  </si>
  <si>
    <t> -0.019 </t>
  </si>
  <si>
    <t>2437544.436 </t>
  </si>
  <si>
    <t> 01.09.1961 22:27 </t>
  </si>
  <si>
    <t> P.B.Lehmann </t>
  </si>
  <si>
    <t>BAVM 15 </t>
  </si>
  <si>
    <t>2437544.439 </t>
  </si>
  <si>
    <t> 01.09.1961 22:32 </t>
  </si>
  <si>
    <t> W.Quester </t>
  </si>
  <si>
    <t>2437576.422 </t>
  </si>
  <si>
    <t> 03.10.1961 22:07 </t>
  </si>
  <si>
    <t>2438181.397 </t>
  </si>
  <si>
    <t> 31.05.1963 21:31 </t>
  </si>
  <si>
    <t> F.Zdarsky </t>
  </si>
  <si>
    <t> BRNO 6 </t>
  </si>
  <si>
    <t>2438233.417 </t>
  </si>
  <si>
    <t> 22.07.1963 22:00 </t>
  </si>
  <si>
    <t> 0.043 </t>
  </si>
  <si>
    <t>2438289.350 </t>
  </si>
  <si>
    <t> 16.09.1963 20:24 </t>
  </si>
  <si>
    <t>2438309.315 </t>
  </si>
  <si>
    <t> 06.10.1963 19:33 </t>
  </si>
  <si>
    <t>2438321.327 </t>
  </si>
  <si>
    <t> 18.10.1963 19:50 </t>
  </si>
  <si>
    <t>2438325.325 </t>
  </si>
  <si>
    <t> 22.10.1963 19:48 </t>
  </si>
  <si>
    <t> V.Orlovius </t>
  </si>
  <si>
    <t>2438586.510 </t>
  </si>
  <si>
    <t> 10.07.1964 00:14 </t>
  </si>
  <si>
    <t> P.Flin </t>
  </si>
  <si>
    <t> AA 17.61 </t>
  </si>
  <si>
    <t>2438594.503 </t>
  </si>
  <si>
    <t> 18.07.1964 00:04 </t>
  </si>
  <si>
    <t> J.März </t>
  </si>
  <si>
    <t>2438614.474 </t>
  </si>
  <si>
    <t> 06.08.1964 23:22 </t>
  </si>
  <si>
    <t> -0.013 </t>
  </si>
  <si>
    <t> B.Czerlunczakiewic </t>
  </si>
  <si>
    <t>2438670.444 </t>
  </si>
  <si>
    <t> 01.10.1964 22:39 </t>
  </si>
  <si>
    <t> -0.011 </t>
  </si>
  <si>
    <t>2438670.452 </t>
  </si>
  <si>
    <t> 01.10.1964 22:50 </t>
  </si>
  <si>
    <t> AA 16.158 </t>
  </si>
  <si>
    <t>2439027.575 </t>
  </si>
  <si>
    <t> 24.09.1965 01:48 </t>
  </si>
  <si>
    <t> M.Winiarski </t>
  </si>
  <si>
    <t>IBVS 1255 </t>
  </si>
  <si>
    <t>2439027.590 </t>
  </si>
  <si>
    <t> 24.09.1965 02:09 </t>
  </si>
  <si>
    <t>BAVM 18 </t>
  </si>
  <si>
    <t>2439058.229 </t>
  </si>
  <si>
    <t> 24.10.1965 17:29 </t>
  </si>
  <si>
    <t>2439255.447 </t>
  </si>
  <si>
    <t> 09.05.1966 22:43 </t>
  </si>
  <si>
    <t> S.Hazer </t>
  </si>
  <si>
    <t> AN 291.112 </t>
  </si>
  <si>
    <t>2439383.387 </t>
  </si>
  <si>
    <t> 14.09.1966 21:17 </t>
  </si>
  <si>
    <t> 0.010 </t>
  </si>
  <si>
    <t> H.Peter </t>
  </si>
  <si>
    <t> ORI 100 </t>
  </si>
  <si>
    <t>2439387.341 </t>
  </si>
  <si>
    <t> 18.09.1966 20:11 </t>
  </si>
  <si>
    <t> -0.033 </t>
  </si>
  <si>
    <t>BAVM 23 </t>
  </si>
  <si>
    <t>2439407.361 </t>
  </si>
  <si>
    <t> 08.10.1966 20:39 </t>
  </si>
  <si>
    <t>2439439.345 </t>
  </si>
  <si>
    <t> 09.11.1966 20:16 </t>
  </si>
  <si>
    <t>2439648.556 </t>
  </si>
  <si>
    <t> 07.06.1967 01:20 </t>
  </si>
  <si>
    <t>2439688.552 </t>
  </si>
  <si>
    <t> 17.07.1967 01:14 </t>
  </si>
  <si>
    <t> 0.018 </t>
  </si>
  <si>
    <t> K.Locher </t>
  </si>
  <si>
    <t> ORI 103 </t>
  </si>
  <si>
    <t>2439712.516 </t>
  </si>
  <si>
    <t> 10.08.1967 00:23 </t>
  </si>
  <si>
    <t> AA 18.332 </t>
  </si>
  <si>
    <t> J.Sylwester </t>
  </si>
  <si>
    <t>2439712.517 </t>
  </si>
  <si>
    <t> 10.08.1967 00:24 </t>
  </si>
  <si>
    <t> K.Szatanik </t>
  </si>
  <si>
    <t>2439732.504 </t>
  </si>
  <si>
    <t> 30.08.1967 00:05 </t>
  </si>
  <si>
    <t>2439736.506 </t>
  </si>
  <si>
    <t> 03.09.1967 00:08 </t>
  </si>
  <si>
    <t> J.Gruszczak </t>
  </si>
  <si>
    <t> AA 19.174 </t>
  </si>
  <si>
    <t>2439992.358 </t>
  </si>
  <si>
    <t> 15.05.1968 20:35 </t>
  </si>
  <si>
    <t> ORI 107 </t>
  </si>
  <si>
    <t>2440081.642 </t>
  </si>
  <si>
    <t> 13.08.1968 03:24 </t>
  </si>
  <si>
    <t> J.Bortle </t>
  </si>
  <si>
    <t>IBVS 795 </t>
  </si>
  <si>
    <t>2440108.297 </t>
  </si>
  <si>
    <t> 08.09.1968 19:07 </t>
  </si>
  <si>
    <t> ORI 109 </t>
  </si>
  <si>
    <t>2440113.629 </t>
  </si>
  <si>
    <t> 14.09.1968 03:05 </t>
  </si>
  <si>
    <t>2440137.610 </t>
  </si>
  <si>
    <t> 08.10.1968 02:38 </t>
  </si>
  <si>
    <t>2440145.611 </t>
  </si>
  <si>
    <t> 16.10.1968 02:39 </t>
  </si>
  <si>
    <t>2440160.252 </t>
  </si>
  <si>
    <t> 30.10.1968 18:02 </t>
  </si>
  <si>
    <t> -0.010 </t>
  </si>
  <si>
    <t>IBVS 328 </t>
  </si>
  <si>
    <t>2440161.595 </t>
  </si>
  <si>
    <t> 01.11.1968 02:16 </t>
  </si>
  <si>
    <t>2440197.571 </t>
  </si>
  <si>
    <t> 07.12.1968 01:42 </t>
  </si>
  <si>
    <t>2440204.230 </t>
  </si>
  <si>
    <t> 13.12.1968 17:31 </t>
  </si>
  <si>
    <t>2440377.4698 </t>
  </si>
  <si>
    <t> 04.06.1969 23:16 </t>
  </si>
  <si>
    <t> 0.0003 </t>
  </si>
  <si>
    <t> N.Güdür </t>
  </si>
  <si>
    <t>IBVS 456 </t>
  </si>
  <si>
    <t>2440425.434 </t>
  </si>
  <si>
    <t> 22.07.1969 22:24 </t>
  </si>
  <si>
    <t> ORI 115 </t>
  </si>
  <si>
    <t>2440437.4371 </t>
  </si>
  <si>
    <t> 03.08.1969 22:29 </t>
  </si>
  <si>
    <t> 0.0023 </t>
  </si>
  <si>
    <t> O.Demircan </t>
  </si>
  <si>
    <t>2440445.425 </t>
  </si>
  <si>
    <t> 11.08.1969 22:12 </t>
  </si>
  <si>
    <t>2440466.750 </t>
  </si>
  <si>
    <t> 02.09.1969 06:00 </t>
  </si>
  <si>
    <t> M.Baldwin </t>
  </si>
  <si>
    <t>2440470.751 </t>
  </si>
  <si>
    <t> 06.09.1969 06:01 </t>
  </si>
  <si>
    <t>2440477.408 </t>
  </si>
  <si>
    <t> 12.09.1969 21:47 </t>
  </si>
  <si>
    <t>2440477.421 </t>
  </si>
  <si>
    <t> 12.09.1969 22:06 </t>
  </si>
  <si>
    <t> M.Fernandes </t>
  </si>
  <si>
    <t>BAVM 26 </t>
  </si>
  <si>
    <t>2440485.407 </t>
  </si>
  <si>
    <t> 20.09.1969 21:46 </t>
  </si>
  <si>
    <t>2440489.410 </t>
  </si>
  <si>
    <t> 24.09.1969 21:50 </t>
  </si>
  <si>
    <t> J.Silhan </t>
  </si>
  <si>
    <t> BRNO 9 </t>
  </si>
  <si>
    <t>2440501.398 </t>
  </si>
  <si>
    <t> 06.10.1969 21:33 </t>
  </si>
  <si>
    <t> M.Meier </t>
  </si>
  <si>
    <t>2440505.396 </t>
  </si>
  <si>
    <t> 10.10.1969 21:30 </t>
  </si>
  <si>
    <t>2440505.398 </t>
  </si>
  <si>
    <t> 10.10.1969 21:33 </t>
  </si>
  <si>
    <t> J.Kucera </t>
  </si>
  <si>
    <t>2440513.386 </t>
  </si>
  <si>
    <t> 18.10.1969 21:15 </t>
  </si>
  <si>
    <t> ORI 116 </t>
  </si>
  <si>
    <t>2440854.509 </t>
  </si>
  <si>
    <t> 25.09.1970 00:12 </t>
  </si>
  <si>
    <t> R.Diethelm </t>
  </si>
  <si>
    <t> ORI 121 </t>
  </si>
  <si>
    <t>2441210.325 </t>
  </si>
  <si>
    <t> 15.09.1971 19:48 </t>
  </si>
  <si>
    <t> ORI 129 </t>
  </si>
  <si>
    <t>2441246.286 </t>
  </si>
  <si>
    <t> 21.10.1971 18:51 </t>
  </si>
  <si>
    <t>2441246.302 </t>
  </si>
  <si>
    <t> 21.10.1971 19:14 </t>
  </si>
  <si>
    <t>2441519.480 </t>
  </si>
  <si>
    <t> 20.07.1972 23:31 </t>
  </si>
  <si>
    <t> M.Fukar </t>
  </si>
  <si>
    <t> BRNO 17 </t>
  </si>
  <si>
    <t>2441539.4653 </t>
  </si>
  <si>
    <t> 09.08.1972 23:10 </t>
  </si>
  <si>
    <t> -0.0001 </t>
  </si>
  <si>
    <t> P.Harmanec </t>
  </si>
  <si>
    <t> BAC 24.318 </t>
  </si>
  <si>
    <t>2441555.453 </t>
  </si>
  <si>
    <t> 25.08.1972 22:52 </t>
  </si>
  <si>
    <t>2441555.4547 </t>
  </si>
  <si>
    <t> 25.08.1972 22:54 </t>
  </si>
  <si>
    <t> -0.0015 </t>
  </si>
  <si>
    <t>2441595.415 </t>
  </si>
  <si>
    <t> 04.10.1972 21:57 </t>
  </si>
  <si>
    <t> P.Ahnert </t>
  </si>
  <si>
    <t>IBVS 786 </t>
  </si>
  <si>
    <t>2441599.430 </t>
  </si>
  <si>
    <t> 08.10.1972 22:19 </t>
  </si>
  <si>
    <t>2441908.589 </t>
  </si>
  <si>
    <t> 14.08.1973 02:08 </t>
  </si>
  <si>
    <t> BBS 11 </t>
  </si>
  <si>
    <t>2442165.777 </t>
  </si>
  <si>
    <t> 28.04.1974 06:38 </t>
  </si>
  <si>
    <t> AVSJ 6.28 </t>
  </si>
  <si>
    <t>2442200.425 </t>
  </si>
  <si>
    <t> 01.06.1974 22:12 </t>
  </si>
  <si>
    <t> BBS 16 </t>
  </si>
  <si>
    <t>2442304.358 </t>
  </si>
  <si>
    <t> 13.09.1974 20:35 </t>
  </si>
  <si>
    <t> R.Germann </t>
  </si>
  <si>
    <t> BBS 17 </t>
  </si>
  <si>
    <t>2442653.4855 </t>
  </si>
  <si>
    <t> 28.08.1975 23:39 </t>
  </si>
  <si>
    <t> -0.0035 </t>
  </si>
  <si>
    <t> M.Kreiner </t>
  </si>
  <si>
    <t>IBVS 1119 </t>
  </si>
  <si>
    <t>2442677.474 </t>
  </si>
  <si>
    <t> 21.09.1975 23:22 </t>
  </si>
  <si>
    <t> BBS 24 </t>
  </si>
  <si>
    <t>2442934.658 </t>
  </si>
  <si>
    <t> 05.06.1976 03:47 </t>
  </si>
  <si>
    <t> AOEB 1 </t>
  </si>
  <si>
    <t>2443050.598 </t>
  </si>
  <si>
    <t> 29.09.1976 02:21 </t>
  </si>
  <si>
    <t> E.Halbach </t>
  </si>
  <si>
    <t>2443050.603 </t>
  </si>
  <si>
    <t> 29.09.1976 02:28 </t>
  </si>
  <si>
    <t> G.Samolyk </t>
  </si>
  <si>
    <t>2443098.564 </t>
  </si>
  <si>
    <t> 16.11.1976 01:32 </t>
  </si>
  <si>
    <t>2443109.236 </t>
  </si>
  <si>
    <t> 26.11.1976 17:39 </t>
  </si>
  <si>
    <t> BBS 31 </t>
  </si>
  <si>
    <t>2443271.804 </t>
  </si>
  <si>
    <t> 08.05.1977 07:17 </t>
  </si>
  <si>
    <t> D.Ruokonen </t>
  </si>
  <si>
    <t>2443275.800 </t>
  </si>
  <si>
    <t> 12.05.1977 07:12 </t>
  </si>
  <si>
    <t>2443315.778 </t>
  </si>
  <si>
    <t> 21.06.1977 06:40 </t>
  </si>
  <si>
    <t>2443338.431 </t>
  </si>
  <si>
    <t> 13.07.1977 22:20 </t>
  </si>
  <si>
    <t> K.Vojtek </t>
  </si>
  <si>
    <t> BRNO 21 </t>
  </si>
  <si>
    <t>2443338.435 </t>
  </si>
  <si>
    <t> 13.07.1977 22:26 </t>
  </si>
  <si>
    <t> C.Klimcik </t>
  </si>
  <si>
    <t>2443347.754 </t>
  </si>
  <si>
    <t> 23.07.1977 06:05 </t>
  </si>
  <si>
    <t>2443359.755 </t>
  </si>
  <si>
    <t> 04.08.1977 06:07 </t>
  </si>
  <si>
    <t>2443395.724 </t>
  </si>
  <si>
    <t> 09.09.1977 05:22 </t>
  </si>
  <si>
    <t>2443430.377 </t>
  </si>
  <si>
    <t> 13.10.1977 21:02 </t>
  </si>
  <si>
    <t> BBS 35 </t>
  </si>
  <si>
    <t>2443434.376 </t>
  </si>
  <si>
    <t> 17.10.1977 21:01 </t>
  </si>
  <si>
    <t> D.Lichtenknecker </t>
  </si>
  <si>
    <t>BAVM 31 </t>
  </si>
  <si>
    <t>2443458.348 </t>
  </si>
  <si>
    <t> 10.11.1977 20:21 </t>
  </si>
  <si>
    <t>2443715.543 </t>
  </si>
  <si>
    <t> 26.07.1978 01:01 </t>
  </si>
  <si>
    <t>2444012.696 </t>
  </si>
  <si>
    <t> 19.05.1979 04:42 </t>
  </si>
  <si>
    <t>2444056.671 </t>
  </si>
  <si>
    <t> 02.07.1979 04:06 </t>
  </si>
  <si>
    <t>2444128.639 </t>
  </si>
  <si>
    <t> 12.09.1979 03:20 </t>
  </si>
  <si>
    <t>2444132.633 </t>
  </si>
  <si>
    <t> 16.09.1979 03:11 </t>
  </si>
  <si>
    <t>2444136.639 </t>
  </si>
  <si>
    <t> 20.09.1979 03:20 </t>
  </si>
  <si>
    <t>2444140.627 </t>
  </si>
  <si>
    <t> 24.09.1979 03:02 </t>
  </si>
  <si>
    <t>2444147.297 </t>
  </si>
  <si>
    <t> 30.09.1979 19:07 </t>
  </si>
  <si>
    <t> BBS 45 </t>
  </si>
  <si>
    <t>2444156.623 </t>
  </si>
  <si>
    <t> 10.10.1979 02:57 </t>
  </si>
  <si>
    <t>2444211.264 </t>
  </si>
  <si>
    <t> 03.12.1979 18:20 </t>
  </si>
  <si>
    <t> BBS 46 </t>
  </si>
  <si>
    <t>2444215.250 </t>
  </si>
  <si>
    <t> 07.12.1979 18:00 </t>
  </si>
  <si>
    <t>2444432.461 </t>
  </si>
  <si>
    <t> 11.07.1980 23:03 </t>
  </si>
  <si>
    <t> BBS 49 </t>
  </si>
  <si>
    <t>2444433.796 </t>
  </si>
  <si>
    <t> 13.07.1980 07:06 </t>
  </si>
  <si>
    <t>2444476.434 </t>
  </si>
  <si>
    <t> 24.08.1980 22:24 </t>
  </si>
  <si>
    <t>2444488.453 </t>
  </si>
  <si>
    <t> 05.09.1980 22:52 </t>
  </si>
  <si>
    <t> 0.023 </t>
  </si>
  <si>
    <t> V.Wagner </t>
  </si>
  <si>
    <t> BRNO 23 </t>
  </si>
  <si>
    <t>2444512.424 </t>
  </si>
  <si>
    <t> 29.09.1980 22:10 </t>
  </si>
  <si>
    <t> BBS 51 </t>
  </si>
  <si>
    <t>2445097.403 </t>
  </si>
  <si>
    <t> 07.05.1982 21:40 </t>
  </si>
  <si>
    <t> -0.009 </t>
  </si>
  <si>
    <t> BBS 60 </t>
  </si>
  <si>
    <t>2445121.401 </t>
  </si>
  <si>
    <t> 31.05.1982 21:37 </t>
  </si>
  <si>
    <t>2445122.731 </t>
  </si>
  <si>
    <t> 02.06.1982 05:32 </t>
  </si>
  <si>
    <t>2445129.400 </t>
  </si>
  <si>
    <t> 08.06.1982 21:36 </t>
  </si>
  <si>
    <t> BBS 61 </t>
  </si>
  <si>
    <t>2445133.392 </t>
  </si>
  <si>
    <t> 12.06.1982 21:24 </t>
  </si>
  <si>
    <t> G.Stefanopoulos </t>
  </si>
  <si>
    <t>2445133.393 </t>
  </si>
  <si>
    <t> 12.06.1982 21:25 </t>
  </si>
  <si>
    <t> G.Mavrodridis </t>
  </si>
  <si>
    <t>2445141.390 </t>
  </si>
  <si>
    <t> 20.06.1982 21:21 </t>
  </si>
  <si>
    <t>2445145.385 </t>
  </si>
  <si>
    <t> 24.06.1982 21:14 </t>
  </si>
  <si>
    <t>2445149.382 </t>
  </si>
  <si>
    <t> 28.06.1982 21:10 </t>
  </si>
  <si>
    <t>2445166.705 </t>
  </si>
  <si>
    <t> 16.07.1982 04:55 </t>
  </si>
  <si>
    <t>2445170.711 </t>
  </si>
  <si>
    <t> 20.07.1982 05:03 </t>
  </si>
  <si>
    <t>2445193.347 </t>
  </si>
  <si>
    <t> 11.08.1982 20:19 </t>
  </si>
  <si>
    <t> I.Lorenc </t>
  </si>
  <si>
    <t> BRNO 26 </t>
  </si>
  <si>
    <t>2445193.357 </t>
  </si>
  <si>
    <t> 11.08.1982 20:34 </t>
  </si>
  <si>
    <t> BBS 62 </t>
  </si>
  <si>
    <t>2445197.345 </t>
  </si>
  <si>
    <t> 15.08.1982 20:16 </t>
  </si>
  <si>
    <t>2445202.691 </t>
  </si>
  <si>
    <t> 21.08.1982 04:35 </t>
  </si>
  <si>
    <t> D.Williams </t>
  </si>
  <si>
    <t>2445205.347 </t>
  </si>
  <si>
    <t> 23.08.1982 20:19 </t>
  </si>
  <si>
    <t>2445217.325 </t>
  </si>
  <si>
    <t> 04.09.1982 19:48 </t>
  </si>
  <si>
    <t> -0.017 </t>
  </si>
  <si>
    <t>2445225.337 </t>
  </si>
  <si>
    <t> 12.09.1982 20:05 </t>
  </si>
  <si>
    <t>2445225.338 </t>
  </si>
  <si>
    <t> 12.09.1982 20:06 </t>
  </si>
  <si>
    <t> M.Kohl </t>
  </si>
  <si>
    <t>2445229.331 </t>
  </si>
  <si>
    <t> 16.09.1982 19:56 </t>
  </si>
  <si>
    <t>2445229.338 </t>
  </si>
  <si>
    <t> 16.09.1982 20:06 </t>
  </si>
  <si>
    <t>2445233.331 </t>
  </si>
  <si>
    <t> 20.09.1982 19:56 </t>
  </si>
  <si>
    <t> P.Svoboda </t>
  </si>
  <si>
    <t>2445241.321 </t>
  </si>
  <si>
    <t> 28.09.1982 19:42 </t>
  </si>
  <si>
    <t>2445269.303 </t>
  </si>
  <si>
    <t> 26.10.1982 19:16 </t>
  </si>
  <si>
    <t> BBS 63 </t>
  </si>
  <si>
    <t>2445277.302 </t>
  </si>
  <si>
    <t> 03.11.1982 19:14 </t>
  </si>
  <si>
    <t> BBS 64 </t>
  </si>
  <si>
    <t>2445507.838 </t>
  </si>
  <si>
    <t> 22.06.1983 08:06 </t>
  </si>
  <si>
    <t> M.Zejda </t>
  </si>
  <si>
    <t>2445514.499 </t>
  </si>
  <si>
    <t> 28.06.1983 23:58 </t>
  </si>
  <si>
    <t>2445526.489 </t>
  </si>
  <si>
    <t> 10.07.1983 23:44 </t>
  </si>
  <si>
    <t> BBS 67 </t>
  </si>
  <si>
    <t>2445526.490 </t>
  </si>
  <si>
    <t> 10.07.1983 23:45 </t>
  </si>
  <si>
    <t> L.Novotny </t>
  </si>
  <si>
    <t>2445526.4951 </t>
  </si>
  <si>
    <t> 10.07.1983 23:52 </t>
  </si>
  <si>
    <t> -0.0022 </t>
  </si>
  <si>
    <t> R.Gröbel </t>
  </si>
  <si>
    <t>IBVS 2793 </t>
  </si>
  <si>
    <t>2445526.501 </t>
  </si>
  <si>
    <t> 11.07.1983 00:01 </t>
  </si>
  <si>
    <t> V.Svoboda </t>
  </si>
  <si>
    <t>2445530.499 </t>
  </si>
  <si>
    <t> 14.07.1983 23:58 </t>
  </si>
  <si>
    <t>2445534.494 </t>
  </si>
  <si>
    <t> 18.07.1983 23:51 </t>
  </si>
  <si>
    <t>2445562.472 </t>
  </si>
  <si>
    <t> 15.08.1983 23:19 </t>
  </si>
  <si>
    <t> S.Saner </t>
  </si>
  <si>
    <t>2445562.482 </t>
  </si>
  <si>
    <t> 15.08.1983 23:34 </t>
  </si>
  <si>
    <t> P.Troubil </t>
  </si>
  <si>
    <t>2445562.489 </t>
  </si>
  <si>
    <t> 15.08.1983 23:44 </t>
  </si>
  <si>
    <t> S.Golias </t>
  </si>
  <si>
    <t>2445566.475 </t>
  </si>
  <si>
    <t> 19.08.1983 23:24 </t>
  </si>
  <si>
    <t> T.Brelstaff </t>
  </si>
  <si>
    <t> VSSC 60.20 </t>
  </si>
  <si>
    <t>2445570.474 </t>
  </si>
  <si>
    <t> 23.08.1983 23:22 </t>
  </si>
  <si>
    <t>2445578.463 </t>
  </si>
  <si>
    <t> 31.08.1983 23:06 </t>
  </si>
  <si>
    <t>2445586.475 </t>
  </si>
  <si>
    <t> 08.09.1983 23:24 </t>
  </si>
  <si>
    <t>2445610.447 </t>
  </si>
  <si>
    <t> 02.10.1983 22:43 </t>
  </si>
  <si>
    <t> BBS 69 </t>
  </si>
  <si>
    <t>2445634.439 </t>
  </si>
  <si>
    <t> 26.10.1983 22:32 </t>
  </si>
  <si>
    <t>2445646.421 </t>
  </si>
  <si>
    <t> 07.11.1983 22:06 </t>
  </si>
  <si>
    <t>2445743.714 </t>
  </si>
  <si>
    <t> 13.02.1984 05:08 </t>
  </si>
  <si>
    <t> BBS 71 </t>
  </si>
  <si>
    <t>2446011.553 </t>
  </si>
  <si>
    <t> 07.11.1984 01:16 </t>
  </si>
  <si>
    <t>2446027.546 </t>
  </si>
  <si>
    <t> 23.11.1984 01:06 </t>
  </si>
  <si>
    <t>2446196.779 </t>
  </si>
  <si>
    <t> 11.05.1985 06:41 </t>
  </si>
  <si>
    <t>2446211.431 </t>
  </si>
  <si>
    <t> 25.05.1985 22:20 </t>
  </si>
  <si>
    <t> T.Cervinka </t>
  </si>
  <si>
    <t> BRNO 27 </t>
  </si>
  <si>
    <t>2446211.436 </t>
  </si>
  <si>
    <t> 25.05.1985 22:27 </t>
  </si>
  <si>
    <t> M.Berka </t>
  </si>
  <si>
    <t>2446211.437 </t>
  </si>
  <si>
    <t> 25.05.1985 22:29 </t>
  </si>
  <si>
    <t>BAVM 39 </t>
  </si>
  <si>
    <t>2446212.770 </t>
  </si>
  <si>
    <t> 27.05.1985 06:28 </t>
  </si>
  <si>
    <t> P.Atwood </t>
  </si>
  <si>
    <t>2446235.423 </t>
  </si>
  <si>
    <t> 18.06.1985 22:09 </t>
  </si>
  <si>
    <t> N.Stoikidis </t>
  </si>
  <si>
    <t> BBS 77 </t>
  </si>
  <si>
    <t>2446239.421 </t>
  </si>
  <si>
    <t> 22.06.1985 22:06 </t>
  </si>
  <si>
    <t>2446255.409 </t>
  </si>
  <si>
    <t> 08.07.1985 21:48 </t>
  </si>
  <si>
    <t> BBS 78 </t>
  </si>
  <si>
    <t>2446259.402 </t>
  </si>
  <si>
    <t> 12.07.1985 21:38 </t>
  </si>
  <si>
    <t>2446264.738 </t>
  </si>
  <si>
    <t> 18.07.1985 05:42 </t>
  </si>
  <si>
    <t>2446271.395 </t>
  </si>
  <si>
    <t> 24.07.1985 21:28 </t>
  </si>
  <si>
    <t>2446271.397 </t>
  </si>
  <si>
    <t> 24.07.1985 21:31 </t>
  </si>
  <si>
    <t>2446271.400 </t>
  </si>
  <si>
    <t> 24.07.1985 21:36 </t>
  </si>
  <si>
    <t>2446275.404 </t>
  </si>
  <si>
    <t> 28.07.1985 21:41 </t>
  </si>
  <si>
    <t>2446279.399 </t>
  </si>
  <si>
    <t> 01.08.1985 21:34 </t>
  </si>
  <si>
    <t>2446280.735 </t>
  </si>
  <si>
    <t> 03.08.1985 05:38 </t>
  </si>
  <si>
    <t>2446283.401 </t>
  </si>
  <si>
    <t> 05.08.1985 21:37 </t>
  </si>
  <si>
    <t>2446291.385 </t>
  </si>
  <si>
    <t> 13.08.1985 21:14 </t>
  </si>
  <si>
    <t>2446291.388 </t>
  </si>
  <si>
    <t> 13.08.1985 21:18 </t>
  </si>
  <si>
    <t> J.Kanalikova </t>
  </si>
  <si>
    <t>2446291.391 </t>
  </si>
  <si>
    <t> 13.08.1985 21:23 </t>
  </si>
  <si>
    <t> P.Hajek </t>
  </si>
  <si>
    <t>2446291.395 </t>
  </si>
  <si>
    <t> 13.08.1985 21:28 </t>
  </si>
  <si>
    <t> V.Babic </t>
  </si>
  <si>
    <t> P.Lutcha </t>
  </si>
  <si>
    <t>2446291.396 </t>
  </si>
  <si>
    <t> 13.08.1985 21:30 </t>
  </si>
  <si>
    <t>2446291.398 </t>
  </si>
  <si>
    <t> 13.08.1985 21:33 </t>
  </si>
  <si>
    <t>2446291.399 </t>
  </si>
  <si>
    <t> 13.08.1985 21:34 </t>
  </si>
  <si>
    <t> R.Pleskac </t>
  </si>
  <si>
    <t>2446291.400 </t>
  </si>
  <si>
    <t> 13.08.1985 21:36 </t>
  </si>
  <si>
    <t>2446291.404 </t>
  </si>
  <si>
    <t> 13.08.1985 21:41 </t>
  </si>
  <si>
    <t> 0.015 </t>
  </si>
  <si>
    <t> J.Ondovcin </t>
  </si>
  <si>
    <t>2446291.405 </t>
  </si>
  <si>
    <t> 13.08.1985 21:43 </t>
  </si>
  <si>
    <t> 0.016 </t>
  </si>
  <si>
    <t>2446296.721 </t>
  </si>
  <si>
    <t> 19.08.1985 05:18 </t>
  </si>
  <si>
    <t>2446299.372 </t>
  </si>
  <si>
    <t> 21.08.1985 20:55 </t>
  </si>
  <si>
    <t> D.Hanzl </t>
  </si>
  <si>
    <t> R.Stastny </t>
  </si>
  <si>
    <t>2446299.379 </t>
  </si>
  <si>
    <t> 21.08.1985 21:05 </t>
  </si>
  <si>
    <t>2446299.380 </t>
  </si>
  <si>
    <t> 21.08.1985 21:07 </t>
  </si>
  <si>
    <t>2446299.388 </t>
  </si>
  <si>
    <t> 21.08.1985 21:18 </t>
  </si>
  <si>
    <t> J.Safar </t>
  </si>
  <si>
    <t>2446319.367 </t>
  </si>
  <si>
    <t> 10.09.1985 20:48 </t>
  </si>
  <si>
    <t>2446319.375 </t>
  </si>
  <si>
    <t> 10.09.1985 21:00 </t>
  </si>
  <si>
    <t> VSSC 64.22 </t>
  </si>
  <si>
    <t>2446319.381 </t>
  </si>
  <si>
    <t> 10.09.1985 21:08 </t>
  </si>
  <si>
    <t> T.Cervinca </t>
  </si>
  <si>
    <t>2446320.711 </t>
  </si>
  <si>
    <t> 12.09.1985 05:03 </t>
  </si>
  <si>
    <t>2446327.375 </t>
  </si>
  <si>
    <t> 18.09.1985 21:00 </t>
  </si>
  <si>
    <t> R.Pliska </t>
  </si>
  <si>
    <t>2446328.701 </t>
  </si>
  <si>
    <t> 20.09.1985 04:49 </t>
  </si>
  <si>
    <t>2446331.374 </t>
  </si>
  <si>
    <t> 22.09.1985 20:58 </t>
  </si>
  <si>
    <t>2446348.689 </t>
  </si>
  <si>
    <t> 10.10.1985 04:32 </t>
  </si>
  <si>
    <t>2446351.346 </t>
  </si>
  <si>
    <t> 12.10.1985 20:18 </t>
  </si>
  <si>
    <t>2446403.316 </t>
  </si>
  <si>
    <t> 03.12.1985 19:35 </t>
  </si>
  <si>
    <t> BBS 79 </t>
  </si>
  <si>
    <t>2446407.320 </t>
  </si>
  <si>
    <t> 07.12.1985 19:40 </t>
  </si>
  <si>
    <t> I.Middlemist </t>
  </si>
  <si>
    <t>2446561.892 </t>
  </si>
  <si>
    <t> 11.05.1986 09:24 </t>
  </si>
  <si>
    <t>2446945.683 </t>
  </si>
  <si>
    <t> 30.05.1987 04:23 </t>
  </si>
  <si>
    <t>2446993.646 </t>
  </si>
  <si>
    <t> 17.07.1987 03:30 </t>
  </si>
  <si>
    <t>2447001.644 </t>
  </si>
  <si>
    <t> 25.07.1987 03:27 </t>
  </si>
  <si>
    <t>2447025.628 </t>
  </si>
  <si>
    <t> 18.08.1987 03:04 </t>
  </si>
  <si>
    <t>2447029.624 </t>
  </si>
  <si>
    <t> 22.08.1987 02:58 </t>
  </si>
  <si>
    <t>2447037.616 </t>
  </si>
  <si>
    <t> 30.08.1987 02:47 </t>
  </si>
  <si>
    <t>2447065.607 </t>
  </si>
  <si>
    <t> 27.09.1987 02:34 </t>
  </si>
  <si>
    <t>2447073.605 </t>
  </si>
  <si>
    <t> 05.10.1987 02:31 </t>
  </si>
  <si>
    <t>2447081.603 </t>
  </si>
  <si>
    <t> 13.10.1987 02:28 </t>
  </si>
  <si>
    <t>2447105.585 </t>
  </si>
  <si>
    <t> 06.11.1987 02:02 </t>
  </si>
  <si>
    <t>2447261.506 </t>
  </si>
  <si>
    <t> 10.04.1988 00:08 </t>
  </si>
  <si>
    <t> BBS 88 </t>
  </si>
  <si>
    <t>2447361.426 </t>
  </si>
  <si>
    <t> 18.07.1988 22:13 </t>
  </si>
  <si>
    <t> -0.012 </t>
  </si>
  <si>
    <t> BBS 89 </t>
  </si>
  <si>
    <t>2447365.441 </t>
  </si>
  <si>
    <t> 22.07.1988 22:35 </t>
  </si>
  <si>
    <t>2447369.438 </t>
  </si>
  <si>
    <t> 26.07.1988 22:30 </t>
  </si>
  <si>
    <t> J.Dusek </t>
  </si>
  <si>
    <t> BRNO 30 </t>
  </si>
  <si>
    <t>2447381.414 </t>
  </si>
  <si>
    <t> 07.08.1988 21:56 </t>
  </si>
  <si>
    <t>2447381.419 </t>
  </si>
  <si>
    <t> 07.08.1988 22:03 </t>
  </si>
  <si>
    <t> W.Kriebel </t>
  </si>
  <si>
    <t>BAVM 52 </t>
  </si>
  <si>
    <t>2447381.450 </t>
  </si>
  <si>
    <t> 07.08.1988 22:48 </t>
  </si>
  <si>
    <t> J.Tomcala </t>
  </si>
  <si>
    <t>2447385.426 </t>
  </si>
  <si>
    <t> 11.08.1988 22:13 </t>
  </si>
  <si>
    <t> G.Mavrofridis </t>
  </si>
  <si>
    <t>2447390.751 </t>
  </si>
  <si>
    <t> 17.08.1988 06:01 </t>
  </si>
  <si>
    <t>2447418.743 </t>
  </si>
  <si>
    <t> 14.09.1988 05:49 </t>
  </si>
  <si>
    <t>2447422.740 </t>
  </si>
  <si>
    <t> 18.09.1988 05:45 </t>
  </si>
  <si>
    <t>2447442.723 </t>
  </si>
  <si>
    <t> 08.10.1988 05:21 </t>
  </si>
  <si>
    <t>2447449.386 </t>
  </si>
  <si>
    <t> 14.10.1988 21:15 </t>
  </si>
  <si>
    <t>2447450.716 </t>
  </si>
  <si>
    <t> 16.10.1988 05:11 </t>
  </si>
  <si>
    <t>2447461.379 </t>
  </si>
  <si>
    <t> 26.10.1988 21:05 </t>
  </si>
  <si>
    <t>2447462.702 </t>
  </si>
  <si>
    <t> 28.10.1988 04:50 </t>
  </si>
  <si>
    <t> M.Smith </t>
  </si>
  <si>
    <t>2447469.361 </t>
  </si>
  <si>
    <t> 03.11.1988 20:39 </t>
  </si>
  <si>
    <t> W.Blendin </t>
  </si>
  <si>
    <t>2447473.369 </t>
  </si>
  <si>
    <t> 07.11.1988 20:51 </t>
  </si>
  <si>
    <t>2447694.587 </t>
  </si>
  <si>
    <t> 17.06.1989 02:05 </t>
  </si>
  <si>
    <t> BBS 92 </t>
  </si>
  <si>
    <t>2447782.524 </t>
  </si>
  <si>
    <t> 13.09.1989 00:34 </t>
  </si>
  <si>
    <t> V.Simon </t>
  </si>
  <si>
    <t>2448010.403 </t>
  </si>
  <si>
    <t> 28.04.1990 21:40 </t>
  </si>
  <si>
    <t> BBS 95 </t>
  </si>
  <si>
    <t>2448043.707 </t>
  </si>
  <si>
    <t> 01.06.1990 04:58 </t>
  </si>
  <si>
    <t>2448067.698 </t>
  </si>
  <si>
    <t> 25.06.1990 04:45 </t>
  </si>
  <si>
    <t>2448151.655 </t>
  </si>
  <si>
    <t> 17.09.1990 03:43 </t>
  </si>
  <si>
    <t>2448159.648 </t>
  </si>
  <si>
    <t> 25.09.1990 03:33 </t>
  </si>
  <si>
    <t>2448174.287 </t>
  </si>
  <si>
    <t> 09.10.1990 18:53 </t>
  </si>
  <si>
    <t> BBS 96 </t>
  </si>
  <si>
    <t>2448191.624 </t>
  </si>
  <si>
    <t> 27.10.1990 02:58 </t>
  </si>
  <si>
    <t>2448211.623 </t>
  </si>
  <si>
    <t> 16.11.1990 02:57 </t>
  </si>
  <si>
    <t>2448219.605 </t>
  </si>
  <si>
    <t> 24.11.1990 02:31 </t>
  </si>
  <si>
    <t>2448219.609 </t>
  </si>
  <si>
    <t> 24.11.1990 02:36 </t>
  </si>
  <si>
    <t>2448222.280 </t>
  </si>
  <si>
    <t> 26.11.1990 18:43 </t>
  </si>
  <si>
    <t> BBS 97 </t>
  </si>
  <si>
    <t>2448359.537 </t>
  </si>
  <si>
    <t> 13.04.1991 00:53 </t>
  </si>
  <si>
    <t> T.Marek </t>
  </si>
  <si>
    <t> BRNO 31 </t>
  </si>
  <si>
    <t>2448443.476 </t>
  </si>
  <si>
    <t> 05.07.1991 23:25 </t>
  </si>
  <si>
    <t> M.Dahm </t>
  </si>
  <si>
    <t>BAVM 60 </t>
  </si>
  <si>
    <t>2448447.480 </t>
  </si>
  <si>
    <t> 09.07.1991 23:31 </t>
  </si>
  <si>
    <t> BBS 98 </t>
  </si>
  <si>
    <t>2448467.460 </t>
  </si>
  <si>
    <t> 29.07.1991 23:02 </t>
  </si>
  <si>
    <t>2448475.462 </t>
  </si>
  <si>
    <t> 06.08.1991 23:05 </t>
  </si>
  <si>
    <t> P.Louzilova </t>
  </si>
  <si>
    <t>2448479.456 </t>
  </si>
  <si>
    <t> 10.08.1991 22:56 </t>
  </si>
  <si>
    <t>2448479.457 </t>
  </si>
  <si>
    <t> 10.08.1991 22:58 </t>
  </si>
  <si>
    <t> M.Vrastak </t>
  </si>
  <si>
    <t>2448479.463 </t>
  </si>
  <si>
    <t> 10.08.1991 23:06 </t>
  </si>
  <si>
    <t> L.Lubena </t>
  </si>
  <si>
    <t>2448480.795 </t>
  </si>
  <si>
    <t> 12.08.1991 07:04 </t>
  </si>
  <si>
    <t> AOEB 4 </t>
  </si>
  <si>
    <t>2448495.447 </t>
  </si>
  <si>
    <t> 26.08.1991 22:43 </t>
  </si>
  <si>
    <t>2448499.445 </t>
  </si>
  <si>
    <t> 30.08.1991 22:40 </t>
  </si>
  <si>
    <t> M.Rottenborn </t>
  </si>
  <si>
    <t>2448539.4249 </t>
  </si>
  <si>
    <t> 09.10.1991 22:11 </t>
  </si>
  <si>
    <t> 0.0000 </t>
  </si>
  <si>
    <t> M.Wolf </t>
  </si>
  <si>
    <t> BBS 99 </t>
  </si>
  <si>
    <t>2448569.502 </t>
  </si>
  <si>
    <t> 09.11.1991 00:02 </t>
  </si>
  <si>
    <t> 0.094 </t>
  </si>
  <si>
    <t>2448619.365 </t>
  </si>
  <si>
    <t> 28.12.1991 20:45 </t>
  </si>
  <si>
    <t> -0.014 </t>
  </si>
  <si>
    <t>2448688.674 </t>
  </si>
  <si>
    <t> 07.03.1992 04:10 </t>
  </si>
  <si>
    <t> BBS 100 </t>
  </si>
  <si>
    <t>2448820.594 </t>
  </si>
  <si>
    <t> 17.07.1992 02:15 </t>
  </si>
  <si>
    <t> BBS 101 </t>
  </si>
  <si>
    <t>2449089.775 </t>
  </si>
  <si>
    <t> 12.04.1993 06:36 </t>
  </si>
  <si>
    <t>2449092.429 </t>
  </si>
  <si>
    <t> 14.04.1993 22:17 </t>
  </si>
  <si>
    <t> BBS 104 </t>
  </si>
  <si>
    <t>2449133.751 </t>
  </si>
  <si>
    <t> 26.05.1993 06:01 </t>
  </si>
  <si>
    <t>2449197.712 </t>
  </si>
  <si>
    <t> 29.07.1993 05:05 </t>
  </si>
  <si>
    <t>2449213.705 </t>
  </si>
  <si>
    <t> 14.08.1993 04:55 </t>
  </si>
  <si>
    <t>2449232.358 </t>
  </si>
  <si>
    <t> 01.09.1993 20:35 </t>
  </si>
  <si>
    <t> BBS 105 </t>
  </si>
  <si>
    <t>2449241.690 </t>
  </si>
  <si>
    <t> 11.09.1993 04:33 </t>
  </si>
  <si>
    <t>2449241.693 </t>
  </si>
  <si>
    <t> 11.09.1993 04:37 </t>
  </si>
  <si>
    <t>2449250.341 </t>
  </si>
  <si>
    <t> 19.09.1993 20:11 </t>
  </si>
  <si>
    <t>B</t>
  </si>
  <si>
    <t>2449316.306 </t>
  </si>
  <si>
    <t> 24.11.1993 19:20 </t>
  </si>
  <si>
    <t>2449441.563 </t>
  </si>
  <si>
    <t> 30.03.1994 01:30 </t>
  </si>
  <si>
    <t> BBS 106 </t>
  </si>
  <si>
    <t>2449641.456 </t>
  </si>
  <si>
    <t> 15.10.1994 22:56 </t>
  </si>
  <si>
    <t> BBS 108 </t>
  </si>
  <si>
    <t>2449894.649 </t>
  </si>
  <si>
    <t> 26.06.1995 03:34 </t>
  </si>
  <si>
    <t>C </t>
  </si>
  <si>
    <t> S.Cook </t>
  </si>
  <si>
    <t>2449918.632 </t>
  </si>
  <si>
    <t> 20.07.1995 03:10 </t>
  </si>
  <si>
    <t>2449926.626 </t>
  </si>
  <si>
    <t> 28.07.1995 03:01 </t>
  </si>
  <si>
    <t>2449954.600 </t>
  </si>
  <si>
    <t> 25.08.1995 02:24 </t>
  </si>
  <si>
    <t>2449970.598 </t>
  </si>
  <si>
    <t> 10.09.1995 02:21 </t>
  </si>
  <si>
    <t> R.Hays </t>
  </si>
  <si>
    <t>2449978.592 </t>
  </si>
  <si>
    <t> 18.09.1995 02:12 </t>
  </si>
  <si>
    <t>2449978.597 </t>
  </si>
  <si>
    <t> 18.09.1995 02:19 </t>
  </si>
  <si>
    <t>2450006.575 </t>
  </si>
  <si>
    <t> 16.10.1995 01:48 </t>
  </si>
  <si>
    <t>2450026.566 </t>
  </si>
  <si>
    <t> 05.11.1995 01:35 </t>
  </si>
  <si>
    <t>2450046.555 </t>
  </si>
  <si>
    <t> 25.11.1995 01:19 </t>
  </si>
  <si>
    <t>2450050.554 </t>
  </si>
  <si>
    <t> 29.11.1995 01:17 </t>
  </si>
  <si>
    <t>2450054.554 </t>
  </si>
  <si>
    <t> 03.12.1995 01:17 </t>
  </si>
  <si>
    <t>2450222.4616 </t>
  </si>
  <si>
    <t> 18.05.1996 23:04 </t>
  </si>
  <si>
    <t> 0.0082 </t>
  </si>
  <si>
    <t> R.Polloczek </t>
  </si>
  <si>
    <t> BRNO 32 </t>
  </si>
  <si>
    <t>2450234.455 </t>
  </si>
  <si>
    <t> 30.05.1996 22:55 </t>
  </si>
  <si>
    <t> BBS 112 </t>
  </si>
  <si>
    <t>2450242.4567 </t>
  </si>
  <si>
    <t> 07.06.1996 22:57 </t>
  </si>
  <si>
    <t> 0.0148 </t>
  </si>
  <si>
    <t> M.Vetrovcova </t>
  </si>
  <si>
    <t>2450282.424 </t>
  </si>
  <si>
    <t> 17.07.1996 22:10 </t>
  </si>
  <si>
    <t>2450287.745 </t>
  </si>
  <si>
    <t> 23.07.1996 05:52 </t>
  </si>
  <si>
    <t>2450290.414 </t>
  </si>
  <si>
    <t> 25.07.1996 21:56 </t>
  </si>
  <si>
    <t>2450314.397 </t>
  </si>
  <si>
    <t> 18.08.1996 21:31 </t>
  </si>
  <si>
    <t> BBS 114 </t>
  </si>
  <si>
    <t>2450314.4051 </t>
  </si>
  <si>
    <t> 18.08.1996 21:43 </t>
  </si>
  <si>
    <t> 0.0048 </t>
  </si>
  <si>
    <t>2450327.728 </t>
  </si>
  <si>
    <t> 01.09.1996 05:28 </t>
  </si>
  <si>
    <t>2450334.394 </t>
  </si>
  <si>
    <t> 07.09.1996 21:27 </t>
  </si>
  <si>
    <t> BBS 113 </t>
  </si>
  <si>
    <t>2450334.400 </t>
  </si>
  <si>
    <t> 07.09.1996 21:36 </t>
  </si>
  <si>
    <t>2450339.721 </t>
  </si>
  <si>
    <t> 13.09.1996 05:18 </t>
  </si>
  <si>
    <t>2450363.709 </t>
  </si>
  <si>
    <t> 07.10.1996 05:00 </t>
  </si>
  <si>
    <t>2450466.298 </t>
  </si>
  <si>
    <t> 17.01.1997 19:09 </t>
  </si>
  <si>
    <t>2450571.586 </t>
  </si>
  <si>
    <t> 03.05.1997 02:03 </t>
  </si>
  <si>
    <t> BBS 115 </t>
  </si>
  <si>
    <t>2450948.703 </t>
  </si>
  <si>
    <t> 15.05.1998 04:52 </t>
  </si>
  <si>
    <t> AOEB 5 </t>
  </si>
  <si>
    <t>2450984.679 </t>
  </si>
  <si>
    <t> 20.06.1998 04:17 </t>
  </si>
  <si>
    <t> S.Dvorak </t>
  </si>
  <si>
    <t>2450984.683 </t>
  </si>
  <si>
    <t> 20.06.1998 04:23 </t>
  </si>
  <si>
    <t>2450988.683 </t>
  </si>
  <si>
    <t> 24.06.1998 04:23 </t>
  </si>
  <si>
    <t>2450992.680 </t>
  </si>
  <si>
    <t> 28.06.1998 04:19 </t>
  </si>
  <si>
    <t>2451004.665 </t>
  </si>
  <si>
    <t> 10.07.1998 03:57 </t>
  </si>
  <si>
    <t> R.Berg </t>
  </si>
  <si>
    <t>2451040.654 </t>
  </si>
  <si>
    <t> 15.08.1998 03:41 </t>
  </si>
  <si>
    <t>2451044.643 </t>
  </si>
  <si>
    <t> 19.08.1998 03:25 </t>
  </si>
  <si>
    <t>2451044.644 </t>
  </si>
  <si>
    <t> 19.08.1998 03:27 </t>
  </si>
  <si>
    <t>2451048.649 </t>
  </si>
  <si>
    <t> 23.08.1998 03:34 </t>
  </si>
  <si>
    <t>2451056.646 </t>
  </si>
  <si>
    <t> 31.08.1998 03:30 </t>
  </si>
  <si>
    <t>2451076.627 </t>
  </si>
  <si>
    <t> 20.09.1998 03:02 </t>
  </si>
  <si>
    <t>2451076.632 </t>
  </si>
  <si>
    <t> 20.09.1998 03:10 </t>
  </si>
  <si>
    <t>2451080.618 </t>
  </si>
  <si>
    <t> 24.09.1998 02:49 </t>
  </si>
  <si>
    <t>2451084.620 </t>
  </si>
  <si>
    <t> 28.09.1998 02:52 </t>
  </si>
  <si>
    <t>2451088.618 </t>
  </si>
  <si>
    <t> 02.10.1998 02:49 </t>
  </si>
  <si>
    <t>2451088.624 </t>
  </si>
  <si>
    <t> 02.10.1998 02:58 </t>
  </si>
  <si>
    <t>2451108.611 </t>
  </si>
  <si>
    <t> 22.10.1998 02:39 </t>
  </si>
  <si>
    <t>2451123.270 </t>
  </si>
  <si>
    <t> 05.11.1998 18:28 </t>
  </si>
  <si>
    <t> BBS 119 </t>
  </si>
  <si>
    <t>2451140.581 </t>
  </si>
  <si>
    <t> 23.11.1998 01:56 </t>
  </si>
  <si>
    <t>2451253.857 </t>
  </si>
  <si>
    <t> 16.03.1999 08:34 </t>
  </si>
  <si>
    <t>2451309.8253 </t>
  </si>
  <si>
    <t> 11.05.1999 07:48 </t>
  </si>
  <si>
    <t> -0.0004 </t>
  </si>
  <si>
    <t> R.H.Nelson </t>
  </si>
  <si>
    <t>IBVS 4840 </t>
  </si>
  <si>
    <t>2451397.775 </t>
  </si>
  <si>
    <t> 07.08.1999 06:36 </t>
  </si>
  <si>
    <t> AOEB 8 </t>
  </si>
  <si>
    <t>2451404.441 </t>
  </si>
  <si>
    <t> 13.08.1999 22:35 </t>
  </si>
  <si>
    <t> R.Meyer </t>
  </si>
  <si>
    <t>BAVM 131 </t>
  </si>
  <si>
    <t>2451429.758 </t>
  </si>
  <si>
    <t> 08.09.1999 06:11 </t>
  </si>
  <si>
    <t>2451432.412 </t>
  </si>
  <si>
    <t> 10.09.1999 21:53 </t>
  </si>
  <si>
    <t>2451432.415 </t>
  </si>
  <si>
    <t> 10.09.1999 21:57 </t>
  </si>
  <si>
    <t>2451433.752 </t>
  </si>
  <si>
    <t> 12.09.1999 06:02 </t>
  </si>
  <si>
    <t>2451436.419 </t>
  </si>
  <si>
    <t> 14.09.1999 22:03 </t>
  </si>
  <si>
    <t>2451437.752 </t>
  </si>
  <si>
    <t> 16.09.1999 06:02 </t>
  </si>
  <si>
    <t>2451443.7542 </t>
  </si>
  <si>
    <t> 22.09.1999 06:06 </t>
  </si>
  <si>
    <t> 0.0058 </t>
  </si>
  <si>
    <t>2451468.397 </t>
  </si>
  <si>
    <t> 16.10.1999 21:31 </t>
  </si>
  <si>
    <t> M.Schabacher </t>
  </si>
  <si>
    <t>2451468.4016 </t>
  </si>
  <si>
    <t> 16.10.1999 21:38 </t>
  </si>
  <si>
    <t> 0.0007 </t>
  </si>
  <si>
    <t>o</t>
  </si>
  <si>
    <t> G.Maintz </t>
  </si>
  <si>
    <t>BAVM 132 </t>
  </si>
  <si>
    <t>2451496.390 </t>
  </si>
  <si>
    <t> 13.11.1999 21:21 </t>
  </si>
  <si>
    <t> BBS 121 </t>
  </si>
  <si>
    <t>2451601.645 </t>
  </si>
  <si>
    <t> 27.02.2000 03:28 </t>
  </si>
  <si>
    <t> BBS 122 </t>
  </si>
  <si>
    <t>2451677.605 </t>
  </si>
  <si>
    <t> 13.05.2000 02:31 </t>
  </si>
  <si>
    <t> BBS 123 </t>
  </si>
  <si>
    <t>2452029.413 </t>
  </si>
  <si>
    <t> 29.04.2001 21:54 </t>
  </si>
  <si>
    <t> BBS 125 </t>
  </si>
  <si>
    <t>2452042.740 </t>
  </si>
  <si>
    <t> 13.05.2001 05:45 </t>
  </si>
  <si>
    <t>2452053.387 </t>
  </si>
  <si>
    <t> 23.05.2001 21:17 </t>
  </si>
  <si>
    <t>BAVM 143 </t>
  </si>
  <si>
    <t>2452070.720 </t>
  </si>
  <si>
    <t> 10.06.2001 05:16 </t>
  </si>
  <si>
    <t>2452086.715 </t>
  </si>
  <si>
    <t> 26.06.2001 05:09 </t>
  </si>
  <si>
    <t>2452118.688 </t>
  </si>
  <si>
    <t> 28.07.2001 04:30 </t>
  </si>
  <si>
    <t> C.Stephan </t>
  </si>
  <si>
    <t>2452163.995 </t>
  </si>
  <si>
    <t> 11.09.2001 11:52 </t>
  </si>
  <si>
    <t> Hirosawa </t>
  </si>
  <si>
    <t>VSB 39 </t>
  </si>
  <si>
    <t>2452181.313 </t>
  </si>
  <si>
    <t> 28.09.2001 19:30 </t>
  </si>
  <si>
    <t> BBS 126 </t>
  </si>
  <si>
    <t>2452182.656 </t>
  </si>
  <si>
    <t> 30.09.2001 03:44 </t>
  </si>
  <si>
    <t>2452210.646 </t>
  </si>
  <si>
    <t> 28.10.2001 03:30 </t>
  </si>
  <si>
    <t>2452217.306 </t>
  </si>
  <si>
    <t> 03.11.2001 19:20 </t>
  </si>
  <si>
    <t>BAVM 154 </t>
  </si>
  <si>
    <t>2452226.627 </t>
  </si>
  <si>
    <t> 13.11.2001 03:02 </t>
  </si>
  <si>
    <t>2452226.629 </t>
  </si>
  <si>
    <t> 13.11.2001 03:05 </t>
  </si>
  <si>
    <t>2452230.629 </t>
  </si>
  <si>
    <t> 17.11.2001 03:05 </t>
  </si>
  <si>
    <t>2452386.544 </t>
  </si>
  <si>
    <t> 22.04.2002 01:03 </t>
  </si>
  <si>
    <t> BBS 128 </t>
  </si>
  <si>
    <t>2452412.52130 </t>
  </si>
  <si>
    <t> 18.05.2002 00:30 </t>
  </si>
  <si>
    <t> -0.00128 </t>
  </si>
  <si>
    <t> P.Hájek </t>
  </si>
  <si>
    <t>OEJV 0074 </t>
  </si>
  <si>
    <t>2452442.5056 </t>
  </si>
  <si>
    <t> 17.06.2002 00:08 </t>
  </si>
  <si>
    <t>BAVM 158 </t>
  </si>
  <si>
    <t>2452530.460 </t>
  </si>
  <si>
    <t> 12.09.2002 23:02 </t>
  </si>
  <si>
    <t>BAVM 157 </t>
  </si>
  <si>
    <t>2452687.690 </t>
  </si>
  <si>
    <t> 17.02.2003 04:33 </t>
  </si>
  <si>
    <t> BBS 129 </t>
  </si>
  <si>
    <t>2452855.600 </t>
  </si>
  <si>
    <t> 04.08.2003 02:24 </t>
  </si>
  <si>
    <t> BBS 130 </t>
  </si>
  <si>
    <t>2452883.580 </t>
  </si>
  <si>
    <t> 01.09.2003 01:55 </t>
  </si>
  <si>
    <t> AOEB 11 </t>
  </si>
  <si>
    <t>2452899.5754 </t>
  </si>
  <si>
    <t> 17.09.2003 01:48 </t>
  </si>
  <si>
    <t> 0.0006 </t>
  </si>
  <si>
    <t>ns</t>
  </si>
  <si>
    <t>2452931.5563 </t>
  </si>
  <si>
    <t> 19.10.2003 01:21 </t>
  </si>
  <si>
    <t> -0.0000 </t>
  </si>
  <si>
    <t> B.Manske </t>
  </si>
  <si>
    <t>2452975.533 </t>
  </si>
  <si>
    <t> 02.12.2003 00:47 </t>
  </si>
  <si>
    <t>2453151.4293 </t>
  </si>
  <si>
    <t> 25.05.2004 22:18 </t>
  </si>
  <si>
    <t>BAVM 172 </t>
  </si>
  <si>
    <t>2453187.412 </t>
  </si>
  <si>
    <t> 30.06.2004 21:53 </t>
  </si>
  <si>
    <t>OEJV 0003 </t>
  </si>
  <si>
    <t>2453251.358 </t>
  </si>
  <si>
    <t> 02.09.2004 20:35 </t>
  </si>
  <si>
    <t> G.-U.Flechsig </t>
  </si>
  <si>
    <t>BAVM 174 </t>
  </si>
  <si>
    <t>2453251.362 </t>
  </si>
  <si>
    <t> 02.09.2004 20:41 </t>
  </si>
  <si>
    <t>2453251.376 </t>
  </si>
  <si>
    <t> 02.09.2004 21:01 </t>
  </si>
  <si>
    <t> R.Obertrifter </t>
  </si>
  <si>
    <t>BAVM 202 </t>
  </si>
  <si>
    <t>2453259.3679 </t>
  </si>
  <si>
    <t> 10.09.2004 20:49 </t>
  </si>
  <si>
    <t> F.Walter </t>
  </si>
  <si>
    <t>BAVM 173 </t>
  </si>
  <si>
    <t>2453264.695 </t>
  </si>
  <si>
    <t> 16.09.2004 04:40 </t>
  </si>
  <si>
    <t>2453284.685 </t>
  </si>
  <si>
    <t> 06.10.2004 04:26 </t>
  </si>
  <si>
    <t>2453288.6835 </t>
  </si>
  <si>
    <t> 10.10.2004 04:24 </t>
  </si>
  <si>
    <t>2453288.684 </t>
  </si>
  <si>
    <t>2453291.3492 </t>
  </si>
  <si>
    <t> 12.10.2004 20:22 </t>
  </si>
  <si>
    <t> U.Schmidt </t>
  </si>
  <si>
    <t>2453301.337 </t>
  </si>
  <si>
    <t> 22.10.2004 20:05 </t>
  </si>
  <si>
    <t>2453301.356 </t>
  </si>
  <si>
    <t> 22.10.2004 20:32 </t>
  </si>
  <si>
    <t> M.Machon </t>
  </si>
  <si>
    <t>2453340.652 </t>
  </si>
  <si>
    <t> 01.12.2004 03:38 </t>
  </si>
  <si>
    <t>2453459.2526 </t>
  </si>
  <si>
    <t> 29.03.2005 18:03 </t>
  </si>
  <si>
    <t> 0.0009 </t>
  </si>
  <si>
    <t> Nakajima </t>
  </si>
  <si>
    <t>VSB 44 </t>
  </si>
  <si>
    <t>2453495.2315 </t>
  </si>
  <si>
    <t> 04.05.2005 17:33 </t>
  </si>
  <si>
    <t> 0.0005 </t>
  </si>
  <si>
    <t> C.-H.Kim et al. </t>
  </si>
  <si>
    <t>IBVS 5694 </t>
  </si>
  <si>
    <t>2453499.2292 </t>
  </si>
  <si>
    <t> 08.05.2005 17:30 </t>
  </si>
  <si>
    <t>2453525.8806 </t>
  </si>
  <si>
    <t> 04.06.2005 09:08 </t>
  </si>
  <si>
    <t>R</t>
  </si>
  <si>
    <t> J.M.Cook et al. </t>
  </si>
  <si>
    <t>IBVS 5636 </t>
  </si>
  <si>
    <t>2453527.2132 </t>
  </si>
  <si>
    <t> 05.06.2005 17:07 </t>
  </si>
  <si>
    <t> Maehara </t>
  </si>
  <si>
    <t>2453529.8795 </t>
  </si>
  <si>
    <t> 08.06.2005 09:06 </t>
  </si>
  <si>
    <t> 0.0019 </t>
  </si>
  <si>
    <t>2453589.8430 </t>
  </si>
  <si>
    <t> 07.08.2005 08:13 </t>
  </si>
  <si>
    <t>2453616.498 </t>
  </si>
  <si>
    <t> 02.09.2005 23:57 </t>
  </si>
  <si>
    <t>2454022.915 </t>
  </si>
  <si>
    <t> 14.10.2006 09:57 </t>
  </si>
  <si>
    <t> K.Nagai et al. </t>
  </si>
  <si>
    <t>VSB 45 </t>
  </si>
  <si>
    <t>2454061.567 </t>
  </si>
  <si>
    <t> 22.11.2006 01:36 </t>
  </si>
  <si>
    <t> AOEB 12 </t>
  </si>
  <si>
    <t>2454230.8067 </t>
  </si>
  <si>
    <t> 10.05.2007 07:21 </t>
  </si>
  <si>
    <t> J.Bialozynski </t>
  </si>
  <si>
    <t>2454297.4348 </t>
  </si>
  <si>
    <t> 15.07.2007 22:26 </t>
  </si>
  <si>
    <t> 0.0002 </t>
  </si>
  <si>
    <t>BAVM 186 </t>
  </si>
  <si>
    <t>2454465.3367 </t>
  </si>
  <si>
    <t> 30.12.2007 20:04 </t>
  </si>
  <si>
    <t> -0.0010 </t>
  </si>
  <si>
    <t> S.Bakan </t>
  </si>
  <si>
    <t>BAVM 203 </t>
  </si>
  <si>
    <t>2454698.5372 </t>
  </si>
  <si>
    <t> 20.08.2008 00:53 </t>
  </si>
  <si>
    <t>OEJV 0094 </t>
  </si>
  <si>
    <t>2454698.5374 </t>
  </si>
  <si>
    <t> 0.0010 </t>
  </si>
  <si>
    <t>2454698.5380 </t>
  </si>
  <si>
    <t> 20.08.2008 00:54 </t>
  </si>
  <si>
    <t> 0.0016 </t>
  </si>
  <si>
    <t>2454712.5173 </t>
  </si>
  <si>
    <t> 03.09.2008 00:24 </t>
  </si>
  <si>
    <t> -0.0110 </t>
  </si>
  <si>
    <t>2454712.5259 </t>
  </si>
  <si>
    <t> 03.09.2008 00:37 </t>
  </si>
  <si>
    <t> -0.0024 </t>
  </si>
  <si>
    <t>2454712.5264 </t>
  </si>
  <si>
    <t> 03.09.2008 00:38 </t>
  </si>
  <si>
    <t> -0.0019 </t>
  </si>
  <si>
    <t>2454987.7031 </t>
  </si>
  <si>
    <t> 05.06.2009 04:52 </t>
  </si>
  <si>
    <t> JAAVSO 38;85 </t>
  </si>
  <si>
    <t>2455074.3206 </t>
  </si>
  <si>
    <t> 30.08.2009 19:41 </t>
  </si>
  <si>
    <t> N.Erkan et al. </t>
  </si>
  <si>
    <t>IBVS 5924 </t>
  </si>
  <si>
    <t>2455087.6453 </t>
  </si>
  <si>
    <t> 13.09.2009 03:29 </t>
  </si>
  <si>
    <t> JAAVSO 38;120 </t>
  </si>
  <si>
    <t>2455304.8539 </t>
  </si>
  <si>
    <t> 18.04.2010 08:29 </t>
  </si>
  <si>
    <t> JAAVSO 39;94 </t>
  </si>
  <si>
    <t>2455479.4205 </t>
  </si>
  <si>
    <t> 09.10.2010 22:05 </t>
  </si>
  <si>
    <t> 0.0015 </t>
  </si>
  <si>
    <t> L.Pagel </t>
  </si>
  <si>
    <t>BAVM 215 </t>
  </si>
  <si>
    <t>2455487.4156 </t>
  </si>
  <si>
    <t> 17.10.2010 21:58 </t>
  </si>
  <si>
    <t> 0.0012 </t>
  </si>
  <si>
    <t>2456193.6742 </t>
  </si>
  <si>
    <t> 23.09.2012 04:10 </t>
  </si>
  <si>
    <t> JAAVSO 41;122 </t>
  </si>
  <si>
    <t>2456489.5030 </t>
  </si>
  <si>
    <t> 16.07.2013 00:04 </t>
  </si>
  <si>
    <t> 0.0004 </t>
  </si>
  <si>
    <t>-I</t>
  </si>
  <si>
    <t> F.Agerer </t>
  </si>
  <si>
    <t>BAVM 232 </t>
  </si>
  <si>
    <t>2456499.5065 </t>
  </si>
  <si>
    <t> 26.07.2013 00:09 </t>
  </si>
  <si>
    <t>11226.5</t>
  </si>
  <si>
    <t> 0.0097 </t>
  </si>
  <si>
    <t>BAVM 234 </t>
  </si>
  <si>
    <t>2456966.5620 </t>
  </si>
  <si>
    <t> 05.11.2014 01:29 </t>
  </si>
  <si>
    <t>11577</t>
  </si>
  <si>
    <t> 0.0014 </t>
  </si>
  <si>
    <t> JAAVSO 43-1 </t>
  </si>
  <si>
    <t>2457158.4492 </t>
  </si>
  <si>
    <t> 15.05.2015 22:46 </t>
  </si>
  <si>
    <t>11721</t>
  </si>
  <si>
    <t> -0.0006 </t>
  </si>
  <si>
    <t>BAVM 241 (=IBVS 6157) </t>
  </si>
  <si>
    <t>s5</t>
  </si>
  <si>
    <t>s6</t>
  </si>
  <si>
    <t>s7</t>
  </si>
  <si>
    <t>BAD?</t>
  </si>
  <si>
    <t>JAVSO 43, 77</t>
  </si>
  <si>
    <t>JAVSO..43..238</t>
  </si>
  <si>
    <t>JAVSO..44..164</t>
  </si>
  <si>
    <t>JAVSO..45..215</t>
  </si>
  <si>
    <t>IBVS 6230</t>
  </si>
  <si>
    <t>JAVSO..46…79 (2018)</t>
  </si>
  <si>
    <t>JAVSO..46..184</t>
  </si>
  <si>
    <t>JAVSO..47..263</t>
  </si>
  <si>
    <t>JAVSO..48…87</t>
  </si>
  <si>
    <t>JAVSO..48..256</t>
  </si>
  <si>
    <t>OEJV 0211</t>
  </si>
  <si>
    <t>VSB 069</t>
  </si>
  <si>
    <t># of records</t>
  </si>
  <si>
    <t>JAVSO 49, 256</t>
  </si>
  <si>
    <t>JAVSO 49, 108</t>
  </si>
  <si>
    <t>JBAV, 55</t>
  </si>
  <si>
    <t>JBAV, 60</t>
  </si>
  <si>
    <t>JAAVSO, 50, 255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</si>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</sst>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98"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5" xfId="0" applyBorder="1">
      <alignment vertical="top"/>
    </xf>
    <xf numFmtId="0" fontId="0" fillId="0" borderId="5" xfId="0" applyBorder="1" applyAlignment="1">
      <alignment horizontal="center"/>
    </xf>
    <xf numFmtId="0" fontId="0" fillId="0" borderId="11" xfId="0" applyBorder="1">
      <alignment vertical="top"/>
    </xf>
    <xf numFmtId="0" fontId="0" fillId="0" borderId="12" xfId="0" applyBorder="1" applyAlignment="1">
      <alignment horizontal="center"/>
    </xf>
    <xf numFmtId="0" fontId="9" fillId="0" borderId="5" xfId="0" applyFont="1" applyBorder="1" applyAlignment="1">
      <alignment vertical="center"/>
    </xf>
    <xf numFmtId="0" fontId="0" fillId="0" borderId="9" xfId="0" applyBorder="1" applyAlignment="1">
      <alignment horizontal="righ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5" fillId="0" borderId="0" xfId="0" applyFont="1">
      <alignment vertical="top"/>
    </xf>
    <xf numFmtId="0" fontId="15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 applyAlignment="1"/>
    <xf numFmtId="22" fontId="10" fillId="0" borderId="0" xfId="0" applyNumberFormat="1" applyFont="1">
      <alignment vertical="top"/>
    </xf>
    <xf numFmtId="0" fontId="10" fillId="0" borderId="0" xfId="0" applyFont="1" applyAlignment="1">
      <alignment horizontal="right"/>
    </xf>
    <xf numFmtId="0" fontId="10" fillId="0" borderId="0" xfId="0" applyFo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0" fillId="0" borderId="0" xfId="0" applyAlignment="1">
      <alignment horizontal="center"/>
    </xf>
    <xf numFmtId="0" fontId="0" fillId="0" borderId="0" xfId="0" quotePrefix="1">
      <alignment vertical="top"/>
    </xf>
    <xf numFmtId="0" fontId="5" fillId="24" borderId="19" xfId="0" applyFont="1" applyFill="1" applyBorder="1" applyAlignment="1">
      <alignment horizontal="left" vertical="top" wrapText="1" inden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right" vertical="top" wrapText="1"/>
    </xf>
    <xf numFmtId="0" fontId="18" fillId="24" borderId="19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42" applyFont="1" applyAlignment="1">
      <alignment wrapText="1"/>
    </xf>
    <xf numFmtId="0" fontId="37" fillId="0" borderId="0" xfId="42" applyFont="1" applyAlignment="1">
      <alignment horizontal="center" wrapText="1"/>
    </xf>
    <xf numFmtId="0" fontId="37" fillId="0" borderId="0" xfId="42" applyFont="1" applyAlignment="1">
      <alignment horizontal="left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42" applyFont="1" applyAlignment="1">
      <alignment horizontal="left" vertical="center"/>
    </xf>
    <xf numFmtId="0" fontId="38" fillId="0" borderId="0" xfId="42" applyFont="1" applyAlignment="1">
      <alignment horizontal="center" vertical="center"/>
    </xf>
    <xf numFmtId="0" fontId="38" fillId="0" borderId="0" xfId="42" applyFont="1" applyAlignment="1">
      <alignment horizontal="left"/>
    </xf>
    <xf numFmtId="0" fontId="38" fillId="0" borderId="0" xfId="42" applyFont="1" applyAlignment="1">
      <alignment horizontal="left" vertical="center" wrapText="1"/>
    </xf>
    <xf numFmtId="0" fontId="38" fillId="0" borderId="0" xfId="42" applyFont="1" applyAlignment="1">
      <alignment horizontal="center" vertical="center" wrapText="1"/>
    </xf>
    <xf numFmtId="0" fontId="38" fillId="0" borderId="0" xfId="42" applyFont="1" applyAlignment="1">
      <alignment horizontal="left" wrapText="1"/>
    </xf>
    <xf numFmtId="0" fontId="38" fillId="0" borderId="0" xfId="42" applyFont="1" applyAlignment="1">
      <alignment horizontal="center"/>
    </xf>
    <xf numFmtId="0" fontId="39" fillId="0" borderId="0" xfId="42" applyFont="1" applyAlignment="1">
      <alignment horizontal="left"/>
    </xf>
    <xf numFmtId="0" fontId="10" fillId="0" borderId="0" xfId="42" applyFont="1" applyAlignment="1">
      <alignment horizontal="left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left" wrapText="1"/>
    </xf>
    <xf numFmtId="0" fontId="39" fillId="0" borderId="0" xfId="0" applyFont="1">
      <alignment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42" applyFont="1"/>
    <xf numFmtId="0" fontId="39" fillId="0" borderId="0" xfId="42" applyFont="1" applyAlignment="1">
      <alignment horizontal="center"/>
    </xf>
    <xf numFmtId="0" fontId="39" fillId="0" borderId="0" xfId="0" applyFont="1" applyAlignment="1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 horizontal="left" vertical="center" wrapText="1"/>
    </xf>
    <xf numFmtId="165" fontId="40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BR Cyg - O-C Diagr.</a:t>
            </a:r>
          </a:p>
        </c:rich>
      </c:tx>
      <c:layout>
        <c:manualLayout>
          <c:xMode val="edge"/>
          <c:yMode val="edge"/>
          <c:x val="0.40101522842639592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751269035533"/>
          <c:y val="0.1458966565349544"/>
          <c:w val="0.84137055837563457"/>
          <c:h val="0.63221884498480241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Active!$H$21:$H$891</c:f>
              <c:numCache>
                <c:formatCode>General</c:formatCode>
                <c:ptCount val="871"/>
                <c:pt idx="83">
                  <c:v>-7.1439999737776816E-4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0B-46E4-8092-DDFEE0E1800E}"/>
            </c:ext>
          </c:extLst>
        </c:ser>
        <c:ser>
          <c:idx val="7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Active!$I$21:$I$891</c:f>
              <c:numCache>
                <c:formatCode>General</c:formatCode>
                <c:ptCount val="871"/>
                <c:pt idx="0">
                  <c:v>1.2224800000694813E-2</c:v>
                </c:pt>
                <c:pt idx="1">
                  <c:v>1.2147449997428339E-2</c:v>
                </c:pt>
                <c:pt idx="2">
                  <c:v>2.7625500006251968E-3</c:v>
                </c:pt>
                <c:pt idx="3">
                  <c:v>1.291539999874658E-2</c:v>
                </c:pt>
                <c:pt idx="4">
                  <c:v>1.0528650000196649E-2</c:v>
                </c:pt>
                <c:pt idx="5">
                  <c:v>6.8060999983572401E-3</c:v>
                </c:pt>
                <c:pt idx="6">
                  <c:v>5.7287500021629967E-3</c:v>
                </c:pt>
                <c:pt idx="7">
                  <c:v>2.8816000012739096E-3</c:v>
                </c:pt>
                <c:pt idx="8">
                  <c:v>7.4967000000469852E-3</c:v>
                </c:pt>
                <c:pt idx="9">
                  <c:v>6.8024000029254239E-3</c:v>
                </c:pt>
                <c:pt idx="10">
                  <c:v>5.9552500024437904E-3</c:v>
                </c:pt>
                <c:pt idx="11">
                  <c:v>1.0570350001216866E-2</c:v>
                </c:pt>
                <c:pt idx="12">
                  <c:v>3.493000000162283E-3</c:v>
                </c:pt>
                <c:pt idx="13">
                  <c:v>8.8005500001600012E-3</c:v>
                </c:pt>
                <c:pt idx="14">
                  <c:v>2.1081000013509765E-3</c:v>
                </c:pt>
                <c:pt idx="15">
                  <c:v>4.7231999997165985E-3</c:v>
                </c:pt>
                <c:pt idx="16">
                  <c:v>3.0307499982882291E-3</c:v>
                </c:pt>
                <c:pt idx="17">
                  <c:v>4.0307499984919559E-3</c:v>
                </c:pt>
                <c:pt idx="18">
                  <c:v>7.5217500016151462E-3</c:v>
                </c:pt>
                <c:pt idx="19">
                  <c:v>6.1368499991658609E-3</c:v>
                </c:pt>
                <c:pt idx="20">
                  <c:v>-8.4801000011793803E-3</c:v>
                </c:pt>
                <c:pt idx="21">
                  <c:v>3.3652000020083506E-3</c:v>
                </c:pt>
                <c:pt idx="22">
                  <c:v>-3.4064499996020459E-3</c:v>
                </c:pt>
                <c:pt idx="23">
                  <c:v>7.1767000008549076E-3</c:v>
                </c:pt>
                <c:pt idx="24">
                  <c:v>-2.8554999880725518E-4</c:v>
                </c:pt>
                <c:pt idx="25">
                  <c:v>-6.8288500006019603E-3</c:v>
                </c:pt>
                <c:pt idx="26">
                  <c:v>-1.5212999969662633E-3</c:v>
                </c:pt>
                <c:pt idx="27">
                  <c:v>6.7844000004697591E-3</c:v>
                </c:pt>
                <c:pt idx="28">
                  <c:v>6.3994999982242007E-3</c:v>
                </c:pt>
                <c:pt idx="29">
                  <c:v>5.8168499963358045E-3</c:v>
                </c:pt>
                <c:pt idx="30">
                  <c:v>1.4319500005512964E-3</c:v>
                </c:pt>
                <c:pt idx="31">
                  <c:v>-5.2605000018957071E-3</c:v>
                </c:pt>
                <c:pt idx="32">
                  <c:v>-1.6034000000217929E-2</c:v>
                </c:pt>
                <c:pt idx="33">
                  <c:v>-7.4189000006299466E-3</c:v>
                </c:pt>
                <c:pt idx="34">
                  <c:v>-4.4962499996472616E-3</c:v>
                </c:pt>
                <c:pt idx="35">
                  <c:v>4.1188500035787001E-3</c:v>
                </c:pt>
                <c:pt idx="36">
                  <c:v>-5.7359999846084975E-4</c:v>
                </c:pt>
                <c:pt idx="37">
                  <c:v>-1.958500000910135E-3</c:v>
                </c:pt>
                <c:pt idx="38">
                  <c:v>4.8094500016304664E-3</c:v>
                </c:pt>
                <c:pt idx="39">
                  <c:v>-8.3574999734992161E-4</c:v>
                </c:pt>
                <c:pt idx="40">
                  <c:v>-2.6092500011145603E-3</c:v>
                </c:pt>
                <c:pt idx="41">
                  <c:v>-6.9941500005370472E-3</c:v>
                </c:pt>
                <c:pt idx="42">
                  <c:v>6.1910000295029022E-4</c:v>
                </c:pt>
                <c:pt idx="43">
                  <c:v>-5.0733499992929865E-3</c:v>
                </c:pt>
                <c:pt idx="44">
                  <c:v>3.8492999992740806E-3</c:v>
                </c:pt>
                <c:pt idx="45">
                  <c:v>-2.6129500001843553E-3</c:v>
                </c:pt>
                <c:pt idx="46">
                  <c:v>6.0540999984368682E-3</c:v>
                </c:pt>
                <c:pt idx="47">
                  <c:v>5.8993999991798773E-3</c:v>
                </c:pt>
                <c:pt idx="48">
                  <c:v>-1.7930499998328742E-3</c:v>
                </c:pt>
                <c:pt idx="49">
                  <c:v>1.8975499988300726E-3</c:v>
                </c:pt>
                <c:pt idx="50">
                  <c:v>1.3175000000046566E-2</c:v>
                </c:pt>
                <c:pt idx="51">
                  <c:v>4.2718499971670099E-3</c:v>
                </c:pt>
                <c:pt idx="52">
                  <c:v>-3.2677499984856695E-3</c:v>
                </c:pt>
                <c:pt idx="53">
                  <c:v>-1.8345100001170067E-2</c:v>
                </c:pt>
                <c:pt idx="54">
                  <c:v>-1.4730000002600718E-2</c:v>
                </c:pt>
                <c:pt idx="55">
                  <c:v>-4.4997999975748826E-3</c:v>
                </c:pt>
                <c:pt idx="56">
                  <c:v>-8.3469500023056753E-3</c:v>
                </c:pt>
                <c:pt idx="57">
                  <c:v>-4.7318500000983477E-3</c:v>
                </c:pt>
                <c:pt idx="58">
                  <c:v>-3.3015500011970289E-3</c:v>
                </c:pt>
                <c:pt idx="59">
                  <c:v>-4.3807499969261698E-3</c:v>
                </c:pt>
                <c:pt idx="60">
                  <c:v>2.9267999998410232E-3</c:v>
                </c:pt>
                <c:pt idx="61">
                  <c:v>1.2079650001396658E-2</c:v>
                </c:pt>
                <c:pt idx="62">
                  <c:v>-3.229750000173226E-3</c:v>
                </c:pt>
                <c:pt idx="63">
                  <c:v>6.0778000006393995E-3</c:v>
                </c:pt>
                <c:pt idx="64">
                  <c:v>7.6929000024392735E-3</c:v>
                </c:pt>
                <c:pt idx="65">
                  <c:v>7.9230999981518835E-3</c:v>
                </c:pt>
                <c:pt idx="66">
                  <c:v>-7.1028000020305626E-3</c:v>
                </c:pt>
                <c:pt idx="67">
                  <c:v>8.5790499979339074E-3</c:v>
                </c:pt>
                <c:pt idx="68">
                  <c:v>8.76349999816739E-3</c:v>
                </c:pt>
                <c:pt idx="69">
                  <c:v>7.5794999429490417E-4</c:v>
                </c:pt>
                <c:pt idx="70">
                  <c:v>-1.6655000217724591E-4</c:v>
                </c:pt>
                <c:pt idx="71">
                  <c:v>-3.2864999957382679E-4</c:v>
                </c:pt>
                <c:pt idx="72">
                  <c:v>-5.367999998270534E-3</c:v>
                </c:pt>
                <c:pt idx="73">
                  <c:v>-3.3944000024348497E-3</c:v>
                </c:pt>
                <c:pt idx="74">
                  <c:v>-4.2169999942416325E-3</c:v>
                </c:pt>
                <c:pt idx="75">
                  <c:v>3.6283000008552335E-3</c:v>
                </c:pt>
                <c:pt idx="76">
                  <c:v>-2.0641500013880432E-3</c:v>
                </c:pt>
                <c:pt idx="77">
                  <c:v>-7.8339499959838577E-3</c:v>
                </c:pt>
                <c:pt idx="78">
                  <c:v>-5.5264000038732775E-3</c:v>
                </c:pt>
                <c:pt idx="79">
                  <c:v>-3.7260000026435591E-3</c:v>
                </c:pt>
                <c:pt idx="80">
                  <c:v>-4.425849998369813E-3</c:v>
                </c:pt>
                <c:pt idx="81">
                  <c:v>7.3138500010827556E-3</c:v>
                </c:pt>
                <c:pt idx="82">
                  <c:v>-1.5333000046666712E-3</c:v>
                </c:pt>
                <c:pt idx="84">
                  <c:v>-2.0386000032885931E-3</c:v>
                </c:pt>
                <c:pt idx="85">
                  <c:v>-2.6629499989212491E-3</c:v>
                </c:pt>
                <c:pt idx="86">
                  <c:v>6.4459999703103676E-4</c:v>
                </c:pt>
                <c:pt idx="87">
                  <c:v>5.8710999946924858E-3</c:v>
                </c:pt>
                <c:pt idx="88">
                  <c:v>3.3149999944726005E-4</c:v>
                </c:pt>
                <c:pt idx="89">
                  <c:v>3.0637999952887185E-3</c:v>
                </c:pt>
                <c:pt idx="90">
                  <c:v>3.9790500013623387E-3</c:v>
                </c:pt>
                <c:pt idx="91">
                  <c:v>8.3565499953692779E-3</c:v>
                </c:pt>
                <c:pt idx="92">
                  <c:v>3.2274999830406159E-4</c:v>
                </c:pt>
                <c:pt idx="93">
                  <c:v>-4.0658500001882203E-3</c:v>
                </c:pt>
                <c:pt idx="94">
                  <c:v>1.0627000010572374E-3</c:v>
                </c:pt>
                <c:pt idx="95">
                  <c:v>8.421500024269335E-4</c:v>
                </c:pt>
                <c:pt idx="96">
                  <c:v>1.1036550000426359E-2</c:v>
                </c:pt>
                <c:pt idx="97">
                  <c:v>2.00089999998454E-3</c:v>
                </c:pt>
                <c:pt idx="98">
                  <c:v>-1.9078299999819137E-2</c:v>
                </c:pt>
                <c:pt idx="99">
                  <c:v>-2.0782999999937601E-3</c:v>
                </c:pt>
                <c:pt idx="100">
                  <c:v>9.2169999697944149E-4</c:v>
                </c:pt>
                <c:pt idx="101">
                  <c:v>2.3820999995223247E-3</c:v>
                </c:pt>
                <c:pt idx="102">
                  <c:v>-6.7420000050333329E-3</c:v>
                </c:pt>
                <c:pt idx="103">
                  <c:v>4.3256149998342153E-2</c:v>
                </c:pt>
                <c:pt idx="104">
                  <c:v>8.5618499942938797E-3</c:v>
                </c:pt>
                <c:pt idx="105">
                  <c:v>-1.4900399997713976E-2</c:v>
                </c:pt>
                <c:pt idx="106">
                  <c:v>4.022249995614402E-3</c:v>
                </c:pt>
                <c:pt idx="107">
                  <c:v>4.3297999945934862E-3</c:v>
                </c:pt>
                <c:pt idx="108">
                  <c:v>6.7563999982667156E-3</c:v>
                </c:pt>
                <c:pt idx="109">
                  <c:v>4.3714999992516823E-3</c:v>
                </c:pt>
                <c:pt idx="110">
                  <c:v>-1.309074999880977E-2</c:v>
                </c:pt>
                <c:pt idx="111">
                  <c:v>-1.0785049998958129E-2</c:v>
                </c:pt>
                <c:pt idx="112">
                  <c:v>-2.7850500046042725E-3</c:v>
                </c:pt>
                <c:pt idx="113">
                  <c:v>-6.9772500064573251E-3</c:v>
                </c:pt>
                <c:pt idx="114">
                  <c:v>8.0227499929605983E-3</c:v>
                </c:pt>
                <c:pt idx="115">
                  <c:v>-1.9527000040397979E-3</c:v>
                </c:pt>
                <c:pt idx="116">
                  <c:v>-3.4469000020180829E-3</c:v>
                </c:pt>
                <c:pt idx="117">
                  <c:v>1.0394700002507307E-2</c:v>
                </c:pt>
                <c:pt idx="119">
                  <c:v>-1.7600000064703636E-3</c:v>
                </c:pt>
                <c:pt idx="120">
                  <c:v>7.0039999991422519E-4</c:v>
                </c:pt>
                <c:pt idx="121">
                  <c:v>-8.711500049685128E-4</c:v>
                </c:pt>
                <c:pt idx="122">
                  <c:v>1.8204350002633873E-2</c:v>
                </c:pt>
                <c:pt idx="123">
                  <c:v>-3.9503500011051074E-3</c:v>
                </c:pt>
                <c:pt idx="124">
                  <c:v>-3.9503500011051074E-3</c:v>
                </c:pt>
                <c:pt idx="125">
                  <c:v>-2.9503500045393594E-3</c:v>
                </c:pt>
                <c:pt idx="126">
                  <c:v>-4.4125999993411824E-3</c:v>
                </c:pt>
                <c:pt idx="127">
                  <c:v>-1.0504999954719096E-4</c:v>
                </c:pt>
                <c:pt idx="128">
                  <c:v>-4.218500034767203E-4</c:v>
                </c:pt>
                <c:pt idx="129">
                  <c:v>1.7800999994506128E-3</c:v>
                </c:pt>
                <c:pt idx="130">
                  <c:v>5.4970999990473501E-3</c:v>
                </c:pt>
                <c:pt idx="131">
                  <c:v>7.2405000028084032E-3</c:v>
                </c:pt>
                <c:pt idx="132">
                  <c:v>2.0857999988947995E-3</c:v>
                </c:pt>
                <c:pt idx="133">
                  <c:v>7.7008999942336231E-3</c:v>
                </c:pt>
                <c:pt idx="134">
                  <c:v>-9.5047499999054708E-3</c:v>
                </c:pt>
                <c:pt idx="135">
                  <c:v>9.3110000307206064E-4</c:v>
                </c:pt>
                <c:pt idx="136">
                  <c:v>-2.3009500000625849E-3</c:v>
                </c:pt>
                <c:pt idx="137">
                  <c:v>-6.1216999965836294E-3</c:v>
                </c:pt>
                <c:pt idx="139">
                  <c:v>-7.7706000010948628E-3</c:v>
                </c:pt>
                <c:pt idx="141">
                  <c:v>-5.2328499950817786E-3</c:v>
                </c:pt>
                <c:pt idx="142">
                  <c:v>-1.2592499988386407E-3</c:v>
                </c:pt>
                <c:pt idx="143">
                  <c:v>2.0482999971136451E-3</c:v>
                </c:pt>
                <c:pt idx="144">
                  <c:v>-3.7724499998148531E-3</c:v>
                </c:pt>
                <c:pt idx="145">
                  <c:v>9.2275499991956167E-3</c:v>
                </c:pt>
                <c:pt idx="146">
                  <c:v>-1.5735000488348305E-4</c:v>
                </c:pt>
                <c:pt idx="147">
                  <c:v>5.1502000060281716E-3</c:v>
                </c:pt>
                <c:pt idx="149">
                  <c:v>3.8040000072214752E-4</c:v>
                </c:pt>
                <c:pt idx="150">
                  <c:v>2.3804000011296012E-3</c:v>
                </c:pt>
                <c:pt idx="151">
                  <c:v>-5.004500002542045E-3</c:v>
                </c:pt>
                <c:pt idx="152">
                  <c:v>-0.10679977500694804</c:v>
                </c:pt>
                <c:pt idx="153">
                  <c:v>-1.8426900001941249E-2</c:v>
                </c:pt>
                <c:pt idx="154">
                  <c:v>2.945049993286375E-3</c:v>
                </c:pt>
                <c:pt idx="155">
                  <c:v>-1.9287000002805144E-2</c:v>
                </c:pt>
                <c:pt idx="156">
                  <c:v>-1.5287000001990236E-2</c:v>
                </c:pt>
                <c:pt idx="157">
                  <c:v>7.1300000126939267E-4</c:v>
                </c:pt>
                <c:pt idx="158">
                  <c:v>-1.9813000035355799E-3</c:v>
                </c:pt>
                <c:pt idx="159">
                  <c:v>4.8320499990950339E-3</c:v>
                </c:pt>
                <c:pt idx="160">
                  <c:v>3.0622500053141266E-3</c:v>
                </c:pt>
                <c:pt idx="163">
                  <c:v>-3.1698000020696782E-3</c:v>
                </c:pt>
                <c:pt idx="165">
                  <c:v>-1.6949998098425567E-5</c:v>
                </c:pt>
                <c:pt idx="166">
                  <c:v>-1.8094300001394004E-2</c:v>
                </c:pt>
                <c:pt idx="167">
                  <c:v>-7.8675000258954242E-4</c:v>
                </c:pt>
                <c:pt idx="168">
                  <c:v>5.5207999976119027E-3</c:v>
                </c:pt>
                <c:pt idx="169">
                  <c:v>3.3304499957012013E-3</c:v>
                </c:pt>
                <c:pt idx="171">
                  <c:v>7.7816000048187561E-3</c:v>
                </c:pt>
                <c:pt idx="172">
                  <c:v>7.7790000068489462E-4</c:v>
                </c:pt>
                <c:pt idx="175">
                  <c:v>-1.1841000014101155E-3</c:v>
                </c:pt>
                <c:pt idx="176">
                  <c:v>-2.0650500009651296E-3</c:v>
                </c:pt>
                <c:pt idx="177">
                  <c:v>4.8538999981246889E-3</c:v>
                </c:pt>
                <c:pt idx="178">
                  <c:v>9.8539000027813017E-3</c:v>
                </c:pt>
                <c:pt idx="179">
                  <c:v>-1.4555000016116537E-3</c:v>
                </c:pt>
                <c:pt idx="180">
                  <c:v>1.0031299992988352E-2</c:v>
                </c:pt>
                <c:pt idx="181">
                  <c:v>5.2049999940209091E-3</c:v>
                </c:pt>
                <c:pt idx="182">
                  <c:v>3.5125499998684973E-3</c:v>
                </c:pt>
                <c:pt idx="183">
                  <c:v>4.5880499965278432E-3</c:v>
                </c:pt>
                <c:pt idx="184">
                  <c:v>3.9974999963305891E-3</c:v>
                </c:pt>
                <c:pt idx="185">
                  <c:v>7.9974999971454963E-3</c:v>
                </c:pt>
                <c:pt idx="186">
                  <c:v>-9.5154999871738255E-4</c:v>
                </c:pt>
                <c:pt idx="187">
                  <c:v>6.9710999960079789E-3</c:v>
                </c:pt>
                <c:pt idx="188">
                  <c:v>-3.2609499976388179E-3</c:v>
                </c:pt>
                <c:pt idx="189">
                  <c:v>3.0711500003235415E-3</c:v>
                </c:pt>
                <c:pt idx="190">
                  <c:v>4.3786999958683737E-3</c:v>
                </c:pt>
                <c:pt idx="191">
                  <c:v>-9.7760000062407926E-3</c:v>
                </c:pt>
                <c:pt idx="192">
                  <c:v>3.4305000008316711E-4</c:v>
                </c:pt>
                <c:pt idx="193">
                  <c:v>-8.4623999937321059E-3</c:v>
                </c:pt>
                <c:pt idx="194">
                  <c:v>-8.0793500019353814E-3</c:v>
                </c:pt>
                <c:pt idx="195">
                  <c:v>1.4565500023309141E-3</c:v>
                </c:pt>
                <c:pt idx="196">
                  <c:v>-2.2358999995049089E-3</c:v>
                </c:pt>
                <c:pt idx="197">
                  <c:v>6.0716500011039898E-3</c:v>
                </c:pt>
                <c:pt idx="198">
                  <c:v>-3.6208000019541942E-3</c:v>
                </c:pt>
                <c:pt idx="199">
                  <c:v>3.5584500001277775E-3</c:v>
                </c:pt>
                <c:pt idx="200">
                  <c:v>1.6093999947770499E-3</c:v>
                </c:pt>
                <c:pt idx="201">
                  <c:v>7.4792500017792918E-3</c:v>
                </c:pt>
                <c:pt idx="202">
                  <c:v>-4.2132000016863458E-3</c:v>
                </c:pt>
                <c:pt idx="203">
                  <c:v>-1.1696500005200505E-3</c:v>
                </c:pt>
                <c:pt idx="204">
                  <c:v>1.2662000008276664E-3</c:v>
                </c:pt>
                <c:pt idx="205">
                  <c:v>-2.786600001854822E-3</c:v>
                </c:pt>
                <c:pt idx="206">
                  <c:v>2.3136049996537622E-2</c:v>
                </c:pt>
                <c:pt idx="207">
                  <c:v>7.9813499978627078E-3</c:v>
                </c:pt>
                <c:pt idx="208">
                  <c:v>-8.6805000028107315E-3</c:v>
                </c:pt>
                <c:pt idx="209">
                  <c:v>3.1648000003769994E-3</c:v>
                </c:pt>
                <c:pt idx="210">
                  <c:v>6.006499970681034E-4</c:v>
                </c:pt>
                <c:pt idx="211">
                  <c:v>6.779900002584327E-3</c:v>
                </c:pt>
                <c:pt idx="212">
                  <c:v>1.0874500003410503E-3</c:v>
                </c:pt>
                <c:pt idx="213">
                  <c:v>2.0874499969067983E-3</c:v>
                </c:pt>
                <c:pt idx="214">
                  <c:v>3.7025499987066723E-3</c:v>
                </c:pt>
                <c:pt idx="215">
                  <c:v>1.0101000007125549E-3</c:v>
                </c:pt>
                <c:pt idx="216">
                  <c:v>3.1764999584993348E-4</c:v>
                </c:pt>
                <c:pt idx="217">
                  <c:v>-1.6300000424962491E-5</c:v>
                </c:pt>
                <c:pt idx="218">
                  <c:v>8.2912500001839362E-3</c:v>
                </c:pt>
                <c:pt idx="219">
                  <c:v>-9.2992999998386949E-3</c:v>
                </c:pt>
                <c:pt idx="220">
                  <c:v>7.007000021985732E-4</c:v>
                </c:pt>
                <c:pt idx="221">
                  <c:v>-8.9917500008596107E-3</c:v>
                </c:pt>
                <c:pt idx="222">
                  <c:v>6.7516499984776601E-3</c:v>
                </c:pt>
                <c:pt idx="223">
                  <c:v>-2.3766500016790815E-3</c:v>
                </c:pt>
                <c:pt idx="224">
                  <c:v>-1.74540000007255E-2</c:v>
                </c:pt>
                <c:pt idx="225">
                  <c:v>-8.3889999950770289E-4</c:v>
                </c:pt>
                <c:pt idx="226">
                  <c:v>1.6110000433400273E-4</c:v>
                </c:pt>
                <c:pt idx="227">
                  <c:v>-4.5313500013435259E-3</c:v>
                </c:pt>
                <c:pt idx="228">
                  <c:v>2.4686500037205406E-3</c:v>
                </c:pt>
                <c:pt idx="229">
                  <c:v>-2.2238000019569881E-3</c:v>
                </c:pt>
                <c:pt idx="230">
                  <c:v>-7.608699997945223E-3</c:v>
                </c:pt>
                <c:pt idx="231">
                  <c:v>-9.4558499986305833E-3</c:v>
                </c:pt>
                <c:pt idx="232">
                  <c:v>-5.8407499964232557E-3</c:v>
                </c:pt>
                <c:pt idx="233">
                  <c:v>-3.4386999977868982E-3</c:v>
                </c:pt>
                <c:pt idx="234">
                  <c:v>-5.2594499939004891E-3</c:v>
                </c:pt>
                <c:pt idx="235">
                  <c:v>-8.3367999977781437E-3</c:v>
                </c:pt>
                <c:pt idx="236">
                  <c:v>-7.3368000012123957E-3</c:v>
                </c:pt>
                <c:pt idx="238">
                  <c:v>3.6631999973906204E-3</c:v>
                </c:pt>
                <c:pt idx="239">
                  <c:v>3.9707500036456622E-3</c:v>
                </c:pt>
                <c:pt idx="240">
                  <c:v>1.2782999983755872E-3</c:v>
                </c:pt>
                <c:pt idx="241">
                  <c:v>-4.5688500031246804E-3</c:v>
                </c:pt>
                <c:pt idx="242">
                  <c:v>5.4311499989125878E-3</c:v>
                </c:pt>
                <c:pt idx="243">
                  <c:v>1.2431149996700697E-2</c:v>
                </c:pt>
                <c:pt idx="244">
                  <c:v>7.387000005110167E-4</c:v>
                </c:pt>
                <c:pt idx="245">
                  <c:v>2.0462500033318065E-3</c:v>
                </c:pt>
                <c:pt idx="246">
                  <c:v>-4.338649996498134E-3</c:v>
                </c:pt>
                <c:pt idx="247">
                  <c:v>1.2276449997443706E-2</c:v>
                </c:pt>
                <c:pt idx="248">
                  <c:v>-1.8782499973895028E-3</c:v>
                </c:pt>
                <c:pt idx="249">
                  <c:v>3.9670499972999096E-3</c:v>
                </c:pt>
                <c:pt idx="250">
                  <c:v>-7.110300000931602E-3</c:v>
                </c:pt>
                <c:pt idx="251">
                  <c:v>8.7067499989643693E-3</c:v>
                </c:pt>
                <c:pt idx="252">
                  <c:v>2.3126000014599413E-3</c:v>
                </c:pt>
                <c:pt idx="253">
                  <c:v>4.5428000012179837E-3</c:v>
                </c:pt>
                <c:pt idx="255">
                  <c:v>1.8957499996758997E-3</c:v>
                </c:pt>
                <c:pt idx="256">
                  <c:v>-4.3099000031361356E-3</c:v>
                </c:pt>
                <c:pt idx="257">
                  <c:v>6.9010000152047724E-4</c:v>
                </c:pt>
                <c:pt idx="258">
                  <c:v>1.6900999980862252E-3</c:v>
                </c:pt>
                <c:pt idx="259">
                  <c:v>2.1259499990264885E-3</c:v>
                </c:pt>
                <c:pt idx="260">
                  <c:v>1.5353999988292344E-3</c:v>
                </c:pt>
                <c:pt idx="261">
                  <c:v>1.8429499978083186E-3</c:v>
                </c:pt>
                <c:pt idx="262">
                  <c:v>-9.2684999981429428E-4</c:v>
                </c:pt>
                <c:pt idx="263">
                  <c:v>-5.6192999982158653E-3</c:v>
                </c:pt>
                <c:pt idx="264">
                  <c:v>1.2409999908413738E-4</c:v>
                </c:pt>
                <c:pt idx="265">
                  <c:v>-5.6966500051203184E-3</c:v>
                </c:pt>
                <c:pt idx="266">
                  <c:v>-3.6966500047128648E-3</c:v>
                </c:pt>
                <c:pt idx="267">
                  <c:v>-6.9665000046370551E-4</c:v>
                </c:pt>
                <c:pt idx="268">
                  <c:v>5.6108999997377396E-3</c:v>
                </c:pt>
                <c:pt idx="269">
                  <c:v>2.9184499944676645E-3</c:v>
                </c:pt>
                <c:pt idx="270">
                  <c:v>6.354299999657087E-3</c:v>
                </c:pt>
                <c:pt idx="271">
                  <c:v>7.225999994261656E-3</c:v>
                </c:pt>
                <c:pt idx="272">
                  <c:v>-4.1588999956729822E-3</c:v>
                </c:pt>
                <c:pt idx="273">
                  <c:v>-1.1588999986997806E-3</c:v>
                </c:pt>
                <c:pt idx="274">
                  <c:v>1.8411000055493787E-3</c:v>
                </c:pt>
                <c:pt idx="275">
                  <c:v>5.8410999990883283E-3</c:v>
                </c:pt>
                <c:pt idx="276">
                  <c:v>6.841100002930034E-3</c:v>
                </c:pt>
                <c:pt idx="277">
                  <c:v>8.8411000033374876E-3</c:v>
                </c:pt>
                <c:pt idx="278">
                  <c:v>9.8410999999032356E-3</c:v>
                </c:pt>
                <c:pt idx="279">
                  <c:v>1.0841100003744941E-2</c:v>
                </c:pt>
                <c:pt idx="280">
                  <c:v>1.4841100004559848E-2</c:v>
                </c:pt>
                <c:pt idx="281">
                  <c:v>1.5841100001125596E-2</c:v>
                </c:pt>
                <c:pt idx="282">
                  <c:v>1.5844999943510629E-3</c:v>
                </c:pt>
                <c:pt idx="283">
                  <c:v>-1.2543799995910376E-2</c:v>
                </c:pt>
                <c:pt idx="284">
                  <c:v>-5.5437999981222674E-3</c:v>
                </c:pt>
                <c:pt idx="285">
                  <c:v>-4.5438000015565194E-3</c:v>
                </c:pt>
                <c:pt idx="286">
                  <c:v>3.4562000000732951E-3</c:v>
                </c:pt>
                <c:pt idx="287">
                  <c:v>-6.0060500036343001E-3</c:v>
                </c:pt>
                <c:pt idx="288">
                  <c:v>1.9939499979955144E-3</c:v>
                </c:pt>
                <c:pt idx="289">
                  <c:v>1.9939499979955144E-3</c:v>
                </c:pt>
                <c:pt idx="290">
                  <c:v>7.9939499992178753E-3</c:v>
                </c:pt>
                <c:pt idx="291">
                  <c:v>5.4298000031849369E-3</c:v>
                </c:pt>
                <c:pt idx="292">
                  <c:v>6.6090499967685901E-3</c:v>
                </c:pt>
                <c:pt idx="293">
                  <c:v>4.4899999920744449E-5</c:v>
                </c:pt>
                <c:pt idx="294">
                  <c:v>7.9165999995893799E-3</c:v>
                </c:pt>
                <c:pt idx="295">
                  <c:v>-4.1735000559128821E-4</c:v>
                </c:pt>
                <c:pt idx="296">
                  <c:v>-8.5456500019063242E-3</c:v>
                </c:pt>
                <c:pt idx="297">
                  <c:v>-8.5475000014412217E-3</c:v>
                </c:pt>
                <c:pt idx="298">
                  <c:v>-2.2399500012397766E-3</c:v>
                </c:pt>
                <c:pt idx="299">
                  <c:v>-7.6813499981653877E-3</c:v>
                </c:pt>
                <c:pt idx="304">
                  <c:v>4.8434499985887669E-3</c:v>
                </c:pt>
                <c:pt idx="305">
                  <c:v>-4.4659499981207773E-3</c:v>
                </c:pt>
                <c:pt idx="306">
                  <c:v>-1.8508499997551553E-3</c:v>
                </c:pt>
                <c:pt idx="307">
                  <c:v>-4.0055500066955574E-3</c:v>
                </c:pt>
                <c:pt idx="308">
                  <c:v>-5.6980000008479692E-3</c:v>
                </c:pt>
                <c:pt idx="309">
                  <c:v>-9.0828999964287505E-3</c:v>
                </c:pt>
                <c:pt idx="310">
                  <c:v>-1.9300499989185482E-3</c:v>
                </c:pt>
                <c:pt idx="311">
                  <c:v>6.8504999944707379E-4</c:v>
                </c:pt>
                <c:pt idx="312">
                  <c:v>3.3001499978126958E-3</c:v>
                </c:pt>
                <c:pt idx="313">
                  <c:v>-8.545500022592023E-4</c:v>
                </c:pt>
                <c:pt idx="314">
                  <c:v>1.0139899997739121E-2</c:v>
                </c:pt>
                <c:pt idx="315">
                  <c:v>-1.2171350004791748E-2</c:v>
                </c:pt>
                <c:pt idx="316">
                  <c:v>5.136200001288671E-3</c:v>
                </c:pt>
                <c:pt idx="317">
                  <c:v>4.4437500037020072E-3</c:v>
                </c:pt>
                <c:pt idx="318">
                  <c:v>-1.2633600003027823E-2</c:v>
                </c:pt>
                <c:pt idx="319">
                  <c:v>-7.6335999983712099E-3</c:v>
                </c:pt>
                <c:pt idx="320">
                  <c:v>2.3366399997030385E-2</c:v>
                </c:pt>
                <c:pt idx="321">
                  <c:v>1.6739499988034368E-3</c:v>
                </c:pt>
                <c:pt idx="322">
                  <c:v>-3.5826500024995767E-3</c:v>
                </c:pt>
                <c:pt idx="323">
                  <c:v>4.5701999988523312E-3</c:v>
                </c:pt>
                <c:pt idx="324">
                  <c:v>3.8777499939897098E-3</c:v>
                </c:pt>
                <c:pt idx="325">
                  <c:v>-1.5845000016270205E-3</c:v>
                </c:pt>
                <c:pt idx="326">
                  <c:v>-1.4052500046091154E-3</c:v>
                </c:pt>
                <c:pt idx="327">
                  <c:v>5.947499957983382E-4</c:v>
                </c:pt>
                <c:pt idx="328">
                  <c:v>-3.9694000006420538E-3</c:v>
                </c:pt>
                <c:pt idx="329">
                  <c:v>-1.4825999969616532E-3</c:v>
                </c:pt>
                <c:pt idx="330">
                  <c:v>-1.1046750005334616E-2</c:v>
                </c:pt>
                <c:pt idx="331">
                  <c:v>-1.486750000185566E-2</c:v>
                </c:pt>
                <c:pt idx="332">
                  <c:v>-4.5599500008393079E-3</c:v>
                </c:pt>
                <c:pt idx="333">
                  <c:v>7.7911499975016341E-3</c:v>
                </c:pt>
                <c:pt idx="334">
                  <c:v>-4.4427500033634715E-3</c:v>
                </c:pt>
                <c:pt idx="335">
                  <c:v>6.0875999988638796E-3</c:v>
                </c:pt>
                <c:pt idx="336">
                  <c:v>-4.0161500000976957E-3</c:v>
                </c:pt>
                <c:pt idx="337">
                  <c:v>8.2914999802596867E-4</c:v>
                </c:pt>
                <c:pt idx="338">
                  <c:v>6.287699994572904E-3</c:v>
                </c:pt>
                <c:pt idx="339">
                  <c:v>3.9028000028338283E-3</c:v>
                </c:pt>
                <c:pt idx="340">
                  <c:v>-1.5302850006264634E-2</c:v>
                </c:pt>
                <c:pt idx="341">
                  <c:v>-1.636799999687355E-3</c:v>
                </c:pt>
                <c:pt idx="342">
                  <c:v>8.9009500006795861E-3</c:v>
                </c:pt>
                <c:pt idx="343">
                  <c:v>-4.4839499969384633E-3</c:v>
                </c:pt>
                <c:pt idx="344">
                  <c:v>-4.8395000339951366E-4</c:v>
                </c:pt>
                <c:pt idx="345">
                  <c:v>5.3877499958616681E-3</c:v>
                </c:pt>
                <c:pt idx="346">
                  <c:v>8.2802999968407676E-3</c:v>
                </c:pt>
                <c:pt idx="347">
                  <c:v>-4.2611499957274646E-3</c:v>
                </c:pt>
                <c:pt idx="348">
                  <c:v>2.0464000044739805E-3</c:v>
                </c:pt>
                <c:pt idx="349">
                  <c:v>-6.4158500026678666E-3</c:v>
                </c:pt>
                <c:pt idx="350">
                  <c:v>1.9924999651266262E-4</c:v>
                </c:pt>
                <c:pt idx="351">
                  <c:v>-3.4932000053231604E-3</c:v>
                </c:pt>
                <c:pt idx="352">
                  <c:v>-2.4932000014814548E-3</c:v>
                </c:pt>
                <c:pt idx="353">
                  <c:v>3.5067999997409061E-3</c:v>
                </c:pt>
                <c:pt idx="354">
                  <c:v>2.9426499968394637E-3</c:v>
                </c:pt>
                <c:pt idx="355">
                  <c:v>-3.2629999986966141E-3</c:v>
                </c:pt>
                <c:pt idx="356">
                  <c:v>-2.9554499997175299E-3</c:v>
                </c:pt>
                <c:pt idx="358">
                  <c:v>9.442667500115931E-2</c:v>
                </c:pt>
                <c:pt idx="359">
                  <c:v>-1.372895000531571E-2</c:v>
                </c:pt>
                <c:pt idx="360">
                  <c:v>1.9352499948581681E-3</c:v>
                </c:pt>
                <c:pt idx="361">
                  <c:v>-1.9156000053044409E-3</c:v>
                </c:pt>
                <c:pt idx="362">
                  <c:v>-0.23464092500216793</c:v>
                </c:pt>
                <c:pt idx="363">
                  <c:v>1.1260999963269569E-3</c:v>
                </c:pt>
                <c:pt idx="364">
                  <c:v>-1.0002200004237238E-2</c:v>
                </c:pt>
                <c:pt idx="365">
                  <c:v>2.509149991965387E-3</c:v>
                </c:pt>
                <c:pt idx="366">
                  <c:v>4.2994999967049807E-4</c:v>
                </c:pt>
                <c:pt idx="367">
                  <c:v>2.6601499994285405E-3</c:v>
                </c:pt>
                <c:pt idx="368">
                  <c:v>-2.3795000015525147E-4</c:v>
                </c:pt>
                <c:pt idx="369">
                  <c:v>3.8130000029923394E-3</c:v>
                </c:pt>
                <c:pt idx="370">
                  <c:v>6.8129999999655411E-3</c:v>
                </c:pt>
                <c:pt idx="371">
                  <c:v>-6.8539749991032295E-3</c:v>
                </c:pt>
                <c:pt idx="372">
                  <c:v>-3.7794000018038787E-3</c:v>
                </c:pt>
                <c:pt idx="373">
                  <c:v>-7.8094999989843927E-3</c:v>
                </c:pt>
                <c:pt idx="374">
                  <c:v>5.0321000016992912E-3</c:v>
                </c:pt>
                <c:pt idx="375">
                  <c:v>5.6799999583745375E-4</c:v>
                </c:pt>
                <c:pt idx="376">
                  <c:v>-0.22853482500067912</c:v>
                </c:pt>
                <c:pt idx="377">
                  <c:v>6.3794999950914644E-3</c:v>
                </c:pt>
                <c:pt idx="378">
                  <c:v>3.2247999988612719E-3</c:v>
                </c:pt>
                <c:pt idx="379">
                  <c:v>1.8398999964119866E-3</c:v>
                </c:pt>
                <c:pt idx="380">
                  <c:v>-8.0072500059031881E-3</c:v>
                </c:pt>
                <c:pt idx="381">
                  <c:v>-7.7705000148853287E-4</c:v>
                </c:pt>
                <c:pt idx="382">
                  <c:v>-2.1619500039378181E-3</c:v>
                </c:pt>
                <c:pt idx="383">
                  <c:v>2.8380500007187948E-3</c:v>
                </c:pt>
                <c:pt idx="384">
                  <c:v>-3.0091000080574304E-3</c:v>
                </c:pt>
                <c:pt idx="385">
                  <c:v>-4.7135000204434618E-4</c:v>
                </c:pt>
                <c:pt idx="386">
                  <c:v>6.6399996285326779E-5</c:v>
                </c:pt>
                <c:pt idx="387">
                  <c:v>1.373949991830159E-3</c:v>
                </c:pt>
                <c:pt idx="388">
                  <c:v>3.6814999984926544E-3</c:v>
                </c:pt>
                <c:pt idx="390">
                  <c:v>8.5212499980116263E-3</c:v>
                </c:pt>
                <c:pt idx="392">
                  <c:v>5.2118499952484854E-3</c:v>
                </c:pt>
                <c:pt idx="393">
                  <c:v>-4.0447499995934777E-3</c:v>
                </c:pt>
                <c:pt idx="394">
                  <c:v>-1.7305000073974952E-4</c:v>
                </c:pt>
                <c:pt idx="395">
                  <c:v>-3.3277500042458996E-3</c:v>
                </c:pt>
                <c:pt idx="397">
                  <c:v>2.0307500017224811E-3</c:v>
                </c:pt>
                <c:pt idx="398">
                  <c:v>5.2100000029895455E-3</c:v>
                </c:pt>
                <c:pt idx="399">
                  <c:v>1.1210000004211906E-2</c:v>
                </c:pt>
                <c:pt idx="400">
                  <c:v>1.9533999948180281E-3</c:v>
                </c:pt>
                <c:pt idx="401">
                  <c:v>3.7987000032444485E-3</c:v>
                </c:pt>
                <c:pt idx="402">
                  <c:v>-1.4640850000432692E-2</c:v>
                </c:pt>
                <c:pt idx="403">
                  <c:v>7.9130000085569918E-4</c:v>
                </c:pt>
                <c:pt idx="404">
                  <c:v>2.1368500019889325E-3</c:v>
                </c:pt>
                <c:pt idx="405">
                  <c:v>-1.0952000084216706E-3</c:v>
                </c:pt>
                <c:pt idx="406">
                  <c:v>2.9047999923932366E-3</c:v>
                </c:pt>
                <c:pt idx="407">
                  <c:v>5.212349999055732E-3</c:v>
                </c:pt>
                <c:pt idx="408">
                  <c:v>4.5199000014690682E-3</c:v>
                </c:pt>
                <c:pt idx="409">
                  <c:v>-3.5574499997892417E-3</c:v>
                </c:pt>
                <c:pt idx="410">
                  <c:v>6.2105000033625402E-3</c:v>
                </c:pt>
                <c:pt idx="411">
                  <c:v>-2.4819500031298958E-3</c:v>
                </c:pt>
                <c:pt idx="412">
                  <c:v>-1.4819499992881902E-3</c:v>
                </c:pt>
                <c:pt idx="413">
                  <c:v>5.8255999974790029E-3</c:v>
                </c:pt>
                <c:pt idx="414">
                  <c:v>7.4406999992788769E-3</c:v>
                </c:pt>
                <c:pt idx="415">
                  <c:v>-2.1549996745306998E-5</c:v>
                </c:pt>
                <c:pt idx="416">
                  <c:v>4.9784500006353483E-3</c:v>
                </c:pt>
                <c:pt idx="417">
                  <c:v>-6.7140000028302893E-3</c:v>
                </c:pt>
                <c:pt idx="418">
                  <c:v>-2.4064499957603402E-3</c:v>
                </c:pt>
                <c:pt idx="419">
                  <c:v>-2.098899996781256E-3</c:v>
                </c:pt>
                <c:pt idx="420">
                  <c:v>3.9011000044411048E-3</c:v>
                </c:pt>
                <c:pt idx="421">
                  <c:v>2.4388499950873666E-3</c:v>
                </c:pt>
                <c:pt idx="422">
                  <c:v>3.2331999973393977E-3</c:v>
                </c:pt>
                <c:pt idx="423">
                  <c:v>-9.1007500013802201E-3</c:v>
                </c:pt>
                <c:pt idx="424">
                  <c:v>-1.0534999964875169E-3</c:v>
                </c:pt>
                <c:pt idx="426">
                  <c:v>1.8300001102034003E-5</c:v>
                </c:pt>
                <c:pt idx="427">
                  <c:v>3.1975499950931408E-3</c:v>
                </c:pt>
                <c:pt idx="428">
                  <c:v>1.4786999963689595E-3</c:v>
                </c:pt>
                <c:pt idx="429">
                  <c:v>-9.6496000041952357E-3</c:v>
                </c:pt>
                <c:pt idx="430">
                  <c:v>-6.6495999999460764E-3</c:v>
                </c:pt>
                <c:pt idx="431">
                  <c:v>-2.2137499981909059E-3</c:v>
                </c:pt>
                <c:pt idx="433">
                  <c:v>-3.4204999974463135E-4</c:v>
                </c:pt>
                <c:pt idx="434">
                  <c:v>9.3800001195631921E-5</c:v>
                </c:pt>
                <c:pt idx="435">
                  <c:v>-3.8816500018583611E-3</c:v>
                </c:pt>
                <c:pt idx="437">
                  <c:v>5.2711999960592948E-3</c:v>
                </c:pt>
                <c:pt idx="438">
                  <c:v>-1.229665000573732E-2</c:v>
                </c:pt>
                <c:pt idx="439">
                  <c:v>-8.4531999964383431E-3</c:v>
                </c:pt>
                <c:pt idx="440">
                  <c:v>2.6111999977729283E-3</c:v>
                </c:pt>
                <c:pt idx="441">
                  <c:v>3.9696999956504442E-3</c:v>
                </c:pt>
                <c:pt idx="442">
                  <c:v>-9.5434999966528267E-3</c:v>
                </c:pt>
                <c:pt idx="443">
                  <c:v>1.2255000183358788E-4</c:v>
                </c:pt>
                <c:pt idx="444">
                  <c:v>4.3527499947231263E-3</c:v>
                </c:pt>
                <c:pt idx="445">
                  <c:v>-4.1868499974953011E-3</c:v>
                </c:pt>
                <c:pt idx="447">
                  <c:v>-9.7019000022555701E-3</c:v>
                </c:pt>
                <c:pt idx="448">
                  <c:v>7.3395000072196126E-4</c:v>
                </c:pt>
                <c:pt idx="449">
                  <c:v>6.8868000016664155E-3</c:v>
                </c:pt>
                <c:pt idx="450">
                  <c:v>4.0660499944351614E-3</c:v>
                </c:pt>
                <c:pt idx="451">
                  <c:v>-2.8830000010202639E-3</c:v>
                </c:pt>
                <c:pt idx="452">
                  <c:v>-8.8300000061281025E-4</c:v>
                </c:pt>
                <c:pt idx="453">
                  <c:v>1.4245499987737276E-3</c:v>
                </c:pt>
                <c:pt idx="454">
                  <c:v>6.4189999975496903E-3</c:v>
                </c:pt>
                <c:pt idx="455">
                  <c:v>6.4189999975496903E-3</c:v>
                </c:pt>
                <c:pt idx="458">
                  <c:v>5.4907999947317876E-3</c:v>
                </c:pt>
                <c:pt idx="459">
                  <c:v>-7.0789000019431114E-3</c:v>
                </c:pt>
                <c:pt idx="461">
                  <c:v>-4.0089499962050468E-3</c:v>
                </c:pt>
                <c:pt idx="464">
                  <c:v>2.0646999983000569E-3</c:v>
                </c:pt>
                <c:pt idx="467">
                  <c:v>3.3648499957052991E-3</c:v>
                </c:pt>
                <c:pt idx="468">
                  <c:v>-1.3714350003283471E-2</c:v>
                </c:pt>
                <c:pt idx="469">
                  <c:v>-9.7143500024685636E-3</c:v>
                </c:pt>
                <c:pt idx="470">
                  <c:v>4.2856499931076542E-3</c:v>
                </c:pt>
                <c:pt idx="472">
                  <c:v>-2.3558500033686869E-3</c:v>
                </c:pt>
                <c:pt idx="473">
                  <c:v>-8.181000011973083E-4</c:v>
                </c:pt>
                <c:pt idx="475">
                  <c:v>4.8945000162348151E-4</c:v>
                </c:pt>
                <c:pt idx="479">
                  <c:v>-1.5123999983188696E-3</c:v>
                </c:pt>
                <c:pt idx="491">
                  <c:v>-8.4499988588504493E-6</c:v>
                </c:pt>
                <c:pt idx="492">
                  <c:v>3.7085500007378869E-3</c:v>
                </c:pt>
                <c:pt idx="493">
                  <c:v>-0.14271292497869581</c:v>
                </c:pt>
                <c:pt idx="495">
                  <c:v>-3.7175499965087511E-3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0B-46E4-8092-DDFEE0E1800E}"/>
            </c:ext>
          </c:extLst>
        </c:ser>
        <c:ser>
          <c:idx val="0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Active!$J$21:$J$891</c:f>
              <c:numCache>
                <c:formatCode>General</c:formatCode>
                <c:ptCount val="871"/>
                <c:pt idx="138">
                  <c:v>3.3879999682540074E-4</c:v>
                </c:pt>
                <c:pt idx="140">
                  <c:v>2.2520499987876974E-3</c:v>
                </c:pt>
                <c:pt idx="148">
                  <c:v>7.2850001743063331E-5</c:v>
                </c:pt>
                <c:pt idx="161">
                  <c:v>-9.9999997473787516E-5</c:v>
                </c:pt>
                <c:pt idx="162">
                  <c:v>0</c:v>
                </c:pt>
                <c:pt idx="164">
                  <c:v>-1.4698000013595447E-3</c:v>
                </c:pt>
                <c:pt idx="173">
                  <c:v>-3.5293999972054735E-3</c:v>
                </c:pt>
                <c:pt idx="174">
                  <c:v>-1.0294000021531247E-3</c:v>
                </c:pt>
                <c:pt idx="237">
                  <c:v>-2.2367999990819953E-3</c:v>
                </c:pt>
                <c:pt idx="254">
                  <c:v>-0.32656850000057602</c:v>
                </c:pt>
                <c:pt idx="300">
                  <c:v>0.28847437500371598</c:v>
                </c:pt>
                <c:pt idx="303">
                  <c:v>-9.6089775004656985E-2</c:v>
                </c:pt>
                <c:pt idx="357">
                  <c:v>2.0049999875482172E-5</c:v>
                </c:pt>
                <c:pt idx="389">
                  <c:v>8.198600000469014E-3</c:v>
                </c:pt>
                <c:pt idx="391">
                  <c:v>1.4836349997494835E-2</c:v>
                </c:pt>
                <c:pt idx="396">
                  <c:v>4.77225000213366E-3</c:v>
                </c:pt>
                <c:pt idx="436">
                  <c:v>7.1834999835118651E-4</c:v>
                </c:pt>
                <c:pt idx="457">
                  <c:v>3.2469999132445082E-4</c:v>
                </c:pt>
                <c:pt idx="466">
                  <c:v>-1.0309999925084412E-4</c:v>
                </c:pt>
                <c:pt idx="471">
                  <c:v>8.0075000005308539E-4</c:v>
                </c:pt>
                <c:pt idx="476">
                  <c:v>5.6114999460987747E-4</c:v>
                </c:pt>
                <c:pt idx="497">
                  <c:v>2.2790000366512686E-4</c:v>
                </c:pt>
                <c:pt idx="511">
                  <c:v>1.5268499992089346E-3</c:v>
                </c:pt>
                <c:pt idx="512">
                  <c:v>1.2419499980751425E-3</c:v>
                </c:pt>
                <c:pt idx="515">
                  <c:v>4.0114999865181744E-4</c:v>
                </c:pt>
                <c:pt idx="516">
                  <c:v>9.6700249996501952E-3</c:v>
                </c:pt>
                <c:pt idx="519">
                  <c:v>-6.0215000121388584E-4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0B-46E4-8092-DDFEE0E1800E}"/>
            </c:ext>
          </c:extLst>
        </c:ser>
        <c:ser>
          <c:idx val="1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Active!$K$21:$K$891</c:f>
              <c:numCache>
                <c:formatCode>General</c:formatCode>
                <c:ptCount val="871"/>
                <c:pt idx="118">
                  <c:v>-3.3297750000201631E-2</c:v>
                </c:pt>
                <c:pt idx="170">
                  <c:v>6.4495000042370521E-3</c:v>
                </c:pt>
                <c:pt idx="425">
                  <c:v>-4.4780000462196767E-4</c:v>
                </c:pt>
                <c:pt idx="432">
                  <c:v>-3.749999450519681E-6</c:v>
                </c:pt>
                <c:pt idx="446">
                  <c:v>-4.3679500013240613E-3</c:v>
                </c:pt>
                <c:pt idx="456">
                  <c:v>-1.2819250041502528E-3</c:v>
                </c:pt>
                <c:pt idx="460">
                  <c:v>-1.6180000238819048E-4</c:v>
                </c:pt>
                <c:pt idx="462">
                  <c:v>6.2125000113155693E-4</c:v>
                </c:pt>
                <c:pt idx="463">
                  <c:v>-1.8350008758716285E-5</c:v>
                </c:pt>
                <c:pt idx="465">
                  <c:v>-1.0309999925084412E-4</c:v>
                </c:pt>
                <c:pt idx="474">
                  <c:v>-1.0550000297371298E-5</c:v>
                </c:pt>
                <c:pt idx="477">
                  <c:v>-5.3199750036583282E-3</c:v>
                </c:pt>
                <c:pt idx="478">
                  <c:v>1.4120025000011083E-2</c:v>
                </c:pt>
                <c:pt idx="480">
                  <c:v>0.17622387499432079</c:v>
                </c:pt>
                <c:pt idx="482">
                  <c:v>-0.12163027500355383</c:v>
                </c:pt>
                <c:pt idx="483">
                  <c:v>-0.11677027500263648</c:v>
                </c:pt>
                <c:pt idx="484">
                  <c:v>8.7825000082375482E-4</c:v>
                </c:pt>
                <c:pt idx="486">
                  <c:v>5.3620000107912347E-4</c:v>
                </c:pt>
                <c:pt idx="487">
                  <c:v>5.5374999647028744E-4</c:v>
                </c:pt>
                <c:pt idx="488">
                  <c:v>6.7074999242322519E-4</c:v>
                </c:pt>
                <c:pt idx="489">
                  <c:v>7.0659999619238079E-4</c:v>
                </c:pt>
                <c:pt idx="490">
                  <c:v>1.8783000050461851E-3</c:v>
                </c:pt>
                <c:pt idx="494">
                  <c:v>-1.1357200004567858E-2</c:v>
                </c:pt>
                <c:pt idx="496">
                  <c:v>3.3540000003995374E-4</c:v>
                </c:pt>
                <c:pt idx="498">
                  <c:v>-9.5500000315951183E-4</c:v>
                </c:pt>
                <c:pt idx="499">
                  <c:v>9.473864999745274E-2</c:v>
                </c:pt>
                <c:pt idx="500">
                  <c:v>8.9874999684980139E-4</c:v>
                </c:pt>
                <c:pt idx="501">
                  <c:v>1.098749999073334E-3</c:v>
                </c:pt>
                <c:pt idx="502">
                  <c:v>1.6987499984679744E-3</c:v>
                </c:pt>
                <c:pt idx="503">
                  <c:v>-1.0974824996083044E-2</c:v>
                </c:pt>
                <c:pt idx="504">
                  <c:v>-2.3748249950585887E-3</c:v>
                </c:pt>
                <c:pt idx="505">
                  <c:v>-1.8748250004136935E-3</c:v>
                </c:pt>
                <c:pt idx="506">
                  <c:v>2.9820000054314733E-4</c:v>
                </c:pt>
                <c:pt idx="507">
                  <c:v>1.1284499996691011E-3</c:v>
                </c:pt>
                <c:pt idx="508">
                  <c:v>1.8694999744184315E-4</c:v>
                </c:pt>
                <c:pt idx="509">
                  <c:v>8.3050000102957711E-4</c:v>
                </c:pt>
                <c:pt idx="510">
                  <c:v>1.0268499972880818E-3</c:v>
                </c:pt>
                <c:pt idx="513">
                  <c:v>8.4244999743532389E-4</c:v>
                </c:pt>
                <c:pt idx="514">
                  <c:v>-1.5169999824138358E-4</c:v>
                </c:pt>
                <c:pt idx="517">
                  <c:v>1.4354499944602139E-3</c:v>
                </c:pt>
                <c:pt idx="518">
                  <c:v>1.4354499944602139E-3</c:v>
                </c:pt>
                <c:pt idx="520">
                  <c:v>1.3771499943686649E-3</c:v>
                </c:pt>
                <c:pt idx="521">
                  <c:v>7.620999967912212E-4</c:v>
                </c:pt>
                <c:pt idx="522">
                  <c:v>9.9249999766470864E-4</c:v>
                </c:pt>
                <c:pt idx="523">
                  <c:v>1.6153499964275397E-3</c:v>
                </c:pt>
                <c:pt idx="524">
                  <c:v>8.9650000154506415E-4</c:v>
                </c:pt>
                <c:pt idx="525">
                  <c:v>-4.6555019798688591E-4</c:v>
                </c:pt>
                <c:pt idx="526">
                  <c:v>7.6444999285740778E-4</c:v>
                </c:pt>
                <c:pt idx="527">
                  <c:v>1.8644499941729009E-3</c:v>
                </c:pt>
                <c:pt idx="528">
                  <c:v>1.3550500007113442E-3</c:v>
                </c:pt>
                <c:pt idx="529">
                  <c:v>1.0496000031707808E-3</c:v>
                </c:pt>
                <c:pt idx="530">
                  <c:v>-2.7870000485563651E-4</c:v>
                </c:pt>
                <c:pt idx="531">
                  <c:v>2.0434999169083312E-4</c:v>
                </c:pt>
                <c:pt idx="532">
                  <c:v>1.5819499967619777E-3</c:v>
                </c:pt>
                <c:pt idx="533">
                  <c:v>1.6895000007934868E-3</c:v>
                </c:pt>
                <c:pt idx="534">
                  <c:v>1.8970499950228259E-3</c:v>
                </c:pt>
                <c:pt idx="535">
                  <c:v>1.4272499975049868E-3</c:v>
                </c:pt>
                <c:pt idx="536">
                  <c:v>1.4915999927325174E-3</c:v>
                </c:pt>
                <c:pt idx="537">
                  <c:v>1.2368999960017391E-3</c:v>
                </c:pt>
                <c:pt idx="538">
                  <c:v>1.3520000065909699E-3</c:v>
                </c:pt>
                <c:pt idx="539">
                  <c:v>1.5199499976006337E-3</c:v>
                </c:pt>
                <c:pt idx="540">
                  <c:v>1.5954499976942316E-3</c:v>
                </c:pt>
                <c:pt idx="541">
                  <c:v>1.7388499909429811E-3</c:v>
                </c:pt>
                <c:pt idx="542">
                  <c:v>1.8634000007295981E-3</c:v>
                </c:pt>
                <c:pt idx="543">
                  <c:v>-2.1194994042161852E-4</c:v>
                </c:pt>
                <c:pt idx="544">
                  <c:v>1.4012999963597395E-3</c:v>
                </c:pt>
                <c:pt idx="545">
                  <c:v>1.8749000009847805E-3</c:v>
                </c:pt>
                <c:pt idx="546">
                  <c:v>1.2994499920750968E-3</c:v>
                </c:pt>
                <c:pt idx="547">
                  <c:v>8.5439999384107068E-4</c:v>
                </c:pt>
                <c:pt idx="548">
                  <c:v>1.6298999980790541E-3</c:v>
                </c:pt>
                <c:pt idx="549">
                  <c:v>5.733499929192476E-4</c:v>
                </c:pt>
                <c:pt idx="550">
                  <c:v>1.8733499964582734E-3</c:v>
                </c:pt>
                <c:pt idx="551">
                  <c:v>1.556499999423977E-3</c:v>
                </c:pt>
                <c:pt idx="552">
                  <c:v>1.7150499988929369E-3</c:v>
                </c:pt>
                <c:pt idx="553">
                  <c:v>1.8169500035583042E-3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0B-46E4-8092-DDFEE0E1800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Active!$L$21:$L$891</c:f>
              <c:numCache>
                <c:formatCode>General</c:formatCode>
                <c:ptCount val="8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0B-46E4-8092-DDFEE0E1800E}"/>
            </c:ext>
          </c:extLst>
        </c:ser>
        <c:ser>
          <c:idx val="3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Active!$M$21:$M$891</c:f>
              <c:numCache>
                <c:formatCode>General</c:formatCode>
                <c:ptCount val="8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0B-46E4-8092-DDFEE0E1800E}"/>
            </c:ext>
          </c:extLst>
        </c:ser>
        <c:ser>
          <c:idx val="4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Active!$N$21:$N$891</c:f>
              <c:numCache>
                <c:formatCode>General</c:formatCode>
                <c:ptCount val="8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0B-46E4-8092-DDFEE0E1800E}"/>
            </c:ext>
          </c:extLst>
        </c:ser>
        <c:ser>
          <c:idx val="5"/>
          <c:order val="7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Active!$O$21:$O$891</c:f>
              <c:numCache>
                <c:formatCode>General</c:formatCode>
                <c:ptCount val="871"/>
                <c:pt idx="0">
                  <c:v>6.178702841006284E-4</c:v>
                </c:pt>
                <c:pt idx="1">
                  <c:v>6.166126627461879E-4</c:v>
                </c:pt>
                <c:pt idx="2">
                  <c:v>6.1577424850989423E-4</c:v>
                </c:pt>
                <c:pt idx="3">
                  <c:v>6.1283979868286638E-4</c:v>
                </c:pt>
                <c:pt idx="4">
                  <c:v>6.0655169191066406E-4</c:v>
                </c:pt>
                <c:pt idx="5">
                  <c:v>5.9299732842391637E-4</c:v>
                </c:pt>
                <c:pt idx="6">
                  <c:v>5.9173970706947587E-4</c:v>
                </c:pt>
                <c:pt idx="7">
                  <c:v>5.8880525724244823E-4</c:v>
                </c:pt>
                <c:pt idx="8">
                  <c:v>5.8796684300615456E-4</c:v>
                </c:pt>
                <c:pt idx="9">
                  <c:v>5.8209794335209886E-4</c:v>
                </c:pt>
                <c:pt idx="10">
                  <c:v>5.7916349352507101E-4</c:v>
                </c:pt>
                <c:pt idx="11">
                  <c:v>5.7832507928877734E-4</c:v>
                </c:pt>
                <c:pt idx="12">
                  <c:v>5.7706745793433684E-4</c:v>
                </c:pt>
                <c:pt idx="13">
                  <c:v>5.7664825081619E-4</c:v>
                </c:pt>
                <c:pt idx="14">
                  <c:v>5.7622904369804316E-4</c:v>
                </c:pt>
                <c:pt idx="15">
                  <c:v>5.7539062946174949E-4</c:v>
                </c:pt>
                <c:pt idx="16">
                  <c:v>5.7497142234360266E-4</c:v>
                </c:pt>
                <c:pt idx="17">
                  <c:v>5.7497142234360266E-4</c:v>
                </c:pt>
                <c:pt idx="18">
                  <c:v>5.1069299756108873E-4</c:v>
                </c:pt>
                <c:pt idx="19">
                  <c:v>5.0985458332479506E-4</c:v>
                </c:pt>
                <c:pt idx="20">
                  <c:v>5.0524330502518008E-4</c:v>
                </c:pt>
                <c:pt idx="21">
                  <c:v>5.0272806231629907E-4</c:v>
                </c:pt>
                <c:pt idx="22">
                  <c:v>4.9560154130780286E-4</c:v>
                </c:pt>
                <c:pt idx="23">
                  <c:v>4.761782781669997E-4</c:v>
                </c:pt>
                <c:pt idx="24">
                  <c:v>4.7408224257626573E-4</c:v>
                </c:pt>
                <c:pt idx="25">
                  <c:v>4.5982920055927332E-4</c:v>
                </c:pt>
                <c:pt idx="26">
                  <c:v>4.594099934411267E-4</c:v>
                </c:pt>
                <c:pt idx="27">
                  <c:v>4.53541093787071E-4</c:v>
                </c:pt>
                <c:pt idx="28">
                  <c:v>4.5270267955077733E-4</c:v>
                </c:pt>
                <c:pt idx="29">
                  <c:v>3.9806601848564041E-4</c:v>
                </c:pt>
                <c:pt idx="30">
                  <c:v>3.9722760424934674E-4</c:v>
                </c:pt>
                <c:pt idx="31">
                  <c:v>3.968083971311999E-4</c:v>
                </c:pt>
                <c:pt idx="32">
                  <c:v>3.8423218358679505E-4</c:v>
                </c:pt>
                <c:pt idx="33">
                  <c:v>3.8339376935050138E-4</c:v>
                </c:pt>
                <c:pt idx="34">
                  <c:v>3.8213614799606087E-4</c:v>
                </c:pt>
                <c:pt idx="35">
                  <c:v>3.812977337597672E-4</c:v>
                </c:pt>
                <c:pt idx="36">
                  <c:v>3.8087852664162036E-4</c:v>
                </c:pt>
                <c:pt idx="37">
                  <c:v>3.8004011240532669E-4</c:v>
                </c:pt>
                <c:pt idx="38">
                  <c:v>3.7626724834200539E-4</c:v>
                </c:pt>
                <c:pt idx="39">
                  <c:v>3.6397050620969821E-4</c:v>
                </c:pt>
                <c:pt idx="40">
                  <c:v>3.5139429266529336E-4</c:v>
                </c:pt>
                <c:pt idx="41">
                  <c:v>3.5055587842899969E-4</c:v>
                </c:pt>
                <c:pt idx="42">
                  <c:v>3.4426777165679737E-4</c:v>
                </c:pt>
                <c:pt idx="43">
                  <c:v>3.4384856453865053E-4</c:v>
                </c:pt>
                <c:pt idx="44">
                  <c:v>3.4259094318421003E-4</c:v>
                </c:pt>
                <c:pt idx="45">
                  <c:v>3.4049490759347585E-4</c:v>
                </c:pt>
                <c:pt idx="46">
                  <c:v>1.9055849500295959E-4</c:v>
                </c:pt>
                <c:pt idx="47">
                  <c:v>1.8804325229407858E-4</c:v>
                </c:pt>
                <c:pt idx="48">
                  <c:v>1.8762404517593174E-4</c:v>
                </c:pt>
                <c:pt idx="49">
                  <c:v>1.8259355975816971E-4</c:v>
                </c:pt>
                <c:pt idx="50">
                  <c:v>1.6903919627142224E-4</c:v>
                </c:pt>
                <c:pt idx="51">
                  <c:v>7.667389457307076E-5</c:v>
                </c:pt>
                <c:pt idx="52">
                  <c:v>7.3320237627896075E-5</c:v>
                </c:pt>
                <c:pt idx="53">
                  <c:v>7.2062616273455568E-5</c:v>
                </c:pt>
                <c:pt idx="54">
                  <c:v>7.1224202037161897E-5</c:v>
                </c:pt>
                <c:pt idx="55">
                  <c:v>6.9547373564574555E-5</c:v>
                </c:pt>
                <c:pt idx="56">
                  <c:v>6.6612923737546922E-5</c:v>
                </c:pt>
                <c:pt idx="57">
                  <c:v>6.5774509501253251E-5</c:v>
                </c:pt>
                <c:pt idx="58">
                  <c:v>4.9285696187477933E-5</c:v>
                </c:pt>
                <c:pt idx="59">
                  <c:v>4.2578382297128563E-5</c:v>
                </c:pt>
                <c:pt idx="60">
                  <c:v>4.2159175178981727E-5</c:v>
                </c:pt>
                <c:pt idx="61">
                  <c:v>3.9224725351953878E-5</c:v>
                </c:pt>
                <c:pt idx="62">
                  <c:v>3.4194239934192067E-5</c:v>
                </c:pt>
                <c:pt idx="63">
                  <c:v>3.3775032816045231E-5</c:v>
                </c:pt>
                <c:pt idx="64">
                  <c:v>3.293661857975156E-5</c:v>
                </c:pt>
                <c:pt idx="65">
                  <c:v>3.1259790107164218E-5</c:v>
                </c:pt>
                <c:pt idx="66">
                  <c:v>-4.5035905395559E-5</c:v>
                </c:pt>
                <c:pt idx="67">
                  <c:v>-1.5137477769880479E-4</c:v>
                </c:pt>
                <c:pt idx="68">
                  <c:v>-3.6335384377505185E-4</c:v>
                </c:pt>
                <c:pt idx="69">
                  <c:v>-3.7970292138277822E-4</c:v>
                </c:pt>
                <c:pt idx="70">
                  <c:v>-3.8389499256424658E-4</c:v>
                </c:pt>
                <c:pt idx="71">
                  <c:v>-4.0820900541676272E-4</c:v>
                </c:pt>
                <c:pt idx="72">
                  <c:v>-4.4859262446490735E-4</c:v>
                </c:pt>
                <c:pt idx="73">
                  <c:v>-4.5082839576169047E-4</c:v>
                </c:pt>
                <c:pt idx="74">
                  <c:v>-4.5697676682784395E-4</c:v>
                </c:pt>
                <c:pt idx="75">
                  <c:v>-4.5949200953672496E-4</c:v>
                </c:pt>
                <c:pt idx="76">
                  <c:v>-4.599112166548718E-4</c:v>
                </c:pt>
                <c:pt idx="77">
                  <c:v>-4.6158804512745903E-4</c:v>
                </c:pt>
                <c:pt idx="78">
                  <c:v>-4.6200725224560587E-4</c:v>
                </c:pt>
                <c:pt idx="79">
                  <c:v>-5.2125519161035788E-4</c:v>
                </c:pt>
                <c:pt idx="80">
                  <c:v>-5.4347316887213984E-4</c:v>
                </c:pt>
                <c:pt idx="81">
                  <c:v>-5.5493149676815324E-4</c:v>
                </c:pt>
                <c:pt idx="82">
                  <c:v>-5.5786594659518109E-4</c:v>
                </c:pt>
                <c:pt idx="83">
                  <c:v>-5.6261696060084512E-4</c:v>
                </c:pt>
                <c:pt idx="84">
                  <c:v>-6.112449863058774E-4</c:v>
                </c:pt>
                <c:pt idx="85">
                  <c:v>-6.3765503474912772E-4</c:v>
                </c:pt>
                <c:pt idx="86">
                  <c:v>-6.3807424186727456E-4</c:v>
                </c:pt>
                <c:pt idx="87">
                  <c:v>-6.5065045541167941E-4</c:v>
                </c:pt>
                <c:pt idx="88">
                  <c:v>-6.5400411235685409E-4</c:v>
                </c:pt>
                <c:pt idx="89">
                  <c:v>-6.8726121039650262E-4</c:v>
                </c:pt>
                <c:pt idx="90">
                  <c:v>-7.1031760189457826E-4</c:v>
                </c:pt>
                <c:pt idx="91">
                  <c:v>-7.3127795780191971E-4</c:v>
                </c:pt>
                <c:pt idx="92">
                  <c:v>-7.5531249924233796E-4</c:v>
                </c:pt>
                <c:pt idx="93">
                  <c:v>-7.6705029855044925E-4</c:v>
                </c:pt>
                <c:pt idx="94">
                  <c:v>-8.038007892413213E-4</c:v>
                </c:pt>
                <c:pt idx="95">
                  <c:v>-8.3412343745394209E-4</c:v>
                </c:pt>
                <c:pt idx="96">
                  <c:v>-8.4306652264107447E-4</c:v>
                </c:pt>
                <c:pt idx="97">
                  <c:v>-8.7255075661740148E-4</c:v>
                </c:pt>
                <c:pt idx="98">
                  <c:v>-8.7925807050775074E-4</c:v>
                </c:pt>
                <c:pt idx="99">
                  <c:v>-8.7925807050775074E-4</c:v>
                </c:pt>
                <c:pt idx="100">
                  <c:v>-8.7925807050775074E-4</c:v>
                </c:pt>
                <c:pt idx="101">
                  <c:v>-8.8261172745292542E-4</c:v>
                </c:pt>
                <c:pt idx="102">
                  <c:v>-9.4605173799914568E-4</c:v>
                </c:pt>
                <c:pt idx="103">
                  <c:v>-9.5150143053505444E-4</c:v>
                </c:pt>
                <c:pt idx="104">
                  <c:v>-9.5737033018911013E-4</c:v>
                </c:pt>
                <c:pt idx="105">
                  <c:v>-9.5946636577984431E-4</c:v>
                </c:pt>
                <c:pt idx="106">
                  <c:v>-9.6072398713428482E-4</c:v>
                </c:pt>
                <c:pt idx="107">
                  <c:v>-9.6114319425243155E-4</c:v>
                </c:pt>
                <c:pt idx="108">
                  <c:v>-9.8853139263802448E-4</c:v>
                </c:pt>
                <c:pt idx="109">
                  <c:v>-9.8936980687431815E-4</c:v>
                </c:pt>
                <c:pt idx="110">
                  <c:v>-9.9146584246505233E-4</c:v>
                </c:pt>
                <c:pt idx="111">
                  <c:v>-9.9733474211910781E-4</c:v>
                </c:pt>
                <c:pt idx="112">
                  <c:v>-9.9733474211910781E-4</c:v>
                </c:pt>
                <c:pt idx="113">
                  <c:v>-1.0347839113402247E-3</c:v>
                </c:pt>
                <c:pt idx="114">
                  <c:v>-1.0347839113402247E-3</c:v>
                </c:pt>
                <c:pt idx="115">
                  <c:v>-1.0379978325793504E-3</c:v>
                </c:pt>
                <c:pt idx="116">
                  <c:v>-1.0586787170745941E-3</c:v>
                </c:pt>
                <c:pt idx="117">
                  <c:v>-1.0720933448552926E-3</c:v>
                </c:pt>
                <c:pt idx="118">
                  <c:v>-1.0725125519734395E-3</c:v>
                </c:pt>
                <c:pt idx="119">
                  <c:v>-1.0746085875641736E-3</c:v>
                </c:pt>
                <c:pt idx="120">
                  <c:v>-1.0779622445093481E-3</c:v>
                </c:pt>
                <c:pt idx="121">
                  <c:v>-1.0999007503590323E-3</c:v>
                </c:pt>
                <c:pt idx="122">
                  <c:v>-1.1040928215405007E-3</c:v>
                </c:pt>
                <c:pt idx="123">
                  <c:v>-1.1066080642493817E-3</c:v>
                </c:pt>
                <c:pt idx="124">
                  <c:v>-1.1066080642493817E-3</c:v>
                </c:pt>
                <c:pt idx="125">
                  <c:v>-1.1066080642493817E-3</c:v>
                </c:pt>
                <c:pt idx="126">
                  <c:v>-1.1087040998401158E-3</c:v>
                </c:pt>
                <c:pt idx="127">
                  <c:v>-1.1091233069582627E-3</c:v>
                </c:pt>
                <c:pt idx="128">
                  <c:v>-1.1359525625196597E-3</c:v>
                </c:pt>
                <c:pt idx="129">
                  <c:v>-1.1453148548249388E-3</c:v>
                </c:pt>
                <c:pt idx="130">
                  <c:v>-1.1481095689459177E-3</c:v>
                </c:pt>
                <c:pt idx="131">
                  <c:v>-1.1486685117701135E-3</c:v>
                </c:pt>
                <c:pt idx="132">
                  <c:v>-1.1511837544789945E-3</c:v>
                </c:pt>
                <c:pt idx="133">
                  <c:v>-1.1520221687152882E-3</c:v>
                </c:pt>
                <c:pt idx="134">
                  <c:v>-1.1535592614818266E-3</c:v>
                </c:pt>
                <c:pt idx="135">
                  <c:v>-1.1536989971878756E-3</c:v>
                </c:pt>
                <c:pt idx="136">
                  <c:v>-1.1574718612511971E-3</c:v>
                </c:pt>
                <c:pt idx="137">
                  <c:v>-1.1581705397814418E-3</c:v>
                </c:pt>
                <c:pt idx="138">
                  <c:v>-1.1763361815678042E-3</c:v>
                </c:pt>
                <c:pt idx="139">
                  <c:v>-1.1813666669855663E-3</c:v>
                </c:pt>
                <c:pt idx="140">
                  <c:v>-1.1826242883400068E-3</c:v>
                </c:pt>
                <c:pt idx="141">
                  <c:v>-1.1834627025763004E-3</c:v>
                </c:pt>
                <c:pt idx="142">
                  <c:v>-1.1856984738730836E-3</c:v>
                </c:pt>
                <c:pt idx="143">
                  <c:v>-1.1861176809912304E-3</c:v>
                </c:pt>
                <c:pt idx="144">
                  <c:v>-1.1868163595214751E-3</c:v>
                </c:pt>
                <c:pt idx="145">
                  <c:v>-1.1868163595214751E-3</c:v>
                </c:pt>
                <c:pt idx="146">
                  <c:v>-1.1876547737577688E-3</c:v>
                </c:pt>
                <c:pt idx="147">
                  <c:v>-1.1880739808759156E-3</c:v>
                </c:pt>
                <c:pt idx="148">
                  <c:v>-1.1893316022303561E-3</c:v>
                </c:pt>
                <c:pt idx="149">
                  <c:v>-1.189750809348503E-3</c:v>
                </c:pt>
                <c:pt idx="150">
                  <c:v>-1.189750809348503E-3</c:v>
                </c:pt>
                <c:pt idx="151">
                  <c:v>-1.1905892235847967E-3</c:v>
                </c:pt>
                <c:pt idx="152">
                  <c:v>-1.1917769770862126E-3</c:v>
                </c:pt>
                <c:pt idx="153">
                  <c:v>-1.226361564333326E-3</c:v>
                </c:pt>
                <c:pt idx="154">
                  <c:v>-1.2636709978483939E-3</c:v>
                </c:pt>
                <c:pt idx="155">
                  <c:v>-1.2674438619117154E-3</c:v>
                </c:pt>
                <c:pt idx="156">
                  <c:v>-1.2674438619117154E-3</c:v>
                </c:pt>
                <c:pt idx="157">
                  <c:v>-1.2674438619117154E-3</c:v>
                </c:pt>
                <c:pt idx="158">
                  <c:v>-1.2733127615657711E-3</c:v>
                </c:pt>
                <c:pt idx="159">
                  <c:v>-1.2944128531791614E-3</c:v>
                </c:pt>
                <c:pt idx="160">
                  <c:v>-1.2960896816517488E-3</c:v>
                </c:pt>
                <c:pt idx="161">
                  <c:v>-1.2981857172424829E-3</c:v>
                </c:pt>
                <c:pt idx="162">
                  <c:v>-1.2981857172424829E-3</c:v>
                </c:pt>
                <c:pt idx="163">
                  <c:v>-1.2998625457150703E-3</c:v>
                </c:pt>
                <c:pt idx="164">
                  <c:v>-1.2998625457150703E-3</c:v>
                </c:pt>
                <c:pt idx="165">
                  <c:v>-1.3027969955420981E-3</c:v>
                </c:pt>
                <c:pt idx="166">
                  <c:v>-1.3040546168965386E-3</c:v>
                </c:pt>
                <c:pt idx="167">
                  <c:v>-1.3044738240146855E-3</c:v>
                </c:pt>
                <c:pt idx="168">
                  <c:v>-1.3048930311328323E-3</c:v>
                </c:pt>
                <c:pt idx="169">
                  <c:v>-1.3368925078180403E-3</c:v>
                </c:pt>
                <c:pt idx="170">
                  <c:v>-1.3638614990854863E-3</c:v>
                </c:pt>
                <c:pt idx="171">
                  <c:v>-1.3674946274427589E-3</c:v>
                </c:pt>
                <c:pt idx="172">
                  <c:v>-1.3783940125145764E-3</c:v>
                </c:pt>
                <c:pt idx="173">
                  <c:v>-1.4150047674993996E-3</c:v>
                </c:pt>
                <c:pt idx="174">
                  <c:v>-1.4150047674993996E-3</c:v>
                </c:pt>
                <c:pt idx="175">
                  <c:v>-1.4175200102082806E-3</c:v>
                </c:pt>
                <c:pt idx="176">
                  <c:v>-1.4444890014757266E-3</c:v>
                </c:pt>
                <c:pt idx="177">
                  <c:v>-1.4566460079019846E-3</c:v>
                </c:pt>
                <c:pt idx="178">
                  <c:v>-1.4566460079019846E-3</c:v>
                </c:pt>
                <c:pt idx="179">
                  <c:v>-1.4616764933197467E-3</c:v>
                </c:pt>
                <c:pt idx="180">
                  <c:v>-1.4627943789681382E-3</c:v>
                </c:pt>
                <c:pt idx="181">
                  <c:v>-1.4798421351061093E-3</c:v>
                </c:pt>
                <c:pt idx="182">
                  <c:v>-1.4802613422242562E-3</c:v>
                </c:pt>
                <c:pt idx="183">
                  <c:v>-1.4844534134057245E-3</c:v>
                </c:pt>
                <c:pt idx="184">
                  <c:v>-1.4868289204085566E-3</c:v>
                </c:pt>
                <c:pt idx="185">
                  <c:v>-1.4868289204085566E-3</c:v>
                </c:pt>
                <c:pt idx="186">
                  <c:v>-1.487807070350899E-3</c:v>
                </c:pt>
                <c:pt idx="187">
                  <c:v>-1.4890646917053395E-3</c:v>
                </c:pt>
                <c:pt idx="188">
                  <c:v>-1.492837555768661E-3</c:v>
                </c:pt>
                <c:pt idx="189">
                  <c:v>-1.4964706841259336E-3</c:v>
                </c:pt>
                <c:pt idx="190">
                  <c:v>-1.4968898912440804E-3</c:v>
                </c:pt>
                <c:pt idx="191">
                  <c:v>-1.4994051339529614E-3</c:v>
                </c:pt>
                <c:pt idx="192">
                  <c:v>-1.5263741252204074E-3</c:v>
                </c:pt>
                <c:pt idx="193">
                  <c:v>-1.5575351876693218E-3</c:v>
                </c:pt>
                <c:pt idx="194">
                  <c:v>-1.562146465968937E-3</c:v>
                </c:pt>
                <c:pt idx="195">
                  <c:v>-1.56969219409558E-3</c:v>
                </c:pt>
                <c:pt idx="196">
                  <c:v>-1.5701114012137266E-3</c:v>
                </c:pt>
                <c:pt idx="197">
                  <c:v>-1.5705306083318735E-3</c:v>
                </c:pt>
                <c:pt idx="198">
                  <c:v>-1.5709498154500203E-3</c:v>
                </c:pt>
                <c:pt idx="199">
                  <c:v>-1.571648493980265E-3</c:v>
                </c:pt>
                <c:pt idx="200">
                  <c:v>-1.5726266439226077E-3</c:v>
                </c:pt>
                <c:pt idx="201">
                  <c:v>-1.5783558078706144E-3</c:v>
                </c:pt>
                <c:pt idx="202">
                  <c:v>-1.5787750149887612E-3</c:v>
                </c:pt>
                <c:pt idx="203">
                  <c:v>-1.6015519350747391E-3</c:v>
                </c:pt>
                <c:pt idx="204">
                  <c:v>-1.6016916707807878E-3</c:v>
                </c:pt>
                <c:pt idx="205">
                  <c:v>-1.6061632133743541E-3</c:v>
                </c:pt>
                <c:pt idx="206">
                  <c:v>-1.6074208347287946E-3</c:v>
                </c:pt>
                <c:pt idx="207">
                  <c:v>-1.6099360774376756E-3</c:v>
                </c:pt>
                <c:pt idx="208">
                  <c:v>-1.6712800523931617E-3</c:v>
                </c:pt>
                <c:pt idx="209">
                  <c:v>-1.6737952951020427E-3</c:v>
                </c:pt>
                <c:pt idx="210">
                  <c:v>-1.6739350308080916E-3</c:v>
                </c:pt>
                <c:pt idx="211">
                  <c:v>-1.6746337093383364E-3</c:v>
                </c:pt>
                <c:pt idx="212">
                  <c:v>-1.6750529164564832E-3</c:v>
                </c:pt>
                <c:pt idx="213">
                  <c:v>-1.6750529164564832E-3</c:v>
                </c:pt>
                <c:pt idx="214">
                  <c:v>-1.6758913306927769E-3</c:v>
                </c:pt>
                <c:pt idx="215">
                  <c:v>-1.6763105378109237E-3</c:v>
                </c:pt>
                <c:pt idx="216">
                  <c:v>-1.6767297449290705E-3</c:v>
                </c:pt>
                <c:pt idx="217">
                  <c:v>-1.6785463091077068E-3</c:v>
                </c:pt>
                <c:pt idx="218">
                  <c:v>-1.6789655162258537E-3</c:v>
                </c:pt>
                <c:pt idx="219">
                  <c:v>-1.6813410232286857E-3</c:v>
                </c:pt>
                <c:pt idx="220">
                  <c:v>-1.6813410232286857E-3</c:v>
                </c:pt>
                <c:pt idx="221">
                  <c:v>-1.6817602303468323E-3</c:v>
                </c:pt>
                <c:pt idx="222">
                  <c:v>-1.6823191731710281E-3</c:v>
                </c:pt>
                <c:pt idx="223">
                  <c:v>-1.682598644583126E-3</c:v>
                </c:pt>
                <c:pt idx="224">
                  <c:v>-1.6838562659375667E-3</c:v>
                </c:pt>
                <c:pt idx="225">
                  <c:v>-1.6846946801738602E-3</c:v>
                </c:pt>
                <c:pt idx="226">
                  <c:v>-1.6846946801738602E-3</c:v>
                </c:pt>
                <c:pt idx="227">
                  <c:v>-1.685113887292007E-3</c:v>
                </c:pt>
                <c:pt idx="228">
                  <c:v>-1.685113887292007E-3</c:v>
                </c:pt>
                <c:pt idx="229">
                  <c:v>-1.6855330944101539E-3</c:v>
                </c:pt>
                <c:pt idx="230">
                  <c:v>-1.6863715086464475E-3</c:v>
                </c:pt>
                <c:pt idx="231">
                  <c:v>-1.6893059584734754E-3</c:v>
                </c:pt>
                <c:pt idx="232">
                  <c:v>-1.6901443727097691E-3</c:v>
                </c:pt>
                <c:pt idx="233">
                  <c:v>-1.7143186498562364E-3</c:v>
                </c:pt>
                <c:pt idx="234">
                  <c:v>-1.7150173283864809E-3</c:v>
                </c:pt>
                <c:pt idx="235">
                  <c:v>-1.7162749497409216E-3</c:v>
                </c:pt>
                <c:pt idx="236">
                  <c:v>-1.7162749497409216E-3</c:v>
                </c:pt>
                <c:pt idx="237">
                  <c:v>-1.7162749497409216E-3</c:v>
                </c:pt>
                <c:pt idx="238">
                  <c:v>-1.7162749497409216E-3</c:v>
                </c:pt>
                <c:pt idx="239">
                  <c:v>-1.7166941568590682E-3</c:v>
                </c:pt>
                <c:pt idx="240">
                  <c:v>-1.7171133639772153E-3</c:v>
                </c:pt>
                <c:pt idx="241">
                  <c:v>-1.7200478138042429E-3</c:v>
                </c:pt>
                <c:pt idx="242">
                  <c:v>-1.7200478138042429E-3</c:v>
                </c:pt>
                <c:pt idx="243">
                  <c:v>-1.7200478138042429E-3</c:v>
                </c:pt>
                <c:pt idx="244">
                  <c:v>-1.7204670209223897E-3</c:v>
                </c:pt>
                <c:pt idx="245">
                  <c:v>-1.7208862280405366E-3</c:v>
                </c:pt>
                <c:pt idx="246">
                  <c:v>-1.7217246422768302E-3</c:v>
                </c:pt>
                <c:pt idx="247">
                  <c:v>-1.7225630565131239E-3</c:v>
                </c:pt>
                <c:pt idx="248">
                  <c:v>-1.7250782992220049E-3</c:v>
                </c:pt>
                <c:pt idx="249">
                  <c:v>-1.7275935419308859E-3</c:v>
                </c:pt>
                <c:pt idx="250">
                  <c:v>-1.7288511632853264E-3</c:v>
                </c:pt>
                <c:pt idx="251">
                  <c:v>-1.7390518698268992E-3</c:v>
                </c:pt>
                <c:pt idx="252">
                  <c:v>-1.7671387467427368E-3</c:v>
                </c:pt>
                <c:pt idx="253">
                  <c:v>-1.7688155752153241E-3</c:v>
                </c:pt>
                <c:pt idx="254">
                  <c:v>-1.7718897607484009E-3</c:v>
                </c:pt>
                <c:pt idx="255">
                  <c:v>-1.78656200988354E-3</c:v>
                </c:pt>
                <c:pt idx="256">
                  <c:v>-1.7880991026500783E-3</c:v>
                </c:pt>
                <c:pt idx="257">
                  <c:v>-1.7880991026500783E-3</c:v>
                </c:pt>
                <c:pt idx="258">
                  <c:v>-1.7880991026500783E-3</c:v>
                </c:pt>
                <c:pt idx="259">
                  <c:v>-1.7882388383561273E-3</c:v>
                </c:pt>
                <c:pt idx="260">
                  <c:v>-1.7906143453589594E-3</c:v>
                </c:pt>
                <c:pt idx="261">
                  <c:v>-1.7910335524771062E-3</c:v>
                </c:pt>
                <c:pt idx="262">
                  <c:v>-1.7927103809496935E-3</c:v>
                </c:pt>
                <c:pt idx="263">
                  <c:v>-1.7931295880678402E-3</c:v>
                </c:pt>
                <c:pt idx="264">
                  <c:v>-1.7936885308920359E-3</c:v>
                </c:pt>
                <c:pt idx="265">
                  <c:v>-1.7943872094222809E-3</c:v>
                </c:pt>
                <c:pt idx="266">
                  <c:v>-1.7943872094222809E-3</c:v>
                </c:pt>
                <c:pt idx="267">
                  <c:v>-1.7943872094222809E-3</c:v>
                </c:pt>
                <c:pt idx="268">
                  <c:v>-1.7948064165404275E-3</c:v>
                </c:pt>
                <c:pt idx="269">
                  <c:v>-1.7952256236585746E-3</c:v>
                </c:pt>
                <c:pt idx="270">
                  <c:v>-1.7953653593646233E-3</c:v>
                </c:pt>
                <c:pt idx="271">
                  <c:v>-1.7956448307767212E-3</c:v>
                </c:pt>
                <c:pt idx="272">
                  <c:v>-1.7964832450130148E-3</c:v>
                </c:pt>
                <c:pt idx="273">
                  <c:v>-1.7964832450130148E-3</c:v>
                </c:pt>
                <c:pt idx="274">
                  <c:v>-1.7964832450130148E-3</c:v>
                </c:pt>
                <c:pt idx="275">
                  <c:v>-1.7964832450130148E-3</c:v>
                </c:pt>
                <c:pt idx="276">
                  <c:v>-1.7964832450130148E-3</c:v>
                </c:pt>
                <c:pt idx="277">
                  <c:v>-1.7964832450130148E-3</c:v>
                </c:pt>
                <c:pt idx="278">
                  <c:v>-1.7964832450130148E-3</c:v>
                </c:pt>
                <c:pt idx="279">
                  <c:v>-1.7964832450130148E-3</c:v>
                </c:pt>
                <c:pt idx="280">
                  <c:v>-1.7964832450130148E-3</c:v>
                </c:pt>
                <c:pt idx="281">
                  <c:v>-1.7964832450130148E-3</c:v>
                </c:pt>
                <c:pt idx="282">
                  <c:v>-1.7970421878372106E-3</c:v>
                </c:pt>
                <c:pt idx="283">
                  <c:v>-1.7973216592493085E-3</c:v>
                </c:pt>
                <c:pt idx="284">
                  <c:v>-1.7973216592493085E-3</c:v>
                </c:pt>
                <c:pt idx="285">
                  <c:v>-1.7973216592493085E-3</c:v>
                </c:pt>
                <c:pt idx="286">
                  <c:v>-1.7973216592493085E-3</c:v>
                </c:pt>
                <c:pt idx="287">
                  <c:v>-1.7994176948400429E-3</c:v>
                </c:pt>
                <c:pt idx="288">
                  <c:v>-1.7994176948400429E-3</c:v>
                </c:pt>
                <c:pt idx="289">
                  <c:v>-1.7994176948400429E-3</c:v>
                </c:pt>
                <c:pt idx="290">
                  <c:v>-1.7994176948400429E-3</c:v>
                </c:pt>
                <c:pt idx="291">
                  <c:v>-1.7995574305460916E-3</c:v>
                </c:pt>
                <c:pt idx="292">
                  <c:v>-1.8002561090763366E-3</c:v>
                </c:pt>
                <c:pt idx="293">
                  <c:v>-1.8003958447823853E-3</c:v>
                </c:pt>
                <c:pt idx="294">
                  <c:v>-1.8006753161944832E-3</c:v>
                </c:pt>
                <c:pt idx="295">
                  <c:v>-1.8024918803731195E-3</c:v>
                </c:pt>
                <c:pt idx="296">
                  <c:v>-1.8027713517852174E-3</c:v>
                </c:pt>
                <c:pt idx="297">
                  <c:v>-1.8082210443211262E-3</c:v>
                </c:pt>
                <c:pt idx="298">
                  <c:v>-1.8086402514392731E-3</c:v>
                </c:pt>
                <c:pt idx="299">
                  <c:v>-1.8248495933409505E-3</c:v>
                </c:pt>
                <c:pt idx="300">
                  <c:v>-1.8344214892053031E-3</c:v>
                </c:pt>
                <c:pt idx="301">
                  <c:v>-1.8344913570583275E-3</c:v>
                </c:pt>
                <c:pt idx="302">
                  <c:v>-1.8344913570583275E-3</c:v>
                </c:pt>
                <c:pt idx="303">
                  <c:v>-1.8345612249113519E-3</c:v>
                </c:pt>
                <c:pt idx="304">
                  <c:v>-1.8650934766830463E-3</c:v>
                </c:pt>
                <c:pt idx="305">
                  <c:v>-1.8701239621008081E-3</c:v>
                </c:pt>
                <c:pt idx="306">
                  <c:v>-1.8709623763371018E-3</c:v>
                </c:pt>
                <c:pt idx="307">
                  <c:v>-1.8734776190459828E-3</c:v>
                </c:pt>
                <c:pt idx="308">
                  <c:v>-1.8738968261641296E-3</c:v>
                </c:pt>
                <c:pt idx="309">
                  <c:v>-1.8747352404004233E-3</c:v>
                </c:pt>
                <c:pt idx="310">
                  <c:v>-1.8776696902274509E-3</c:v>
                </c:pt>
                <c:pt idx="311">
                  <c:v>-1.8785081044637446E-3</c:v>
                </c:pt>
                <c:pt idx="312">
                  <c:v>-1.8793465187000383E-3</c:v>
                </c:pt>
                <c:pt idx="313">
                  <c:v>-1.8818617614089193E-3</c:v>
                </c:pt>
                <c:pt idx="314">
                  <c:v>-1.8982108390166457E-3</c:v>
                </c:pt>
                <c:pt idx="315">
                  <c:v>-1.9086910169703163E-3</c:v>
                </c:pt>
                <c:pt idx="316">
                  <c:v>-1.9091102240884634E-3</c:v>
                </c:pt>
                <c:pt idx="317">
                  <c:v>-1.90952943120661E-3</c:v>
                </c:pt>
                <c:pt idx="318">
                  <c:v>-1.9107870525610507E-3</c:v>
                </c:pt>
                <c:pt idx="319">
                  <c:v>-1.9107870525610507E-3</c:v>
                </c:pt>
                <c:pt idx="320">
                  <c:v>-1.9107870525610507E-3</c:v>
                </c:pt>
                <c:pt idx="321">
                  <c:v>-1.9112062596791973E-3</c:v>
                </c:pt>
                <c:pt idx="322">
                  <c:v>-1.9117652025033931E-3</c:v>
                </c:pt>
                <c:pt idx="323">
                  <c:v>-1.9146996523304212E-3</c:v>
                </c:pt>
                <c:pt idx="324">
                  <c:v>-1.9151188594485678E-3</c:v>
                </c:pt>
                <c:pt idx="325">
                  <c:v>-1.917214895039302E-3</c:v>
                </c:pt>
                <c:pt idx="326">
                  <c:v>-1.9179135735695467E-3</c:v>
                </c:pt>
                <c:pt idx="327">
                  <c:v>-1.9179135735695467E-3</c:v>
                </c:pt>
                <c:pt idx="328">
                  <c:v>-1.9180533092755957E-3</c:v>
                </c:pt>
                <c:pt idx="329">
                  <c:v>-1.9191711949239872E-3</c:v>
                </c:pt>
                <c:pt idx="330">
                  <c:v>-1.9193109306300362E-3</c:v>
                </c:pt>
                <c:pt idx="331">
                  <c:v>-1.9200096091602809E-3</c:v>
                </c:pt>
                <c:pt idx="332">
                  <c:v>-1.9204288162784277E-3</c:v>
                </c:pt>
                <c:pt idx="333">
                  <c:v>-1.9436249434825522E-3</c:v>
                </c:pt>
                <c:pt idx="334">
                  <c:v>-1.9528475000817826E-3</c:v>
                </c:pt>
                <c:pt idx="335">
                  <c:v>-1.976742305816152E-3</c:v>
                </c:pt>
                <c:pt idx="336">
                  <c:v>-1.9802356984673754E-3</c:v>
                </c:pt>
                <c:pt idx="337">
                  <c:v>-1.9827509411762564E-3</c:v>
                </c:pt>
                <c:pt idx="338">
                  <c:v>-1.9915542906573398E-3</c:v>
                </c:pt>
                <c:pt idx="339">
                  <c:v>-1.9923927048936334E-3</c:v>
                </c:pt>
                <c:pt idx="340">
                  <c:v>-1.993929797660172E-3</c:v>
                </c:pt>
                <c:pt idx="341">
                  <c:v>-1.9957463618388081E-3</c:v>
                </c:pt>
                <c:pt idx="342">
                  <c:v>-1.9978423974295421E-3</c:v>
                </c:pt>
                <c:pt idx="343">
                  <c:v>-1.9986808116658362E-3</c:v>
                </c:pt>
                <c:pt idx="344">
                  <c:v>-1.9986808116658362E-3</c:v>
                </c:pt>
                <c:pt idx="345">
                  <c:v>-1.9989602830779336E-3</c:v>
                </c:pt>
                <c:pt idx="346">
                  <c:v>-2.0133530608009752E-3</c:v>
                </c:pt>
                <c:pt idx="347">
                  <c:v>-2.0221564102820585E-3</c:v>
                </c:pt>
                <c:pt idx="348">
                  <c:v>-2.0225756174002052E-3</c:v>
                </c:pt>
                <c:pt idx="349">
                  <c:v>-2.0246716529909396E-3</c:v>
                </c:pt>
                <c:pt idx="350">
                  <c:v>-2.0255100672272332E-3</c:v>
                </c:pt>
                <c:pt idx="351">
                  <c:v>-2.0259292743453798E-3</c:v>
                </c:pt>
                <c:pt idx="352">
                  <c:v>-2.0259292743453798E-3</c:v>
                </c:pt>
                <c:pt idx="353">
                  <c:v>-2.0259292743453798E-3</c:v>
                </c:pt>
                <c:pt idx="354">
                  <c:v>-2.026069010051429E-3</c:v>
                </c:pt>
                <c:pt idx="355">
                  <c:v>-2.0276061028179672E-3</c:v>
                </c:pt>
                <c:pt idx="356">
                  <c:v>-2.0280253099361142E-3</c:v>
                </c:pt>
                <c:pt idx="357">
                  <c:v>-2.0322173811175822E-3</c:v>
                </c:pt>
                <c:pt idx="358">
                  <c:v>-2.0353614345036838E-3</c:v>
                </c:pt>
                <c:pt idx="359">
                  <c:v>-2.0406015234805189E-3</c:v>
                </c:pt>
                <c:pt idx="360">
                  <c:v>-2.047867780195064E-3</c:v>
                </c:pt>
                <c:pt idx="361">
                  <c:v>-2.0617016150939094E-3</c:v>
                </c:pt>
                <c:pt idx="362">
                  <c:v>-2.08343051738452E-3</c:v>
                </c:pt>
                <c:pt idx="363">
                  <c:v>-2.0899282277157959E-3</c:v>
                </c:pt>
                <c:pt idx="364">
                  <c:v>-2.0902076991278938E-3</c:v>
                </c:pt>
                <c:pt idx="365">
                  <c:v>-2.0945395060154113E-3</c:v>
                </c:pt>
                <c:pt idx="366">
                  <c:v>-2.1012468199057607E-3</c:v>
                </c:pt>
                <c:pt idx="367">
                  <c:v>-2.102923648378348E-3</c:v>
                </c:pt>
                <c:pt idx="368">
                  <c:v>-2.1048799482630328E-3</c:v>
                </c:pt>
                <c:pt idx="369">
                  <c:v>-2.1058580982053756E-3</c:v>
                </c:pt>
                <c:pt idx="370">
                  <c:v>-2.1058580982053756E-3</c:v>
                </c:pt>
                <c:pt idx="371">
                  <c:v>-2.1067663802946937E-3</c:v>
                </c:pt>
                <c:pt idx="372">
                  <c:v>-2.1136832977441166E-3</c:v>
                </c:pt>
                <c:pt idx="373">
                  <c:v>-2.126818454112717E-3</c:v>
                </c:pt>
                <c:pt idx="374">
                  <c:v>-2.1402330818934157E-3</c:v>
                </c:pt>
                <c:pt idx="375">
                  <c:v>-2.1477788100200583E-3</c:v>
                </c:pt>
                <c:pt idx="376">
                  <c:v>-2.1485473564033276E-3</c:v>
                </c:pt>
                <c:pt idx="377">
                  <c:v>-2.1743285941693579E-3</c:v>
                </c:pt>
                <c:pt idx="378">
                  <c:v>-2.1768438368782389E-3</c:v>
                </c:pt>
                <c:pt idx="379">
                  <c:v>-2.1776822511145322E-3</c:v>
                </c:pt>
                <c:pt idx="380">
                  <c:v>-2.1806167009415602E-3</c:v>
                </c:pt>
                <c:pt idx="381">
                  <c:v>-2.1822935294141476E-3</c:v>
                </c:pt>
                <c:pt idx="382">
                  <c:v>-2.1831319436504413E-3</c:v>
                </c:pt>
                <c:pt idx="383">
                  <c:v>-2.1831319436504413E-3</c:v>
                </c:pt>
                <c:pt idx="384">
                  <c:v>-2.1860663934774689E-3</c:v>
                </c:pt>
                <c:pt idx="385">
                  <c:v>-2.1881624290682033E-3</c:v>
                </c:pt>
                <c:pt idx="386">
                  <c:v>-2.1902584646589372E-3</c:v>
                </c:pt>
                <c:pt idx="387">
                  <c:v>-2.1906776717770843E-3</c:v>
                </c:pt>
                <c:pt idx="388">
                  <c:v>-2.1910968788952309E-3</c:v>
                </c:pt>
                <c:pt idx="389">
                  <c:v>-2.208703577857398E-3</c:v>
                </c:pt>
                <c:pt idx="390">
                  <c:v>-2.2099611992118383E-3</c:v>
                </c:pt>
                <c:pt idx="391">
                  <c:v>-2.210799613448132E-3</c:v>
                </c:pt>
                <c:pt idx="392">
                  <c:v>-2.2149916846296003E-3</c:v>
                </c:pt>
                <c:pt idx="393">
                  <c:v>-2.2155506274537961E-3</c:v>
                </c:pt>
                <c:pt idx="394">
                  <c:v>-2.215830098865894E-3</c:v>
                </c:pt>
                <c:pt idx="395">
                  <c:v>-2.218345341574775E-3</c:v>
                </c:pt>
                <c:pt idx="396">
                  <c:v>-2.218345341574775E-3</c:v>
                </c:pt>
                <c:pt idx="397">
                  <c:v>-2.2197426986352645E-3</c:v>
                </c:pt>
                <c:pt idx="398">
                  <c:v>-2.220441377165509E-3</c:v>
                </c:pt>
                <c:pt idx="399">
                  <c:v>-2.220441377165509E-3</c:v>
                </c:pt>
                <c:pt idx="400">
                  <c:v>-2.2210003199897048E-3</c:v>
                </c:pt>
                <c:pt idx="401">
                  <c:v>-2.2235155626985858E-3</c:v>
                </c:pt>
                <c:pt idx="402">
                  <c:v>-2.2342752120643548E-3</c:v>
                </c:pt>
                <c:pt idx="403">
                  <c:v>-2.2453143328422208E-3</c:v>
                </c:pt>
                <c:pt idx="404">
                  <c:v>-2.2848595376540721E-3</c:v>
                </c:pt>
                <c:pt idx="405">
                  <c:v>-2.2886324017173934E-3</c:v>
                </c:pt>
                <c:pt idx="406">
                  <c:v>-2.2886324017173934E-3</c:v>
                </c:pt>
                <c:pt idx="407">
                  <c:v>-2.2890516088355404E-3</c:v>
                </c:pt>
                <c:pt idx="408">
                  <c:v>-2.289470815953687E-3</c:v>
                </c:pt>
                <c:pt idx="409">
                  <c:v>-2.2907284373081278E-3</c:v>
                </c:pt>
                <c:pt idx="410">
                  <c:v>-2.2945013013714491E-3</c:v>
                </c:pt>
                <c:pt idx="411">
                  <c:v>-2.2949205084895957E-3</c:v>
                </c:pt>
                <c:pt idx="412">
                  <c:v>-2.2949205084895957E-3</c:v>
                </c:pt>
                <c:pt idx="413">
                  <c:v>-2.2953397156077427E-3</c:v>
                </c:pt>
                <c:pt idx="414">
                  <c:v>-2.2961781298440364E-3</c:v>
                </c:pt>
                <c:pt idx="415">
                  <c:v>-2.2982741654347704E-3</c:v>
                </c:pt>
                <c:pt idx="416">
                  <c:v>-2.2982741654347704E-3</c:v>
                </c:pt>
                <c:pt idx="417">
                  <c:v>-2.2986933725529174E-3</c:v>
                </c:pt>
                <c:pt idx="418">
                  <c:v>-2.2991125796710645E-3</c:v>
                </c:pt>
                <c:pt idx="419">
                  <c:v>-2.2995317867892111E-3</c:v>
                </c:pt>
                <c:pt idx="420">
                  <c:v>-2.2995317867892111E-3</c:v>
                </c:pt>
                <c:pt idx="421">
                  <c:v>-2.3016278223799451E-3</c:v>
                </c:pt>
                <c:pt idx="422">
                  <c:v>-2.3031649151464837E-3</c:v>
                </c:pt>
                <c:pt idx="423">
                  <c:v>-2.3049814793251197E-3</c:v>
                </c:pt>
                <c:pt idx="424">
                  <c:v>-2.3168590143392799E-3</c:v>
                </c:pt>
                <c:pt idx="425">
                  <c:v>-2.3227279139933356E-3</c:v>
                </c:pt>
                <c:pt idx="426">
                  <c:v>-2.331950470592566E-3</c:v>
                </c:pt>
                <c:pt idx="427">
                  <c:v>-2.3326491491228105E-3</c:v>
                </c:pt>
                <c:pt idx="428">
                  <c:v>-2.3353041275377406E-3</c:v>
                </c:pt>
                <c:pt idx="429">
                  <c:v>-2.3355835989498385E-3</c:v>
                </c:pt>
                <c:pt idx="430">
                  <c:v>-2.3355835989498385E-3</c:v>
                </c:pt>
                <c:pt idx="431">
                  <c:v>-2.3357233346558877E-3</c:v>
                </c:pt>
                <c:pt idx="432">
                  <c:v>-2.3357233346558877E-3</c:v>
                </c:pt>
                <c:pt idx="433">
                  <c:v>-2.3360028060679851E-3</c:v>
                </c:pt>
                <c:pt idx="434">
                  <c:v>-2.3361425417740343E-3</c:v>
                </c:pt>
                <c:pt idx="435">
                  <c:v>-2.3393564630131598E-3</c:v>
                </c:pt>
                <c:pt idx="436">
                  <c:v>-2.3393564630131598E-3</c:v>
                </c:pt>
                <c:pt idx="437">
                  <c:v>-2.3422909128401875E-3</c:v>
                </c:pt>
                <c:pt idx="438">
                  <c:v>-2.3533300336180544E-3</c:v>
                </c:pt>
                <c:pt idx="439">
                  <c:v>-2.361294968862844E-3</c:v>
                </c:pt>
                <c:pt idx="440">
                  <c:v>-2.3981851952597651E-3</c:v>
                </c:pt>
                <c:pt idx="441">
                  <c:v>-2.3995825523202546E-3</c:v>
                </c:pt>
                <c:pt idx="442">
                  <c:v>-2.4007004379686461E-3</c:v>
                </c:pt>
                <c:pt idx="443">
                  <c:v>-2.4025170021472822E-3</c:v>
                </c:pt>
                <c:pt idx="444">
                  <c:v>-2.4041938306198695E-3</c:v>
                </c:pt>
                <c:pt idx="445">
                  <c:v>-2.4075474875650442E-3</c:v>
                </c:pt>
                <c:pt idx="446">
                  <c:v>-2.4122985015707084E-3</c:v>
                </c:pt>
                <c:pt idx="447">
                  <c:v>-2.4141150657493449E-3</c:v>
                </c:pt>
                <c:pt idx="448">
                  <c:v>-2.4142548014553936E-3</c:v>
                </c:pt>
                <c:pt idx="449">
                  <c:v>-2.4171892512824212E-3</c:v>
                </c:pt>
                <c:pt idx="450">
                  <c:v>-2.4178879298126662E-3</c:v>
                </c:pt>
                <c:pt idx="451">
                  <c:v>-2.4188660797550086E-3</c:v>
                </c:pt>
                <c:pt idx="452">
                  <c:v>-2.4188660797550086E-3</c:v>
                </c:pt>
                <c:pt idx="453">
                  <c:v>-2.4192852868731556E-3</c:v>
                </c:pt>
                <c:pt idx="454">
                  <c:v>-2.435634364480882E-3</c:v>
                </c:pt>
                <c:pt idx="455">
                  <c:v>-2.435634364480882E-3</c:v>
                </c:pt>
                <c:pt idx="456">
                  <c:v>-2.4383592107488361E-3</c:v>
                </c:pt>
                <c:pt idx="457">
                  <c:v>-2.4415032641349373E-3</c:v>
                </c:pt>
                <c:pt idx="458">
                  <c:v>-2.4507258207341681E-3</c:v>
                </c:pt>
                <c:pt idx="459">
                  <c:v>-2.4672146340479432E-3</c:v>
                </c:pt>
                <c:pt idx="460">
                  <c:v>-2.4848213330101098E-3</c:v>
                </c:pt>
                <c:pt idx="461">
                  <c:v>-2.4877557828371375E-3</c:v>
                </c:pt>
                <c:pt idx="462">
                  <c:v>-2.4894326113097248E-3</c:v>
                </c:pt>
                <c:pt idx="463">
                  <c:v>-2.4927862682548995E-3</c:v>
                </c:pt>
                <c:pt idx="464">
                  <c:v>-2.4973975465545149E-3</c:v>
                </c:pt>
                <c:pt idx="465">
                  <c:v>-2.5158426597529752E-3</c:v>
                </c:pt>
                <c:pt idx="466">
                  <c:v>-2.5158426597529752E-3</c:v>
                </c:pt>
                <c:pt idx="467">
                  <c:v>-2.519615523816297E-3</c:v>
                </c:pt>
                <c:pt idx="468">
                  <c:v>-2.5263228377066464E-3</c:v>
                </c:pt>
                <c:pt idx="469">
                  <c:v>-2.5263228377066464E-3</c:v>
                </c:pt>
                <c:pt idx="470">
                  <c:v>-2.5263228377066464E-3</c:v>
                </c:pt>
                <c:pt idx="471">
                  <c:v>-2.5271612519429396E-3</c:v>
                </c:pt>
                <c:pt idx="472">
                  <c:v>-2.5277201947671354E-3</c:v>
                </c:pt>
                <c:pt idx="473">
                  <c:v>-2.5298162303578698E-3</c:v>
                </c:pt>
                <c:pt idx="474">
                  <c:v>-2.5302354374760168E-3</c:v>
                </c:pt>
                <c:pt idx="475">
                  <c:v>-2.5302354374760168E-3</c:v>
                </c:pt>
                <c:pt idx="476">
                  <c:v>-2.5305149088881143E-3</c:v>
                </c:pt>
                <c:pt idx="477">
                  <c:v>-2.5315629266834815E-3</c:v>
                </c:pt>
                <c:pt idx="478">
                  <c:v>-2.5315629266834815E-3</c:v>
                </c:pt>
                <c:pt idx="479">
                  <c:v>-2.535685130011925E-3</c:v>
                </c:pt>
                <c:pt idx="480">
                  <c:v>-2.5428815188734458E-3</c:v>
                </c:pt>
                <c:pt idx="481">
                  <c:v>-2.543021254579495E-3</c:v>
                </c:pt>
                <c:pt idx="482">
                  <c:v>-2.543021254579495E-3</c:v>
                </c:pt>
                <c:pt idx="483">
                  <c:v>-2.543021254579495E-3</c:v>
                </c:pt>
                <c:pt idx="484">
                  <c:v>-2.5481216078502814E-3</c:v>
                </c:pt>
                <c:pt idx="485">
                  <c:v>-2.5486805506744772E-3</c:v>
                </c:pt>
                <c:pt idx="486">
                  <c:v>-2.5518944719136027E-3</c:v>
                </c:pt>
                <c:pt idx="487">
                  <c:v>-2.5523136790317497E-3</c:v>
                </c:pt>
                <c:pt idx="488">
                  <c:v>-2.5551083931527286E-3</c:v>
                </c:pt>
                <c:pt idx="489">
                  <c:v>-2.5552481288587774E-3</c:v>
                </c:pt>
                <c:pt idx="490">
                  <c:v>-2.5555276002708753E-3</c:v>
                </c:pt>
                <c:pt idx="491">
                  <c:v>-2.561815707043078E-3</c:v>
                </c:pt>
                <c:pt idx="492">
                  <c:v>-2.5646104211640569E-3</c:v>
                </c:pt>
                <c:pt idx="493">
                  <c:v>-2.5976579156446319E-3</c:v>
                </c:pt>
                <c:pt idx="494">
                  <c:v>-2.6072298115089841E-3</c:v>
                </c:pt>
                <c:pt idx="495">
                  <c:v>-2.6112821469844037E-3</c:v>
                </c:pt>
                <c:pt idx="496">
                  <c:v>-2.6290285816526196E-3</c:v>
                </c:pt>
                <c:pt idx="497">
                  <c:v>-2.6360153669550664E-3</c:v>
                </c:pt>
                <c:pt idx="498">
                  <c:v>-2.6536220659172335E-3</c:v>
                </c:pt>
                <c:pt idx="499">
                  <c:v>-2.6632638296346109E-3</c:v>
                </c:pt>
                <c:pt idx="500">
                  <c:v>-2.6780758144757987E-3</c:v>
                </c:pt>
                <c:pt idx="501">
                  <c:v>-2.6780758144757987E-3</c:v>
                </c:pt>
                <c:pt idx="502">
                  <c:v>-2.6780758144757987E-3</c:v>
                </c:pt>
                <c:pt idx="503">
                  <c:v>-2.6795430393893125E-3</c:v>
                </c:pt>
                <c:pt idx="504">
                  <c:v>-2.6795430393893125E-3</c:v>
                </c:pt>
                <c:pt idx="505">
                  <c:v>-2.6795430393893125E-3</c:v>
                </c:pt>
                <c:pt idx="506">
                  <c:v>-2.7083984626884196E-3</c:v>
                </c:pt>
                <c:pt idx="507">
                  <c:v>-2.7174812835816008E-3</c:v>
                </c:pt>
                <c:pt idx="508">
                  <c:v>-2.7188786406420898E-3</c:v>
                </c:pt>
                <c:pt idx="509">
                  <c:v>-2.7416555607280681E-3</c:v>
                </c:pt>
                <c:pt idx="510">
                  <c:v>-2.7599609382204793E-3</c:v>
                </c:pt>
                <c:pt idx="511">
                  <c:v>-2.7599609382204793E-3</c:v>
                </c:pt>
                <c:pt idx="512">
                  <c:v>-2.7607993524567734E-3</c:v>
                </c:pt>
                <c:pt idx="513">
                  <c:v>-2.834859276662713E-3</c:v>
                </c:pt>
                <c:pt idx="514">
                  <c:v>-2.8629461535785508E-3</c:v>
                </c:pt>
                <c:pt idx="515">
                  <c:v>-2.8658806034055784E-3</c:v>
                </c:pt>
                <c:pt idx="516">
                  <c:v>-2.8669286212009456E-3</c:v>
                </c:pt>
                <c:pt idx="517">
                  <c:v>-2.9159059861711004E-3</c:v>
                </c:pt>
                <c:pt idx="518">
                  <c:v>-2.9159059861711004E-3</c:v>
                </c:pt>
                <c:pt idx="519">
                  <c:v>-2.9360279278421481E-3</c:v>
                </c:pt>
                <c:pt idx="520">
                  <c:v>-2.9441325987929869E-3</c:v>
                </c:pt>
                <c:pt idx="521">
                  <c:v>-2.9507001769772871E-3</c:v>
                </c:pt>
                <c:pt idx="522">
                  <c:v>-2.9820009751322504E-3</c:v>
                </c:pt>
                <c:pt idx="523">
                  <c:v>-3.0128825661690671E-3</c:v>
                </c:pt>
                <c:pt idx="524">
                  <c:v>-3.0155375445839968E-3</c:v>
                </c:pt>
                <c:pt idx="525">
                  <c:v>-3.0193104086473181E-3</c:v>
                </c:pt>
                <c:pt idx="526">
                  <c:v>-3.0193104086473181E-3</c:v>
                </c:pt>
                <c:pt idx="527">
                  <c:v>-3.0193104086473181E-3</c:v>
                </c:pt>
                <c:pt idx="528">
                  <c:v>-3.0243408940650801E-3</c:v>
                </c:pt>
                <c:pt idx="529">
                  <c:v>-3.0555019565139947E-3</c:v>
                </c:pt>
                <c:pt idx="530">
                  <c:v>-3.0557814279260926E-3</c:v>
                </c:pt>
                <c:pt idx="531">
                  <c:v>-3.0603927062257076E-3</c:v>
                </c:pt>
                <c:pt idx="532">
                  <c:v>-3.0961650469742371E-3</c:v>
                </c:pt>
                <c:pt idx="533">
                  <c:v>-3.0965842540923837E-3</c:v>
                </c:pt>
                <c:pt idx="534">
                  <c:v>-3.0970034612105308E-3</c:v>
                </c:pt>
                <c:pt idx="535">
                  <c:v>-3.0986802896831181E-3</c:v>
                </c:pt>
                <c:pt idx="536">
                  <c:v>-3.1281645236594449E-3</c:v>
                </c:pt>
                <c:pt idx="537">
                  <c:v>-3.1306797663683264E-3</c:v>
                </c:pt>
                <c:pt idx="538">
                  <c:v>-3.1315181806046196E-3</c:v>
                </c:pt>
                <c:pt idx="539">
                  <c:v>-3.1352910446679413E-3</c:v>
                </c:pt>
                <c:pt idx="540">
                  <c:v>-3.1394831158494093E-3</c:v>
                </c:pt>
                <c:pt idx="541">
                  <c:v>-3.140042058673605E-3</c:v>
                </c:pt>
                <c:pt idx="542">
                  <c:v>-3.143255979912731E-3</c:v>
                </c:pt>
                <c:pt idx="543">
                  <c:v>-3.1612818859930447E-3</c:v>
                </c:pt>
                <c:pt idx="544">
                  <c:v>-3.167569992765247E-3</c:v>
                </c:pt>
                <c:pt idx="545">
                  <c:v>-3.1698057640620302E-3</c:v>
                </c:pt>
                <c:pt idx="546">
                  <c:v>-3.1730196853011561E-3</c:v>
                </c:pt>
                <c:pt idx="547">
                  <c:v>-3.2075344046952449E-3</c:v>
                </c:pt>
                <c:pt idx="548">
                  <c:v>-3.2117264758767133E-3</c:v>
                </c:pt>
                <c:pt idx="549">
                  <c:v>-3.2196914111215029E-3</c:v>
                </c:pt>
                <c:pt idx="550">
                  <c:v>-3.2196914111215029E-3</c:v>
                </c:pt>
                <c:pt idx="551">
                  <c:v>-3.2391146742623061E-3</c:v>
                </c:pt>
                <c:pt idx="552">
                  <c:v>-3.2479180237433899E-3</c:v>
                </c:pt>
                <c:pt idx="553">
                  <c:v>-3.2498743236280747E-3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0B-46E4-8092-DDFEE0E1800E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Active!$P$21:$P$891</c:f>
              <c:numCache>
                <c:formatCode>General</c:formatCode>
                <c:ptCount val="871"/>
                <c:pt idx="0">
                  <c:v>-3.682736427960645E-2</c:v>
                </c:pt>
                <c:pt idx="1">
                  <c:v>-3.6828904182012741E-2</c:v>
                </c:pt>
                <c:pt idx="2">
                  <c:v>-3.6829930783616932E-2</c:v>
                </c:pt>
                <c:pt idx="3">
                  <c:v>-3.6833523889231612E-2</c:v>
                </c:pt>
                <c:pt idx="4">
                  <c:v>-3.6841223401263057E-2</c:v>
                </c:pt>
                <c:pt idx="5">
                  <c:v>-3.6857820127197516E-2</c:v>
                </c:pt>
                <c:pt idx="6">
                  <c:v>-3.6859360029603806E-2</c:v>
                </c:pt>
                <c:pt idx="7">
                  <c:v>-3.6862953135218479E-2</c:v>
                </c:pt>
                <c:pt idx="8">
                  <c:v>-3.6863979736822677E-2</c:v>
                </c:pt>
                <c:pt idx="9">
                  <c:v>-3.687116594805203E-2</c:v>
                </c:pt>
                <c:pt idx="10">
                  <c:v>-3.6874759053666703E-2</c:v>
                </c:pt>
                <c:pt idx="11">
                  <c:v>-3.6875785655270901E-2</c:v>
                </c:pt>
                <c:pt idx="12">
                  <c:v>-3.6877325557677185E-2</c:v>
                </c:pt>
                <c:pt idx="13">
                  <c:v>-3.6877838858479284E-2</c:v>
                </c:pt>
                <c:pt idx="14">
                  <c:v>-3.6878352159281383E-2</c:v>
                </c:pt>
                <c:pt idx="15">
                  <c:v>-3.6879378760885574E-2</c:v>
                </c:pt>
                <c:pt idx="16">
                  <c:v>-3.6879892061687673E-2</c:v>
                </c:pt>
                <c:pt idx="17">
                  <c:v>-3.6879892061687673E-2</c:v>
                </c:pt>
                <c:pt idx="18">
                  <c:v>-3.6958598184675819E-2</c:v>
                </c:pt>
                <c:pt idx="19">
                  <c:v>-3.695962478628001E-2</c:v>
                </c:pt>
                <c:pt idx="20">
                  <c:v>-3.6965271095103072E-2</c:v>
                </c:pt>
                <c:pt idx="21">
                  <c:v>-3.6968350899915653E-2</c:v>
                </c:pt>
                <c:pt idx="22">
                  <c:v>-3.6977077013551296E-2</c:v>
                </c:pt>
                <c:pt idx="23">
                  <c:v>-3.7000859950715108E-2</c:v>
                </c:pt>
                <c:pt idx="24">
                  <c:v>-3.700342645472559E-2</c:v>
                </c:pt>
                <c:pt idx="25">
                  <c:v>-3.7020878681996876E-2</c:v>
                </c:pt>
                <c:pt idx="26">
                  <c:v>-3.7021391982798968E-2</c:v>
                </c:pt>
                <c:pt idx="27">
                  <c:v>-3.7028578194028321E-2</c:v>
                </c:pt>
                <c:pt idx="28">
                  <c:v>-3.7029604795632519E-2</c:v>
                </c:pt>
                <c:pt idx="29">
                  <c:v>-3.709650500017244E-2</c:v>
                </c:pt>
                <c:pt idx="30">
                  <c:v>-3.7097531601776638E-2</c:v>
                </c:pt>
                <c:pt idx="31">
                  <c:v>-3.7098044902578731E-2</c:v>
                </c:pt>
                <c:pt idx="32">
                  <c:v>-3.7113443926641634E-2</c:v>
                </c:pt>
                <c:pt idx="33">
                  <c:v>-3.7114470528245826E-2</c:v>
                </c:pt>
                <c:pt idx="34">
                  <c:v>-3.7116010430652116E-2</c:v>
                </c:pt>
                <c:pt idx="35">
                  <c:v>-3.7117037032256307E-2</c:v>
                </c:pt>
                <c:pt idx="36">
                  <c:v>-3.7117550333058406E-2</c:v>
                </c:pt>
                <c:pt idx="37">
                  <c:v>-3.7118576934662598E-2</c:v>
                </c:pt>
                <c:pt idx="38">
                  <c:v>-3.7123196641881469E-2</c:v>
                </c:pt>
                <c:pt idx="39">
                  <c:v>-3.7138253465409637E-2</c:v>
                </c:pt>
                <c:pt idx="40">
                  <c:v>-3.7153652489472534E-2</c:v>
                </c:pt>
                <c:pt idx="41">
                  <c:v>-3.7154679091076726E-2</c:v>
                </c:pt>
                <c:pt idx="42">
                  <c:v>-3.7162378603108177E-2</c:v>
                </c:pt>
                <c:pt idx="43">
                  <c:v>-3.716289190391027E-2</c:v>
                </c:pt>
                <c:pt idx="44">
                  <c:v>-3.716443180631656E-2</c:v>
                </c:pt>
                <c:pt idx="45">
                  <c:v>-3.7166998310327042E-2</c:v>
                </c:pt>
                <c:pt idx="46">
                  <c:v>-3.7350588897210268E-2</c:v>
                </c:pt>
                <c:pt idx="47">
                  <c:v>-3.7353668702022849E-2</c:v>
                </c:pt>
                <c:pt idx="48">
                  <c:v>-3.7354182002824941E-2</c:v>
                </c:pt>
                <c:pt idx="49">
                  <c:v>-3.7360341612450103E-2</c:v>
                </c:pt>
                <c:pt idx="50">
                  <c:v>-3.7376938338384562E-2</c:v>
                </c:pt>
                <c:pt idx="51">
                  <c:v>-3.7490035615113181E-2</c:v>
                </c:pt>
                <c:pt idx="52">
                  <c:v>-3.7494142021529953E-2</c:v>
                </c:pt>
                <c:pt idx="53">
                  <c:v>-3.7495681923936243E-2</c:v>
                </c:pt>
                <c:pt idx="54">
                  <c:v>-3.7496708525540434E-2</c:v>
                </c:pt>
                <c:pt idx="55">
                  <c:v>-3.7498761728748824E-2</c:v>
                </c:pt>
                <c:pt idx="56">
                  <c:v>-3.7502354834363504E-2</c:v>
                </c:pt>
                <c:pt idx="57">
                  <c:v>-3.7503381435967695E-2</c:v>
                </c:pt>
                <c:pt idx="58">
                  <c:v>-3.7523571267516827E-2</c:v>
                </c:pt>
                <c:pt idx="59">
                  <c:v>-3.7531784080350371E-2</c:v>
                </c:pt>
                <c:pt idx="60">
                  <c:v>-3.753229738115247E-2</c:v>
                </c:pt>
                <c:pt idx="61">
                  <c:v>-3.7535890486767143E-2</c:v>
                </c:pt>
                <c:pt idx="62">
                  <c:v>-3.7542050096392304E-2</c:v>
                </c:pt>
                <c:pt idx="63">
                  <c:v>-3.7542563397194403E-2</c:v>
                </c:pt>
                <c:pt idx="64">
                  <c:v>-3.7543589998798595E-2</c:v>
                </c:pt>
                <c:pt idx="65">
                  <c:v>-3.7545643202006984E-2</c:v>
                </c:pt>
                <c:pt idx="66">
                  <c:v>-3.7639063947988563E-2</c:v>
                </c:pt>
                <c:pt idx="67">
                  <c:v>-3.776927125145374E-2</c:v>
                </c:pt>
                <c:pt idx="68">
                  <c:v>-3.8028830357047259E-2</c:v>
                </c:pt>
                <c:pt idx="69">
                  <c:v>-3.8048849088329034E-2</c:v>
                </c:pt>
                <c:pt idx="70">
                  <c:v>-3.8053982096349998E-2</c:v>
                </c:pt>
                <c:pt idx="71">
                  <c:v>-3.80837535428716E-2</c:v>
                </c:pt>
                <c:pt idx="72">
                  <c:v>-3.8133201520140242E-2</c:v>
                </c:pt>
                <c:pt idx="73">
                  <c:v>-3.8135939124418088E-2</c:v>
                </c:pt>
                <c:pt idx="74">
                  <c:v>-3.8143467536182175E-2</c:v>
                </c:pt>
                <c:pt idx="75">
                  <c:v>-3.8146547340994756E-2</c:v>
                </c:pt>
                <c:pt idx="76">
                  <c:v>-3.8147060641796848E-2</c:v>
                </c:pt>
                <c:pt idx="77">
                  <c:v>-3.8149113845005238E-2</c:v>
                </c:pt>
                <c:pt idx="78">
                  <c:v>-3.814962714580733E-2</c:v>
                </c:pt>
                <c:pt idx="79">
                  <c:v>-3.8222173659170321E-2</c:v>
                </c:pt>
                <c:pt idx="80">
                  <c:v>-3.8249378601681441E-2</c:v>
                </c:pt>
                <c:pt idx="81">
                  <c:v>-3.8263408823605419E-2</c:v>
                </c:pt>
                <c:pt idx="82">
                  <c:v>-3.8267001929220092E-2</c:v>
                </c:pt>
                <c:pt idx="83">
                  <c:v>-3.8272819338310518E-2</c:v>
                </c:pt>
                <c:pt idx="84">
                  <c:v>-3.833236223135373E-2</c:v>
                </c:pt>
                <c:pt idx="85">
                  <c:v>-3.8364700181885814E-2</c:v>
                </c:pt>
                <c:pt idx="86">
                  <c:v>-3.8365213482687913E-2</c:v>
                </c:pt>
                <c:pt idx="87">
                  <c:v>-3.8380612506750809E-2</c:v>
                </c:pt>
                <c:pt idx="88">
                  <c:v>-3.8384718913167581E-2</c:v>
                </c:pt>
                <c:pt idx="89">
                  <c:v>-3.842544077680058E-2</c:v>
                </c:pt>
                <c:pt idx="90">
                  <c:v>-3.8453672320915892E-2</c:v>
                </c:pt>
                <c:pt idx="91">
                  <c:v>-3.847933736102073E-2</c:v>
                </c:pt>
                <c:pt idx="92">
                  <c:v>-3.8508766607007597E-2</c:v>
                </c:pt>
                <c:pt idx="93">
                  <c:v>-3.8523139029466302E-2</c:v>
                </c:pt>
                <c:pt idx="94">
                  <c:v>-3.8568138399783437E-2</c:v>
                </c:pt>
                <c:pt idx="95">
                  <c:v>-3.8605267157801763E-2</c:v>
                </c:pt>
                <c:pt idx="96">
                  <c:v>-3.861621757491316E-2</c:v>
                </c:pt>
                <c:pt idx="97">
                  <c:v>-3.8652319731327288E-2</c:v>
                </c:pt>
                <c:pt idx="98">
                  <c:v>-3.8660532544160832E-2</c:v>
                </c:pt>
                <c:pt idx="99">
                  <c:v>-3.8660532544160832E-2</c:v>
                </c:pt>
                <c:pt idx="100">
                  <c:v>-3.8660532544160832E-2</c:v>
                </c:pt>
                <c:pt idx="101">
                  <c:v>-3.8664638950577604E-2</c:v>
                </c:pt>
                <c:pt idx="102">
                  <c:v>-3.8742318471961558E-2</c:v>
                </c:pt>
                <c:pt idx="103">
                  <c:v>-3.8748991382388812E-2</c:v>
                </c:pt>
                <c:pt idx="104">
                  <c:v>-3.8756177593618164E-2</c:v>
                </c:pt>
                <c:pt idx="105">
                  <c:v>-3.8758744097628653E-2</c:v>
                </c:pt>
                <c:pt idx="106">
                  <c:v>-3.8760284000034943E-2</c:v>
                </c:pt>
                <c:pt idx="107">
                  <c:v>-3.8760797300837035E-2</c:v>
                </c:pt>
                <c:pt idx="108">
                  <c:v>-3.8794332953240682E-2</c:v>
                </c:pt>
                <c:pt idx="109">
                  <c:v>-3.8795359554844873E-2</c:v>
                </c:pt>
                <c:pt idx="110">
                  <c:v>-3.8797926058855361E-2</c:v>
                </c:pt>
                <c:pt idx="111">
                  <c:v>-3.8805112270084714E-2</c:v>
                </c:pt>
                <c:pt idx="112">
                  <c:v>-3.8805112270084714E-2</c:v>
                </c:pt>
                <c:pt idx="113">
                  <c:v>-3.8850967141738676E-2</c:v>
                </c:pt>
                <c:pt idx="114">
                  <c:v>-3.8850967141738676E-2</c:v>
                </c:pt>
                <c:pt idx="115">
                  <c:v>-3.8854902447888084E-2</c:v>
                </c:pt>
                <c:pt idx="116">
                  <c:v>-3.8880225287458187E-2</c:v>
                </c:pt>
                <c:pt idx="117">
                  <c:v>-3.8896650913125275E-2</c:v>
                </c:pt>
                <c:pt idx="118">
                  <c:v>-3.8897164213927374E-2</c:v>
                </c:pt>
                <c:pt idx="119">
                  <c:v>-3.8899730717937855E-2</c:v>
                </c:pt>
                <c:pt idx="120">
                  <c:v>-3.8903837124354627E-2</c:v>
                </c:pt>
                <c:pt idx="121">
                  <c:v>-3.893069986633102E-2</c:v>
                </c:pt>
                <c:pt idx="122">
                  <c:v>-3.8935832874351983E-2</c:v>
                </c:pt>
                <c:pt idx="123">
                  <c:v>-3.8938912679164564E-2</c:v>
                </c:pt>
                <c:pt idx="124">
                  <c:v>-3.8938912679164564E-2</c:v>
                </c:pt>
                <c:pt idx="125">
                  <c:v>-3.8938912679164564E-2</c:v>
                </c:pt>
                <c:pt idx="126">
                  <c:v>-3.8941479183175046E-2</c:v>
                </c:pt>
                <c:pt idx="127">
                  <c:v>-3.8941992483977145E-2</c:v>
                </c:pt>
                <c:pt idx="128">
                  <c:v>-3.8974843735311328E-2</c:v>
                </c:pt>
                <c:pt idx="129">
                  <c:v>-3.8986307453224817E-2</c:v>
                </c:pt>
                <c:pt idx="130">
                  <c:v>-3.8989729458572125E-2</c:v>
                </c:pt>
                <c:pt idx="131">
                  <c:v>-3.8990413859641589E-2</c:v>
                </c:pt>
                <c:pt idx="132">
                  <c:v>-3.8993493664454169E-2</c:v>
                </c:pt>
                <c:pt idx="133">
                  <c:v>-3.8994520266058361E-2</c:v>
                </c:pt>
                <c:pt idx="134">
                  <c:v>-3.8996402368999386E-2</c:v>
                </c:pt>
                <c:pt idx="135">
                  <c:v>-3.899657346926675E-2</c:v>
                </c:pt>
                <c:pt idx="136">
                  <c:v>-3.9001193176485621E-2</c:v>
                </c:pt>
                <c:pt idx="137">
                  <c:v>-3.9002048677822448E-2</c:v>
                </c:pt>
                <c:pt idx="138">
                  <c:v>-3.902429171257997E-2</c:v>
                </c:pt>
                <c:pt idx="139">
                  <c:v>-3.9030451322205124E-2</c:v>
                </c:pt>
                <c:pt idx="140">
                  <c:v>-3.9031991224611415E-2</c:v>
                </c:pt>
                <c:pt idx="141">
                  <c:v>-3.9033017826215606E-2</c:v>
                </c:pt>
                <c:pt idx="142">
                  <c:v>-3.9035755430493459E-2</c:v>
                </c:pt>
                <c:pt idx="143">
                  <c:v>-3.9036268731295558E-2</c:v>
                </c:pt>
                <c:pt idx="144">
                  <c:v>-3.9037124232632385E-2</c:v>
                </c:pt>
                <c:pt idx="145">
                  <c:v>-3.9037124232632385E-2</c:v>
                </c:pt>
                <c:pt idx="146">
                  <c:v>-3.9038150834236576E-2</c:v>
                </c:pt>
                <c:pt idx="147">
                  <c:v>-3.9038664135038675E-2</c:v>
                </c:pt>
                <c:pt idx="148">
                  <c:v>-3.9040204037444959E-2</c:v>
                </c:pt>
                <c:pt idx="149">
                  <c:v>-3.9040717338247058E-2</c:v>
                </c:pt>
                <c:pt idx="150">
                  <c:v>-3.9040717338247058E-2</c:v>
                </c:pt>
                <c:pt idx="151">
                  <c:v>-3.9041743939851249E-2</c:v>
                </c:pt>
                <c:pt idx="152">
                  <c:v>-3.9043198292123861E-2</c:v>
                </c:pt>
                <c:pt idx="153">
                  <c:v>-3.9085545608296829E-2</c:v>
                </c:pt>
                <c:pt idx="154">
                  <c:v>-3.9131229379683427E-2</c:v>
                </c:pt>
                <c:pt idx="155">
                  <c:v>-3.9135849086902298E-2</c:v>
                </c:pt>
                <c:pt idx="156">
                  <c:v>-3.9135849086902298E-2</c:v>
                </c:pt>
                <c:pt idx="157">
                  <c:v>-3.9135849086902298E-2</c:v>
                </c:pt>
                <c:pt idx="158">
                  <c:v>-3.9143035298131651E-2</c:v>
                </c:pt>
                <c:pt idx="159">
                  <c:v>-3.9168871438503845E-2</c:v>
                </c:pt>
                <c:pt idx="160">
                  <c:v>-3.9170924641712235E-2</c:v>
                </c:pt>
                <c:pt idx="161">
                  <c:v>-3.9173491145722716E-2</c:v>
                </c:pt>
                <c:pt idx="162">
                  <c:v>-3.9173491145722716E-2</c:v>
                </c:pt>
                <c:pt idx="163">
                  <c:v>-3.9175544348931106E-2</c:v>
                </c:pt>
                <c:pt idx="164">
                  <c:v>-3.9175544348931106E-2</c:v>
                </c:pt>
                <c:pt idx="165">
                  <c:v>-3.9179137454545779E-2</c:v>
                </c:pt>
                <c:pt idx="166">
                  <c:v>-3.9180677356952069E-2</c:v>
                </c:pt>
                <c:pt idx="167">
                  <c:v>-3.9181190657754168E-2</c:v>
                </c:pt>
                <c:pt idx="168">
                  <c:v>-3.918170395855626E-2</c:v>
                </c:pt>
                <c:pt idx="169">
                  <c:v>-3.9220885919782969E-2</c:v>
                </c:pt>
                <c:pt idx="170">
                  <c:v>-3.9253908271384516E-2</c:v>
                </c:pt>
                <c:pt idx="171">
                  <c:v>-3.9258356878336023E-2</c:v>
                </c:pt>
                <c:pt idx="172">
                  <c:v>-3.9271702699190537E-2</c:v>
                </c:pt>
                <c:pt idx="173">
                  <c:v>-3.9316530969240308E-2</c:v>
                </c:pt>
                <c:pt idx="174">
                  <c:v>-3.9316530969240308E-2</c:v>
                </c:pt>
                <c:pt idx="175">
                  <c:v>-3.9319610774052889E-2</c:v>
                </c:pt>
                <c:pt idx="176">
                  <c:v>-3.9352633125654436E-2</c:v>
                </c:pt>
                <c:pt idx="177">
                  <c:v>-3.9367518848915234E-2</c:v>
                </c:pt>
                <c:pt idx="178">
                  <c:v>-3.9367518848915234E-2</c:v>
                </c:pt>
                <c:pt idx="179">
                  <c:v>-3.9373678458540395E-2</c:v>
                </c:pt>
                <c:pt idx="180">
                  <c:v>-3.9375047260679322E-2</c:v>
                </c:pt>
                <c:pt idx="181">
                  <c:v>-3.9395921493297917E-2</c:v>
                </c:pt>
                <c:pt idx="182">
                  <c:v>-3.9396434794100016E-2</c:v>
                </c:pt>
                <c:pt idx="183">
                  <c:v>-3.9401567802120979E-2</c:v>
                </c:pt>
                <c:pt idx="184">
                  <c:v>-3.9404476506666196E-2</c:v>
                </c:pt>
                <c:pt idx="185">
                  <c:v>-3.9404476506666196E-2</c:v>
                </c:pt>
                <c:pt idx="186">
                  <c:v>-3.9405674208537751E-2</c:v>
                </c:pt>
                <c:pt idx="187">
                  <c:v>-3.9407214110944042E-2</c:v>
                </c:pt>
                <c:pt idx="188">
                  <c:v>-3.9411833818162913E-2</c:v>
                </c:pt>
                <c:pt idx="189">
                  <c:v>-3.9416282425114413E-2</c:v>
                </c:pt>
                <c:pt idx="190">
                  <c:v>-3.9416795725916512E-2</c:v>
                </c:pt>
                <c:pt idx="191">
                  <c:v>-3.9419875530729093E-2</c:v>
                </c:pt>
                <c:pt idx="192">
                  <c:v>-3.945289788233064E-2</c:v>
                </c:pt>
                <c:pt idx="193">
                  <c:v>-3.9491053241953157E-2</c:v>
                </c:pt>
                <c:pt idx="194">
                  <c:v>-3.9496699550776219E-2</c:v>
                </c:pt>
                <c:pt idx="195">
                  <c:v>-3.9505938965213955E-2</c:v>
                </c:pt>
                <c:pt idx="196">
                  <c:v>-3.9506452266016054E-2</c:v>
                </c:pt>
                <c:pt idx="197">
                  <c:v>-3.9506965566818153E-2</c:v>
                </c:pt>
                <c:pt idx="198">
                  <c:v>-3.9507478867620245E-2</c:v>
                </c:pt>
                <c:pt idx="199">
                  <c:v>-3.9508334368957072E-2</c:v>
                </c:pt>
                <c:pt idx="200">
                  <c:v>-3.9509532070828635E-2</c:v>
                </c:pt>
                <c:pt idx="201">
                  <c:v>-3.9516547181790623E-2</c:v>
                </c:pt>
                <c:pt idx="202">
                  <c:v>-3.9517060482592715E-2</c:v>
                </c:pt>
                <c:pt idx="203">
                  <c:v>-3.9544949826173299E-2</c:v>
                </c:pt>
                <c:pt idx="204">
                  <c:v>-3.9545120926440663E-2</c:v>
                </c:pt>
                <c:pt idx="205">
                  <c:v>-3.9550596134996362E-2</c:v>
                </c:pt>
                <c:pt idx="206">
                  <c:v>-3.9552136037402652E-2</c:v>
                </c:pt>
                <c:pt idx="207">
                  <c:v>-3.9555215842215233E-2</c:v>
                </c:pt>
                <c:pt idx="208">
                  <c:v>-3.9630328859588705E-2</c:v>
                </c:pt>
                <c:pt idx="209">
                  <c:v>-3.9633408664401286E-2</c:v>
                </c:pt>
                <c:pt idx="210">
                  <c:v>-3.963357976466865E-2</c:v>
                </c:pt>
                <c:pt idx="211">
                  <c:v>-3.9634435266005477E-2</c:v>
                </c:pt>
                <c:pt idx="212">
                  <c:v>-3.9634948566807576E-2</c:v>
                </c:pt>
                <c:pt idx="213">
                  <c:v>-3.9634948566807576E-2</c:v>
                </c:pt>
                <c:pt idx="214">
                  <c:v>-3.9635975168411768E-2</c:v>
                </c:pt>
                <c:pt idx="215">
                  <c:v>-3.9636488469213867E-2</c:v>
                </c:pt>
                <c:pt idx="216">
                  <c:v>-3.9637001770015959E-2</c:v>
                </c:pt>
                <c:pt idx="217">
                  <c:v>-3.9639226073491712E-2</c:v>
                </c:pt>
                <c:pt idx="218">
                  <c:v>-3.9639739374293811E-2</c:v>
                </c:pt>
                <c:pt idx="219">
                  <c:v>-3.9642648078839021E-2</c:v>
                </c:pt>
                <c:pt idx="220">
                  <c:v>-3.9642648078839021E-2</c:v>
                </c:pt>
                <c:pt idx="221">
                  <c:v>-3.964316137964112E-2</c:v>
                </c:pt>
                <c:pt idx="222">
                  <c:v>-3.9643845780710583E-2</c:v>
                </c:pt>
                <c:pt idx="223">
                  <c:v>-3.9644187981245312E-2</c:v>
                </c:pt>
                <c:pt idx="224">
                  <c:v>-3.9645727883651602E-2</c:v>
                </c:pt>
                <c:pt idx="225">
                  <c:v>-3.9646754485255793E-2</c:v>
                </c:pt>
                <c:pt idx="226">
                  <c:v>-3.9646754485255793E-2</c:v>
                </c:pt>
                <c:pt idx="227">
                  <c:v>-3.9647267786057892E-2</c:v>
                </c:pt>
                <c:pt idx="228">
                  <c:v>-3.9647267786057892E-2</c:v>
                </c:pt>
                <c:pt idx="229">
                  <c:v>-3.9647781086859991E-2</c:v>
                </c:pt>
                <c:pt idx="230">
                  <c:v>-3.9648807688464183E-2</c:v>
                </c:pt>
                <c:pt idx="231">
                  <c:v>-3.9652400794078863E-2</c:v>
                </c:pt>
                <c:pt idx="232">
                  <c:v>-3.9653427395683054E-2</c:v>
                </c:pt>
                <c:pt idx="233">
                  <c:v>-3.9683027741937292E-2</c:v>
                </c:pt>
                <c:pt idx="234">
                  <c:v>-3.9683883243274119E-2</c:v>
                </c:pt>
                <c:pt idx="235">
                  <c:v>-3.968542314568041E-2</c:v>
                </c:pt>
                <c:pt idx="236">
                  <c:v>-3.968542314568041E-2</c:v>
                </c:pt>
                <c:pt idx="237">
                  <c:v>-3.968542314568041E-2</c:v>
                </c:pt>
                <c:pt idx="238">
                  <c:v>-3.968542314568041E-2</c:v>
                </c:pt>
                <c:pt idx="239">
                  <c:v>-3.9685936446482502E-2</c:v>
                </c:pt>
                <c:pt idx="240">
                  <c:v>-3.9686449747284601E-2</c:v>
                </c:pt>
                <c:pt idx="241">
                  <c:v>-3.9690042852899281E-2</c:v>
                </c:pt>
                <c:pt idx="242">
                  <c:v>-3.9690042852899281E-2</c:v>
                </c:pt>
                <c:pt idx="243">
                  <c:v>-3.9690042852899281E-2</c:v>
                </c:pt>
                <c:pt idx="244">
                  <c:v>-3.9690556153701373E-2</c:v>
                </c:pt>
                <c:pt idx="245">
                  <c:v>-3.9691069454503472E-2</c:v>
                </c:pt>
                <c:pt idx="246">
                  <c:v>-3.9692096056107663E-2</c:v>
                </c:pt>
                <c:pt idx="247">
                  <c:v>-3.9693122657711855E-2</c:v>
                </c:pt>
                <c:pt idx="248">
                  <c:v>-3.9696202462524435E-2</c:v>
                </c:pt>
                <c:pt idx="249">
                  <c:v>-3.9699282267337016E-2</c:v>
                </c:pt>
                <c:pt idx="250">
                  <c:v>-3.9700822169743306E-2</c:v>
                </c:pt>
                <c:pt idx="251">
                  <c:v>-3.9713312489260993E-2</c:v>
                </c:pt>
                <c:pt idx="252">
                  <c:v>-3.9747703643001467E-2</c:v>
                </c:pt>
                <c:pt idx="253">
                  <c:v>-3.9749756846209849E-2</c:v>
                </c:pt>
                <c:pt idx="254">
                  <c:v>-3.9753521052091893E-2</c:v>
                </c:pt>
                <c:pt idx="255">
                  <c:v>-3.9771486580165272E-2</c:v>
                </c:pt>
                <c:pt idx="256">
                  <c:v>-3.9773368683106297E-2</c:v>
                </c:pt>
                <c:pt idx="257">
                  <c:v>-3.9773368683106297E-2</c:v>
                </c:pt>
                <c:pt idx="258">
                  <c:v>-3.9773368683106297E-2</c:v>
                </c:pt>
                <c:pt idx="259">
                  <c:v>-3.9773539783373661E-2</c:v>
                </c:pt>
                <c:pt idx="260">
                  <c:v>-3.9776448487918878E-2</c:v>
                </c:pt>
                <c:pt idx="261">
                  <c:v>-3.977696178872097E-2</c:v>
                </c:pt>
                <c:pt idx="262">
                  <c:v>-3.977901499192936E-2</c:v>
                </c:pt>
                <c:pt idx="263">
                  <c:v>-3.9779528292731452E-2</c:v>
                </c:pt>
                <c:pt idx="264">
                  <c:v>-3.9780212693800915E-2</c:v>
                </c:pt>
                <c:pt idx="265">
                  <c:v>-3.9781068195137742E-2</c:v>
                </c:pt>
                <c:pt idx="266">
                  <c:v>-3.9781068195137742E-2</c:v>
                </c:pt>
                <c:pt idx="267">
                  <c:v>-3.9781068195137742E-2</c:v>
                </c:pt>
                <c:pt idx="268">
                  <c:v>-3.9781581495939841E-2</c:v>
                </c:pt>
                <c:pt idx="269">
                  <c:v>-3.978209479674194E-2</c:v>
                </c:pt>
                <c:pt idx="270">
                  <c:v>-3.9782265897009304E-2</c:v>
                </c:pt>
                <c:pt idx="271">
                  <c:v>-3.9782608097544032E-2</c:v>
                </c:pt>
                <c:pt idx="272">
                  <c:v>-3.9783634699148231E-2</c:v>
                </c:pt>
                <c:pt idx="273">
                  <c:v>-3.9783634699148231E-2</c:v>
                </c:pt>
                <c:pt idx="274">
                  <c:v>-3.9783634699148231E-2</c:v>
                </c:pt>
                <c:pt idx="275">
                  <c:v>-3.9783634699148231E-2</c:v>
                </c:pt>
                <c:pt idx="276">
                  <c:v>-3.9783634699148231E-2</c:v>
                </c:pt>
                <c:pt idx="277">
                  <c:v>-3.9783634699148231E-2</c:v>
                </c:pt>
                <c:pt idx="278">
                  <c:v>-3.9783634699148231E-2</c:v>
                </c:pt>
                <c:pt idx="279">
                  <c:v>-3.9783634699148231E-2</c:v>
                </c:pt>
                <c:pt idx="280">
                  <c:v>-3.9783634699148231E-2</c:v>
                </c:pt>
                <c:pt idx="281">
                  <c:v>-3.9783634699148231E-2</c:v>
                </c:pt>
                <c:pt idx="282">
                  <c:v>-3.9784319100217687E-2</c:v>
                </c:pt>
                <c:pt idx="283">
                  <c:v>-3.9784661300752422E-2</c:v>
                </c:pt>
                <c:pt idx="284">
                  <c:v>-3.9784661300752422E-2</c:v>
                </c:pt>
                <c:pt idx="285">
                  <c:v>-3.9784661300752422E-2</c:v>
                </c:pt>
                <c:pt idx="286">
                  <c:v>-3.9784661300752422E-2</c:v>
                </c:pt>
                <c:pt idx="287">
                  <c:v>-3.9787227804762904E-2</c:v>
                </c:pt>
                <c:pt idx="288">
                  <c:v>-3.9787227804762904E-2</c:v>
                </c:pt>
                <c:pt idx="289">
                  <c:v>-3.9787227804762904E-2</c:v>
                </c:pt>
                <c:pt idx="290">
                  <c:v>-3.9787227804762904E-2</c:v>
                </c:pt>
                <c:pt idx="291">
                  <c:v>-3.9787398905030268E-2</c:v>
                </c:pt>
                <c:pt idx="292">
                  <c:v>-3.9788254406367095E-2</c:v>
                </c:pt>
                <c:pt idx="293">
                  <c:v>-3.9788425506634459E-2</c:v>
                </c:pt>
                <c:pt idx="294">
                  <c:v>-3.9788767707169194E-2</c:v>
                </c:pt>
                <c:pt idx="295">
                  <c:v>-3.9790992010644947E-2</c:v>
                </c:pt>
                <c:pt idx="296">
                  <c:v>-3.9791334211179676E-2</c:v>
                </c:pt>
                <c:pt idx="297">
                  <c:v>-3.9798007121606929E-2</c:v>
                </c:pt>
                <c:pt idx="298">
                  <c:v>-3.9798520422409028E-2</c:v>
                </c:pt>
                <c:pt idx="299">
                  <c:v>-3.9818368053423432E-2</c:v>
                </c:pt>
                <c:pt idx="300">
                  <c:v>-3.9830088421737971E-2</c:v>
                </c:pt>
                <c:pt idx="301">
                  <c:v>-3.9830173971871656E-2</c:v>
                </c:pt>
                <c:pt idx="302">
                  <c:v>-3.9830173971871656E-2</c:v>
                </c:pt>
                <c:pt idx="303">
                  <c:v>-3.9830259522005335E-2</c:v>
                </c:pt>
                <c:pt idx="304">
                  <c:v>-3.9867644930424703E-2</c:v>
                </c:pt>
                <c:pt idx="305">
                  <c:v>-3.9873804540049865E-2</c:v>
                </c:pt>
                <c:pt idx="306">
                  <c:v>-3.9874831141654056E-2</c:v>
                </c:pt>
                <c:pt idx="307">
                  <c:v>-3.9877910946466637E-2</c:v>
                </c:pt>
                <c:pt idx="308">
                  <c:v>-3.9878424247268736E-2</c:v>
                </c:pt>
                <c:pt idx="309">
                  <c:v>-3.9879450848872927E-2</c:v>
                </c:pt>
                <c:pt idx="310">
                  <c:v>-3.9883043954487607E-2</c:v>
                </c:pt>
                <c:pt idx="311">
                  <c:v>-3.9884070556091798E-2</c:v>
                </c:pt>
                <c:pt idx="312">
                  <c:v>-3.988509715769599E-2</c:v>
                </c:pt>
                <c:pt idx="313">
                  <c:v>-3.988817696250857E-2</c:v>
                </c:pt>
                <c:pt idx="314">
                  <c:v>-3.9908195693790338E-2</c:v>
                </c:pt>
                <c:pt idx="315">
                  <c:v>-3.9921028213842753E-2</c:v>
                </c:pt>
                <c:pt idx="316">
                  <c:v>-3.9921541514644852E-2</c:v>
                </c:pt>
                <c:pt idx="317">
                  <c:v>-3.9922054815446945E-2</c:v>
                </c:pt>
                <c:pt idx="318">
                  <c:v>-3.9923594717853235E-2</c:v>
                </c:pt>
                <c:pt idx="319">
                  <c:v>-3.9923594717853235E-2</c:v>
                </c:pt>
                <c:pt idx="320">
                  <c:v>-3.9923594717853235E-2</c:v>
                </c:pt>
                <c:pt idx="321">
                  <c:v>-3.9924108018655334E-2</c:v>
                </c:pt>
                <c:pt idx="322">
                  <c:v>-3.9924792419724797E-2</c:v>
                </c:pt>
                <c:pt idx="323">
                  <c:v>-3.992838552533947E-2</c:v>
                </c:pt>
                <c:pt idx="324">
                  <c:v>-3.9928898826141569E-2</c:v>
                </c:pt>
                <c:pt idx="325">
                  <c:v>-3.9931465330152051E-2</c:v>
                </c:pt>
                <c:pt idx="326">
                  <c:v>-3.9932320831488878E-2</c:v>
                </c:pt>
                <c:pt idx="327">
                  <c:v>-3.9932320831488878E-2</c:v>
                </c:pt>
                <c:pt idx="328">
                  <c:v>-3.9932491931756249E-2</c:v>
                </c:pt>
                <c:pt idx="329">
                  <c:v>-3.9933860733895168E-2</c:v>
                </c:pt>
                <c:pt idx="330">
                  <c:v>-3.9934031834162532E-2</c:v>
                </c:pt>
                <c:pt idx="331">
                  <c:v>-3.9934887335499367E-2</c:v>
                </c:pt>
                <c:pt idx="332">
                  <c:v>-3.9935400636301459E-2</c:v>
                </c:pt>
                <c:pt idx="333">
                  <c:v>-3.9963803280684142E-2</c:v>
                </c:pt>
                <c:pt idx="334">
                  <c:v>-3.9975095898330266E-2</c:v>
                </c:pt>
                <c:pt idx="335">
                  <c:v>-4.000435404404977E-2</c:v>
                </c:pt>
                <c:pt idx="336">
                  <c:v>-4.0008631550733913E-2</c:v>
                </c:pt>
                <c:pt idx="337">
                  <c:v>-4.0011711355546493E-2</c:v>
                </c:pt>
                <c:pt idx="338">
                  <c:v>-4.0022490672390519E-2</c:v>
                </c:pt>
                <c:pt idx="339">
                  <c:v>-4.002351727399471E-2</c:v>
                </c:pt>
                <c:pt idx="340">
                  <c:v>-4.0025399376935736E-2</c:v>
                </c:pt>
                <c:pt idx="341">
                  <c:v>-4.0027623680411482E-2</c:v>
                </c:pt>
                <c:pt idx="342">
                  <c:v>-4.0030190184421971E-2</c:v>
                </c:pt>
                <c:pt idx="343">
                  <c:v>-4.0031216786026162E-2</c:v>
                </c:pt>
                <c:pt idx="344">
                  <c:v>-4.0031216786026162E-2</c:v>
                </c:pt>
                <c:pt idx="345">
                  <c:v>-4.003155898656089E-2</c:v>
                </c:pt>
                <c:pt idx="346">
                  <c:v>-4.0049182314099541E-2</c:v>
                </c:pt>
                <c:pt idx="347">
                  <c:v>-4.0059961630943573E-2</c:v>
                </c:pt>
                <c:pt idx="348">
                  <c:v>-4.0060474931745665E-2</c:v>
                </c:pt>
                <c:pt idx="349">
                  <c:v>-4.0063041435756154E-2</c:v>
                </c:pt>
                <c:pt idx="350">
                  <c:v>-4.0064068037360345E-2</c:v>
                </c:pt>
                <c:pt idx="351">
                  <c:v>-4.0064581338162444E-2</c:v>
                </c:pt>
                <c:pt idx="352">
                  <c:v>-4.0064581338162444E-2</c:v>
                </c:pt>
                <c:pt idx="353">
                  <c:v>-4.0064581338162444E-2</c:v>
                </c:pt>
                <c:pt idx="354">
                  <c:v>-4.0064752438429808E-2</c:v>
                </c:pt>
                <c:pt idx="355">
                  <c:v>-4.0066634541370827E-2</c:v>
                </c:pt>
                <c:pt idx="356">
                  <c:v>-4.0067147842172926E-2</c:v>
                </c:pt>
                <c:pt idx="357">
                  <c:v>-4.0072280850193889E-2</c:v>
                </c:pt>
                <c:pt idx="358">
                  <c:v>-4.0076130606209619E-2</c:v>
                </c:pt>
                <c:pt idx="359">
                  <c:v>-4.0082546866235823E-2</c:v>
                </c:pt>
                <c:pt idx="360">
                  <c:v>-4.009144408013883E-2</c:v>
                </c:pt>
                <c:pt idx="361">
                  <c:v>-4.0108383006608017E-2</c:v>
                </c:pt>
                <c:pt idx="362">
                  <c:v>-4.013498909818336E-2</c:v>
                </c:pt>
                <c:pt idx="363">
                  <c:v>-4.0142945260615862E-2</c:v>
                </c:pt>
                <c:pt idx="364">
                  <c:v>-4.014328746115059E-2</c:v>
                </c:pt>
                <c:pt idx="365">
                  <c:v>-4.0148591569438924E-2</c:v>
                </c:pt>
                <c:pt idx="366">
                  <c:v>-4.0156804382272468E-2</c:v>
                </c:pt>
                <c:pt idx="367">
                  <c:v>-4.015885758548085E-2</c:v>
                </c:pt>
                <c:pt idx="368">
                  <c:v>-4.0161252989223968E-2</c:v>
                </c:pt>
                <c:pt idx="369">
                  <c:v>-4.016245069109553E-2</c:v>
                </c:pt>
                <c:pt idx="370">
                  <c:v>-4.016245069109553E-2</c:v>
                </c:pt>
                <c:pt idx="371">
                  <c:v>-4.0163562842833407E-2</c:v>
                </c:pt>
                <c:pt idx="372">
                  <c:v>-4.0172032306068001E-2</c:v>
                </c:pt>
                <c:pt idx="373">
                  <c:v>-4.0188115731200361E-2</c:v>
                </c:pt>
                <c:pt idx="374">
                  <c:v>-4.0204541356867456E-2</c:v>
                </c:pt>
                <c:pt idx="375">
                  <c:v>-4.0213780771305191E-2</c:v>
                </c:pt>
                <c:pt idx="376">
                  <c:v>-4.0214721822775704E-2</c:v>
                </c:pt>
                <c:pt idx="377">
                  <c:v>-4.0246289822104646E-2</c:v>
                </c:pt>
                <c:pt idx="378">
                  <c:v>-4.0249369626917227E-2</c:v>
                </c:pt>
                <c:pt idx="379">
                  <c:v>-4.0250396228521418E-2</c:v>
                </c:pt>
                <c:pt idx="380">
                  <c:v>-4.0253989334136091E-2</c:v>
                </c:pt>
                <c:pt idx="381">
                  <c:v>-4.025604253734448E-2</c:v>
                </c:pt>
                <c:pt idx="382">
                  <c:v>-4.0257069138948672E-2</c:v>
                </c:pt>
                <c:pt idx="383">
                  <c:v>-4.0257069138948672E-2</c:v>
                </c:pt>
                <c:pt idx="384">
                  <c:v>-4.0260662244563351E-2</c:v>
                </c:pt>
                <c:pt idx="385">
                  <c:v>-4.0263228748573833E-2</c:v>
                </c:pt>
                <c:pt idx="386">
                  <c:v>-4.0265795252584315E-2</c:v>
                </c:pt>
                <c:pt idx="387">
                  <c:v>-4.0266308553386414E-2</c:v>
                </c:pt>
                <c:pt idx="388">
                  <c:v>-4.0266821854188506E-2</c:v>
                </c:pt>
                <c:pt idx="389">
                  <c:v>-4.0288380487876564E-2</c:v>
                </c:pt>
                <c:pt idx="390">
                  <c:v>-4.0289920390282855E-2</c:v>
                </c:pt>
                <c:pt idx="391">
                  <c:v>-4.0290946991887053E-2</c:v>
                </c:pt>
                <c:pt idx="392">
                  <c:v>-4.0296079999908016E-2</c:v>
                </c:pt>
                <c:pt idx="393">
                  <c:v>-4.0296764400977479E-2</c:v>
                </c:pt>
                <c:pt idx="394">
                  <c:v>-4.0297106601512207E-2</c:v>
                </c:pt>
                <c:pt idx="395">
                  <c:v>-4.0300186406324788E-2</c:v>
                </c:pt>
                <c:pt idx="396">
                  <c:v>-4.0300186406324788E-2</c:v>
                </c:pt>
                <c:pt idx="397">
                  <c:v>-4.0301897408998442E-2</c:v>
                </c:pt>
                <c:pt idx="398">
                  <c:v>-4.030275291033527E-2</c:v>
                </c:pt>
                <c:pt idx="399">
                  <c:v>-4.030275291033527E-2</c:v>
                </c:pt>
                <c:pt idx="400">
                  <c:v>-4.0303437311404733E-2</c:v>
                </c:pt>
                <c:pt idx="401">
                  <c:v>-4.0306517116217314E-2</c:v>
                </c:pt>
                <c:pt idx="402">
                  <c:v>-4.0319691836804457E-2</c:v>
                </c:pt>
                <c:pt idx="403">
                  <c:v>-4.0333208757926335E-2</c:v>
                </c:pt>
                <c:pt idx="404">
                  <c:v>-4.0381630133590786E-2</c:v>
                </c:pt>
                <c:pt idx="405">
                  <c:v>-4.0386249840809657E-2</c:v>
                </c:pt>
                <c:pt idx="406">
                  <c:v>-4.0386249840809657E-2</c:v>
                </c:pt>
                <c:pt idx="407">
                  <c:v>-4.0386763141611749E-2</c:v>
                </c:pt>
                <c:pt idx="408">
                  <c:v>-4.0387276442413848E-2</c:v>
                </c:pt>
                <c:pt idx="409">
                  <c:v>-4.0388816344820139E-2</c:v>
                </c:pt>
                <c:pt idx="410">
                  <c:v>-4.039343605203901E-2</c:v>
                </c:pt>
                <c:pt idx="411">
                  <c:v>-4.0393949352841102E-2</c:v>
                </c:pt>
                <c:pt idx="412">
                  <c:v>-4.0393949352841102E-2</c:v>
                </c:pt>
                <c:pt idx="413">
                  <c:v>-4.0394462653643201E-2</c:v>
                </c:pt>
                <c:pt idx="414">
                  <c:v>-4.0395489255247392E-2</c:v>
                </c:pt>
                <c:pt idx="415">
                  <c:v>-4.0398055759257874E-2</c:v>
                </c:pt>
                <c:pt idx="416">
                  <c:v>-4.0398055759257874E-2</c:v>
                </c:pt>
                <c:pt idx="417">
                  <c:v>-4.0398569060059973E-2</c:v>
                </c:pt>
                <c:pt idx="418">
                  <c:v>-4.0399082360862072E-2</c:v>
                </c:pt>
                <c:pt idx="419">
                  <c:v>-4.0399595661664164E-2</c:v>
                </c:pt>
                <c:pt idx="420">
                  <c:v>-4.0399595661664164E-2</c:v>
                </c:pt>
                <c:pt idx="421">
                  <c:v>-4.0402162165674646E-2</c:v>
                </c:pt>
                <c:pt idx="422">
                  <c:v>-4.0404044268615671E-2</c:v>
                </c:pt>
                <c:pt idx="423">
                  <c:v>-4.0406268572091425E-2</c:v>
                </c:pt>
                <c:pt idx="424">
                  <c:v>-4.0420812094817495E-2</c:v>
                </c:pt>
                <c:pt idx="425">
                  <c:v>-4.0427998306046847E-2</c:v>
                </c:pt>
                <c:pt idx="426">
                  <c:v>-4.0439290923692972E-2</c:v>
                </c:pt>
                <c:pt idx="427">
                  <c:v>-4.0440146425029799E-2</c:v>
                </c:pt>
                <c:pt idx="428">
                  <c:v>-4.0443397330109744E-2</c:v>
                </c:pt>
                <c:pt idx="429">
                  <c:v>-4.0443739530644472E-2</c:v>
                </c:pt>
                <c:pt idx="430">
                  <c:v>-4.0443739530644472E-2</c:v>
                </c:pt>
                <c:pt idx="431">
                  <c:v>-4.0443910630911843E-2</c:v>
                </c:pt>
                <c:pt idx="432">
                  <c:v>-4.0443910630911843E-2</c:v>
                </c:pt>
                <c:pt idx="433">
                  <c:v>-4.0444252831446571E-2</c:v>
                </c:pt>
                <c:pt idx="434">
                  <c:v>-4.0444423931713935E-2</c:v>
                </c:pt>
                <c:pt idx="435">
                  <c:v>-4.0448359237863343E-2</c:v>
                </c:pt>
                <c:pt idx="436">
                  <c:v>-4.0448359237863343E-2</c:v>
                </c:pt>
                <c:pt idx="437">
                  <c:v>-4.0451952343478023E-2</c:v>
                </c:pt>
                <c:pt idx="438">
                  <c:v>-4.0465469264599901E-2</c:v>
                </c:pt>
                <c:pt idx="439">
                  <c:v>-4.0475221979839736E-2</c:v>
                </c:pt>
                <c:pt idx="440">
                  <c:v>-4.0520392450424235E-2</c:v>
                </c:pt>
                <c:pt idx="441">
                  <c:v>-4.0522103453097889E-2</c:v>
                </c:pt>
                <c:pt idx="442">
                  <c:v>-4.0523472255236816E-2</c:v>
                </c:pt>
                <c:pt idx="443">
                  <c:v>-4.0525696558712569E-2</c:v>
                </c:pt>
                <c:pt idx="444">
                  <c:v>-4.0527749761920952E-2</c:v>
                </c:pt>
                <c:pt idx="445">
                  <c:v>-4.0531856168337731E-2</c:v>
                </c:pt>
                <c:pt idx="446">
                  <c:v>-4.0537673577428157E-2</c:v>
                </c:pt>
                <c:pt idx="447">
                  <c:v>-4.0539897880903911E-2</c:v>
                </c:pt>
                <c:pt idx="448">
                  <c:v>-4.0540068981171275E-2</c:v>
                </c:pt>
                <c:pt idx="449">
                  <c:v>-4.0543662086785948E-2</c:v>
                </c:pt>
                <c:pt idx="450">
                  <c:v>-4.0544517588122775E-2</c:v>
                </c:pt>
                <c:pt idx="451">
                  <c:v>-4.0545715289994337E-2</c:v>
                </c:pt>
                <c:pt idx="452">
                  <c:v>-4.0545715289994337E-2</c:v>
                </c:pt>
                <c:pt idx="453">
                  <c:v>-4.0546228590796436E-2</c:v>
                </c:pt>
                <c:pt idx="454">
                  <c:v>-4.0566247322078204E-2</c:v>
                </c:pt>
                <c:pt idx="455">
                  <c:v>-4.0566247322078204E-2</c:v>
                </c:pt>
                <c:pt idx="456">
                  <c:v>-4.0569583777291827E-2</c:v>
                </c:pt>
                <c:pt idx="457">
                  <c:v>-4.0573433533307557E-2</c:v>
                </c:pt>
                <c:pt idx="458">
                  <c:v>-4.0584726150953682E-2</c:v>
                </c:pt>
                <c:pt idx="459">
                  <c:v>-4.0604915982502814E-2</c:v>
                </c:pt>
                <c:pt idx="460">
                  <c:v>-4.0626474616190872E-2</c:v>
                </c:pt>
                <c:pt idx="461">
                  <c:v>-4.0630067721805545E-2</c:v>
                </c:pt>
                <c:pt idx="462">
                  <c:v>-4.0632120925013934E-2</c:v>
                </c:pt>
                <c:pt idx="463">
                  <c:v>-4.0636227331430706E-2</c:v>
                </c:pt>
                <c:pt idx="464">
                  <c:v>-4.0641873640253769E-2</c:v>
                </c:pt>
                <c:pt idx="465">
                  <c:v>-4.0664458875546018E-2</c:v>
                </c:pt>
                <c:pt idx="466">
                  <c:v>-4.0664458875546018E-2</c:v>
                </c:pt>
                <c:pt idx="467">
                  <c:v>-4.0669078582764889E-2</c:v>
                </c:pt>
                <c:pt idx="468">
                  <c:v>-4.0677291395598433E-2</c:v>
                </c:pt>
                <c:pt idx="469">
                  <c:v>-4.0677291395598433E-2</c:v>
                </c:pt>
                <c:pt idx="470">
                  <c:v>-4.0677291395598433E-2</c:v>
                </c:pt>
                <c:pt idx="471">
                  <c:v>-4.0678317997202632E-2</c:v>
                </c:pt>
                <c:pt idx="472">
                  <c:v>-4.0679002398272088E-2</c:v>
                </c:pt>
                <c:pt idx="473">
                  <c:v>-4.0681568902282576E-2</c:v>
                </c:pt>
                <c:pt idx="474">
                  <c:v>-4.0682082203084668E-2</c:v>
                </c:pt>
                <c:pt idx="475">
                  <c:v>-4.0682082203084668E-2</c:v>
                </c:pt>
                <c:pt idx="476">
                  <c:v>-4.0682424403619404E-2</c:v>
                </c:pt>
                <c:pt idx="477">
                  <c:v>-4.0683707655624644E-2</c:v>
                </c:pt>
                <c:pt idx="478">
                  <c:v>-4.0683707655624644E-2</c:v>
                </c:pt>
                <c:pt idx="479">
                  <c:v>-4.0688755113511929E-2</c:v>
                </c:pt>
                <c:pt idx="480">
                  <c:v>-4.0697566777281251E-2</c:v>
                </c:pt>
                <c:pt idx="481">
                  <c:v>-4.0697737877548615E-2</c:v>
                </c:pt>
                <c:pt idx="482">
                  <c:v>-4.0697737877548615E-2</c:v>
                </c:pt>
                <c:pt idx="483">
                  <c:v>-4.0697737877548615E-2</c:v>
                </c:pt>
                <c:pt idx="484">
                  <c:v>-4.0703983037307462E-2</c:v>
                </c:pt>
                <c:pt idx="485">
                  <c:v>-4.0704667438376925E-2</c:v>
                </c:pt>
                <c:pt idx="486">
                  <c:v>-4.0708602744526326E-2</c:v>
                </c:pt>
                <c:pt idx="487">
                  <c:v>-4.0709116045328425E-2</c:v>
                </c:pt>
                <c:pt idx="488">
                  <c:v>-4.0712538050675734E-2</c:v>
                </c:pt>
                <c:pt idx="489">
                  <c:v>-4.0712709150943105E-2</c:v>
                </c:pt>
                <c:pt idx="490">
                  <c:v>-4.0713051351477833E-2</c:v>
                </c:pt>
                <c:pt idx="491">
                  <c:v>-4.0720750863509285E-2</c:v>
                </c:pt>
                <c:pt idx="492">
                  <c:v>-4.0724172868856594E-2</c:v>
                </c:pt>
                <c:pt idx="493">
                  <c:v>-4.0764638082088543E-2</c:v>
                </c:pt>
                <c:pt idx="494">
                  <c:v>-4.0776358450403082E-2</c:v>
                </c:pt>
                <c:pt idx="495">
                  <c:v>-4.0781320358156681E-2</c:v>
                </c:pt>
                <c:pt idx="496">
                  <c:v>-4.0803050092112103E-2</c:v>
                </c:pt>
                <c:pt idx="497">
                  <c:v>-4.0811605105480382E-2</c:v>
                </c:pt>
                <c:pt idx="498">
                  <c:v>-4.083316373916844E-2</c:v>
                </c:pt>
                <c:pt idx="499">
                  <c:v>-4.0844969657616664E-2</c:v>
                </c:pt>
                <c:pt idx="500">
                  <c:v>-4.0863106285957414E-2</c:v>
                </c:pt>
                <c:pt idx="501">
                  <c:v>-4.0863106285957414E-2</c:v>
                </c:pt>
                <c:pt idx="502">
                  <c:v>-4.0863106285957414E-2</c:v>
                </c:pt>
                <c:pt idx="503">
                  <c:v>-4.0864902838764747E-2</c:v>
                </c:pt>
                <c:pt idx="504">
                  <c:v>-4.0864902838764747E-2</c:v>
                </c:pt>
                <c:pt idx="505">
                  <c:v>-4.0864902838764747E-2</c:v>
                </c:pt>
                <c:pt idx="506">
                  <c:v>-4.0900235043975733E-2</c:v>
                </c:pt>
                <c:pt idx="507">
                  <c:v>-4.0911356561354494E-2</c:v>
                </c:pt>
                <c:pt idx="508">
                  <c:v>-4.0913067564028148E-2</c:v>
                </c:pt>
                <c:pt idx="509">
                  <c:v>-4.0940956907608732E-2</c:v>
                </c:pt>
                <c:pt idx="510">
                  <c:v>-4.0963371042633617E-2</c:v>
                </c:pt>
                <c:pt idx="511">
                  <c:v>-4.0963371042633617E-2</c:v>
                </c:pt>
                <c:pt idx="512">
                  <c:v>-4.0964397644237809E-2</c:v>
                </c:pt>
                <c:pt idx="513">
                  <c:v>-4.1055080785941542E-2</c:v>
                </c:pt>
                <c:pt idx="514">
                  <c:v>-4.1089471939682015E-2</c:v>
                </c:pt>
                <c:pt idx="515">
                  <c:v>-4.1093065045296695E-2</c:v>
                </c:pt>
                <c:pt idx="516">
                  <c:v>-4.1094348297301936E-2</c:v>
                </c:pt>
                <c:pt idx="517">
                  <c:v>-4.1154318941013554E-2</c:v>
                </c:pt>
                <c:pt idx="518">
                  <c:v>-4.1154318941013554E-2</c:v>
                </c:pt>
                <c:pt idx="519">
                  <c:v>-4.1178957379514193E-2</c:v>
                </c:pt>
                <c:pt idx="520">
                  <c:v>-4.1188881195021398E-2</c:v>
                </c:pt>
                <c:pt idx="521">
                  <c:v>-4.1196922907587578E-2</c:v>
                </c:pt>
                <c:pt idx="522">
                  <c:v>-4.123524936747746E-2</c:v>
                </c:pt>
                <c:pt idx="523">
                  <c:v>-4.1273062526565242E-2</c:v>
                </c:pt>
                <c:pt idx="524">
                  <c:v>-4.1276313431645187E-2</c:v>
                </c:pt>
                <c:pt idx="525">
                  <c:v>-4.1280933138864058E-2</c:v>
                </c:pt>
                <c:pt idx="526">
                  <c:v>-4.1280933138864058E-2</c:v>
                </c:pt>
                <c:pt idx="527">
                  <c:v>-4.1280933138864058E-2</c:v>
                </c:pt>
                <c:pt idx="528">
                  <c:v>-4.1287092748489213E-2</c:v>
                </c:pt>
                <c:pt idx="529">
                  <c:v>-4.132524810811173E-2</c:v>
                </c:pt>
                <c:pt idx="530">
                  <c:v>-4.1325590308646465E-2</c:v>
                </c:pt>
                <c:pt idx="531">
                  <c:v>-4.1331236617469527E-2</c:v>
                </c:pt>
                <c:pt idx="532">
                  <c:v>-4.13750382859151E-2</c:v>
                </c:pt>
                <c:pt idx="533">
                  <c:v>-4.1375551586717199E-2</c:v>
                </c:pt>
                <c:pt idx="534">
                  <c:v>-4.1376064887519298E-2</c:v>
                </c:pt>
                <c:pt idx="535">
                  <c:v>-4.1378118090727681E-2</c:v>
                </c:pt>
                <c:pt idx="536">
                  <c:v>-4.1414220247141809E-2</c:v>
                </c:pt>
                <c:pt idx="537">
                  <c:v>-4.1417300051954389E-2</c:v>
                </c:pt>
                <c:pt idx="538">
                  <c:v>-4.1418326653558581E-2</c:v>
                </c:pt>
                <c:pt idx="539">
                  <c:v>-4.1422946360777452E-2</c:v>
                </c:pt>
                <c:pt idx="540">
                  <c:v>-4.1428079368798422E-2</c:v>
                </c:pt>
                <c:pt idx="541">
                  <c:v>-4.1428763769867885E-2</c:v>
                </c:pt>
                <c:pt idx="542">
                  <c:v>-4.1432699076017286E-2</c:v>
                </c:pt>
                <c:pt idx="543">
                  <c:v>-4.1454771010507444E-2</c:v>
                </c:pt>
                <c:pt idx="544">
                  <c:v>-4.1462470522538895E-2</c:v>
                </c:pt>
                <c:pt idx="545">
                  <c:v>-4.1465208126816741E-2</c:v>
                </c:pt>
                <c:pt idx="546">
                  <c:v>-4.1469143432966149E-2</c:v>
                </c:pt>
                <c:pt idx="547">
                  <c:v>-4.1511405199005438E-2</c:v>
                </c:pt>
                <c:pt idx="548">
                  <c:v>-4.1516538207026402E-2</c:v>
                </c:pt>
                <c:pt idx="549">
                  <c:v>-4.1526290922266236E-2</c:v>
                </c:pt>
                <c:pt idx="550">
                  <c:v>-4.1526290922266236E-2</c:v>
                </c:pt>
                <c:pt idx="551">
                  <c:v>-4.1550073859430048E-2</c:v>
                </c:pt>
                <c:pt idx="552">
                  <c:v>-4.156085317627408E-2</c:v>
                </c:pt>
                <c:pt idx="553">
                  <c:v>-4.1563248580017198E-2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90B-46E4-8092-DDFEE0E1800E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Active!$U$21:$U$891</c:f>
              <c:numCache>
                <c:formatCode>General</c:formatCode>
                <c:ptCount val="871"/>
                <c:pt idx="301">
                  <c:v>-0.30470770000829361</c:v>
                </c:pt>
                <c:pt idx="302">
                  <c:v>-0.23160770000686171</c:v>
                </c:pt>
                <c:pt idx="481">
                  <c:v>-0.27553027500107419</c:v>
                </c:pt>
                <c:pt idx="485">
                  <c:v>-0.26767835000646301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90B-46E4-8092-DDFEE0E1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33560"/>
        <c:axId val="1"/>
      </c:scatterChart>
      <c:valAx>
        <c:axId val="796733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84263959390864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5685279187817257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33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08629441624367"/>
          <c:y val="0.92097264437689974"/>
          <c:w val="0.6967005076142132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BR Cyg - Prim. O-C Diagr.</a:t>
            </a:r>
          </a:p>
        </c:rich>
      </c:tx>
      <c:layout>
        <c:manualLayout>
          <c:xMode val="edge"/>
          <c:yMode val="edge"/>
          <c:x val="0.29690721649484536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9587628865979"/>
          <c:y val="0.14634168126798494"/>
          <c:w val="0.75876288659793811"/>
          <c:h val="0.63109850046818505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Active!$R$21:$R$891</c:f>
              <c:numCache>
                <c:formatCode>General</c:formatCode>
                <c:ptCount val="871"/>
                <c:pt idx="0">
                  <c:v>1.2224800000694813E-2</c:v>
                </c:pt>
                <c:pt idx="1">
                  <c:v>1.2147449997428339E-2</c:v>
                </c:pt>
                <c:pt idx="2">
                  <c:v>2.7625500006251968E-3</c:v>
                </c:pt>
                <c:pt idx="3">
                  <c:v>1.291539999874658E-2</c:v>
                </c:pt>
                <c:pt idx="4">
                  <c:v>1.0528650000196649E-2</c:v>
                </c:pt>
                <c:pt idx="5">
                  <c:v>6.8060999983572401E-3</c:v>
                </c:pt>
                <c:pt idx="6">
                  <c:v>5.7287500021629967E-3</c:v>
                </c:pt>
                <c:pt idx="7">
                  <c:v>2.8816000012739096E-3</c:v>
                </c:pt>
                <c:pt idx="8">
                  <c:v>7.4967000000469852E-3</c:v>
                </c:pt>
                <c:pt idx="9">
                  <c:v>6.8024000029254239E-3</c:v>
                </c:pt>
                <c:pt idx="10">
                  <c:v>5.9552500024437904E-3</c:v>
                </c:pt>
                <c:pt idx="11">
                  <c:v>1.0570350001216866E-2</c:v>
                </c:pt>
                <c:pt idx="12">
                  <c:v>3.493000000162283E-3</c:v>
                </c:pt>
                <c:pt idx="13">
                  <c:v>8.8005500001600012E-3</c:v>
                </c:pt>
                <c:pt idx="14">
                  <c:v>2.1081000013509765E-3</c:v>
                </c:pt>
                <c:pt idx="15">
                  <c:v>4.7231999997165985E-3</c:v>
                </c:pt>
                <c:pt idx="16">
                  <c:v>3.0307499982882291E-3</c:v>
                </c:pt>
                <c:pt idx="17">
                  <c:v>4.0307499984919559E-3</c:v>
                </c:pt>
                <c:pt idx="18">
                  <c:v>7.5217500016151462E-3</c:v>
                </c:pt>
                <c:pt idx="19">
                  <c:v>6.1368499991658609E-3</c:v>
                </c:pt>
                <c:pt idx="20">
                  <c:v>-8.4801000011793803E-3</c:v>
                </c:pt>
                <c:pt idx="21">
                  <c:v>3.3652000020083506E-3</c:v>
                </c:pt>
                <c:pt idx="22">
                  <c:v>-3.4064499996020459E-3</c:v>
                </c:pt>
                <c:pt idx="23">
                  <c:v>7.1767000008549076E-3</c:v>
                </c:pt>
                <c:pt idx="24">
                  <c:v>-2.8554999880725518E-4</c:v>
                </c:pt>
                <c:pt idx="25">
                  <c:v>-6.8288500006019603E-3</c:v>
                </c:pt>
                <c:pt idx="26">
                  <c:v>-1.5212999969662633E-3</c:v>
                </c:pt>
                <c:pt idx="27">
                  <c:v>6.7844000004697591E-3</c:v>
                </c:pt>
                <c:pt idx="28">
                  <c:v>6.3994999982242007E-3</c:v>
                </c:pt>
                <c:pt idx="29">
                  <c:v>5.8168499963358045E-3</c:v>
                </c:pt>
                <c:pt idx="30">
                  <c:v>1.4319500005512964E-3</c:v>
                </c:pt>
                <c:pt idx="31">
                  <c:v>-5.2605000018957071E-3</c:v>
                </c:pt>
                <c:pt idx="32">
                  <c:v>-1.6034000000217929E-2</c:v>
                </c:pt>
                <c:pt idx="33">
                  <c:v>-7.4189000006299466E-3</c:v>
                </c:pt>
                <c:pt idx="34">
                  <c:v>-4.4962499996472616E-3</c:v>
                </c:pt>
                <c:pt idx="35">
                  <c:v>4.1188500035787001E-3</c:v>
                </c:pt>
                <c:pt idx="36">
                  <c:v>-5.7359999846084975E-4</c:v>
                </c:pt>
                <c:pt idx="37">
                  <c:v>-1.958500000910135E-3</c:v>
                </c:pt>
                <c:pt idx="38">
                  <c:v>4.8094500016304664E-3</c:v>
                </c:pt>
                <c:pt idx="39">
                  <c:v>-8.3574999734992161E-4</c:v>
                </c:pt>
                <c:pt idx="40">
                  <c:v>-2.6092500011145603E-3</c:v>
                </c:pt>
                <c:pt idx="41">
                  <c:v>-6.9941500005370472E-3</c:v>
                </c:pt>
                <c:pt idx="42">
                  <c:v>6.1910000295029022E-4</c:v>
                </c:pt>
                <c:pt idx="43">
                  <c:v>-5.0733499992929865E-3</c:v>
                </c:pt>
                <c:pt idx="44">
                  <c:v>3.8492999992740806E-3</c:v>
                </c:pt>
                <c:pt idx="45">
                  <c:v>-2.6129500001843553E-3</c:v>
                </c:pt>
                <c:pt idx="46">
                  <c:v>6.0540999984368682E-3</c:v>
                </c:pt>
                <c:pt idx="47">
                  <c:v>5.8993999991798773E-3</c:v>
                </c:pt>
                <c:pt idx="48">
                  <c:v>-1.7930499998328742E-3</c:v>
                </c:pt>
                <c:pt idx="49">
                  <c:v>1.8975499988300726E-3</c:v>
                </c:pt>
                <c:pt idx="50">
                  <c:v>1.3175000000046566E-2</c:v>
                </c:pt>
                <c:pt idx="51">
                  <c:v>4.2718499971670099E-3</c:v>
                </c:pt>
                <c:pt idx="52">
                  <c:v>-3.2677499984856695E-3</c:v>
                </c:pt>
                <c:pt idx="53">
                  <c:v>-1.8345100001170067E-2</c:v>
                </c:pt>
                <c:pt idx="54">
                  <c:v>-1.4730000002600718E-2</c:v>
                </c:pt>
                <c:pt idx="55">
                  <c:v>-4.4997999975748826E-3</c:v>
                </c:pt>
                <c:pt idx="56">
                  <c:v>-8.3469500023056753E-3</c:v>
                </c:pt>
                <c:pt idx="57">
                  <c:v>-4.7318500000983477E-3</c:v>
                </c:pt>
                <c:pt idx="58">
                  <c:v>-3.3015500011970289E-3</c:v>
                </c:pt>
                <c:pt idx="59">
                  <c:v>-4.3807499969261698E-3</c:v>
                </c:pt>
                <c:pt idx="60">
                  <c:v>2.9267999998410232E-3</c:v>
                </c:pt>
                <c:pt idx="61">
                  <c:v>1.2079650001396658E-2</c:v>
                </c:pt>
                <c:pt idx="62">
                  <c:v>-3.229750000173226E-3</c:v>
                </c:pt>
                <c:pt idx="63">
                  <c:v>6.0778000006393995E-3</c:v>
                </c:pt>
                <c:pt idx="64">
                  <c:v>7.6929000024392735E-3</c:v>
                </c:pt>
                <c:pt idx="65">
                  <c:v>7.9230999981518835E-3</c:v>
                </c:pt>
                <c:pt idx="66">
                  <c:v>-7.1028000020305626E-3</c:v>
                </c:pt>
                <c:pt idx="67">
                  <c:v>8.5790499979339074E-3</c:v>
                </c:pt>
                <c:pt idx="68">
                  <c:v>8.76349999816739E-3</c:v>
                </c:pt>
                <c:pt idx="69">
                  <c:v>7.5794999429490417E-4</c:v>
                </c:pt>
                <c:pt idx="70">
                  <c:v>-1.6655000217724591E-4</c:v>
                </c:pt>
                <c:pt idx="71">
                  <c:v>-3.2864999957382679E-4</c:v>
                </c:pt>
                <c:pt idx="72">
                  <c:v>-5.367999998270534E-3</c:v>
                </c:pt>
                <c:pt idx="73">
                  <c:v>-3.3944000024348497E-3</c:v>
                </c:pt>
                <c:pt idx="74">
                  <c:v>-4.2169999942416325E-3</c:v>
                </c:pt>
                <c:pt idx="75">
                  <c:v>3.6283000008552335E-3</c:v>
                </c:pt>
                <c:pt idx="76">
                  <c:v>-2.0641500013880432E-3</c:v>
                </c:pt>
                <c:pt idx="77">
                  <c:v>-7.8339499959838577E-3</c:v>
                </c:pt>
                <c:pt idx="78">
                  <c:v>-5.5264000038732775E-3</c:v>
                </c:pt>
                <c:pt idx="79">
                  <c:v>-3.7260000026435591E-3</c:v>
                </c:pt>
                <c:pt idx="80">
                  <c:v>-4.425849998369813E-3</c:v>
                </c:pt>
                <c:pt idx="81">
                  <c:v>7.3138500010827556E-3</c:v>
                </c:pt>
                <c:pt idx="82">
                  <c:v>-1.5333000046666712E-3</c:v>
                </c:pt>
                <c:pt idx="83">
                  <c:v>-7.1439999737776816E-4</c:v>
                </c:pt>
                <c:pt idx="84">
                  <c:v>-2.0386000032885931E-3</c:v>
                </c:pt>
                <c:pt idx="85">
                  <c:v>-2.6629499989212491E-3</c:v>
                </c:pt>
                <c:pt idx="86">
                  <c:v>6.4459999703103676E-4</c:v>
                </c:pt>
                <c:pt idx="87">
                  <c:v>5.8710999946924858E-3</c:v>
                </c:pt>
                <c:pt idx="88">
                  <c:v>3.3149999944726005E-4</c:v>
                </c:pt>
                <c:pt idx="89">
                  <c:v>3.0637999952887185E-3</c:v>
                </c:pt>
                <c:pt idx="90">
                  <c:v>3.9790500013623387E-3</c:v>
                </c:pt>
                <c:pt idx="91">
                  <c:v>8.3565499953692779E-3</c:v>
                </c:pt>
                <c:pt idx="92">
                  <c:v>3.2274999830406159E-4</c:v>
                </c:pt>
                <c:pt idx="93">
                  <c:v>-4.0658500001882203E-3</c:v>
                </c:pt>
                <c:pt idx="94">
                  <c:v>1.0627000010572374E-3</c:v>
                </c:pt>
                <c:pt idx="95">
                  <c:v>8.421500024269335E-4</c:v>
                </c:pt>
                <c:pt idx="96">
                  <c:v>1.1036550000426359E-2</c:v>
                </c:pt>
                <c:pt idx="97">
                  <c:v>2.00089999998454E-3</c:v>
                </c:pt>
                <c:pt idx="98">
                  <c:v>-1.9078299999819137E-2</c:v>
                </c:pt>
                <c:pt idx="99">
                  <c:v>-2.0782999999937601E-3</c:v>
                </c:pt>
                <c:pt idx="100">
                  <c:v>9.2169999697944149E-4</c:v>
                </c:pt>
                <c:pt idx="101">
                  <c:v>2.3820999995223247E-3</c:v>
                </c:pt>
                <c:pt idx="102">
                  <c:v>-6.7420000050333329E-3</c:v>
                </c:pt>
                <c:pt idx="103">
                  <c:v>4.3256149998342153E-2</c:v>
                </c:pt>
                <c:pt idx="104">
                  <c:v>8.5618499942938797E-3</c:v>
                </c:pt>
                <c:pt idx="105">
                  <c:v>-1.4900399997713976E-2</c:v>
                </c:pt>
                <c:pt idx="106">
                  <c:v>4.022249995614402E-3</c:v>
                </c:pt>
                <c:pt idx="107">
                  <c:v>4.3297999945934862E-3</c:v>
                </c:pt>
                <c:pt idx="108">
                  <c:v>6.7563999982667156E-3</c:v>
                </c:pt>
                <c:pt idx="109">
                  <c:v>4.3714999992516823E-3</c:v>
                </c:pt>
                <c:pt idx="110">
                  <c:v>-1.309074999880977E-2</c:v>
                </c:pt>
                <c:pt idx="111">
                  <c:v>-1.0785049998958129E-2</c:v>
                </c:pt>
                <c:pt idx="112">
                  <c:v>-2.7850500046042725E-3</c:v>
                </c:pt>
                <c:pt idx="113">
                  <c:v>-6.9772500064573251E-3</c:v>
                </c:pt>
                <c:pt idx="114">
                  <c:v>8.0227499929605983E-3</c:v>
                </c:pt>
                <c:pt idx="115">
                  <c:v>-1.9527000040397979E-3</c:v>
                </c:pt>
                <c:pt idx="116">
                  <c:v>-3.4469000020180829E-3</c:v>
                </c:pt>
                <c:pt idx="117">
                  <c:v>1.0394700002507307E-2</c:v>
                </c:pt>
                <c:pt idx="118">
                  <c:v>-3.3297750000201631E-2</c:v>
                </c:pt>
                <c:pt idx="119">
                  <c:v>-1.7600000064703636E-3</c:v>
                </c:pt>
                <c:pt idx="120">
                  <c:v>7.0039999991422519E-4</c:v>
                </c:pt>
                <c:pt idx="121">
                  <c:v>-8.711500049685128E-4</c:v>
                </c:pt>
                <c:pt idx="122">
                  <c:v>1.8204350002633873E-2</c:v>
                </c:pt>
                <c:pt idx="123">
                  <c:v>-3.9503500011051074E-3</c:v>
                </c:pt>
                <c:pt idx="124">
                  <c:v>-3.9503500011051074E-3</c:v>
                </c:pt>
                <c:pt idx="125">
                  <c:v>-2.9503500045393594E-3</c:v>
                </c:pt>
                <c:pt idx="126">
                  <c:v>-4.4125999993411824E-3</c:v>
                </c:pt>
                <c:pt idx="127">
                  <c:v>-1.0504999954719096E-4</c:v>
                </c:pt>
                <c:pt idx="128">
                  <c:v>-4.218500034767203E-4</c:v>
                </c:pt>
                <c:pt idx="129">
                  <c:v>1.7800999994506128E-3</c:v>
                </c:pt>
                <c:pt idx="130">
                  <c:v>5.4970999990473501E-3</c:v>
                </c:pt>
                <c:pt idx="131">
                  <c:v>7.2405000028084032E-3</c:v>
                </c:pt>
                <c:pt idx="132">
                  <c:v>2.0857999988947995E-3</c:v>
                </c:pt>
                <c:pt idx="133">
                  <c:v>7.7008999942336231E-3</c:v>
                </c:pt>
                <c:pt idx="134">
                  <c:v>-9.5047499999054708E-3</c:v>
                </c:pt>
                <c:pt idx="135">
                  <c:v>9.3110000307206064E-4</c:v>
                </c:pt>
                <c:pt idx="136">
                  <c:v>-2.3009500000625849E-3</c:v>
                </c:pt>
                <c:pt idx="137">
                  <c:v>-6.1216999965836294E-3</c:v>
                </c:pt>
                <c:pt idx="138">
                  <c:v>3.3879999682540074E-4</c:v>
                </c:pt>
                <c:pt idx="139">
                  <c:v>-7.7706000010948628E-3</c:v>
                </c:pt>
                <c:pt idx="140">
                  <c:v>2.2520499987876974E-3</c:v>
                </c:pt>
                <c:pt idx="141">
                  <c:v>-5.2328499950817786E-3</c:v>
                </c:pt>
                <c:pt idx="142">
                  <c:v>-1.2592499988386407E-3</c:v>
                </c:pt>
                <c:pt idx="143">
                  <c:v>2.0482999971136451E-3</c:v>
                </c:pt>
                <c:pt idx="144">
                  <c:v>-3.7724499998148531E-3</c:v>
                </c:pt>
                <c:pt idx="145">
                  <c:v>9.2275499991956167E-3</c:v>
                </c:pt>
                <c:pt idx="146">
                  <c:v>-1.5735000488348305E-4</c:v>
                </c:pt>
                <c:pt idx="147">
                  <c:v>5.1502000060281716E-3</c:v>
                </c:pt>
                <c:pt idx="148">
                  <c:v>7.2850001743063331E-5</c:v>
                </c:pt>
                <c:pt idx="149">
                  <c:v>3.8040000072214752E-4</c:v>
                </c:pt>
                <c:pt idx="150">
                  <c:v>2.3804000011296012E-3</c:v>
                </c:pt>
                <c:pt idx="151">
                  <c:v>-5.004500002542045E-3</c:v>
                </c:pt>
                <c:pt idx="153">
                  <c:v>-1.8426900001941249E-2</c:v>
                </c:pt>
                <c:pt idx="154">
                  <c:v>2.945049993286375E-3</c:v>
                </c:pt>
                <c:pt idx="155">
                  <c:v>-1.9287000002805144E-2</c:v>
                </c:pt>
                <c:pt idx="156">
                  <c:v>-1.5287000001990236E-2</c:v>
                </c:pt>
                <c:pt idx="157">
                  <c:v>7.1300000126939267E-4</c:v>
                </c:pt>
                <c:pt idx="158">
                  <c:v>-1.9813000035355799E-3</c:v>
                </c:pt>
                <c:pt idx="159">
                  <c:v>4.8320499990950339E-3</c:v>
                </c:pt>
                <c:pt idx="160">
                  <c:v>3.0622500053141266E-3</c:v>
                </c:pt>
                <c:pt idx="161">
                  <c:v>-9.9999997473787516E-5</c:v>
                </c:pt>
                <c:pt idx="162">
                  <c:v>0</c:v>
                </c:pt>
                <c:pt idx="163">
                  <c:v>-3.1698000020696782E-3</c:v>
                </c:pt>
                <c:pt idx="164">
                  <c:v>-1.4698000013595447E-3</c:v>
                </c:pt>
                <c:pt idx="165">
                  <c:v>-1.6949998098425567E-5</c:v>
                </c:pt>
                <c:pt idx="166">
                  <c:v>-1.8094300001394004E-2</c:v>
                </c:pt>
                <c:pt idx="167">
                  <c:v>-7.8675000258954242E-4</c:v>
                </c:pt>
                <c:pt idx="168">
                  <c:v>5.5207999976119027E-3</c:v>
                </c:pt>
                <c:pt idx="169">
                  <c:v>3.3304499957012013E-3</c:v>
                </c:pt>
                <c:pt idx="170">
                  <c:v>6.4495000042370521E-3</c:v>
                </c:pt>
                <c:pt idx="171">
                  <c:v>7.7816000048187561E-3</c:v>
                </c:pt>
                <c:pt idx="172">
                  <c:v>7.7790000068489462E-4</c:v>
                </c:pt>
                <c:pt idx="173">
                  <c:v>-3.5293999972054735E-3</c:v>
                </c:pt>
                <c:pt idx="174">
                  <c:v>-1.0294000021531247E-3</c:v>
                </c:pt>
                <c:pt idx="175">
                  <c:v>-1.1841000014101155E-3</c:v>
                </c:pt>
                <c:pt idx="176">
                  <c:v>-2.0650500009651296E-3</c:v>
                </c:pt>
                <c:pt idx="177">
                  <c:v>4.8538999981246889E-3</c:v>
                </c:pt>
                <c:pt idx="178">
                  <c:v>9.8539000027813017E-3</c:v>
                </c:pt>
                <c:pt idx="179">
                  <c:v>-1.4555000016116537E-3</c:v>
                </c:pt>
                <c:pt idx="180">
                  <c:v>1.0031299992988352E-2</c:v>
                </c:pt>
                <c:pt idx="181">
                  <c:v>5.2049999940209091E-3</c:v>
                </c:pt>
                <c:pt idx="182">
                  <c:v>3.5125499998684973E-3</c:v>
                </c:pt>
                <c:pt idx="183">
                  <c:v>4.5880499965278432E-3</c:v>
                </c:pt>
                <c:pt idx="184">
                  <c:v>3.9974999963305891E-3</c:v>
                </c:pt>
                <c:pt idx="185">
                  <c:v>7.9974999971454963E-3</c:v>
                </c:pt>
                <c:pt idx="186">
                  <c:v>-9.5154999871738255E-4</c:v>
                </c:pt>
                <c:pt idx="187">
                  <c:v>6.9710999960079789E-3</c:v>
                </c:pt>
                <c:pt idx="188">
                  <c:v>-3.2609499976388179E-3</c:v>
                </c:pt>
                <c:pt idx="189">
                  <c:v>3.0711500003235415E-3</c:v>
                </c:pt>
                <c:pt idx="190">
                  <c:v>4.3786999958683737E-3</c:v>
                </c:pt>
                <c:pt idx="191">
                  <c:v>-9.7760000062407926E-3</c:v>
                </c:pt>
                <c:pt idx="192">
                  <c:v>3.4305000008316711E-4</c:v>
                </c:pt>
                <c:pt idx="193">
                  <c:v>-8.4623999937321059E-3</c:v>
                </c:pt>
                <c:pt idx="194">
                  <c:v>-8.0793500019353814E-3</c:v>
                </c:pt>
                <c:pt idx="195">
                  <c:v>1.4565500023309141E-3</c:v>
                </c:pt>
                <c:pt idx="196">
                  <c:v>-2.2358999995049089E-3</c:v>
                </c:pt>
                <c:pt idx="197">
                  <c:v>6.0716500011039898E-3</c:v>
                </c:pt>
                <c:pt idx="198">
                  <c:v>-3.6208000019541942E-3</c:v>
                </c:pt>
                <c:pt idx="199">
                  <c:v>3.5584500001277775E-3</c:v>
                </c:pt>
                <c:pt idx="200">
                  <c:v>1.6093999947770499E-3</c:v>
                </c:pt>
                <c:pt idx="201">
                  <c:v>7.4792500017792918E-3</c:v>
                </c:pt>
                <c:pt idx="202">
                  <c:v>-4.2132000016863458E-3</c:v>
                </c:pt>
                <c:pt idx="203">
                  <c:v>-1.1696500005200505E-3</c:v>
                </c:pt>
                <c:pt idx="204">
                  <c:v>1.2662000008276664E-3</c:v>
                </c:pt>
                <c:pt idx="205">
                  <c:v>-2.786600001854822E-3</c:v>
                </c:pt>
                <c:pt idx="206">
                  <c:v>2.3136049996537622E-2</c:v>
                </c:pt>
                <c:pt idx="207">
                  <c:v>7.9813499978627078E-3</c:v>
                </c:pt>
                <c:pt idx="208">
                  <c:v>-8.6805000028107315E-3</c:v>
                </c:pt>
                <c:pt idx="209">
                  <c:v>3.1648000003769994E-3</c:v>
                </c:pt>
                <c:pt idx="210">
                  <c:v>6.006499970681034E-4</c:v>
                </c:pt>
                <c:pt idx="211">
                  <c:v>6.779900002584327E-3</c:v>
                </c:pt>
                <c:pt idx="212">
                  <c:v>1.0874500003410503E-3</c:v>
                </c:pt>
                <c:pt idx="213">
                  <c:v>2.0874499969067983E-3</c:v>
                </c:pt>
                <c:pt idx="214">
                  <c:v>3.7025499987066723E-3</c:v>
                </c:pt>
                <c:pt idx="215">
                  <c:v>1.0101000007125549E-3</c:v>
                </c:pt>
                <c:pt idx="216">
                  <c:v>3.1764999584993348E-4</c:v>
                </c:pt>
                <c:pt idx="217">
                  <c:v>-1.6300000424962491E-5</c:v>
                </c:pt>
                <c:pt idx="218">
                  <c:v>8.2912500001839362E-3</c:v>
                </c:pt>
                <c:pt idx="219">
                  <c:v>-9.2992999998386949E-3</c:v>
                </c:pt>
                <c:pt idx="220">
                  <c:v>7.007000021985732E-4</c:v>
                </c:pt>
                <c:pt idx="221">
                  <c:v>-8.9917500008596107E-3</c:v>
                </c:pt>
                <c:pt idx="222">
                  <c:v>6.7516499984776601E-3</c:v>
                </c:pt>
                <c:pt idx="223">
                  <c:v>-2.3766500016790815E-3</c:v>
                </c:pt>
                <c:pt idx="224">
                  <c:v>-1.74540000007255E-2</c:v>
                </c:pt>
                <c:pt idx="225">
                  <c:v>-8.3889999950770289E-4</c:v>
                </c:pt>
                <c:pt idx="226">
                  <c:v>1.6110000433400273E-4</c:v>
                </c:pt>
                <c:pt idx="227">
                  <c:v>-4.5313500013435259E-3</c:v>
                </c:pt>
                <c:pt idx="228">
                  <c:v>2.4686500037205406E-3</c:v>
                </c:pt>
                <c:pt idx="229">
                  <c:v>-2.2238000019569881E-3</c:v>
                </c:pt>
                <c:pt idx="230">
                  <c:v>-7.608699997945223E-3</c:v>
                </c:pt>
                <c:pt idx="231">
                  <c:v>-9.4558499986305833E-3</c:v>
                </c:pt>
                <c:pt idx="232">
                  <c:v>-5.8407499964232557E-3</c:v>
                </c:pt>
                <c:pt idx="233">
                  <c:v>-3.4386999977868982E-3</c:v>
                </c:pt>
                <c:pt idx="234">
                  <c:v>-5.2594499939004891E-3</c:v>
                </c:pt>
                <c:pt idx="235">
                  <c:v>-8.3367999977781437E-3</c:v>
                </c:pt>
                <c:pt idx="236">
                  <c:v>-7.3368000012123957E-3</c:v>
                </c:pt>
                <c:pt idx="237">
                  <c:v>-2.2367999990819953E-3</c:v>
                </c:pt>
                <c:pt idx="238">
                  <c:v>3.6631999973906204E-3</c:v>
                </c:pt>
                <c:pt idx="239">
                  <c:v>3.9707500036456622E-3</c:v>
                </c:pt>
                <c:pt idx="240">
                  <c:v>1.2782999983755872E-3</c:v>
                </c:pt>
                <c:pt idx="241">
                  <c:v>-4.5688500031246804E-3</c:v>
                </c:pt>
                <c:pt idx="242">
                  <c:v>5.4311499989125878E-3</c:v>
                </c:pt>
                <c:pt idx="243">
                  <c:v>1.2431149996700697E-2</c:v>
                </c:pt>
                <c:pt idx="244">
                  <c:v>7.387000005110167E-4</c:v>
                </c:pt>
                <c:pt idx="245">
                  <c:v>2.0462500033318065E-3</c:v>
                </c:pt>
                <c:pt idx="246">
                  <c:v>-4.338649996498134E-3</c:v>
                </c:pt>
                <c:pt idx="247">
                  <c:v>1.2276449997443706E-2</c:v>
                </c:pt>
                <c:pt idx="248">
                  <c:v>-1.8782499973895028E-3</c:v>
                </c:pt>
                <c:pt idx="249">
                  <c:v>3.9670499972999096E-3</c:v>
                </c:pt>
                <c:pt idx="250">
                  <c:v>-7.110300000931602E-3</c:v>
                </c:pt>
                <c:pt idx="251">
                  <c:v>8.7067499989643693E-3</c:v>
                </c:pt>
                <c:pt idx="252">
                  <c:v>2.3126000014599413E-3</c:v>
                </c:pt>
                <c:pt idx="253">
                  <c:v>4.5428000012179837E-3</c:v>
                </c:pt>
                <c:pt idx="254">
                  <c:v>-0.32656850000057602</c:v>
                </c:pt>
                <c:pt idx="255">
                  <c:v>1.8957499996758997E-3</c:v>
                </c:pt>
                <c:pt idx="256">
                  <c:v>-4.3099000031361356E-3</c:v>
                </c:pt>
                <c:pt idx="257">
                  <c:v>6.9010000152047724E-4</c:v>
                </c:pt>
                <c:pt idx="258">
                  <c:v>1.6900999980862252E-3</c:v>
                </c:pt>
                <c:pt idx="259">
                  <c:v>2.1259499990264885E-3</c:v>
                </c:pt>
                <c:pt idx="260">
                  <c:v>1.5353999988292344E-3</c:v>
                </c:pt>
                <c:pt idx="261">
                  <c:v>1.8429499978083186E-3</c:v>
                </c:pt>
                <c:pt idx="262">
                  <c:v>-9.2684999981429428E-4</c:v>
                </c:pt>
                <c:pt idx="263">
                  <c:v>-5.6192999982158653E-3</c:v>
                </c:pt>
                <c:pt idx="264">
                  <c:v>1.2409999908413738E-4</c:v>
                </c:pt>
                <c:pt idx="265">
                  <c:v>-5.6966500051203184E-3</c:v>
                </c:pt>
                <c:pt idx="266">
                  <c:v>-3.6966500047128648E-3</c:v>
                </c:pt>
                <c:pt idx="267">
                  <c:v>-6.9665000046370551E-4</c:v>
                </c:pt>
                <c:pt idx="268">
                  <c:v>5.6108999997377396E-3</c:v>
                </c:pt>
                <c:pt idx="269">
                  <c:v>2.9184499944676645E-3</c:v>
                </c:pt>
                <c:pt idx="270">
                  <c:v>6.354299999657087E-3</c:v>
                </c:pt>
                <c:pt idx="271">
                  <c:v>7.225999994261656E-3</c:v>
                </c:pt>
                <c:pt idx="272">
                  <c:v>-4.1588999956729822E-3</c:v>
                </c:pt>
                <c:pt idx="273">
                  <c:v>-1.1588999986997806E-3</c:v>
                </c:pt>
                <c:pt idx="274">
                  <c:v>1.8411000055493787E-3</c:v>
                </c:pt>
                <c:pt idx="275">
                  <c:v>5.8410999990883283E-3</c:v>
                </c:pt>
                <c:pt idx="276">
                  <c:v>6.841100002930034E-3</c:v>
                </c:pt>
                <c:pt idx="277">
                  <c:v>8.8411000033374876E-3</c:v>
                </c:pt>
                <c:pt idx="278">
                  <c:v>9.8410999999032356E-3</c:v>
                </c:pt>
                <c:pt idx="279">
                  <c:v>1.0841100003744941E-2</c:v>
                </c:pt>
                <c:pt idx="280">
                  <c:v>1.4841100004559848E-2</c:v>
                </c:pt>
                <c:pt idx="281">
                  <c:v>1.5841100001125596E-2</c:v>
                </c:pt>
                <c:pt idx="282">
                  <c:v>1.5844999943510629E-3</c:v>
                </c:pt>
                <c:pt idx="283">
                  <c:v>-1.2543799995910376E-2</c:v>
                </c:pt>
                <c:pt idx="284">
                  <c:v>-5.5437999981222674E-3</c:v>
                </c:pt>
                <c:pt idx="285">
                  <c:v>-4.5438000015565194E-3</c:v>
                </c:pt>
                <c:pt idx="286">
                  <c:v>3.4562000000732951E-3</c:v>
                </c:pt>
                <c:pt idx="287">
                  <c:v>-6.0060500036343001E-3</c:v>
                </c:pt>
                <c:pt idx="288">
                  <c:v>1.9939499979955144E-3</c:v>
                </c:pt>
                <c:pt idx="289">
                  <c:v>1.9939499979955144E-3</c:v>
                </c:pt>
                <c:pt idx="290">
                  <c:v>7.9939499992178753E-3</c:v>
                </c:pt>
                <c:pt idx="291">
                  <c:v>5.4298000031849369E-3</c:v>
                </c:pt>
                <c:pt idx="292">
                  <c:v>6.6090499967685901E-3</c:v>
                </c:pt>
                <c:pt idx="293">
                  <c:v>4.4899999920744449E-5</c:v>
                </c:pt>
                <c:pt idx="294">
                  <c:v>7.9165999995893799E-3</c:v>
                </c:pt>
                <c:pt idx="295">
                  <c:v>-4.1735000559128821E-4</c:v>
                </c:pt>
                <c:pt idx="296">
                  <c:v>-8.5456500019063242E-3</c:v>
                </c:pt>
                <c:pt idx="297">
                  <c:v>-8.5475000014412217E-3</c:v>
                </c:pt>
                <c:pt idx="298">
                  <c:v>-2.2399500012397766E-3</c:v>
                </c:pt>
                <c:pt idx="299">
                  <c:v>-7.6813499981653877E-3</c:v>
                </c:pt>
                <c:pt idx="301">
                  <c:v>-0.30470770000829361</c:v>
                </c:pt>
                <c:pt idx="302">
                  <c:v>-0.23160770000686171</c:v>
                </c:pt>
                <c:pt idx="304">
                  <c:v>4.8434499985887669E-3</c:v>
                </c:pt>
                <c:pt idx="305">
                  <c:v>-4.4659499981207773E-3</c:v>
                </c:pt>
                <c:pt idx="306">
                  <c:v>-1.8508499997551553E-3</c:v>
                </c:pt>
                <c:pt idx="307">
                  <c:v>-4.0055500066955574E-3</c:v>
                </c:pt>
                <c:pt idx="308">
                  <c:v>-5.6980000008479692E-3</c:v>
                </c:pt>
                <c:pt idx="309">
                  <c:v>-9.0828999964287505E-3</c:v>
                </c:pt>
                <c:pt idx="310">
                  <c:v>-1.9300499989185482E-3</c:v>
                </c:pt>
                <c:pt idx="311">
                  <c:v>6.8504999944707379E-4</c:v>
                </c:pt>
                <c:pt idx="312">
                  <c:v>3.3001499978126958E-3</c:v>
                </c:pt>
                <c:pt idx="313">
                  <c:v>-8.545500022592023E-4</c:v>
                </c:pt>
                <c:pt idx="314">
                  <c:v>1.0139899997739121E-2</c:v>
                </c:pt>
                <c:pt idx="315">
                  <c:v>-1.2171350004791748E-2</c:v>
                </c:pt>
                <c:pt idx="316">
                  <c:v>5.136200001288671E-3</c:v>
                </c:pt>
                <c:pt idx="317">
                  <c:v>4.4437500037020072E-3</c:v>
                </c:pt>
                <c:pt idx="318">
                  <c:v>-1.2633600003027823E-2</c:v>
                </c:pt>
                <c:pt idx="319">
                  <c:v>-7.6335999983712099E-3</c:v>
                </c:pt>
                <c:pt idx="320">
                  <c:v>2.3366399997030385E-2</c:v>
                </c:pt>
                <c:pt idx="321">
                  <c:v>1.6739499988034368E-3</c:v>
                </c:pt>
                <c:pt idx="322">
                  <c:v>-3.5826500024995767E-3</c:v>
                </c:pt>
                <c:pt idx="323">
                  <c:v>4.5701999988523312E-3</c:v>
                </c:pt>
                <c:pt idx="324">
                  <c:v>3.8777499939897098E-3</c:v>
                </c:pt>
                <c:pt idx="325">
                  <c:v>-1.5845000016270205E-3</c:v>
                </c:pt>
                <c:pt idx="326">
                  <c:v>-1.4052500046091154E-3</c:v>
                </c:pt>
                <c:pt idx="327">
                  <c:v>5.947499957983382E-4</c:v>
                </c:pt>
                <c:pt idx="328">
                  <c:v>-3.9694000006420538E-3</c:v>
                </c:pt>
                <c:pt idx="329">
                  <c:v>-1.4825999969616532E-3</c:v>
                </c:pt>
                <c:pt idx="330">
                  <c:v>-1.1046750005334616E-2</c:v>
                </c:pt>
                <c:pt idx="331">
                  <c:v>-1.486750000185566E-2</c:v>
                </c:pt>
                <c:pt idx="332">
                  <c:v>-4.5599500008393079E-3</c:v>
                </c:pt>
                <c:pt idx="333">
                  <c:v>7.7911499975016341E-3</c:v>
                </c:pt>
                <c:pt idx="334">
                  <c:v>-4.4427500033634715E-3</c:v>
                </c:pt>
                <c:pt idx="335">
                  <c:v>6.0875999988638796E-3</c:v>
                </c:pt>
                <c:pt idx="336">
                  <c:v>-4.0161500000976957E-3</c:v>
                </c:pt>
                <c:pt idx="337">
                  <c:v>8.2914999802596867E-4</c:v>
                </c:pt>
                <c:pt idx="338">
                  <c:v>6.287699994572904E-3</c:v>
                </c:pt>
                <c:pt idx="339">
                  <c:v>3.9028000028338283E-3</c:v>
                </c:pt>
                <c:pt idx="340">
                  <c:v>-1.5302850006264634E-2</c:v>
                </c:pt>
                <c:pt idx="341">
                  <c:v>-1.636799999687355E-3</c:v>
                </c:pt>
                <c:pt idx="342">
                  <c:v>8.9009500006795861E-3</c:v>
                </c:pt>
                <c:pt idx="343">
                  <c:v>-4.4839499969384633E-3</c:v>
                </c:pt>
                <c:pt idx="344">
                  <c:v>-4.8395000339951366E-4</c:v>
                </c:pt>
                <c:pt idx="345">
                  <c:v>5.3877499958616681E-3</c:v>
                </c:pt>
                <c:pt idx="346">
                  <c:v>8.2802999968407676E-3</c:v>
                </c:pt>
                <c:pt idx="347">
                  <c:v>-4.2611499957274646E-3</c:v>
                </c:pt>
                <c:pt idx="348">
                  <c:v>2.0464000044739805E-3</c:v>
                </c:pt>
                <c:pt idx="349">
                  <c:v>-6.4158500026678666E-3</c:v>
                </c:pt>
                <c:pt idx="350">
                  <c:v>1.9924999651266262E-4</c:v>
                </c:pt>
                <c:pt idx="351">
                  <c:v>-3.4932000053231604E-3</c:v>
                </c:pt>
                <c:pt idx="352">
                  <c:v>-2.4932000014814548E-3</c:v>
                </c:pt>
                <c:pt idx="353">
                  <c:v>3.5067999997409061E-3</c:v>
                </c:pt>
                <c:pt idx="354">
                  <c:v>2.9426499968394637E-3</c:v>
                </c:pt>
                <c:pt idx="355">
                  <c:v>-3.2629999986966141E-3</c:v>
                </c:pt>
                <c:pt idx="356">
                  <c:v>-2.9554499997175299E-3</c:v>
                </c:pt>
                <c:pt idx="357">
                  <c:v>2.0049999875482172E-5</c:v>
                </c:pt>
                <c:pt idx="359">
                  <c:v>-1.372895000531571E-2</c:v>
                </c:pt>
                <c:pt idx="360">
                  <c:v>1.9352499948581681E-3</c:v>
                </c:pt>
                <c:pt idx="361">
                  <c:v>-1.9156000053044409E-3</c:v>
                </c:pt>
                <c:pt idx="363">
                  <c:v>1.1260999963269569E-3</c:v>
                </c:pt>
                <c:pt idx="364">
                  <c:v>-1.0002200004237238E-2</c:v>
                </c:pt>
                <c:pt idx="365">
                  <c:v>2.509149991965387E-3</c:v>
                </c:pt>
                <c:pt idx="366">
                  <c:v>4.2994999967049807E-4</c:v>
                </c:pt>
                <c:pt idx="367">
                  <c:v>2.6601499994285405E-3</c:v>
                </c:pt>
                <c:pt idx="368">
                  <c:v>-2.3795000015525147E-4</c:v>
                </c:pt>
                <c:pt idx="369">
                  <c:v>3.8130000029923394E-3</c:v>
                </c:pt>
                <c:pt idx="370">
                  <c:v>6.8129999999655411E-3</c:v>
                </c:pt>
                <c:pt idx="372">
                  <c:v>-3.7794000018038787E-3</c:v>
                </c:pt>
                <c:pt idx="373">
                  <c:v>-7.8094999989843927E-3</c:v>
                </c:pt>
                <c:pt idx="374">
                  <c:v>5.0321000016992912E-3</c:v>
                </c:pt>
                <c:pt idx="375">
                  <c:v>5.6799999583745375E-4</c:v>
                </c:pt>
                <c:pt idx="377">
                  <c:v>6.3794999950914644E-3</c:v>
                </c:pt>
                <c:pt idx="378">
                  <c:v>3.2247999988612719E-3</c:v>
                </c:pt>
                <c:pt idx="379">
                  <c:v>1.8398999964119866E-3</c:v>
                </c:pt>
                <c:pt idx="380">
                  <c:v>-8.0072500059031881E-3</c:v>
                </c:pt>
                <c:pt idx="381">
                  <c:v>-7.7705000148853287E-4</c:v>
                </c:pt>
                <c:pt idx="382">
                  <c:v>-2.1619500039378181E-3</c:v>
                </c:pt>
                <c:pt idx="383">
                  <c:v>2.8380500007187948E-3</c:v>
                </c:pt>
                <c:pt idx="384">
                  <c:v>-3.0091000080574304E-3</c:v>
                </c:pt>
                <c:pt idx="385">
                  <c:v>-4.7135000204434618E-4</c:v>
                </c:pt>
                <c:pt idx="386">
                  <c:v>6.6399996285326779E-5</c:v>
                </c:pt>
                <c:pt idx="387">
                  <c:v>1.373949991830159E-3</c:v>
                </c:pt>
                <c:pt idx="388">
                  <c:v>3.6814999984926544E-3</c:v>
                </c:pt>
                <c:pt idx="389">
                  <c:v>8.198600000469014E-3</c:v>
                </c:pt>
                <c:pt idx="390">
                  <c:v>8.5212499980116263E-3</c:v>
                </c:pt>
                <c:pt idx="391">
                  <c:v>1.4836349997494835E-2</c:v>
                </c:pt>
                <c:pt idx="392">
                  <c:v>5.2118499952484854E-3</c:v>
                </c:pt>
                <c:pt idx="393">
                  <c:v>-4.0447499995934777E-3</c:v>
                </c:pt>
                <c:pt idx="394">
                  <c:v>-1.7305000073974952E-4</c:v>
                </c:pt>
                <c:pt idx="395">
                  <c:v>-3.3277500042458996E-3</c:v>
                </c:pt>
                <c:pt idx="396">
                  <c:v>4.77225000213366E-3</c:v>
                </c:pt>
                <c:pt idx="397">
                  <c:v>2.0307500017224811E-3</c:v>
                </c:pt>
                <c:pt idx="398">
                  <c:v>5.2100000029895455E-3</c:v>
                </c:pt>
                <c:pt idx="399">
                  <c:v>1.1210000004211906E-2</c:v>
                </c:pt>
                <c:pt idx="400">
                  <c:v>1.9533999948180281E-3</c:v>
                </c:pt>
                <c:pt idx="401">
                  <c:v>3.7987000032444485E-3</c:v>
                </c:pt>
                <c:pt idx="402">
                  <c:v>-1.4640850000432692E-2</c:v>
                </c:pt>
                <c:pt idx="403">
                  <c:v>7.9130000085569918E-4</c:v>
                </c:pt>
                <c:pt idx="404">
                  <c:v>2.1368500019889325E-3</c:v>
                </c:pt>
                <c:pt idx="405">
                  <c:v>-1.0952000084216706E-3</c:v>
                </c:pt>
                <c:pt idx="406">
                  <c:v>2.9047999923932366E-3</c:v>
                </c:pt>
                <c:pt idx="407">
                  <c:v>5.212349999055732E-3</c:v>
                </c:pt>
                <c:pt idx="408">
                  <c:v>4.5199000014690682E-3</c:v>
                </c:pt>
                <c:pt idx="409">
                  <c:v>-3.5574499997892417E-3</c:v>
                </c:pt>
                <c:pt idx="410">
                  <c:v>6.2105000033625402E-3</c:v>
                </c:pt>
                <c:pt idx="411">
                  <c:v>-2.4819500031298958E-3</c:v>
                </c:pt>
                <c:pt idx="412">
                  <c:v>-1.4819499992881902E-3</c:v>
                </c:pt>
                <c:pt idx="413">
                  <c:v>5.8255999974790029E-3</c:v>
                </c:pt>
                <c:pt idx="414">
                  <c:v>7.4406999992788769E-3</c:v>
                </c:pt>
                <c:pt idx="415">
                  <c:v>-2.1549996745306998E-5</c:v>
                </c:pt>
                <c:pt idx="416">
                  <c:v>4.9784500006353483E-3</c:v>
                </c:pt>
                <c:pt idx="417">
                  <c:v>-6.7140000028302893E-3</c:v>
                </c:pt>
                <c:pt idx="418">
                  <c:v>-2.4064499957603402E-3</c:v>
                </c:pt>
                <c:pt idx="419">
                  <c:v>-2.098899996781256E-3</c:v>
                </c:pt>
                <c:pt idx="420">
                  <c:v>3.9011000044411048E-3</c:v>
                </c:pt>
                <c:pt idx="421">
                  <c:v>2.4388499950873666E-3</c:v>
                </c:pt>
                <c:pt idx="422">
                  <c:v>3.2331999973393977E-3</c:v>
                </c:pt>
                <c:pt idx="423">
                  <c:v>-9.1007500013802201E-3</c:v>
                </c:pt>
                <c:pt idx="424">
                  <c:v>-1.0534999964875169E-3</c:v>
                </c:pt>
                <c:pt idx="425">
                  <c:v>-4.4780000462196767E-4</c:v>
                </c:pt>
                <c:pt idx="426">
                  <c:v>1.8300001102034003E-5</c:v>
                </c:pt>
                <c:pt idx="427">
                  <c:v>3.1975499950931408E-3</c:v>
                </c:pt>
                <c:pt idx="428">
                  <c:v>1.4786999963689595E-3</c:v>
                </c:pt>
                <c:pt idx="429">
                  <c:v>-9.6496000041952357E-3</c:v>
                </c:pt>
                <c:pt idx="430">
                  <c:v>-6.6495999999460764E-3</c:v>
                </c:pt>
                <c:pt idx="431">
                  <c:v>-2.2137499981909059E-3</c:v>
                </c:pt>
                <c:pt idx="432">
                  <c:v>-3.749999450519681E-6</c:v>
                </c:pt>
                <c:pt idx="433">
                  <c:v>-3.4204999974463135E-4</c:v>
                </c:pt>
                <c:pt idx="434">
                  <c:v>9.3800001195631921E-5</c:v>
                </c:pt>
                <c:pt idx="435">
                  <c:v>-3.8816500018583611E-3</c:v>
                </c:pt>
                <c:pt idx="436">
                  <c:v>7.1834999835118651E-4</c:v>
                </c:pt>
                <c:pt idx="437">
                  <c:v>5.2711999960592948E-3</c:v>
                </c:pt>
                <c:pt idx="438">
                  <c:v>-1.229665000573732E-2</c:v>
                </c:pt>
                <c:pt idx="439">
                  <c:v>-8.4531999964383431E-3</c:v>
                </c:pt>
                <c:pt idx="440">
                  <c:v>2.6111999977729283E-3</c:v>
                </c:pt>
                <c:pt idx="441">
                  <c:v>3.9696999956504442E-3</c:v>
                </c:pt>
                <c:pt idx="442">
                  <c:v>-9.5434999966528267E-3</c:v>
                </c:pt>
                <c:pt idx="443">
                  <c:v>1.2255000183358788E-4</c:v>
                </c:pt>
                <c:pt idx="444">
                  <c:v>4.3527499947231263E-3</c:v>
                </c:pt>
                <c:pt idx="445">
                  <c:v>-4.1868499974953011E-3</c:v>
                </c:pt>
                <c:pt idx="446">
                  <c:v>-4.3679500013240613E-3</c:v>
                </c:pt>
                <c:pt idx="447">
                  <c:v>-9.7019000022555701E-3</c:v>
                </c:pt>
                <c:pt idx="448">
                  <c:v>7.3395000072196126E-4</c:v>
                </c:pt>
                <c:pt idx="449">
                  <c:v>6.8868000016664155E-3</c:v>
                </c:pt>
                <c:pt idx="450">
                  <c:v>4.0660499944351614E-3</c:v>
                </c:pt>
                <c:pt idx="451">
                  <c:v>-2.8830000010202639E-3</c:v>
                </c:pt>
                <c:pt idx="452">
                  <c:v>-8.8300000061281025E-4</c:v>
                </c:pt>
                <c:pt idx="453">
                  <c:v>1.4245499987737276E-3</c:v>
                </c:pt>
                <c:pt idx="454">
                  <c:v>6.4189999975496903E-3</c:v>
                </c:pt>
                <c:pt idx="455">
                  <c:v>6.4189999975496903E-3</c:v>
                </c:pt>
                <c:pt idx="457">
                  <c:v>3.2469999132445082E-4</c:v>
                </c:pt>
                <c:pt idx="458">
                  <c:v>5.4907999947317876E-3</c:v>
                </c:pt>
                <c:pt idx="459">
                  <c:v>-7.0789000019431114E-3</c:v>
                </c:pt>
                <c:pt idx="460">
                  <c:v>-1.6180000238819048E-4</c:v>
                </c:pt>
                <c:pt idx="461">
                  <c:v>-4.0089499962050468E-3</c:v>
                </c:pt>
                <c:pt idx="462">
                  <c:v>6.2125000113155693E-4</c:v>
                </c:pt>
                <c:pt idx="463">
                  <c:v>-1.8350008758716285E-5</c:v>
                </c:pt>
                <c:pt idx="464">
                  <c:v>2.0646999983000569E-3</c:v>
                </c:pt>
                <c:pt idx="465">
                  <c:v>-1.0309999925084412E-4</c:v>
                </c:pt>
                <c:pt idx="466">
                  <c:v>-1.0309999925084412E-4</c:v>
                </c:pt>
                <c:pt idx="467">
                  <c:v>3.3648499957052991E-3</c:v>
                </c:pt>
                <c:pt idx="468">
                  <c:v>-1.3714350003283471E-2</c:v>
                </c:pt>
                <c:pt idx="469">
                  <c:v>-9.7143500024685636E-3</c:v>
                </c:pt>
                <c:pt idx="470">
                  <c:v>4.2856499931076542E-3</c:v>
                </c:pt>
                <c:pt idx="471">
                  <c:v>8.0075000005308539E-4</c:v>
                </c:pt>
                <c:pt idx="472">
                  <c:v>-2.3558500033686869E-3</c:v>
                </c:pt>
                <c:pt idx="473">
                  <c:v>-8.181000011973083E-4</c:v>
                </c:pt>
                <c:pt idx="474">
                  <c:v>-1.0550000297371298E-5</c:v>
                </c:pt>
                <c:pt idx="475">
                  <c:v>4.8945000162348151E-4</c:v>
                </c:pt>
                <c:pt idx="476">
                  <c:v>5.6114999460987747E-4</c:v>
                </c:pt>
                <c:pt idx="479">
                  <c:v>-1.5123999983188696E-3</c:v>
                </c:pt>
                <c:pt idx="484">
                  <c:v>8.7825000082375482E-4</c:v>
                </c:pt>
                <c:pt idx="485">
                  <c:v>-0.26767835000646301</c:v>
                </c:pt>
                <c:pt idx="486">
                  <c:v>5.3620000107912347E-4</c:v>
                </c:pt>
                <c:pt idx="487">
                  <c:v>5.5374999647028744E-4</c:v>
                </c:pt>
                <c:pt idx="488">
                  <c:v>6.7074999242322519E-4</c:v>
                </c:pt>
                <c:pt idx="489">
                  <c:v>7.0659999619238079E-4</c:v>
                </c:pt>
                <c:pt idx="490">
                  <c:v>1.8783000050461851E-3</c:v>
                </c:pt>
                <c:pt idx="491">
                  <c:v>-8.4499988588504493E-6</c:v>
                </c:pt>
                <c:pt idx="492">
                  <c:v>3.7085500007378869E-3</c:v>
                </c:pt>
                <c:pt idx="494">
                  <c:v>-1.1357200004567858E-2</c:v>
                </c:pt>
                <c:pt idx="495">
                  <c:v>-3.7175499965087511E-3</c:v>
                </c:pt>
                <c:pt idx="496">
                  <c:v>3.3540000003995374E-4</c:v>
                </c:pt>
                <c:pt idx="497">
                  <c:v>2.2790000366512686E-4</c:v>
                </c:pt>
                <c:pt idx="498">
                  <c:v>-9.5500000315951183E-4</c:v>
                </c:pt>
                <c:pt idx="499">
                  <c:v>9.473864999745274E-2</c:v>
                </c:pt>
                <c:pt idx="500">
                  <c:v>8.9874999684980139E-4</c:v>
                </c:pt>
                <c:pt idx="501">
                  <c:v>1.098749999073334E-3</c:v>
                </c:pt>
                <c:pt idx="502">
                  <c:v>1.6987499984679744E-3</c:v>
                </c:pt>
                <c:pt idx="506">
                  <c:v>2.9820000054314733E-4</c:v>
                </c:pt>
                <c:pt idx="507">
                  <c:v>1.1284499996691011E-3</c:v>
                </c:pt>
                <c:pt idx="508">
                  <c:v>1.8694999744184315E-4</c:v>
                </c:pt>
                <c:pt idx="509">
                  <c:v>8.3050000102957711E-4</c:v>
                </c:pt>
                <c:pt idx="510">
                  <c:v>1.0268499972880818E-3</c:v>
                </c:pt>
                <c:pt idx="511">
                  <c:v>1.5268499992089346E-3</c:v>
                </c:pt>
                <c:pt idx="512">
                  <c:v>1.2419499980751425E-3</c:v>
                </c:pt>
                <c:pt idx="513">
                  <c:v>8.4244999743532389E-4</c:v>
                </c:pt>
                <c:pt idx="514">
                  <c:v>-1.5169999824138358E-4</c:v>
                </c:pt>
                <c:pt idx="515">
                  <c:v>4.0114999865181744E-4</c:v>
                </c:pt>
                <c:pt idx="517">
                  <c:v>1.4354499944602139E-3</c:v>
                </c:pt>
                <c:pt idx="518">
                  <c:v>1.4354499944602139E-3</c:v>
                </c:pt>
                <c:pt idx="519">
                  <c:v>-6.0215000121388584E-4</c:v>
                </c:pt>
                <c:pt idx="520">
                  <c:v>1.3771499943686649E-3</c:v>
                </c:pt>
                <c:pt idx="521">
                  <c:v>7.620999967912212E-4</c:v>
                </c:pt>
                <c:pt idx="522">
                  <c:v>9.9249999766470864E-4</c:v>
                </c:pt>
                <c:pt idx="523">
                  <c:v>1.6153499964275397E-3</c:v>
                </c:pt>
                <c:pt idx="524">
                  <c:v>8.9650000154506415E-4</c:v>
                </c:pt>
                <c:pt idx="525">
                  <c:v>-4.6555019798688591E-4</c:v>
                </c:pt>
                <c:pt idx="526">
                  <c:v>7.6444999285740778E-4</c:v>
                </c:pt>
                <c:pt idx="527">
                  <c:v>1.8644499941729009E-3</c:v>
                </c:pt>
                <c:pt idx="528">
                  <c:v>1.3550500007113442E-3</c:v>
                </c:pt>
                <c:pt idx="529">
                  <c:v>1.0496000031707808E-3</c:v>
                </c:pt>
                <c:pt idx="530">
                  <c:v>-2.7870000485563651E-4</c:v>
                </c:pt>
                <c:pt idx="531">
                  <c:v>2.0434999169083312E-4</c:v>
                </c:pt>
                <c:pt idx="532">
                  <c:v>1.5819499967619777E-3</c:v>
                </c:pt>
                <c:pt idx="533">
                  <c:v>1.6895000007934868E-3</c:v>
                </c:pt>
                <c:pt idx="534">
                  <c:v>1.8970499950228259E-3</c:v>
                </c:pt>
                <c:pt idx="535">
                  <c:v>1.4272499975049868E-3</c:v>
                </c:pt>
                <c:pt idx="536">
                  <c:v>1.4915999927325174E-3</c:v>
                </c:pt>
                <c:pt idx="537">
                  <c:v>1.2368999960017391E-3</c:v>
                </c:pt>
                <c:pt idx="538">
                  <c:v>1.3520000065909699E-3</c:v>
                </c:pt>
                <c:pt idx="539">
                  <c:v>1.5199499976006337E-3</c:v>
                </c:pt>
                <c:pt idx="540">
                  <c:v>1.5954499976942316E-3</c:v>
                </c:pt>
                <c:pt idx="541">
                  <c:v>1.7388499909429811E-3</c:v>
                </c:pt>
                <c:pt idx="542">
                  <c:v>1.8634000007295981E-3</c:v>
                </c:pt>
                <c:pt idx="543">
                  <c:v>-2.1194994042161852E-4</c:v>
                </c:pt>
                <c:pt idx="544">
                  <c:v>1.4012999963597395E-3</c:v>
                </c:pt>
                <c:pt idx="545">
                  <c:v>1.8749000009847805E-3</c:v>
                </c:pt>
                <c:pt idx="546">
                  <c:v>1.2994499920750968E-3</c:v>
                </c:pt>
                <c:pt idx="547">
                  <c:v>8.5439999384107068E-4</c:v>
                </c:pt>
                <c:pt idx="548">
                  <c:v>1.6298999980790541E-3</c:v>
                </c:pt>
                <c:pt idx="549">
                  <c:v>5.733499929192476E-4</c:v>
                </c:pt>
                <c:pt idx="550">
                  <c:v>1.8733499964582734E-3</c:v>
                </c:pt>
                <c:pt idx="551">
                  <c:v>1.556499999423977E-3</c:v>
                </c:pt>
                <c:pt idx="552">
                  <c:v>1.7150499988929369E-3</c:v>
                </c:pt>
                <c:pt idx="553">
                  <c:v>1.8169500035583042E-3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BB-45DF-BD19-8C8FCB172A2F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Active!$O$21:$O$891</c:f>
              <c:numCache>
                <c:formatCode>General</c:formatCode>
                <c:ptCount val="871"/>
                <c:pt idx="0">
                  <c:v>6.178702841006284E-4</c:v>
                </c:pt>
                <c:pt idx="1">
                  <c:v>6.166126627461879E-4</c:v>
                </c:pt>
                <c:pt idx="2">
                  <c:v>6.1577424850989423E-4</c:v>
                </c:pt>
                <c:pt idx="3">
                  <c:v>6.1283979868286638E-4</c:v>
                </c:pt>
                <c:pt idx="4">
                  <c:v>6.0655169191066406E-4</c:v>
                </c:pt>
                <c:pt idx="5">
                  <c:v>5.9299732842391637E-4</c:v>
                </c:pt>
                <c:pt idx="6">
                  <c:v>5.9173970706947587E-4</c:v>
                </c:pt>
                <c:pt idx="7">
                  <c:v>5.8880525724244823E-4</c:v>
                </c:pt>
                <c:pt idx="8">
                  <c:v>5.8796684300615456E-4</c:v>
                </c:pt>
                <c:pt idx="9">
                  <c:v>5.8209794335209886E-4</c:v>
                </c:pt>
                <c:pt idx="10">
                  <c:v>5.7916349352507101E-4</c:v>
                </c:pt>
                <c:pt idx="11">
                  <c:v>5.7832507928877734E-4</c:v>
                </c:pt>
                <c:pt idx="12">
                  <c:v>5.7706745793433684E-4</c:v>
                </c:pt>
                <c:pt idx="13">
                  <c:v>5.7664825081619E-4</c:v>
                </c:pt>
                <c:pt idx="14">
                  <c:v>5.7622904369804316E-4</c:v>
                </c:pt>
                <c:pt idx="15">
                  <c:v>5.7539062946174949E-4</c:v>
                </c:pt>
                <c:pt idx="16">
                  <c:v>5.7497142234360266E-4</c:v>
                </c:pt>
                <c:pt idx="17">
                  <c:v>5.7497142234360266E-4</c:v>
                </c:pt>
                <c:pt idx="18">
                  <c:v>5.1069299756108873E-4</c:v>
                </c:pt>
                <c:pt idx="19">
                  <c:v>5.0985458332479506E-4</c:v>
                </c:pt>
                <c:pt idx="20">
                  <c:v>5.0524330502518008E-4</c:v>
                </c:pt>
                <c:pt idx="21">
                  <c:v>5.0272806231629907E-4</c:v>
                </c:pt>
                <c:pt idx="22">
                  <c:v>4.9560154130780286E-4</c:v>
                </c:pt>
                <c:pt idx="23">
                  <c:v>4.761782781669997E-4</c:v>
                </c:pt>
                <c:pt idx="24">
                  <c:v>4.7408224257626573E-4</c:v>
                </c:pt>
                <c:pt idx="25">
                  <c:v>4.5982920055927332E-4</c:v>
                </c:pt>
                <c:pt idx="26">
                  <c:v>4.594099934411267E-4</c:v>
                </c:pt>
                <c:pt idx="27">
                  <c:v>4.53541093787071E-4</c:v>
                </c:pt>
                <c:pt idx="28">
                  <c:v>4.5270267955077733E-4</c:v>
                </c:pt>
                <c:pt idx="29">
                  <c:v>3.9806601848564041E-4</c:v>
                </c:pt>
                <c:pt idx="30">
                  <c:v>3.9722760424934674E-4</c:v>
                </c:pt>
                <c:pt idx="31">
                  <c:v>3.968083971311999E-4</c:v>
                </c:pt>
                <c:pt idx="32">
                  <c:v>3.8423218358679505E-4</c:v>
                </c:pt>
                <c:pt idx="33">
                  <c:v>3.8339376935050138E-4</c:v>
                </c:pt>
                <c:pt idx="34">
                  <c:v>3.8213614799606087E-4</c:v>
                </c:pt>
                <c:pt idx="35">
                  <c:v>3.812977337597672E-4</c:v>
                </c:pt>
                <c:pt idx="36">
                  <c:v>3.8087852664162036E-4</c:v>
                </c:pt>
                <c:pt idx="37">
                  <c:v>3.8004011240532669E-4</c:v>
                </c:pt>
                <c:pt idx="38">
                  <c:v>3.7626724834200539E-4</c:v>
                </c:pt>
                <c:pt idx="39">
                  <c:v>3.6397050620969821E-4</c:v>
                </c:pt>
                <c:pt idx="40">
                  <c:v>3.5139429266529336E-4</c:v>
                </c:pt>
                <c:pt idx="41">
                  <c:v>3.5055587842899969E-4</c:v>
                </c:pt>
                <c:pt idx="42">
                  <c:v>3.4426777165679737E-4</c:v>
                </c:pt>
                <c:pt idx="43">
                  <c:v>3.4384856453865053E-4</c:v>
                </c:pt>
                <c:pt idx="44">
                  <c:v>3.4259094318421003E-4</c:v>
                </c:pt>
                <c:pt idx="45">
                  <c:v>3.4049490759347585E-4</c:v>
                </c:pt>
                <c:pt idx="46">
                  <c:v>1.9055849500295959E-4</c:v>
                </c:pt>
                <c:pt idx="47">
                  <c:v>1.8804325229407858E-4</c:v>
                </c:pt>
                <c:pt idx="48">
                  <c:v>1.8762404517593174E-4</c:v>
                </c:pt>
                <c:pt idx="49">
                  <c:v>1.8259355975816971E-4</c:v>
                </c:pt>
                <c:pt idx="50">
                  <c:v>1.6903919627142224E-4</c:v>
                </c:pt>
                <c:pt idx="51">
                  <c:v>7.667389457307076E-5</c:v>
                </c:pt>
                <c:pt idx="52">
                  <c:v>7.3320237627896075E-5</c:v>
                </c:pt>
                <c:pt idx="53">
                  <c:v>7.2062616273455568E-5</c:v>
                </c:pt>
                <c:pt idx="54">
                  <c:v>7.1224202037161897E-5</c:v>
                </c:pt>
                <c:pt idx="55">
                  <c:v>6.9547373564574555E-5</c:v>
                </c:pt>
                <c:pt idx="56">
                  <c:v>6.6612923737546922E-5</c:v>
                </c:pt>
                <c:pt idx="57">
                  <c:v>6.5774509501253251E-5</c:v>
                </c:pt>
                <c:pt idx="58">
                  <c:v>4.9285696187477933E-5</c:v>
                </c:pt>
                <c:pt idx="59">
                  <c:v>4.2578382297128563E-5</c:v>
                </c:pt>
                <c:pt idx="60">
                  <c:v>4.2159175178981727E-5</c:v>
                </c:pt>
                <c:pt idx="61">
                  <c:v>3.9224725351953878E-5</c:v>
                </c:pt>
                <c:pt idx="62">
                  <c:v>3.4194239934192067E-5</c:v>
                </c:pt>
                <c:pt idx="63">
                  <c:v>3.3775032816045231E-5</c:v>
                </c:pt>
                <c:pt idx="64">
                  <c:v>3.293661857975156E-5</c:v>
                </c:pt>
                <c:pt idx="65">
                  <c:v>3.1259790107164218E-5</c:v>
                </c:pt>
                <c:pt idx="66">
                  <c:v>-4.5035905395559E-5</c:v>
                </c:pt>
                <c:pt idx="67">
                  <c:v>-1.5137477769880479E-4</c:v>
                </c:pt>
                <c:pt idx="68">
                  <c:v>-3.6335384377505185E-4</c:v>
                </c:pt>
                <c:pt idx="69">
                  <c:v>-3.7970292138277822E-4</c:v>
                </c:pt>
                <c:pt idx="70">
                  <c:v>-3.8389499256424658E-4</c:v>
                </c:pt>
                <c:pt idx="71">
                  <c:v>-4.0820900541676272E-4</c:v>
                </c:pt>
                <c:pt idx="72">
                  <c:v>-4.4859262446490735E-4</c:v>
                </c:pt>
                <c:pt idx="73">
                  <c:v>-4.5082839576169047E-4</c:v>
                </c:pt>
                <c:pt idx="74">
                  <c:v>-4.5697676682784395E-4</c:v>
                </c:pt>
                <c:pt idx="75">
                  <c:v>-4.5949200953672496E-4</c:v>
                </c:pt>
                <c:pt idx="76">
                  <c:v>-4.599112166548718E-4</c:v>
                </c:pt>
                <c:pt idx="77">
                  <c:v>-4.6158804512745903E-4</c:v>
                </c:pt>
                <c:pt idx="78">
                  <c:v>-4.6200725224560587E-4</c:v>
                </c:pt>
                <c:pt idx="79">
                  <c:v>-5.2125519161035788E-4</c:v>
                </c:pt>
                <c:pt idx="80">
                  <c:v>-5.4347316887213984E-4</c:v>
                </c:pt>
                <c:pt idx="81">
                  <c:v>-5.5493149676815324E-4</c:v>
                </c:pt>
                <c:pt idx="82">
                  <c:v>-5.5786594659518109E-4</c:v>
                </c:pt>
                <c:pt idx="83">
                  <c:v>-5.6261696060084512E-4</c:v>
                </c:pt>
                <c:pt idx="84">
                  <c:v>-6.112449863058774E-4</c:v>
                </c:pt>
                <c:pt idx="85">
                  <c:v>-6.3765503474912772E-4</c:v>
                </c:pt>
                <c:pt idx="86">
                  <c:v>-6.3807424186727456E-4</c:v>
                </c:pt>
                <c:pt idx="87">
                  <c:v>-6.5065045541167941E-4</c:v>
                </c:pt>
                <c:pt idx="88">
                  <c:v>-6.5400411235685409E-4</c:v>
                </c:pt>
                <c:pt idx="89">
                  <c:v>-6.8726121039650262E-4</c:v>
                </c:pt>
                <c:pt idx="90">
                  <c:v>-7.1031760189457826E-4</c:v>
                </c:pt>
                <c:pt idx="91">
                  <c:v>-7.3127795780191971E-4</c:v>
                </c:pt>
                <c:pt idx="92">
                  <c:v>-7.5531249924233796E-4</c:v>
                </c:pt>
                <c:pt idx="93">
                  <c:v>-7.6705029855044925E-4</c:v>
                </c:pt>
                <c:pt idx="94">
                  <c:v>-8.038007892413213E-4</c:v>
                </c:pt>
                <c:pt idx="95">
                  <c:v>-8.3412343745394209E-4</c:v>
                </c:pt>
                <c:pt idx="96">
                  <c:v>-8.4306652264107447E-4</c:v>
                </c:pt>
                <c:pt idx="97">
                  <c:v>-8.7255075661740148E-4</c:v>
                </c:pt>
                <c:pt idx="98">
                  <c:v>-8.7925807050775074E-4</c:v>
                </c:pt>
                <c:pt idx="99">
                  <c:v>-8.7925807050775074E-4</c:v>
                </c:pt>
                <c:pt idx="100">
                  <c:v>-8.7925807050775074E-4</c:v>
                </c:pt>
                <c:pt idx="101">
                  <c:v>-8.8261172745292542E-4</c:v>
                </c:pt>
                <c:pt idx="102">
                  <c:v>-9.4605173799914568E-4</c:v>
                </c:pt>
                <c:pt idx="103">
                  <c:v>-9.5150143053505444E-4</c:v>
                </c:pt>
                <c:pt idx="104">
                  <c:v>-9.5737033018911013E-4</c:v>
                </c:pt>
                <c:pt idx="105">
                  <c:v>-9.5946636577984431E-4</c:v>
                </c:pt>
                <c:pt idx="106">
                  <c:v>-9.6072398713428482E-4</c:v>
                </c:pt>
                <c:pt idx="107">
                  <c:v>-9.6114319425243155E-4</c:v>
                </c:pt>
                <c:pt idx="108">
                  <c:v>-9.8853139263802448E-4</c:v>
                </c:pt>
                <c:pt idx="109">
                  <c:v>-9.8936980687431815E-4</c:v>
                </c:pt>
                <c:pt idx="110">
                  <c:v>-9.9146584246505233E-4</c:v>
                </c:pt>
                <c:pt idx="111">
                  <c:v>-9.9733474211910781E-4</c:v>
                </c:pt>
                <c:pt idx="112">
                  <c:v>-9.9733474211910781E-4</c:v>
                </c:pt>
                <c:pt idx="113">
                  <c:v>-1.0347839113402247E-3</c:v>
                </c:pt>
                <c:pt idx="114">
                  <c:v>-1.0347839113402247E-3</c:v>
                </c:pt>
                <c:pt idx="115">
                  <c:v>-1.0379978325793504E-3</c:v>
                </c:pt>
                <c:pt idx="116">
                  <c:v>-1.0586787170745941E-3</c:v>
                </c:pt>
                <c:pt idx="117">
                  <c:v>-1.0720933448552926E-3</c:v>
                </c:pt>
                <c:pt idx="118">
                  <c:v>-1.0725125519734395E-3</c:v>
                </c:pt>
                <c:pt idx="119">
                  <c:v>-1.0746085875641736E-3</c:v>
                </c:pt>
                <c:pt idx="120">
                  <c:v>-1.0779622445093481E-3</c:v>
                </c:pt>
                <c:pt idx="121">
                  <c:v>-1.0999007503590323E-3</c:v>
                </c:pt>
                <c:pt idx="122">
                  <c:v>-1.1040928215405007E-3</c:v>
                </c:pt>
                <c:pt idx="123">
                  <c:v>-1.1066080642493817E-3</c:v>
                </c:pt>
                <c:pt idx="124">
                  <c:v>-1.1066080642493817E-3</c:v>
                </c:pt>
                <c:pt idx="125">
                  <c:v>-1.1066080642493817E-3</c:v>
                </c:pt>
                <c:pt idx="126">
                  <c:v>-1.1087040998401158E-3</c:v>
                </c:pt>
                <c:pt idx="127">
                  <c:v>-1.1091233069582627E-3</c:v>
                </c:pt>
                <c:pt idx="128">
                  <c:v>-1.1359525625196597E-3</c:v>
                </c:pt>
                <c:pt idx="129">
                  <c:v>-1.1453148548249388E-3</c:v>
                </c:pt>
                <c:pt idx="130">
                  <c:v>-1.1481095689459177E-3</c:v>
                </c:pt>
                <c:pt idx="131">
                  <c:v>-1.1486685117701135E-3</c:v>
                </c:pt>
                <c:pt idx="132">
                  <c:v>-1.1511837544789945E-3</c:v>
                </c:pt>
                <c:pt idx="133">
                  <c:v>-1.1520221687152882E-3</c:v>
                </c:pt>
                <c:pt idx="134">
                  <c:v>-1.1535592614818266E-3</c:v>
                </c:pt>
                <c:pt idx="135">
                  <c:v>-1.1536989971878756E-3</c:v>
                </c:pt>
                <c:pt idx="136">
                  <c:v>-1.1574718612511971E-3</c:v>
                </c:pt>
                <c:pt idx="137">
                  <c:v>-1.1581705397814418E-3</c:v>
                </c:pt>
                <c:pt idx="138">
                  <c:v>-1.1763361815678042E-3</c:v>
                </c:pt>
                <c:pt idx="139">
                  <c:v>-1.1813666669855663E-3</c:v>
                </c:pt>
                <c:pt idx="140">
                  <c:v>-1.1826242883400068E-3</c:v>
                </c:pt>
                <c:pt idx="141">
                  <c:v>-1.1834627025763004E-3</c:v>
                </c:pt>
                <c:pt idx="142">
                  <c:v>-1.1856984738730836E-3</c:v>
                </c:pt>
                <c:pt idx="143">
                  <c:v>-1.1861176809912304E-3</c:v>
                </c:pt>
                <c:pt idx="144">
                  <c:v>-1.1868163595214751E-3</c:v>
                </c:pt>
                <c:pt idx="145">
                  <c:v>-1.1868163595214751E-3</c:v>
                </c:pt>
                <c:pt idx="146">
                  <c:v>-1.1876547737577688E-3</c:v>
                </c:pt>
                <c:pt idx="147">
                  <c:v>-1.1880739808759156E-3</c:v>
                </c:pt>
                <c:pt idx="148">
                  <c:v>-1.1893316022303561E-3</c:v>
                </c:pt>
                <c:pt idx="149">
                  <c:v>-1.189750809348503E-3</c:v>
                </c:pt>
                <c:pt idx="150">
                  <c:v>-1.189750809348503E-3</c:v>
                </c:pt>
                <c:pt idx="151">
                  <c:v>-1.1905892235847967E-3</c:v>
                </c:pt>
                <c:pt idx="152">
                  <c:v>-1.1917769770862126E-3</c:v>
                </c:pt>
                <c:pt idx="153">
                  <c:v>-1.226361564333326E-3</c:v>
                </c:pt>
                <c:pt idx="154">
                  <c:v>-1.2636709978483939E-3</c:v>
                </c:pt>
                <c:pt idx="155">
                  <c:v>-1.2674438619117154E-3</c:v>
                </c:pt>
                <c:pt idx="156">
                  <c:v>-1.2674438619117154E-3</c:v>
                </c:pt>
                <c:pt idx="157">
                  <c:v>-1.2674438619117154E-3</c:v>
                </c:pt>
                <c:pt idx="158">
                  <c:v>-1.2733127615657711E-3</c:v>
                </c:pt>
                <c:pt idx="159">
                  <c:v>-1.2944128531791614E-3</c:v>
                </c:pt>
                <c:pt idx="160">
                  <c:v>-1.2960896816517488E-3</c:v>
                </c:pt>
                <c:pt idx="161">
                  <c:v>-1.2981857172424829E-3</c:v>
                </c:pt>
                <c:pt idx="162">
                  <c:v>-1.2981857172424829E-3</c:v>
                </c:pt>
                <c:pt idx="163">
                  <c:v>-1.2998625457150703E-3</c:v>
                </c:pt>
                <c:pt idx="164">
                  <c:v>-1.2998625457150703E-3</c:v>
                </c:pt>
                <c:pt idx="165">
                  <c:v>-1.3027969955420981E-3</c:v>
                </c:pt>
                <c:pt idx="166">
                  <c:v>-1.3040546168965386E-3</c:v>
                </c:pt>
                <c:pt idx="167">
                  <c:v>-1.3044738240146855E-3</c:v>
                </c:pt>
                <c:pt idx="168">
                  <c:v>-1.3048930311328323E-3</c:v>
                </c:pt>
                <c:pt idx="169">
                  <c:v>-1.3368925078180403E-3</c:v>
                </c:pt>
                <c:pt idx="170">
                  <c:v>-1.3638614990854863E-3</c:v>
                </c:pt>
                <c:pt idx="171">
                  <c:v>-1.3674946274427589E-3</c:v>
                </c:pt>
                <c:pt idx="172">
                  <c:v>-1.3783940125145764E-3</c:v>
                </c:pt>
                <c:pt idx="173">
                  <c:v>-1.4150047674993996E-3</c:v>
                </c:pt>
                <c:pt idx="174">
                  <c:v>-1.4150047674993996E-3</c:v>
                </c:pt>
                <c:pt idx="175">
                  <c:v>-1.4175200102082806E-3</c:v>
                </c:pt>
                <c:pt idx="176">
                  <c:v>-1.4444890014757266E-3</c:v>
                </c:pt>
                <c:pt idx="177">
                  <c:v>-1.4566460079019846E-3</c:v>
                </c:pt>
                <c:pt idx="178">
                  <c:v>-1.4566460079019846E-3</c:v>
                </c:pt>
                <c:pt idx="179">
                  <c:v>-1.4616764933197467E-3</c:v>
                </c:pt>
                <c:pt idx="180">
                  <c:v>-1.4627943789681382E-3</c:v>
                </c:pt>
                <c:pt idx="181">
                  <c:v>-1.4798421351061093E-3</c:v>
                </c:pt>
                <c:pt idx="182">
                  <c:v>-1.4802613422242562E-3</c:v>
                </c:pt>
                <c:pt idx="183">
                  <c:v>-1.4844534134057245E-3</c:v>
                </c:pt>
                <c:pt idx="184">
                  <c:v>-1.4868289204085566E-3</c:v>
                </c:pt>
                <c:pt idx="185">
                  <c:v>-1.4868289204085566E-3</c:v>
                </c:pt>
                <c:pt idx="186">
                  <c:v>-1.487807070350899E-3</c:v>
                </c:pt>
                <c:pt idx="187">
                  <c:v>-1.4890646917053395E-3</c:v>
                </c:pt>
                <c:pt idx="188">
                  <c:v>-1.492837555768661E-3</c:v>
                </c:pt>
                <c:pt idx="189">
                  <c:v>-1.4964706841259336E-3</c:v>
                </c:pt>
                <c:pt idx="190">
                  <c:v>-1.4968898912440804E-3</c:v>
                </c:pt>
                <c:pt idx="191">
                  <c:v>-1.4994051339529614E-3</c:v>
                </c:pt>
                <c:pt idx="192">
                  <c:v>-1.5263741252204074E-3</c:v>
                </c:pt>
                <c:pt idx="193">
                  <c:v>-1.5575351876693218E-3</c:v>
                </c:pt>
                <c:pt idx="194">
                  <c:v>-1.562146465968937E-3</c:v>
                </c:pt>
                <c:pt idx="195">
                  <c:v>-1.56969219409558E-3</c:v>
                </c:pt>
                <c:pt idx="196">
                  <c:v>-1.5701114012137266E-3</c:v>
                </c:pt>
                <c:pt idx="197">
                  <c:v>-1.5705306083318735E-3</c:v>
                </c:pt>
                <c:pt idx="198">
                  <c:v>-1.5709498154500203E-3</c:v>
                </c:pt>
                <c:pt idx="199">
                  <c:v>-1.571648493980265E-3</c:v>
                </c:pt>
                <c:pt idx="200">
                  <c:v>-1.5726266439226077E-3</c:v>
                </c:pt>
                <c:pt idx="201">
                  <c:v>-1.5783558078706144E-3</c:v>
                </c:pt>
                <c:pt idx="202">
                  <c:v>-1.5787750149887612E-3</c:v>
                </c:pt>
                <c:pt idx="203">
                  <c:v>-1.6015519350747391E-3</c:v>
                </c:pt>
                <c:pt idx="204">
                  <c:v>-1.6016916707807878E-3</c:v>
                </c:pt>
                <c:pt idx="205">
                  <c:v>-1.6061632133743541E-3</c:v>
                </c:pt>
                <c:pt idx="206">
                  <c:v>-1.6074208347287946E-3</c:v>
                </c:pt>
                <c:pt idx="207">
                  <c:v>-1.6099360774376756E-3</c:v>
                </c:pt>
                <c:pt idx="208">
                  <c:v>-1.6712800523931617E-3</c:v>
                </c:pt>
                <c:pt idx="209">
                  <c:v>-1.6737952951020427E-3</c:v>
                </c:pt>
                <c:pt idx="210">
                  <c:v>-1.6739350308080916E-3</c:v>
                </c:pt>
                <c:pt idx="211">
                  <c:v>-1.6746337093383364E-3</c:v>
                </c:pt>
                <c:pt idx="212">
                  <c:v>-1.6750529164564832E-3</c:v>
                </c:pt>
                <c:pt idx="213">
                  <c:v>-1.6750529164564832E-3</c:v>
                </c:pt>
                <c:pt idx="214">
                  <c:v>-1.6758913306927769E-3</c:v>
                </c:pt>
                <c:pt idx="215">
                  <c:v>-1.6763105378109237E-3</c:v>
                </c:pt>
                <c:pt idx="216">
                  <c:v>-1.6767297449290705E-3</c:v>
                </c:pt>
                <c:pt idx="217">
                  <c:v>-1.6785463091077068E-3</c:v>
                </c:pt>
                <c:pt idx="218">
                  <c:v>-1.6789655162258537E-3</c:v>
                </c:pt>
                <c:pt idx="219">
                  <c:v>-1.6813410232286857E-3</c:v>
                </c:pt>
                <c:pt idx="220">
                  <c:v>-1.6813410232286857E-3</c:v>
                </c:pt>
                <c:pt idx="221">
                  <c:v>-1.6817602303468323E-3</c:v>
                </c:pt>
                <c:pt idx="222">
                  <c:v>-1.6823191731710281E-3</c:v>
                </c:pt>
                <c:pt idx="223">
                  <c:v>-1.682598644583126E-3</c:v>
                </c:pt>
                <c:pt idx="224">
                  <c:v>-1.6838562659375667E-3</c:v>
                </c:pt>
                <c:pt idx="225">
                  <c:v>-1.6846946801738602E-3</c:v>
                </c:pt>
                <c:pt idx="226">
                  <c:v>-1.6846946801738602E-3</c:v>
                </c:pt>
                <c:pt idx="227">
                  <c:v>-1.685113887292007E-3</c:v>
                </c:pt>
                <c:pt idx="228">
                  <c:v>-1.685113887292007E-3</c:v>
                </c:pt>
                <c:pt idx="229">
                  <c:v>-1.6855330944101539E-3</c:v>
                </c:pt>
                <c:pt idx="230">
                  <c:v>-1.6863715086464475E-3</c:v>
                </c:pt>
                <c:pt idx="231">
                  <c:v>-1.6893059584734754E-3</c:v>
                </c:pt>
                <c:pt idx="232">
                  <c:v>-1.6901443727097691E-3</c:v>
                </c:pt>
                <c:pt idx="233">
                  <c:v>-1.7143186498562364E-3</c:v>
                </c:pt>
                <c:pt idx="234">
                  <c:v>-1.7150173283864809E-3</c:v>
                </c:pt>
                <c:pt idx="235">
                  <c:v>-1.7162749497409216E-3</c:v>
                </c:pt>
                <c:pt idx="236">
                  <c:v>-1.7162749497409216E-3</c:v>
                </c:pt>
                <c:pt idx="237">
                  <c:v>-1.7162749497409216E-3</c:v>
                </c:pt>
                <c:pt idx="238">
                  <c:v>-1.7162749497409216E-3</c:v>
                </c:pt>
                <c:pt idx="239">
                  <c:v>-1.7166941568590682E-3</c:v>
                </c:pt>
                <c:pt idx="240">
                  <c:v>-1.7171133639772153E-3</c:v>
                </c:pt>
                <c:pt idx="241">
                  <c:v>-1.7200478138042429E-3</c:v>
                </c:pt>
                <c:pt idx="242">
                  <c:v>-1.7200478138042429E-3</c:v>
                </c:pt>
                <c:pt idx="243">
                  <c:v>-1.7200478138042429E-3</c:v>
                </c:pt>
                <c:pt idx="244">
                  <c:v>-1.7204670209223897E-3</c:v>
                </c:pt>
                <c:pt idx="245">
                  <c:v>-1.7208862280405366E-3</c:v>
                </c:pt>
                <c:pt idx="246">
                  <c:v>-1.7217246422768302E-3</c:v>
                </c:pt>
                <c:pt idx="247">
                  <c:v>-1.7225630565131239E-3</c:v>
                </c:pt>
                <c:pt idx="248">
                  <c:v>-1.7250782992220049E-3</c:v>
                </c:pt>
                <c:pt idx="249">
                  <c:v>-1.7275935419308859E-3</c:v>
                </c:pt>
                <c:pt idx="250">
                  <c:v>-1.7288511632853264E-3</c:v>
                </c:pt>
                <c:pt idx="251">
                  <c:v>-1.7390518698268992E-3</c:v>
                </c:pt>
                <c:pt idx="252">
                  <c:v>-1.7671387467427368E-3</c:v>
                </c:pt>
                <c:pt idx="253">
                  <c:v>-1.7688155752153241E-3</c:v>
                </c:pt>
                <c:pt idx="254">
                  <c:v>-1.7718897607484009E-3</c:v>
                </c:pt>
                <c:pt idx="255">
                  <c:v>-1.78656200988354E-3</c:v>
                </c:pt>
                <c:pt idx="256">
                  <c:v>-1.7880991026500783E-3</c:v>
                </c:pt>
                <c:pt idx="257">
                  <c:v>-1.7880991026500783E-3</c:v>
                </c:pt>
                <c:pt idx="258">
                  <c:v>-1.7880991026500783E-3</c:v>
                </c:pt>
                <c:pt idx="259">
                  <c:v>-1.7882388383561273E-3</c:v>
                </c:pt>
                <c:pt idx="260">
                  <c:v>-1.7906143453589594E-3</c:v>
                </c:pt>
                <c:pt idx="261">
                  <c:v>-1.7910335524771062E-3</c:v>
                </c:pt>
                <c:pt idx="262">
                  <c:v>-1.7927103809496935E-3</c:v>
                </c:pt>
                <c:pt idx="263">
                  <c:v>-1.7931295880678402E-3</c:v>
                </c:pt>
                <c:pt idx="264">
                  <c:v>-1.7936885308920359E-3</c:v>
                </c:pt>
                <c:pt idx="265">
                  <c:v>-1.7943872094222809E-3</c:v>
                </c:pt>
                <c:pt idx="266">
                  <c:v>-1.7943872094222809E-3</c:v>
                </c:pt>
                <c:pt idx="267">
                  <c:v>-1.7943872094222809E-3</c:v>
                </c:pt>
                <c:pt idx="268">
                  <c:v>-1.7948064165404275E-3</c:v>
                </c:pt>
                <c:pt idx="269">
                  <c:v>-1.7952256236585746E-3</c:v>
                </c:pt>
                <c:pt idx="270">
                  <c:v>-1.7953653593646233E-3</c:v>
                </c:pt>
                <c:pt idx="271">
                  <c:v>-1.7956448307767212E-3</c:v>
                </c:pt>
                <c:pt idx="272">
                  <c:v>-1.7964832450130148E-3</c:v>
                </c:pt>
                <c:pt idx="273">
                  <c:v>-1.7964832450130148E-3</c:v>
                </c:pt>
                <c:pt idx="274">
                  <c:v>-1.7964832450130148E-3</c:v>
                </c:pt>
                <c:pt idx="275">
                  <c:v>-1.7964832450130148E-3</c:v>
                </c:pt>
                <c:pt idx="276">
                  <c:v>-1.7964832450130148E-3</c:v>
                </c:pt>
                <c:pt idx="277">
                  <c:v>-1.7964832450130148E-3</c:v>
                </c:pt>
                <c:pt idx="278">
                  <c:v>-1.7964832450130148E-3</c:v>
                </c:pt>
                <c:pt idx="279">
                  <c:v>-1.7964832450130148E-3</c:v>
                </c:pt>
                <c:pt idx="280">
                  <c:v>-1.7964832450130148E-3</c:v>
                </c:pt>
                <c:pt idx="281">
                  <c:v>-1.7964832450130148E-3</c:v>
                </c:pt>
                <c:pt idx="282">
                  <c:v>-1.7970421878372106E-3</c:v>
                </c:pt>
                <c:pt idx="283">
                  <c:v>-1.7973216592493085E-3</c:v>
                </c:pt>
                <c:pt idx="284">
                  <c:v>-1.7973216592493085E-3</c:v>
                </c:pt>
                <c:pt idx="285">
                  <c:v>-1.7973216592493085E-3</c:v>
                </c:pt>
                <c:pt idx="286">
                  <c:v>-1.7973216592493085E-3</c:v>
                </c:pt>
                <c:pt idx="287">
                  <c:v>-1.7994176948400429E-3</c:v>
                </c:pt>
                <c:pt idx="288">
                  <c:v>-1.7994176948400429E-3</c:v>
                </c:pt>
                <c:pt idx="289">
                  <c:v>-1.7994176948400429E-3</c:v>
                </c:pt>
                <c:pt idx="290">
                  <c:v>-1.7994176948400429E-3</c:v>
                </c:pt>
                <c:pt idx="291">
                  <c:v>-1.7995574305460916E-3</c:v>
                </c:pt>
                <c:pt idx="292">
                  <c:v>-1.8002561090763366E-3</c:v>
                </c:pt>
                <c:pt idx="293">
                  <c:v>-1.8003958447823853E-3</c:v>
                </c:pt>
                <c:pt idx="294">
                  <c:v>-1.8006753161944832E-3</c:v>
                </c:pt>
                <c:pt idx="295">
                  <c:v>-1.8024918803731195E-3</c:v>
                </c:pt>
                <c:pt idx="296">
                  <c:v>-1.8027713517852174E-3</c:v>
                </c:pt>
                <c:pt idx="297">
                  <c:v>-1.8082210443211262E-3</c:v>
                </c:pt>
                <c:pt idx="298">
                  <c:v>-1.8086402514392731E-3</c:v>
                </c:pt>
                <c:pt idx="299">
                  <c:v>-1.8248495933409505E-3</c:v>
                </c:pt>
                <c:pt idx="300">
                  <c:v>-1.8344214892053031E-3</c:v>
                </c:pt>
                <c:pt idx="301">
                  <c:v>-1.8344913570583275E-3</c:v>
                </c:pt>
                <c:pt idx="302">
                  <c:v>-1.8344913570583275E-3</c:v>
                </c:pt>
                <c:pt idx="303">
                  <c:v>-1.8345612249113519E-3</c:v>
                </c:pt>
                <c:pt idx="304">
                  <c:v>-1.8650934766830463E-3</c:v>
                </c:pt>
                <c:pt idx="305">
                  <c:v>-1.8701239621008081E-3</c:v>
                </c:pt>
                <c:pt idx="306">
                  <c:v>-1.8709623763371018E-3</c:v>
                </c:pt>
                <c:pt idx="307">
                  <c:v>-1.8734776190459828E-3</c:v>
                </c:pt>
                <c:pt idx="308">
                  <c:v>-1.8738968261641296E-3</c:v>
                </c:pt>
                <c:pt idx="309">
                  <c:v>-1.8747352404004233E-3</c:v>
                </c:pt>
                <c:pt idx="310">
                  <c:v>-1.8776696902274509E-3</c:v>
                </c:pt>
                <c:pt idx="311">
                  <c:v>-1.8785081044637446E-3</c:v>
                </c:pt>
                <c:pt idx="312">
                  <c:v>-1.8793465187000383E-3</c:v>
                </c:pt>
                <c:pt idx="313">
                  <c:v>-1.8818617614089193E-3</c:v>
                </c:pt>
                <c:pt idx="314">
                  <c:v>-1.8982108390166457E-3</c:v>
                </c:pt>
                <c:pt idx="315">
                  <c:v>-1.9086910169703163E-3</c:v>
                </c:pt>
                <c:pt idx="316">
                  <c:v>-1.9091102240884634E-3</c:v>
                </c:pt>
                <c:pt idx="317">
                  <c:v>-1.90952943120661E-3</c:v>
                </c:pt>
                <c:pt idx="318">
                  <c:v>-1.9107870525610507E-3</c:v>
                </c:pt>
                <c:pt idx="319">
                  <c:v>-1.9107870525610507E-3</c:v>
                </c:pt>
                <c:pt idx="320">
                  <c:v>-1.9107870525610507E-3</c:v>
                </c:pt>
                <c:pt idx="321">
                  <c:v>-1.9112062596791973E-3</c:v>
                </c:pt>
                <c:pt idx="322">
                  <c:v>-1.9117652025033931E-3</c:v>
                </c:pt>
                <c:pt idx="323">
                  <c:v>-1.9146996523304212E-3</c:v>
                </c:pt>
                <c:pt idx="324">
                  <c:v>-1.9151188594485678E-3</c:v>
                </c:pt>
                <c:pt idx="325">
                  <c:v>-1.917214895039302E-3</c:v>
                </c:pt>
                <c:pt idx="326">
                  <c:v>-1.9179135735695467E-3</c:v>
                </c:pt>
                <c:pt idx="327">
                  <c:v>-1.9179135735695467E-3</c:v>
                </c:pt>
                <c:pt idx="328">
                  <c:v>-1.9180533092755957E-3</c:v>
                </c:pt>
                <c:pt idx="329">
                  <c:v>-1.9191711949239872E-3</c:v>
                </c:pt>
                <c:pt idx="330">
                  <c:v>-1.9193109306300362E-3</c:v>
                </c:pt>
                <c:pt idx="331">
                  <c:v>-1.9200096091602809E-3</c:v>
                </c:pt>
                <c:pt idx="332">
                  <c:v>-1.9204288162784277E-3</c:v>
                </c:pt>
                <c:pt idx="333">
                  <c:v>-1.9436249434825522E-3</c:v>
                </c:pt>
                <c:pt idx="334">
                  <c:v>-1.9528475000817826E-3</c:v>
                </c:pt>
                <c:pt idx="335">
                  <c:v>-1.976742305816152E-3</c:v>
                </c:pt>
                <c:pt idx="336">
                  <c:v>-1.9802356984673754E-3</c:v>
                </c:pt>
                <c:pt idx="337">
                  <c:v>-1.9827509411762564E-3</c:v>
                </c:pt>
                <c:pt idx="338">
                  <c:v>-1.9915542906573398E-3</c:v>
                </c:pt>
                <c:pt idx="339">
                  <c:v>-1.9923927048936334E-3</c:v>
                </c:pt>
                <c:pt idx="340">
                  <c:v>-1.993929797660172E-3</c:v>
                </c:pt>
                <c:pt idx="341">
                  <c:v>-1.9957463618388081E-3</c:v>
                </c:pt>
                <c:pt idx="342">
                  <c:v>-1.9978423974295421E-3</c:v>
                </c:pt>
                <c:pt idx="343">
                  <c:v>-1.9986808116658362E-3</c:v>
                </c:pt>
                <c:pt idx="344">
                  <c:v>-1.9986808116658362E-3</c:v>
                </c:pt>
                <c:pt idx="345">
                  <c:v>-1.9989602830779336E-3</c:v>
                </c:pt>
                <c:pt idx="346">
                  <c:v>-2.0133530608009752E-3</c:v>
                </c:pt>
                <c:pt idx="347">
                  <c:v>-2.0221564102820585E-3</c:v>
                </c:pt>
                <c:pt idx="348">
                  <c:v>-2.0225756174002052E-3</c:v>
                </c:pt>
                <c:pt idx="349">
                  <c:v>-2.0246716529909396E-3</c:v>
                </c:pt>
                <c:pt idx="350">
                  <c:v>-2.0255100672272332E-3</c:v>
                </c:pt>
                <c:pt idx="351">
                  <c:v>-2.0259292743453798E-3</c:v>
                </c:pt>
                <c:pt idx="352">
                  <c:v>-2.0259292743453798E-3</c:v>
                </c:pt>
                <c:pt idx="353">
                  <c:v>-2.0259292743453798E-3</c:v>
                </c:pt>
                <c:pt idx="354">
                  <c:v>-2.026069010051429E-3</c:v>
                </c:pt>
                <c:pt idx="355">
                  <c:v>-2.0276061028179672E-3</c:v>
                </c:pt>
                <c:pt idx="356">
                  <c:v>-2.0280253099361142E-3</c:v>
                </c:pt>
                <c:pt idx="357">
                  <c:v>-2.0322173811175822E-3</c:v>
                </c:pt>
                <c:pt idx="358">
                  <c:v>-2.0353614345036838E-3</c:v>
                </c:pt>
                <c:pt idx="359">
                  <c:v>-2.0406015234805189E-3</c:v>
                </c:pt>
                <c:pt idx="360">
                  <c:v>-2.047867780195064E-3</c:v>
                </c:pt>
                <c:pt idx="361">
                  <c:v>-2.0617016150939094E-3</c:v>
                </c:pt>
                <c:pt idx="362">
                  <c:v>-2.08343051738452E-3</c:v>
                </c:pt>
                <c:pt idx="363">
                  <c:v>-2.0899282277157959E-3</c:v>
                </c:pt>
                <c:pt idx="364">
                  <c:v>-2.0902076991278938E-3</c:v>
                </c:pt>
                <c:pt idx="365">
                  <c:v>-2.0945395060154113E-3</c:v>
                </c:pt>
                <c:pt idx="366">
                  <c:v>-2.1012468199057607E-3</c:v>
                </c:pt>
                <c:pt idx="367">
                  <c:v>-2.102923648378348E-3</c:v>
                </c:pt>
                <c:pt idx="368">
                  <c:v>-2.1048799482630328E-3</c:v>
                </c:pt>
                <c:pt idx="369">
                  <c:v>-2.1058580982053756E-3</c:v>
                </c:pt>
                <c:pt idx="370">
                  <c:v>-2.1058580982053756E-3</c:v>
                </c:pt>
                <c:pt idx="371">
                  <c:v>-2.1067663802946937E-3</c:v>
                </c:pt>
                <c:pt idx="372">
                  <c:v>-2.1136832977441166E-3</c:v>
                </c:pt>
                <c:pt idx="373">
                  <c:v>-2.126818454112717E-3</c:v>
                </c:pt>
                <c:pt idx="374">
                  <c:v>-2.1402330818934157E-3</c:v>
                </c:pt>
                <c:pt idx="375">
                  <c:v>-2.1477788100200583E-3</c:v>
                </c:pt>
                <c:pt idx="376">
                  <c:v>-2.1485473564033276E-3</c:v>
                </c:pt>
                <c:pt idx="377">
                  <c:v>-2.1743285941693579E-3</c:v>
                </c:pt>
                <c:pt idx="378">
                  <c:v>-2.1768438368782389E-3</c:v>
                </c:pt>
                <c:pt idx="379">
                  <c:v>-2.1776822511145322E-3</c:v>
                </c:pt>
                <c:pt idx="380">
                  <c:v>-2.1806167009415602E-3</c:v>
                </c:pt>
                <c:pt idx="381">
                  <c:v>-2.1822935294141476E-3</c:v>
                </c:pt>
                <c:pt idx="382">
                  <c:v>-2.1831319436504413E-3</c:v>
                </c:pt>
                <c:pt idx="383">
                  <c:v>-2.1831319436504413E-3</c:v>
                </c:pt>
                <c:pt idx="384">
                  <c:v>-2.1860663934774689E-3</c:v>
                </c:pt>
                <c:pt idx="385">
                  <c:v>-2.1881624290682033E-3</c:v>
                </c:pt>
                <c:pt idx="386">
                  <c:v>-2.1902584646589372E-3</c:v>
                </c:pt>
                <c:pt idx="387">
                  <c:v>-2.1906776717770843E-3</c:v>
                </c:pt>
                <c:pt idx="388">
                  <c:v>-2.1910968788952309E-3</c:v>
                </c:pt>
                <c:pt idx="389">
                  <c:v>-2.208703577857398E-3</c:v>
                </c:pt>
                <c:pt idx="390">
                  <c:v>-2.2099611992118383E-3</c:v>
                </c:pt>
                <c:pt idx="391">
                  <c:v>-2.210799613448132E-3</c:v>
                </c:pt>
                <c:pt idx="392">
                  <c:v>-2.2149916846296003E-3</c:v>
                </c:pt>
                <c:pt idx="393">
                  <c:v>-2.2155506274537961E-3</c:v>
                </c:pt>
                <c:pt idx="394">
                  <c:v>-2.215830098865894E-3</c:v>
                </c:pt>
                <c:pt idx="395">
                  <c:v>-2.218345341574775E-3</c:v>
                </c:pt>
                <c:pt idx="396">
                  <c:v>-2.218345341574775E-3</c:v>
                </c:pt>
                <c:pt idx="397">
                  <c:v>-2.2197426986352645E-3</c:v>
                </c:pt>
                <c:pt idx="398">
                  <c:v>-2.220441377165509E-3</c:v>
                </c:pt>
                <c:pt idx="399">
                  <c:v>-2.220441377165509E-3</c:v>
                </c:pt>
                <c:pt idx="400">
                  <c:v>-2.2210003199897048E-3</c:v>
                </c:pt>
                <c:pt idx="401">
                  <c:v>-2.2235155626985858E-3</c:v>
                </c:pt>
                <c:pt idx="402">
                  <c:v>-2.2342752120643548E-3</c:v>
                </c:pt>
                <c:pt idx="403">
                  <c:v>-2.2453143328422208E-3</c:v>
                </c:pt>
                <c:pt idx="404">
                  <c:v>-2.2848595376540721E-3</c:v>
                </c:pt>
                <c:pt idx="405">
                  <c:v>-2.2886324017173934E-3</c:v>
                </c:pt>
                <c:pt idx="406">
                  <c:v>-2.2886324017173934E-3</c:v>
                </c:pt>
                <c:pt idx="407">
                  <c:v>-2.2890516088355404E-3</c:v>
                </c:pt>
                <c:pt idx="408">
                  <c:v>-2.289470815953687E-3</c:v>
                </c:pt>
                <c:pt idx="409">
                  <c:v>-2.2907284373081278E-3</c:v>
                </c:pt>
                <c:pt idx="410">
                  <c:v>-2.2945013013714491E-3</c:v>
                </c:pt>
                <c:pt idx="411">
                  <c:v>-2.2949205084895957E-3</c:v>
                </c:pt>
                <c:pt idx="412">
                  <c:v>-2.2949205084895957E-3</c:v>
                </c:pt>
                <c:pt idx="413">
                  <c:v>-2.2953397156077427E-3</c:v>
                </c:pt>
                <c:pt idx="414">
                  <c:v>-2.2961781298440364E-3</c:v>
                </c:pt>
                <c:pt idx="415">
                  <c:v>-2.2982741654347704E-3</c:v>
                </c:pt>
                <c:pt idx="416">
                  <c:v>-2.2982741654347704E-3</c:v>
                </c:pt>
                <c:pt idx="417">
                  <c:v>-2.2986933725529174E-3</c:v>
                </c:pt>
                <c:pt idx="418">
                  <c:v>-2.2991125796710645E-3</c:v>
                </c:pt>
                <c:pt idx="419">
                  <c:v>-2.2995317867892111E-3</c:v>
                </c:pt>
                <c:pt idx="420">
                  <c:v>-2.2995317867892111E-3</c:v>
                </c:pt>
                <c:pt idx="421">
                  <c:v>-2.3016278223799451E-3</c:v>
                </c:pt>
                <c:pt idx="422">
                  <c:v>-2.3031649151464837E-3</c:v>
                </c:pt>
                <c:pt idx="423">
                  <c:v>-2.3049814793251197E-3</c:v>
                </c:pt>
                <c:pt idx="424">
                  <c:v>-2.3168590143392799E-3</c:v>
                </c:pt>
                <c:pt idx="425">
                  <c:v>-2.3227279139933356E-3</c:v>
                </c:pt>
                <c:pt idx="426">
                  <c:v>-2.331950470592566E-3</c:v>
                </c:pt>
                <c:pt idx="427">
                  <c:v>-2.3326491491228105E-3</c:v>
                </c:pt>
                <c:pt idx="428">
                  <c:v>-2.3353041275377406E-3</c:v>
                </c:pt>
                <c:pt idx="429">
                  <c:v>-2.3355835989498385E-3</c:v>
                </c:pt>
                <c:pt idx="430">
                  <c:v>-2.3355835989498385E-3</c:v>
                </c:pt>
                <c:pt idx="431">
                  <c:v>-2.3357233346558877E-3</c:v>
                </c:pt>
                <c:pt idx="432">
                  <c:v>-2.3357233346558877E-3</c:v>
                </c:pt>
                <c:pt idx="433">
                  <c:v>-2.3360028060679851E-3</c:v>
                </c:pt>
                <c:pt idx="434">
                  <c:v>-2.3361425417740343E-3</c:v>
                </c:pt>
                <c:pt idx="435">
                  <c:v>-2.3393564630131598E-3</c:v>
                </c:pt>
                <c:pt idx="436">
                  <c:v>-2.3393564630131598E-3</c:v>
                </c:pt>
                <c:pt idx="437">
                  <c:v>-2.3422909128401875E-3</c:v>
                </c:pt>
                <c:pt idx="438">
                  <c:v>-2.3533300336180544E-3</c:v>
                </c:pt>
                <c:pt idx="439">
                  <c:v>-2.361294968862844E-3</c:v>
                </c:pt>
                <c:pt idx="440">
                  <c:v>-2.3981851952597651E-3</c:v>
                </c:pt>
                <c:pt idx="441">
                  <c:v>-2.3995825523202546E-3</c:v>
                </c:pt>
                <c:pt idx="442">
                  <c:v>-2.4007004379686461E-3</c:v>
                </c:pt>
                <c:pt idx="443">
                  <c:v>-2.4025170021472822E-3</c:v>
                </c:pt>
                <c:pt idx="444">
                  <c:v>-2.4041938306198695E-3</c:v>
                </c:pt>
                <c:pt idx="445">
                  <c:v>-2.4075474875650442E-3</c:v>
                </c:pt>
                <c:pt idx="446">
                  <c:v>-2.4122985015707084E-3</c:v>
                </c:pt>
                <c:pt idx="447">
                  <c:v>-2.4141150657493449E-3</c:v>
                </c:pt>
                <c:pt idx="448">
                  <c:v>-2.4142548014553936E-3</c:v>
                </c:pt>
                <c:pt idx="449">
                  <c:v>-2.4171892512824212E-3</c:v>
                </c:pt>
                <c:pt idx="450">
                  <c:v>-2.4178879298126662E-3</c:v>
                </c:pt>
                <c:pt idx="451">
                  <c:v>-2.4188660797550086E-3</c:v>
                </c:pt>
                <c:pt idx="452">
                  <c:v>-2.4188660797550086E-3</c:v>
                </c:pt>
                <c:pt idx="453">
                  <c:v>-2.4192852868731556E-3</c:v>
                </c:pt>
                <c:pt idx="454">
                  <c:v>-2.435634364480882E-3</c:v>
                </c:pt>
                <c:pt idx="455">
                  <c:v>-2.435634364480882E-3</c:v>
                </c:pt>
                <c:pt idx="456">
                  <c:v>-2.4383592107488361E-3</c:v>
                </c:pt>
                <c:pt idx="457">
                  <c:v>-2.4415032641349373E-3</c:v>
                </c:pt>
                <c:pt idx="458">
                  <c:v>-2.4507258207341681E-3</c:v>
                </c:pt>
                <c:pt idx="459">
                  <c:v>-2.4672146340479432E-3</c:v>
                </c:pt>
                <c:pt idx="460">
                  <c:v>-2.4848213330101098E-3</c:v>
                </c:pt>
                <c:pt idx="461">
                  <c:v>-2.4877557828371375E-3</c:v>
                </c:pt>
                <c:pt idx="462">
                  <c:v>-2.4894326113097248E-3</c:v>
                </c:pt>
                <c:pt idx="463">
                  <c:v>-2.4927862682548995E-3</c:v>
                </c:pt>
                <c:pt idx="464">
                  <c:v>-2.4973975465545149E-3</c:v>
                </c:pt>
                <c:pt idx="465">
                  <c:v>-2.5158426597529752E-3</c:v>
                </c:pt>
                <c:pt idx="466">
                  <c:v>-2.5158426597529752E-3</c:v>
                </c:pt>
                <c:pt idx="467">
                  <c:v>-2.519615523816297E-3</c:v>
                </c:pt>
                <c:pt idx="468">
                  <c:v>-2.5263228377066464E-3</c:v>
                </c:pt>
                <c:pt idx="469">
                  <c:v>-2.5263228377066464E-3</c:v>
                </c:pt>
                <c:pt idx="470">
                  <c:v>-2.5263228377066464E-3</c:v>
                </c:pt>
                <c:pt idx="471">
                  <c:v>-2.5271612519429396E-3</c:v>
                </c:pt>
                <c:pt idx="472">
                  <c:v>-2.5277201947671354E-3</c:v>
                </c:pt>
                <c:pt idx="473">
                  <c:v>-2.5298162303578698E-3</c:v>
                </c:pt>
                <c:pt idx="474">
                  <c:v>-2.5302354374760168E-3</c:v>
                </c:pt>
                <c:pt idx="475">
                  <c:v>-2.5302354374760168E-3</c:v>
                </c:pt>
                <c:pt idx="476">
                  <c:v>-2.5305149088881143E-3</c:v>
                </c:pt>
                <c:pt idx="477">
                  <c:v>-2.5315629266834815E-3</c:v>
                </c:pt>
                <c:pt idx="478">
                  <c:v>-2.5315629266834815E-3</c:v>
                </c:pt>
                <c:pt idx="479">
                  <c:v>-2.535685130011925E-3</c:v>
                </c:pt>
                <c:pt idx="480">
                  <c:v>-2.5428815188734458E-3</c:v>
                </c:pt>
                <c:pt idx="481">
                  <c:v>-2.543021254579495E-3</c:v>
                </c:pt>
                <c:pt idx="482">
                  <c:v>-2.543021254579495E-3</c:v>
                </c:pt>
                <c:pt idx="483">
                  <c:v>-2.543021254579495E-3</c:v>
                </c:pt>
                <c:pt idx="484">
                  <c:v>-2.5481216078502814E-3</c:v>
                </c:pt>
                <c:pt idx="485">
                  <c:v>-2.5486805506744772E-3</c:v>
                </c:pt>
                <c:pt idx="486">
                  <c:v>-2.5518944719136027E-3</c:v>
                </c:pt>
                <c:pt idx="487">
                  <c:v>-2.5523136790317497E-3</c:v>
                </c:pt>
                <c:pt idx="488">
                  <c:v>-2.5551083931527286E-3</c:v>
                </c:pt>
                <c:pt idx="489">
                  <c:v>-2.5552481288587774E-3</c:v>
                </c:pt>
                <c:pt idx="490">
                  <c:v>-2.5555276002708753E-3</c:v>
                </c:pt>
                <c:pt idx="491">
                  <c:v>-2.561815707043078E-3</c:v>
                </c:pt>
                <c:pt idx="492">
                  <c:v>-2.5646104211640569E-3</c:v>
                </c:pt>
                <c:pt idx="493">
                  <c:v>-2.5976579156446319E-3</c:v>
                </c:pt>
                <c:pt idx="494">
                  <c:v>-2.6072298115089841E-3</c:v>
                </c:pt>
                <c:pt idx="495">
                  <c:v>-2.6112821469844037E-3</c:v>
                </c:pt>
                <c:pt idx="496">
                  <c:v>-2.6290285816526196E-3</c:v>
                </c:pt>
                <c:pt idx="497">
                  <c:v>-2.6360153669550664E-3</c:v>
                </c:pt>
                <c:pt idx="498">
                  <c:v>-2.6536220659172335E-3</c:v>
                </c:pt>
                <c:pt idx="499">
                  <c:v>-2.6632638296346109E-3</c:v>
                </c:pt>
                <c:pt idx="500">
                  <c:v>-2.6780758144757987E-3</c:v>
                </c:pt>
                <c:pt idx="501">
                  <c:v>-2.6780758144757987E-3</c:v>
                </c:pt>
                <c:pt idx="502">
                  <c:v>-2.6780758144757987E-3</c:v>
                </c:pt>
                <c:pt idx="503">
                  <c:v>-2.6795430393893125E-3</c:v>
                </c:pt>
                <c:pt idx="504">
                  <c:v>-2.6795430393893125E-3</c:v>
                </c:pt>
                <c:pt idx="505">
                  <c:v>-2.6795430393893125E-3</c:v>
                </c:pt>
                <c:pt idx="506">
                  <c:v>-2.7083984626884196E-3</c:v>
                </c:pt>
                <c:pt idx="507">
                  <c:v>-2.7174812835816008E-3</c:v>
                </c:pt>
                <c:pt idx="508">
                  <c:v>-2.7188786406420898E-3</c:v>
                </c:pt>
                <c:pt idx="509">
                  <c:v>-2.7416555607280681E-3</c:v>
                </c:pt>
                <c:pt idx="510">
                  <c:v>-2.7599609382204793E-3</c:v>
                </c:pt>
                <c:pt idx="511">
                  <c:v>-2.7599609382204793E-3</c:v>
                </c:pt>
                <c:pt idx="512">
                  <c:v>-2.7607993524567734E-3</c:v>
                </c:pt>
                <c:pt idx="513">
                  <c:v>-2.834859276662713E-3</c:v>
                </c:pt>
                <c:pt idx="514">
                  <c:v>-2.8629461535785508E-3</c:v>
                </c:pt>
                <c:pt idx="515">
                  <c:v>-2.8658806034055784E-3</c:v>
                </c:pt>
                <c:pt idx="516">
                  <c:v>-2.8669286212009456E-3</c:v>
                </c:pt>
                <c:pt idx="517">
                  <c:v>-2.9159059861711004E-3</c:v>
                </c:pt>
                <c:pt idx="518">
                  <c:v>-2.9159059861711004E-3</c:v>
                </c:pt>
                <c:pt idx="519">
                  <c:v>-2.9360279278421481E-3</c:v>
                </c:pt>
                <c:pt idx="520">
                  <c:v>-2.9441325987929869E-3</c:v>
                </c:pt>
                <c:pt idx="521">
                  <c:v>-2.9507001769772871E-3</c:v>
                </c:pt>
                <c:pt idx="522">
                  <c:v>-2.9820009751322504E-3</c:v>
                </c:pt>
                <c:pt idx="523">
                  <c:v>-3.0128825661690671E-3</c:v>
                </c:pt>
                <c:pt idx="524">
                  <c:v>-3.0155375445839968E-3</c:v>
                </c:pt>
                <c:pt idx="525">
                  <c:v>-3.0193104086473181E-3</c:v>
                </c:pt>
                <c:pt idx="526">
                  <c:v>-3.0193104086473181E-3</c:v>
                </c:pt>
                <c:pt idx="527">
                  <c:v>-3.0193104086473181E-3</c:v>
                </c:pt>
                <c:pt idx="528">
                  <c:v>-3.0243408940650801E-3</c:v>
                </c:pt>
                <c:pt idx="529">
                  <c:v>-3.0555019565139947E-3</c:v>
                </c:pt>
                <c:pt idx="530">
                  <c:v>-3.0557814279260926E-3</c:v>
                </c:pt>
                <c:pt idx="531">
                  <c:v>-3.0603927062257076E-3</c:v>
                </c:pt>
                <c:pt idx="532">
                  <c:v>-3.0961650469742371E-3</c:v>
                </c:pt>
                <c:pt idx="533">
                  <c:v>-3.0965842540923837E-3</c:v>
                </c:pt>
                <c:pt idx="534">
                  <c:v>-3.0970034612105308E-3</c:v>
                </c:pt>
                <c:pt idx="535">
                  <c:v>-3.0986802896831181E-3</c:v>
                </c:pt>
                <c:pt idx="536">
                  <c:v>-3.1281645236594449E-3</c:v>
                </c:pt>
                <c:pt idx="537">
                  <c:v>-3.1306797663683264E-3</c:v>
                </c:pt>
                <c:pt idx="538">
                  <c:v>-3.1315181806046196E-3</c:v>
                </c:pt>
                <c:pt idx="539">
                  <c:v>-3.1352910446679413E-3</c:v>
                </c:pt>
                <c:pt idx="540">
                  <c:v>-3.1394831158494093E-3</c:v>
                </c:pt>
                <c:pt idx="541">
                  <c:v>-3.140042058673605E-3</c:v>
                </c:pt>
                <c:pt idx="542">
                  <c:v>-3.143255979912731E-3</c:v>
                </c:pt>
                <c:pt idx="543">
                  <c:v>-3.1612818859930447E-3</c:v>
                </c:pt>
                <c:pt idx="544">
                  <c:v>-3.167569992765247E-3</c:v>
                </c:pt>
                <c:pt idx="545">
                  <c:v>-3.1698057640620302E-3</c:v>
                </c:pt>
                <c:pt idx="546">
                  <c:v>-3.1730196853011561E-3</c:v>
                </c:pt>
                <c:pt idx="547">
                  <c:v>-3.2075344046952449E-3</c:v>
                </c:pt>
                <c:pt idx="548">
                  <c:v>-3.2117264758767133E-3</c:v>
                </c:pt>
                <c:pt idx="549">
                  <c:v>-3.2196914111215029E-3</c:v>
                </c:pt>
                <c:pt idx="550">
                  <c:v>-3.2196914111215029E-3</c:v>
                </c:pt>
                <c:pt idx="551">
                  <c:v>-3.2391146742623061E-3</c:v>
                </c:pt>
                <c:pt idx="552">
                  <c:v>-3.2479180237433899E-3</c:v>
                </c:pt>
                <c:pt idx="553">
                  <c:v>-3.2498743236280747E-3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B-45DF-BD19-8C8FCB172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93584"/>
        <c:axId val="1"/>
      </c:scatterChart>
      <c:valAx>
        <c:axId val="79679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71134020618559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6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731958762886601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935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206185567010311"/>
          <c:y val="0.92073298764483702"/>
          <c:w val="0.30103092783505148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BR Cyg - Sec. O-C Diagr.</a:t>
            </a:r>
          </a:p>
        </c:rich>
      </c:tx>
      <c:layout>
        <c:manualLayout>
          <c:xMode val="edge"/>
          <c:yMode val="edge"/>
          <c:x val="0.31089129700371609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3679449334246"/>
          <c:y val="0.1458966565349544"/>
          <c:w val="0.76831757456448657"/>
          <c:h val="0.63221884498480241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Active!$S$21:$S$891</c:f>
              <c:numCache>
                <c:formatCode>General</c:formatCode>
                <c:ptCount val="871"/>
                <c:pt idx="152">
                  <c:v>-0.10679977500694804</c:v>
                </c:pt>
                <c:pt idx="300">
                  <c:v>0.28847437500371598</c:v>
                </c:pt>
                <c:pt idx="303">
                  <c:v>-9.6089775004656985E-2</c:v>
                </c:pt>
                <c:pt idx="358">
                  <c:v>9.442667500115931E-2</c:v>
                </c:pt>
                <c:pt idx="362">
                  <c:v>-0.23464092500216793</c:v>
                </c:pt>
                <c:pt idx="371">
                  <c:v>-6.8539749991032295E-3</c:v>
                </c:pt>
                <c:pt idx="376">
                  <c:v>-0.22853482500067912</c:v>
                </c:pt>
                <c:pt idx="456">
                  <c:v>-1.2819250041502528E-3</c:v>
                </c:pt>
                <c:pt idx="477">
                  <c:v>-5.3199750036583282E-3</c:v>
                </c:pt>
                <c:pt idx="478">
                  <c:v>1.4120025000011083E-2</c:v>
                </c:pt>
                <c:pt idx="480">
                  <c:v>0.17622387499432079</c:v>
                </c:pt>
                <c:pt idx="481">
                  <c:v>-0.27553027500107419</c:v>
                </c:pt>
                <c:pt idx="482">
                  <c:v>-0.12163027500355383</c:v>
                </c:pt>
                <c:pt idx="483">
                  <c:v>-0.11677027500263648</c:v>
                </c:pt>
                <c:pt idx="493">
                  <c:v>-0.14271292497869581</c:v>
                </c:pt>
                <c:pt idx="503">
                  <c:v>-1.0974824996083044E-2</c:v>
                </c:pt>
                <c:pt idx="504">
                  <c:v>-2.3748249950585887E-3</c:v>
                </c:pt>
                <c:pt idx="505">
                  <c:v>-1.8748250004136935E-3</c:v>
                </c:pt>
                <c:pt idx="516">
                  <c:v>9.6700249996501952E-3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A6-470A-B26B-B95382241176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Active!$F$21:$F$891</c:f>
              <c:numCache>
                <c:formatCode>General</c:formatCode>
                <c:ptCount val="871"/>
                <c:pt idx="0">
                  <c:v>-13712</c:v>
                </c:pt>
                <c:pt idx="1">
                  <c:v>-13703</c:v>
                </c:pt>
                <c:pt idx="2">
                  <c:v>-13697</c:v>
                </c:pt>
                <c:pt idx="3">
                  <c:v>-13676</c:v>
                </c:pt>
                <c:pt idx="4">
                  <c:v>-13631</c:v>
                </c:pt>
                <c:pt idx="5">
                  <c:v>-13534</c:v>
                </c:pt>
                <c:pt idx="6">
                  <c:v>-13525</c:v>
                </c:pt>
                <c:pt idx="7">
                  <c:v>-13504</c:v>
                </c:pt>
                <c:pt idx="8">
                  <c:v>-13498</c:v>
                </c:pt>
                <c:pt idx="9">
                  <c:v>-13456</c:v>
                </c:pt>
                <c:pt idx="10">
                  <c:v>-13435</c:v>
                </c:pt>
                <c:pt idx="11">
                  <c:v>-13429</c:v>
                </c:pt>
                <c:pt idx="12">
                  <c:v>-13420</c:v>
                </c:pt>
                <c:pt idx="13">
                  <c:v>-13417</c:v>
                </c:pt>
                <c:pt idx="14">
                  <c:v>-13414</c:v>
                </c:pt>
                <c:pt idx="15">
                  <c:v>-13408</c:v>
                </c:pt>
                <c:pt idx="16">
                  <c:v>-13405</c:v>
                </c:pt>
                <c:pt idx="17">
                  <c:v>-13405</c:v>
                </c:pt>
                <c:pt idx="18">
                  <c:v>-12945</c:v>
                </c:pt>
                <c:pt idx="19">
                  <c:v>-12939</c:v>
                </c:pt>
                <c:pt idx="20">
                  <c:v>-12906</c:v>
                </c:pt>
                <c:pt idx="21">
                  <c:v>-12888</c:v>
                </c:pt>
                <c:pt idx="22">
                  <c:v>-12837</c:v>
                </c:pt>
                <c:pt idx="23">
                  <c:v>-12698</c:v>
                </c:pt>
                <c:pt idx="24">
                  <c:v>-12683</c:v>
                </c:pt>
                <c:pt idx="25">
                  <c:v>-12581</c:v>
                </c:pt>
                <c:pt idx="26">
                  <c:v>-12578</c:v>
                </c:pt>
                <c:pt idx="27">
                  <c:v>-12536</c:v>
                </c:pt>
                <c:pt idx="28">
                  <c:v>-12530</c:v>
                </c:pt>
                <c:pt idx="29">
                  <c:v>-12139</c:v>
                </c:pt>
                <c:pt idx="30">
                  <c:v>-12133</c:v>
                </c:pt>
                <c:pt idx="31">
                  <c:v>-12130</c:v>
                </c:pt>
                <c:pt idx="32">
                  <c:v>-12040</c:v>
                </c:pt>
                <c:pt idx="33">
                  <c:v>-12034</c:v>
                </c:pt>
                <c:pt idx="34">
                  <c:v>-12025</c:v>
                </c:pt>
                <c:pt idx="35">
                  <c:v>-12019</c:v>
                </c:pt>
                <c:pt idx="36">
                  <c:v>-12016</c:v>
                </c:pt>
                <c:pt idx="37">
                  <c:v>-12010</c:v>
                </c:pt>
                <c:pt idx="38">
                  <c:v>-11983</c:v>
                </c:pt>
                <c:pt idx="39">
                  <c:v>-11895</c:v>
                </c:pt>
                <c:pt idx="40">
                  <c:v>-11805</c:v>
                </c:pt>
                <c:pt idx="41">
                  <c:v>-11799</c:v>
                </c:pt>
                <c:pt idx="42">
                  <c:v>-11754</c:v>
                </c:pt>
                <c:pt idx="43">
                  <c:v>-11751</c:v>
                </c:pt>
                <c:pt idx="44">
                  <c:v>-11742</c:v>
                </c:pt>
                <c:pt idx="45">
                  <c:v>-11727</c:v>
                </c:pt>
                <c:pt idx="46">
                  <c:v>-10654</c:v>
                </c:pt>
                <c:pt idx="47">
                  <c:v>-10636</c:v>
                </c:pt>
                <c:pt idx="48">
                  <c:v>-10633</c:v>
                </c:pt>
                <c:pt idx="49">
                  <c:v>-10597</c:v>
                </c:pt>
                <c:pt idx="50">
                  <c:v>-10500</c:v>
                </c:pt>
                <c:pt idx="51">
                  <c:v>-9839</c:v>
                </c:pt>
                <c:pt idx="52">
                  <c:v>-9815</c:v>
                </c:pt>
                <c:pt idx="53">
                  <c:v>-9806</c:v>
                </c:pt>
                <c:pt idx="54">
                  <c:v>-9800</c:v>
                </c:pt>
                <c:pt idx="55">
                  <c:v>-9788</c:v>
                </c:pt>
                <c:pt idx="56">
                  <c:v>-9767</c:v>
                </c:pt>
                <c:pt idx="57">
                  <c:v>-9761</c:v>
                </c:pt>
                <c:pt idx="58">
                  <c:v>-9643</c:v>
                </c:pt>
                <c:pt idx="59">
                  <c:v>-9595</c:v>
                </c:pt>
                <c:pt idx="60">
                  <c:v>-9592</c:v>
                </c:pt>
                <c:pt idx="61">
                  <c:v>-9571</c:v>
                </c:pt>
                <c:pt idx="62">
                  <c:v>-9535</c:v>
                </c:pt>
                <c:pt idx="63">
                  <c:v>-9532</c:v>
                </c:pt>
                <c:pt idx="64">
                  <c:v>-9526</c:v>
                </c:pt>
                <c:pt idx="65">
                  <c:v>-9514</c:v>
                </c:pt>
                <c:pt idx="66">
                  <c:v>-8968</c:v>
                </c:pt>
                <c:pt idx="67">
                  <c:v>-8207</c:v>
                </c:pt>
                <c:pt idx="68">
                  <c:v>-6690</c:v>
                </c:pt>
                <c:pt idx="69">
                  <c:v>-6573</c:v>
                </c:pt>
                <c:pt idx="70">
                  <c:v>-6543</c:v>
                </c:pt>
                <c:pt idx="71">
                  <c:v>-6369</c:v>
                </c:pt>
                <c:pt idx="72">
                  <c:v>-6080</c:v>
                </c:pt>
                <c:pt idx="73">
                  <c:v>-6064</c:v>
                </c:pt>
                <c:pt idx="74">
                  <c:v>-6020</c:v>
                </c:pt>
                <c:pt idx="75">
                  <c:v>-6002</c:v>
                </c:pt>
                <c:pt idx="76">
                  <c:v>-5999</c:v>
                </c:pt>
                <c:pt idx="77">
                  <c:v>-5987</c:v>
                </c:pt>
                <c:pt idx="78">
                  <c:v>-5984</c:v>
                </c:pt>
                <c:pt idx="79">
                  <c:v>-5560</c:v>
                </c:pt>
                <c:pt idx="80">
                  <c:v>-5401</c:v>
                </c:pt>
                <c:pt idx="81">
                  <c:v>-5319</c:v>
                </c:pt>
                <c:pt idx="82">
                  <c:v>-5298</c:v>
                </c:pt>
                <c:pt idx="83">
                  <c:v>-5264</c:v>
                </c:pt>
                <c:pt idx="84">
                  <c:v>-4916</c:v>
                </c:pt>
                <c:pt idx="85">
                  <c:v>-4727</c:v>
                </c:pt>
                <c:pt idx="86">
                  <c:v>-4724</c:v>
                </c:pt>
                <c:pt idx="87">
                  <c:v>-4634</c:v>
                </c:pt>
                <c:pt idx="88">
                  <c:v>-4610</c:v>
                </c:pt>
                <c:pt idx="89">
                  <c:v>-4372</c:v>
                </c:pt>
                <c:pt idx="90">
                  <c:v>-4207</c:v>
                </c:pt>
                <c:pt idx="91">
                  <c:v>-4057</c:v>
                </c:pt>
                <c:pt idx="92">
                  <c:v>-3885</c:v>
                </c:pt>
                <c:pt idx="93">
                  <c:v>-3801</c:v>
                </c:pt>
                <c:pt idx="94">
                  <c:v>-3538</c:v>
                </c:pt>
                <c:pt idx="95">
                  <c:v>-3321</c:v>
                </c:pt>
                <c:pt idx="96">
                  <c:v>-3257</c:v>
                </c:pt>
                <c:pt idx="97">
                  <c:v>-3046</c:v>
                </c:pt>
                <c:pt idx="98">
                  <c:v>-2998</c:v>
                </c:pt>
                <c:pt idx="99">
                  <c:v>-2998</c:v>
                </c:pt>
                <c:pt idx="100">
                  <c:v>-2998</c:v>
                </c:pt>
                <c:pt idx="101">
                  <c:v>-2974</c:v>
                </c:pt>
                <c:pt idx="102">
                  <c:v>-2520</c:v>
                </c:pt>
                <c:pt idx="103">
                  <c:v>-2481</c:v>
                </c:pt>
                <c:pt idx="104">
                  <c:v>-2439</c:v>
                </c:pt>
                <c:pt idx="105">
                  <c:v>-2424</c:v>
                </c:pt>
                <c:pt idx="106">
                  <c:v>-2415</c:v>
                </c:pt>
                <c:pt idx="107">
                  <c:v>-2412</c:v>
                </c:pt>
                <c:pt idx="108">
                  <c:v>-2216</c:v>
                </c:pt>
                <c:pt idx="109">
                  <c:v>-2210</c:v>
                </c:pt>
                <c:pt idx="110">
                  <c:v>-2195</c:v>
                </c:pt>
                <c:pt idx="111">
                  <c:v>-2153</c:v>
                </c:pt>
                <c:pt idx="112">
                  <c:v>-2153</c:v>
                </c:pt>
                <c:pt idx="113">
                  <c:v>-1885</c:v>
                </c:pt>
                <c:pt idx="114">
                  <c:v>-1885</c:v>
                </c:pt>
                <c:pt idx="115">
                  <c:v>-1862</c:v>
                </c:pt>
                <c:pt idx="116">
                  <c:v>-1714</c:v>
                </c:pt>
                <c:pt idx="117">
                  <c:v>-1618</c:v>
                </c:pt>
                <c:pt idx="118">
                  <c:v>-1615</c:v>
                </c:pt>
                <c:pt idx="119">
                  <c:v>-1600</c:v>
                </c:pt>
                <c:pt idx="120">
                  <c:v>-1576</c:v>
                </c:pt>
                <c:pt idx="121">
                  <c:v>-1419</c:v>
                </c:pt>
                <c:pt idx="122">
                  <c:v>-1389</c:v>
                </c:pt>
                <c:pt idx="123">
                  <c:v>-1371</c:v>
                </c:pt>
                <c:pt idx="124">
                  <c:v>-1371</c:v>
                </c:pt>
                <c:pt idx="125">
                  <c:v>-1371</c:v>
                </c:pt>
                <c:pt idx="126">
                  <c:v>-1356</c:v>
                </c:pt>
                <c:pt idx="127">
                  <c:v>-1353</c:v>
                </c:pt>
                <c:pt idx="128">
                  <c:v>-1161</c:v>
                </c:pt>
                <c:pt idx="129">
                  <c:v>-1094</c:v>
                </c:pt>
                <c:pt idx="130">
                  <c:v>-1074</c:v>
                </c:pt>
                <c:pt idx="131">
                  <c:v>-1070</c:v>
                </c:pt>
                <c:pt idx="132">
                  <c:v>-1052</c:v>
                </c:pt>
                <c:pt idx="133">
                  <c:v>-1046</c:v>
                </c:pt>
                <c:pt idx="134">
                  <c:v>-1035</c:v>
                </c:pt>
                <c:pt idx="135">
                  <c:v>-1034</c:v>
                </c:pt>
                <c:pt idx="136">
                  <c:v>-1007</c:v>
                </c:pt>
                <c:pt idx="137">
                  <c:v>-1002</c:v>
                </c:pt>
                <c:pt idx="138">
                  <c:v>-872</c:v>
                </c:pt>
                <c:pt idx="139">
                  <c:v>-836</c:v>
                </c:pt>
                <c:pt idx="140">
                  <c:v>-827</c:v>
                </c:pt>
                <c:pt idx="141">
                  <c:v>-821</c:v>
                </c:pt>
                <c:pt idx="142">
                  <c:v>-805</c:v>
                </c:pt>
                <c:pt idx="143">
                  <c:v>-802</c:v>
                </c:pt>
                <c:pt idx="144">
                  <c:v>-797</c:v>
                </c:pt>
                <c:pt idx="145">
                  <c:v>-797</c:v>
                </c:pt>
                <c:pt idx="146">
                  <c:v>-791</c:v>
                </c:pt>
                <c:pt idx="147">
                  <c:v>-788</c:v>
                </c:pt>
                <c:pt idx="148">
                  <c:v>-779</c:v>
                </c:pt>
                <c:pt idx="149">
                  <c:v>-776</c:v>
                </c:pt>
                <c:pt idx="150">
                  <c:v>-776</c:v>
                </c:pt>
                <c:pt idx="151">
                  <c:v>-770</c:v>
                </c:pt>
                <c:pt idx="152">
                  <c:v>-761.5</c:v>
                </c:pt>
                <c:pt idx="153">
                  <c:v>-514</c:v>
                </c:pt>
                <c:pt idx="154">
                  <c:v>-247</c:v>
                </c:pt>
                <c:pt idx="155">
                  <c:v>-220</c:v>
                </c:pt>
                <c:pt idx="156">
                  <c:v>-220</c:v>
                </c:pt>
                <c:pt idx="157">
                  <c:v>-220</c:v>
                </c:pt>
                <c:pt idx="158">
                  <c:v>-178</c:v>
                </c:pt>
                <c:pt idx="159">
                  <c:v>-27</c:v>
                </c:pt>
                <c:pt idx="160">
                  <c:v>-15</c:v>
                </c:pt>
                <c:pt idx="161">
                  <c:v>0</c:v>
                </c:pt>
                <c:pt idx="162">
                  <c:v>0</c:v>
                </c:pt>
                <c:pt idx="163">
                  <c:v>12</c:v>
                </c:pt>
                <c:pt idx="164">
                  <c:v>12</c:v>
                </c:pt>
                <c:pt idx="165">
                  <c:v>33</c:v>
                </c:pt>
                <c:pt idx="166">
                  <c:v>42</c:v>
                </c:pt>
                <c:pt idx="167">
                  <c:v>45</c:v>
                </c:pt>
                <c:pt idx="168">
                  <c:v>48</c:v>
                </c:pt>
                <c:pt idx="169">
                  <c:v>277</c:v>
                </c:pt>
                <c:pt idx="170">
                  <c:v>470</c:v>
                </c:pt>
                <c:pt idx="171">
                  <c:v>496</c:v>
                </c:pt>
                <c:pt idx="172">
                  <c:v>574</c:v>
                </c:pt>
                <c:pt idx="173">
                  <c:v>836</c:v>
                </c:pt>
                <c:pt idx="174">
                  <c:v>836</c:v>
                </c:pt>
                <c:pt idx="175">
                  <c:v>854</c:v>
                </c:pt>
                <c:pt idx="176">
                  <c:v>1047</c:v>
                </c:pt>
                <c:pt idx="177">
                  <c:v>1134</c:v>
                </c:pt>
                <c:pt idx="178">
                  <c:v>1134</c:v>
                </c:pt>
                <c:pt idx="179">
                  <c:v>1170</c:v>
                </c:pt>
                <c:pt idx="180">
                  <c:v>1178</c:v>
                </c:pt>
                <c:pt idx="181">
                  <c:v>1300</c:v>
                </c:pt>
                <c:pt idx="182">
                  <c:v>1303</c:v>
                </c:pt>
                <c:pt idx="183">
                  <c:v>1333</c:v>
                </c:pt>
                <c:pt idx="184">
                  <c:v>1350</c:v>
                </c:pt>
                <c:pt idx="185">
                  <c:v>1350</c:v>
                </c:pt>
                <c:pt idx="186">
                  <c:v>1357</c:v>
                </c:pt>
                <c:pt idx="187">
                  <c:v>1366</c:v>
                </c:pt>
                <c:pt idx="188">
                  <c:v>1393</c:v>
                </c:pt>
                <c:pt idx="189">
                  <c:v>1419</c:v>
                </c:pt>
                <c:pt idx="190">
                  <c:v>1422</c:v>
                </c:pt>
                <c:pt idx="191">
                  <c:v>1440</c:v>
                </c:pt>
                <c:pt idx="192">
                  <c:v>1633</c:v>
                </c:pt>
                <c:pt idx="193">
                  <c:v>1856</c:v>
                </c:pt>
                <c:pt idx="194">
                  <c:v>1889</c:v>
                </c:pt>
                <c:pt idx="195">
                  <c:v>1943</c:v>
                </c:pt>
                <c:pt idx="196">
                  <c:v>1946</c:v>
                </c:pt>
                <c:pt idx="197">
                  <c:v>1949</c:v>
                </c:pt>
                <c:pt idx="198">
                  <c:v>1952</c:v>
                </c:pt>
                <c:pt idx="199">
                  <c:v>1957</c:v>
                </c:pt>
                <c:pt idx="200">
                  <c:v>1964</c:v>
                </c:pt>
                <c:pt idx="201">
                  <c:v>2005</c:v>
                </c:pt>
                <c:pt idx="202">
                  <c:v>2008</c:v>
                </c:pt>
                <c:pt idx="203">
                  <c:v>2171</c:v>
                </c:pt>
                <c:pt idx="204">
                  <c:v>2172</c:v>
                </c:pt>
                <c:pt idx="205">
                  <c:v>2204</c:v>
                </c:pt>
                <c:pt idx="206">
                  <c:v>2213</c:v>
                </c:pt>
                <c:pt idx="207">
                  <c:v>2231</c:v>
                </c:pt>
                <c:pt idx="208">
                  <c:v>2670</c:v>
                </c:pt>
                <c:pt idx="209">
                  <c:v>2688</c:v>
                </c:pt>
                <c:pt idx="210">
                  <c:v>2689</c:v>
                </c:pt>
                <c:pt idx="211">
                  <c:v>2694</c:v>
                </c:pt>
                <c:pt idx="212">
                  <c:v>2697</c:v>
                </c:pt>
                <c:pt idx="213">
                  <c:v>2697</c:v>
                </c:pt>
                <c:pt idx="214">
                  <c:v>2703</c:v>
                </c:pt>
                <c:pt idx="215">
                  <c:v>2706</c:v>
                </c:pt>
                <c:pt idx="216">
                  <c:v>2709</c:v>
                </c:pt>
                <c:pt idx="217">
                  <c:v>2722</c:v>
                </c:pt>
                <c:pt idx="218">
                  <c:v>2725</c:v>
                </c:pt>
                <c:pt idx="219">
                  <c:v>2742</c:v>
                </c:pt>
                <c:pt idx="220">
                  <c:v>2742</c:v>
                </c:pt>
                <c:pt idx="221">
                  <c:v>2745</c:v>
                </c:pt>
                <c:pt idx="222">
                  <c:v>2749</c:v>
                </c:pt>
                <c:pt idx="223">
                  <c:v>2751</c:v>
                </c:pt>
                <c:pt idx="224">
                  <c:v>2760</c:v>
                </c:pt>
                <c:pt idx="225">
                  <c:v>2766</c:v>
                </c:pt>
                <c:pt idx="226">
                  <c:v>2766</c:v>
                </c:pt>
                <c:pt idx="227">
                  <c:v>2769</c:v>
                </c:pt>
                <c:pt idx="228">
                  <c:v>2769</c:v>
                </c:pt>
                <c:pt idx="229">
                  <c:v>2772</c:v>
                </c:pt>
                <c:pt idx="230">
                  <c:v>2778</c:v>
                </c:pt>
                <c:pt idx="231">
                  <c:v>2799</c:v>
                </c:pt>
                <c:pt idx="232">
                  <c:v>2805</c:v>
                </c:pt>
                <c:pt idx="233">
                  <c:v>2978</c:v>
                </c:pt>
                <c:pt idx="234">
                  <c:v>2983</c:v>
                </c:pt>
                <c:pt idx="235">
                  <c:v>2992</c:v>
                </c:pt>
                <c:pt idx="236">
                  <c:v>2992</c:v>
                </c:pt>
                <c:pt idx="237">
                  <c:v>2992</c:v>
                </c:pt>
                <c:pt idx="238">
                  <c:v>2992</c:v>
                </c:pt>
                <c:pt idx="239">
                  <c:v>2995</c:v>
                </c:pt>
                <c:pt idx="240">
                  <c:v>2998</c:v>
                </c:pt>
                <c:pt idx="241">
                  <c:v>3019</c:v>
                </c:pt>
                <c:pt idx="242">
                  <c:v>3019</c:v>
                </c:pt>
                <c:pt idx="243">
                  <c:v>3019</c:v>
                </c:pt>
                <c:pt idx="244">
                  <c:v>3022</c:v>
                </c:pt>
                <c:pt idx="245">
                  <c:v>3025</c:v>
                </c:pt>
                <c:pt idx="246">
                  <c:v>3031</c:v>
                </c:pt>
                <c:pt idx="247">
                  <c:v>3037</c:v>
                </c:pt>
                <c:pt idx="248">
                  <c:v>3055</c:v>
                </c:pt>
                <c:pt idx="249">
                  <c:v>3073</c:v>
                </c:pt>
                <c:pt idx="250">
                  <c:v>3082</c:v>
                </c:pt>
                <c:pt idx="251">
                  <c:v>3155</c:v>
                </c:pt>
                <c:pt idx="252">
                  <c:v>3356</c:v>
                </c:pt>
                <c:pt idx="253">
                  <c:v>3368</c:v>
                </c:pt>
                <c:pt idx="254">
                  <c:v>3390</c:v>
                </c:pt>
                <c:pt idx="255">
                  <c:v>3495</c:v>
                </c:pt>
                <c:pt idx="256">
                  <c:v>3506</c:v>
                </c:pt>
                <c:pt idx="257">
                  <c:v>3506</c:v>
                </c:pt>
                <c:pt idx="258">
                  <c:v>3506</c:v>
                </c:pt>
                <c:pt idx="259">
                  <c:v>3507</c:v>
                </c:pt>
                <c:pt idx="260">
                  <c:v>3524</c:v>
                </c:pt>
                <c:pt idx="261">
                  <c:v>3527</c:v>
                </c:pt>
                <c:pt idx="262">
                  <c:v>3539</c:v>
                </c:pt>
                <c:pt idx="263">
                  <c:v>3542</c:v>
                </c:pt>
                <c:pt idx="264">
                  <c:v>3546</c:v>
                </c:pt>
                <c:pt idx="265">
                  <c:v>3551</c:v>
                </c:pt>
                <c:pt idx="266">
                  <c:v>3551</c:v>
                </c:pt>
                <c:pt idx="267">
                  <c:v>3551</c:v>
                </c:pt>
                <c:pt idx="268">
                  <c:v>3554</c:v>
                </c:pt>
                <c:pt idx="269">
                  <c:v>3557</c:v>
                </c:pt>
                <c:pt idx="270">
                  <c:v>3558</c:v>
                </c:pt>
                <c:pt idx="271">
                  <c:v>3560</c:v>
                </c:pt>
                <c:pt idx="272">
                  <c:v>3566</c:v>
                </c:pt>
                <c:pt idx="273">
                  <c:v>3566</c:v>
                </c:pt>
                <c:pt idx="274">
                  <c:v>3566</c:v>
                </c:pt>
                <c:pt idx="275">
                  <c:v>3566</c:v>
                </c:pt>
                <c:pt idx="276">
                  <c:v>3566</c:v>
                </c:pt>
                <c:pt idx="277">
                  <c:v>3566</c:v>
                </c:pt>
                <c:pt idx="278">
                  <c:v>3566</c:v>
                </c:pt>
                <c:pt idx="279">
                  <c:v>3566</c:v>
                </c:pt>
                <c:pt idx="280">
                  <c:v>3566</c:v>
                </c:pt>
                <c:pt idx="281">
                  <c:v>3566</c:v>
                </c:pt>
                <c:pt idx="282">
                  <c:v>3570</c:v>
                </c:pt>
                <c:pt idx="283">
                  <c:v>3572</c:v>
                </c:pt>
                <c:pt idx="284">
                  <c:v>3572</c:v>
                </c:pt>
                <c:pt idx="285">
                  <c:v>3572</c:v>
                </c:pt>
                <c:pt idx="286">
                  <c:v>3572</c:v>
                </c:pt>
                <c:pt idx="287">
                  <c:v>3587</c:v>
                </c:pt>
                <c:pt idx="288">
                  <c:v>3587</c:v>
                </c:pt>
                <c:pt idx="289">
                  <c:v>3587</c:v>
                </c:pt>
                <c:pt idx="290">
                  <c:v>3587</c:v>
                </c:pt>
                <c:pt idx="291">
                  <c:v>3588</c:v>
                </c:pt>
                <c:pt idx="292">
                  <c:v>3593</c:v>
                </c:pt>
                <c:pt idx="293">
                  <c:v>3594</c:v>
                </c:pt>
                <c:pt idx="294">
                  <c:v>3596</c:v>
                </c:pt>
                <c:pt idx="295">
                  <c:v>3609</c:v>
                </c:pt>
                <c:pt idx="296">
                  <c:v>3611</c:v>
                </c:pt>
                <c:pt idx="297">
                  <c:v>3650</c:v>
                </c:pt>
                <c:pt idx="298">
                  <c:v>3653</c:v>
                </c:pt>
                <c:pt idx="299">
                  <c:v>3769</c:v>
                </c:pt>
                <c:pt idx="300">
                  <c:v>3837.5</c:v>
                </c:pt>
                <c:pt idx="301">
                  <c:v>3838</c:v>
                </c:pt>
                <c:pt idx="302">
                  <c:v>3838</c:v>
                </c:pt>
                <c:pt idx="303">
                  <c:v>3838.5</c:v>
                </c:pt>
                <c:pt idx="304">
                  <c:v>4057</c:v>
                </c:pt>
                <c:pt idx="305">
                  <c:v>4093</c:v>
                </c:pt>
                <c:pt idx="306">
                  <c:v>4099</c:v>
                </c:pt>
                <c:pt idx="307">
                  <c:v>4117</c:v>
                </c:pt>
                <c:pt idx="308">
                  <c:v>4120</c:v>
                </c:pt>
                <c:pt idx="309">
                  <c:v>4126</c:v>
                </c:pt>
                <c:pt idx="310">
                  <c:v>4147</c:v>
                </c:pt>
                <c:pt idx="311">
                  <c:v>4153</c:v>
                </c:pt>
                <c:pt idx="312">
                  <c:v>4159</c:v>
                </c:pt>
                <c:pt idx="313">
                  <c:v>4177</c:v>
                </c:pt>
                <c:pt idx="314">
                  <c:v>4294</c:v>
                </c:pt>
                <c:pt idx="315">
                  <c:v>4369</c:v>
                </c:pt>
                <c:pt idx="316">
                  <c:v>4372</c:v>
                </c:pt>
                <c:pt idx="317">
                  <c:v>4375</c:v>
                </c:pt>
                <c:pt idx="318">
                  <c:v>4384</c:v>
                </c:pt>
                <c:pt idx="319">
                  <c:v>4384</c:v>
                </c:pt>
                <c:pt idx="320">
                  <c:v>4384</c:v>
                </c:pt>
                <c:pt idx="321">
                  <c:v>4387</c:v>
                </c:pt>
                <c:pt idx="322">
                  <c:v>4391</c:v>
                </c:pt>
                <c:pt idx="323">
                  <c:v>4412</c:v>
                </c:pt>
                <c:pt idx="324">
                  <c:v>4415</c:v>
                </c:pt>
                <c:pt idx="325">
                  <c:v>4430</c:v>
                </c:pt>
                <c:pt idx="326">
                  <c:v>4435</c:v>
                </c:pt>
                <c:pt idx="327">
                  <c:v>4435</c:v>
                </c:pt>
                <c:pt idx="328">
                  <c:v>4436</c:v>
                </c:pt>
                <c:pt idx="329">
                  <c:v>4444</c:v>
                </c:pt>
                <c:pt idx="330">
                  <c:v>4445</c:v>
                </c:pt>
                <c:pt idx="331">
                  <c:v>4450</c:v>
                </c:pt>
                <c:pt idx="332">
                  <c:v>4453</c:v>
                </c:pt>
                <c:pt idx="333">
                  <c:v>4619</c:v>
                </c:pt>
                <c:pt idx="334">
                  <c:v>4685</c:v>
                </c:pt>
                <c:pt idx="335">
                  <c:v>4856</c:v>
                </c:pt>
                <c:pt idx="336">
                  <c:v>4881</c:v>
                </c:pt>
                <c:pt idx="337">
                  <c:v>4899</c:v>
                </c:pt>
                <c:pt idx="338">
                  <c:v>4962</c:v>
                </c:pt>
                <c:pt idx="339">
                  <c:v>4968</c:v>
                </c:pt>
                <c:pt idx="340">
                  <c:v>4979</c:v>
                </c:pt>
                <c:pt idx="341">
                  <c:v>4992</c:v>
                </c:pt>
                <c:pt idx="342">
                  <c:v>5007</c:v>
                </c:pt>
                <c:pt idx="343">
                  <c:v>5013</c:v>
                </c:pt>
                <c:pt idx="344">
                  <c:v>5013</c:v>
                </c:pt>
                <c:pt idx="345">
                  <c:v>5015</c:v>
                </c:pt>
                <c:pt idx="346">
                  <c:v>5118</c:v>
                </c:pt>
                <c:pt idx="347">
                  <c:v>5181</c:v>
                </c:pt>
                <c:pt idx="348">
                  <c:v>5184</c:v>
                </c:pt>
                <c:pt idx="349">
                  <c:v>5199</c:v>
                </c:pt>
                <c:pt idx="350">
                  <c:v>5205</c:v>
                </c:pt>
                <c:pt idx="351">
                  <c:v>5208</c:v>
                </c:pt>
                <c:pt idx="352">
                  <c:v>5208</c:v>
                </c:pt>
                <c:pt idx="353">
                  <c:v>5208</c:v>
                </c:pt>
                <c:pt idx="354">
                  <c:v>5209</c:v>
                </c:pt>
                <c:pt idx="355">
                  <c:v>5220</c:v>
                </c:pt>
                <c:pt idx="356">
                  <c:v>5223</c:v>
                </c:pt>
                <c:pt idx="357">
                  <c:v>5253</c:v>
                </c:pt>
                <c:pt idx="358">
                  <c:v>5275.5</c:v>
                </c:pt>
                <c:pt idx="359">
                  <c:v>5313</c:v>
                </c:pt>
                <c:pt idx="360">
                  <c:v>5365</c:v>
                </c:pt>
                <c:pt idx="361">
                  <c:v>5464</c:v>
                </c:pt>
                <c:pt idx="362">
                  <c:v>5619.5</c:v>
                </c:pt>
                <c:pt idx="363">
                  <c:v>5666</c:v>
                </c:pt>
                <c:pt idx="364">
                  <c:v>5668</c:v>
                </c:pt>
                <c:pt idx="365">
                  <c:v>5699</c:v>
                </c:pt>
                <c:pt idx="366">
                  <c:v>5747</c:v>
                </c:pt>
                <c:pt idx="367">
                  <c:v>5759</c:v>
                </c:pt>
                <c:pt idx="368">
                  <c:v>5773</c:v>
                </c:pt>
                <c:pt idx="369">
                  <c:v>5780</c:v>
                </c:pt>
                <c:pt idx="370">
                  <c:v>5780</c:v>
                </c:pt>
                <c:pt idx="371">
                  <c:v>5786.5</c:v>
                </c:pt>
                <c:pt idx="372">
                  <c:v>5836</c:v>
                </c:pt>
                <c:pt idx="373">
                  <c:v>5930</c:v>
                </c:pt>
                <c:pt idx="374">
                  <c:v>6026</c:v>
                </c:pt>
                <c:pt idx="375">
                  <c:v>6080</c:v>
                </c:pt>
                <c:pt idx="376">
                  <c:v>6085.5</c:v>
                </c:pt>
                <c:pt idx="377">
                  <c:v>6270</c:v>
                </c:pt>
                <c:pt idx="378">
                  <c:v>6288</c:v>
                </c:pt>
                <c:pt idx="379">
                  <c:v>6294</c:v>
                </c:pt>
                <c:pt idx="380">
                  <c:v>6315</c:v>
                </c:pt>
                <c:pt idx="381">
                  <c:v>6327</c:v>
                </c:pt>
                <c:pt idx="382">
                  <c:v>6333</c:v>
                </c:pt>
                <c:pt idx="383">
                  <c:v>6333</c:v>
                </c:pt>
                <c:pt idx="384">
                  <c:v>6354</c:v>
                </c:pt>
                <c:pt idx="385">
                  <c:v>6369</c:v>
                </c:pt>
                <c:pt idx="386">
                  <c:v>6384</c:v>
                </c:pt>
                <c:pt idx="387">
                  <c:v>6387</c:v>
                </c:pt>
                <c:pt idx="388">
                  <c:v>6390</c:v>
                </c:pt>
                <c:pt idx="389">
                  <c:v>6516</c:v>
                </c:pt>
                <c:pt idx="390">
                  <c:v>6525</c:v>
                </c:pt>
                <c:pt idx="391">
                  <c:v>6531</c:v>
                </c:pt>
                <c:pt idx="392">
                  <c:v>6561</c:v>
                </c:pt>
                <c:pt idx="393">
                  <c:v>6565</c:v>
                </c:pt>
                <c:pt idx="394">
                  <c:v>6567</c:v>
                </c:pt>
                <c:pt idx="395">
                  <c:v>6585</c:v>
                </c:pt>
                <c:pt idx="396">
                  <c:v>6585</c:v>
                </c:pt>
                <c:pt idx="397">
                  <c:v>6595</c:v>
                </c:pt>
                <c:pt idx="398">
                  <c:v>6600</c:v>
                </c:pt>
                <c:pt idx="399">
                  <c:v>6600</c:v>
                </c:pt>
                <c:pt idx="400">
                  <c:v>6604</c:v>
                </c:pt>
                <c:pt idx="401">
                  <c:v>6622</c:v>
                </c:pt>
                <c:pt idx="402">
                  <c:v>6699</c:v>
                </c:pt>
                <c:pt idx="403">
                  <c:v>6778</c:v>
                </c:pt>
                <c:pt idx="404">
                  <c:v>7061</c:v>
                </c:pt>
                <c:pt idx="405">
                  <c:v>7088</c:v>
                </c:pt>
                <c:pt idx="406">
                  <c:v>7088</c:v>
                </c:pt>
                <c:pt idx="407">
                  <c:v>7091</c:v>
                </c:pt>
                <c:pt idx="408">
                  <c:v>7094</c:v>
                </c:pt>
                <c:pt idx="409">
                  <c:v>7103</c:v>
                </c:pt>
                <c:pt idx="410">
                  <c:v>7130</c:v>
                </c:pt>
                <c:pt idx="411">
                  <c:v>7133</c:v>
                </c:pt>
                <c:pt idx="412">
                  <c:v>7133</c:v>
                </c:pt>
                <c:pt idx="413">
                  <c:v>7136</c:v>
                </c:pt>
                <c:pt idx="414">
                  <c:v>7142</c:v>
                </c:pt>
                <c:pt idx="415">
                  <c:v>7157</c:v>
                </c:pt>
                <c:pt idx="416">
                  <c:v>7157</c:v>
                </c:pt>
                <c:pt idx="417">
                  <c:v>7160</c:v>
                </c:pt>
                <c:pt idx="418">
                  <c:v>7163</c:v>
                </c:pt>
                <c:pt idx="419">
                  <c:v>7166</c:v>
                </c:pt>
                <c:pt idx="420">
                  <c:v>7166</c:v>
                </c:pt>
                <c:pt idx="421">
                  <c:v>7181</c:v>
                </c:pt>
                <c:pt idx="422">
                  <c:v>7192</c:v>
                </c:pt>
                <c:pt idx="423">
                  <c:v>7205</c:v>
                </c:pt>
                <c:pt idx="424">
                  <c:v>7290</c:v>
                </c:pt>
                <c:pt idx="425">
                  <c:v>7332</c:v>
                </c:pt>
                <c:pt idx="426">
                  <c:v>7398</c:v>
                </c:pt>
                <c:pt idx="427">
                  <c:v>7403</c:v>
                </c:pt>
                <c:pt idx="428">
                  <c:v>7422</c:v>
                </c:pt>
                <c:pt idx="429">
                  <c:v>7424</c:v>
                </c:pt>
                <c:pt idx="430">
                  <c:v>7424</c:v>
                </c:pt>
                <c:pt idx="431">
                  <c:v>7425</c:v>
                </c:pt>
                <c:pt idx="432">
                  <c:v>7425</c:v>
                </c:pt>
                <c:pt idx="433">
                  <c:v>7427</c:v>
                </c:pt>
                <c:pt idx="434">
                  <c:v>7428</c:v>
                </c:pt>
                <c:pt idx="435">
                  <c:v>7451</c:v>
                </c:pt>
                <c:pt idx="436">
                  <c:v>7451</c:v>
                </c:pt>
                <c:pt idx="437">
                  <c:v>7472</c:v>
                </c:pt>
                <c:pt idx="438">
                  <c:v>7551</c:v>
                </c:pt>
                <c:pt idx="439">
                  <c:v>7608</c:v>
                </c:pt>
                <c:pt idx="440">
                  <c:v>7872</c:v>
                </c:pt>
                <c:pt idx="441">
                  <c:v>7882</c:v>
                </c:pt>
                <c:pt idx="442">
                  <c:v>7890</c:v>
                </c:pt>
                <c:pt idx="443">
                  <c:v>7903</c:v>
                </c:pt>
                <c:pt idx="444">
                  <c:v>7915</c:v>
                </c:pt>
                <c:pt idx="445">
                  <c:v>7939</c:v>
                </c:pt>
                <c:pt idx="446">
                  <c:v>7973</c:v>
                </c:pt>
                <c:pt idx="447">
                  <c:v>7986</c:v>
                </c:pt>
                <c:pt idx="448">
                  <c:v>7987</c:v>
                </c:pt>
                <c:pt idx="449">
                  <c:v>8008</c:v>
                </c:pt>
                <c:pt idx="450">
                  <c:v>8013</c:v>
                </c:pt>
                <c:pt idx="451">
                  <c:v>8020</c:v>
                </c:pt>
                <c:pt idx="452">
                  <c:v>8020</c:v>
                </c:pt>
                <c:pt idx="453">
                  <c:v>8023</c:v>
                </c:pt>
                <c:pt idx="454">
                  <c:v>8140</c:v>
                </c:pt>
                <c:pt idx="455">
                  <c:v>8140</c:v>
                </c:pt>
                <c:pt idx="456">
                  <c:v>8159.5</c:v>
                </c:pt>
                <c:pt idx="457">
                  <c:v>8182</c:v>
                </c:pt>
                <c:pt idx="458">
                  <c:v>8248</c:v>
                </c:pt>
                <c:pt idx="459">
                  <c:v>8366</c:v>
                </c:pt>
                <c:pt idx="460">
                  <c:v>8492</c:v>
                </c:pt>
                <c:pt idx="461">
                  <c:v>8513</c:v>
                </c:pt>
                <c:pt idx="462">
                  <c:v>8525</c:v>
                </c:pt>
                <c:pt idx="463">
                  <c:v>8549</c:v>
                </c:pt>
                <c:pt idx="464">
                  <c:v>8582</c:v>
                </c:pt>
                <c:pt idx="465">
                  <c:v>8714</c:v>
                </c:pt>
                <c:pt idx="466">
                  <c:v>8714</c:v>
                </c:pt>
                <c:pt idx="467">
                  <c:v>8741</c:v>
                </c:pt>
                <c:pt idx="468">
                  <c:v>8789</c:v>
                </c:pt>
                <c:pt idx="469">
                  <c:v>8789</c:v>
                </c:pt>
                <c:pt idx="470">
                  <c:v>8789</c:v>
                </c:pt>
                <c:pt idx="471">
                  <c:v>8795</c:v>
                </c:pt>
                <c:pt idx="472">
                  <c:v>8799</c:v>
                </c:pt>
                <c:pt idx="473">
                  <c:v>8814</c:v>
                </c:pt>
                <c:pt idx="474">
                  <c:v>8817</c:v>
                </c:pt>
                <c:pt idx="475">
                  <c:v>8817</c:v>
                </c:pt>
                <c:pt idx="476">
                  <c:v>8819</c:v>
                </c:pt>
                <c:pt idx="477">
                  <c:v>8826.5</c:v>
                </c:pt>
                <c:pt idx="478">
                  <c:v>8826.5</c:v>
                </c:pt>
                <c:pt idx="479">
                  <c:v>8856</c:v>
                </c:pt>
                <c:pt idx="480">
                  <c:v>8907.5</c:v>
                </c:pt>
                <c:pt idx="481">
                  <c:v>8908.5</c:v>
                </c:pt>
                <c:pt idx="482">
                  <c:v>8908.5</c:v>
                </c:pt>
                <c:pt idx="483">
                  <c:v>8908.5</c:v>
                </c:pt>
                <c:pt idx="484">
                  <c:v>8945</c:v>
                </c:pt>
                <c:pt idx="485">
                  <c:v>8949</c:v>
                </c:pt>
                <c:pt idx="486">
                  <c:v>8972</c:v>
                </c:pt>
                <c:pt idx="487">
                  <c:v>8975</c:v>
                </c:pt>
                <c:pt idx="488">
                  <c:v>8995</c:v>
                </c:pt>
                <c:pt idx="489">
                  <c:v>8996</c:v>
                </c:pt>
                <c:pt idx="490">
                  <c:v>8998</c:v>
                </c:pt>
                <c:pt idx="491">
                  <c:v>9043</c:v>
                </c:pt>
                <c:pt idx="492">
                  <c:v>9063</c:v>
                </c:pt>
                <c:pt idx="493">
                  <c:v>9299.5</c:v>
                </c:pt>
                <c:pt idx="494">
                  <c:v>9368</c:v>
                </c:pt>
                <c:pt idx="495">
                  <c:v>9397</c:v>
                </c:pt>
                <c:pt idx="496">
                  <c:v>9524</c:v>
                </c:pt>
                <c:pt idx="497">
                  <c:v>9574</c:v>
                </c:pt>
                <c:pt idx="498">
                  <c:v>9700</c:v>
                </c:pt>
                <c:pt idx="499">
                  <c:v>9769</c:v>
                </c:pt>
                <c:pt idx="500">
                  <c:v>9875</c:v>
                </c:pt>
                <c:pt idx="501">
                  <c:v>9875</c:v>
                </c:pt>
                <c:pt idx="502">
                  <c:v>9875</c:v>
                </c:pt>
                <c:pt idx="503">
                  <c:v>9885.5</c:v>
                </c:pt>
                <c:pt idx="504">
                  <c:v>9885.5</c:v>
                </c:pt>
                <c:pt idx="505">
                  <c:v>9885.5</c:v>
                </c:pt>
                <c:pt idx="506">
                  <c:v>10092</c:v>
                </c:pt>
                <c:pt idx="507">
                  <c:v>10157</c:v>
                </c:pt>
                <c:pt idx="508">
                  <c:v>10167</c:v>
                </c:pt>
                <c:pt idx="509">
                  <c:v>10330</c:v>
                </c:pt>
                <c:pt idx="510">
                  <c:v>10461</c:v>
                </c:pt>
                <c:pt idx="511">
                  <c:v>10461</c:v>
                </c:pt>
                <c:pt idx="512">
                  <c:v>10467</c:v>
                </c:pt>
                <c:pt idx="513">
                  <c:v>10997</c:v>
                </c:pt>
                <c:pt idx="514">
                  <c:v>11198</c:v>
                </c:pt>
                <c:pt idx="515">
                  <c:v>11219</c:v>
                </c:pt>
                <c:pt idx="516">
                  <c:v>11226.5</c:v>
                </c:pt>
                <c:pt idx="517">
                  <c:v>11577</c:v>
                </c:pt>
                <c:pt idx="518">
                  <c:v>11577</c:v>
                </c:pt>
                <c:pt idx="519">
                  <c:v>11721</c:v>
                </c:pt>
                <c:pt idx="520">
                  <c:v>11779</c:v>
                </c:pt>
                <c:pt idx="521">
                  <c:v>11826</c:v>
                </c:pt>
                <c:pt idx="522">
                  <c:v>12050</c:v>
                </c:pt>
                <c:pt idx="523">
                  <c:v>12271</c:v>
                </c:pt>
                <c:pt idx="524">
                  <c:v>12290</c:v>
                </c:pt>
                <c:pt idx="525">
                  <c:v>12317</c:v>
                </c:pt>
                <c:pt idx="526">
                  <c:v>12317</c:v>
                </c:pt>
                <c:pt idx="527">
                  <c:v>12317</c:v>
                </c:pt>
                <c:pt idx="528">
                  <c:v>12353</c:v>
                </c:pt>
                <c:pt idx="529">
                  <c:v>12576</c:v>
                </c:pt>
                <c:pt idx="530">
                  <c:v>12578</c:v>
                </c:pt>
                <c:pt idx="531">
                  <c:v>12611</c:v>
                </c:pt>
                <c:pt idx="532">
                  <c:v>12867</c:v>
                </c:pt>
                <c:pt idx="533">
                  <c:v>12870</c:v>
                </c:pt>
                <c:pt idx="534">
                  <c:v>12873</c:v>
                </c:pt>
                <c:pt idx="535">
                  <c:v>12885</c:v>
                </c:pt>
                <c:pt idx="536">
                  <c:v>13096</c:v>
                </c:pt>
                <c:pt idx="537">
                  <c:v>13114</c:v>
                </c:pt>
                <c:pt idx="538">
                  <c:v>13120</c:v>
                </c:pt>
                <c:pt idx="539">
                  <c:v>13147</c:v>
                </c:pt>
                <c:pt idx="540">
                  <c:v>13177</c:v>
                </c:pt>
                <c:pt idx="541">
                  <c:v>13181</c:v>
                </c:pt>
                <c:pt idx="542">
                  <c:v>13204</c:v>
                </c:pt>
                <c:pt idx="543">
                  <c:v>13333</c:v>
                </c:pt>
                <c:pt idx="544">
                  <c:v>13378</c:v>
                </c:pt>
                <c:pt idx="545">
                  <c:v>13394</c:v>
                </c:pt>
                <c:pt idx="546">
                  <c:v>13417</c:v>
                </c:pt>
                <c:pt idx="547">
                  <c:v>13664</c:v>
                </c:pt>
                <c:pt idx="548">
                  <c:v>13694</c:v>
                </c:pt>
                <c:pt idx="549">
                  <c:v>13751</c:v>
                </c:pt>
                <c:pt idx="550">
                  <c:v>13751</c:v>
                </c:pt>
                <c:pt idx="551">
                  <c:v>13890</c:v>
                </c:pt>
                <c:pt idx="552">
                  <c:v>13953</c:v>
                </c:pt>
                <c:pt idx="553">
                  <c:v>13967</c:v>
                </c:pt>
              </c:numCache>
            </c:numRef>
          </c:xVal>
          <c:yVal>
            <c:numRef>
              <c:f>Active!$P$21:$P$891</c:f>
              <c:numCache>
                <c:formatCode>General</c:formatCode>
                <c:ptCount val="871"/>
                <c:pt idx="0">
                  <c:v>-3.682736427960645E-2</c:v>
                </c:pt>
                <c:pt idx="1">
                  <c:v>-3.6828904182012741E-2</c:v>
                </c:pt>
                <c:pt idx="2">
                  <c:v>-3.6829930783616932E-2</c:v>
                </c:pt>
                <c:pt idx="3">
                  <c:v>-3.6833523889231612E-2</c:v>
                </c:pt>
                <c:pt idx="4">
                  <c:v>-3.6841223401263057E-2</c:v>
                </c:pt>
                <c:pt idx="5">
                  <c:v>-3.6857820127197516E-2</c:v>
                </c:pt>
                <c:pt idx="6">
                  <c:v>-3.6859360029603806E-2</c:v>
                </c:pt>
                <c:pt idx="7">
                  <c:v>-3.6862953135218479E-2</c:v>
                </c:pt>
                <c:pt idx="8">
                  <c:v>-3.6863979736822677E-2</c:v>
                </c:pt>
                <c:pt idx="9">
                  <c:v>-3.687116594805203E-2</c:v>
                </c:pt>
                <c:pt idx="10">
                  <c:v>-3.6874759053666703E-2</c:v>
                </c:pt>
                <c:pt idx="11">
                  <c:v>-3.6875785655270901E-2</c:v>
                </c:pt>
                <c:pt idx="12">
                  <c:v>-3.6877325557677185E-2</c:v>
                </c:pt>
                <c:pt idx="13">
                  <c:v>-3.6877838858479284E-2</c:v>
                </c:pt>
                <c:pt idx="14">
                  <c:v>-3.6878352159281383E-2</c:v>
                </c:pt>
                <c:pt idx="15">
                  <c:v>-3.6879378760885574E-2</c:v>
                </c:pt>
                <c:pt idx="16">
                  <c:v>-3.6879892061687673E-2</c:v>
                </c:pt>
                <c:pt idx="17">
                  <c:v>-3.6879892061687673E-2</c:v>
                </c:pt>
                <c:pt idx="18">
                  <c:v>-3.6958598184675819E-2</c:v>
                </c:pt>
                <c:pt idx="19">
                  <c:v>-3.695962478628001E-2</c:v>
                </c:pt>
                <c:pt idx="20">
                  <c:v>-3.6965271095103072E-2</c:v>
                </c:pt>
                <c:pt idx="21">
                  <c:v>-3.6968350899915653E-2</c:v>
                </c:pt>
                <c:pt idx="22">
                  <c:v>-3.6977077013551296E-2</c:v>
                </c:pt>
                <c:pt idx="23">
                  <c:v>-3.7000859950715108E-2</c:v>
                </c:pt>
                <c:pt idx="24">
                  <c:v>-3.700342645472559E-2</c:v>
                </c:pt>
                <c:pt idx="25">
                  <c:v>-3.7020878681996876E-2</c:v>
                </c:pt>
                <c:pt idx="26">
                  <c:v>-3.7021391982798968E-2</c:v>
                </c:pt>
                <c:pt idx="27">
                  <c:v>-3.7028578194028321E-2</c:v>
                </c:pt>
                <c:pt idx="28">
                  <c:v>-3.7029604795632519E-2</c:v>
                </c:pt>
                <c:pt idx="29">
                  <c:v>-3.709650500017244E-2</c:v>
                </c:pt>
                <c:pt idx="30">
                  <c:v>-3.7097531601776638E-2</c:v>
                </c:pt>
                <c:pt idx="31">
                  <c:v>-3.7098044902578731E-2</c:v>
                </c:pt>
                <c:pt idx="32">
                  <c:v>-3.7113443926641634E-2</c:v>
                </c:pt>
                <c:pt idx="33">
                  <c:v>-3.7114470528245826E-2</c:v>
                </c:pt>
                <c:pt idx="34">
                  <c:v>-3.7116010430652116E-2</c:v>
                </c:pt>
                <c:pt idx="35">
                  <c:v>-3.7117037032256307E-2</c:v>
                </c:pt>
                <c:pt idx="36">
                  <c:v>-3.7117550333058406E-2</c:v>
                </c:pt>
                <c:pt idx="37">
                  <c:v>-3.7118576934662598E-2</c:v>
                </c:pt>
                <c:pt idx="38">
                  <c:v>-3.7123196641881469E-2</c:v>
                </c:pt>
                <c:pt idx="39">
                  <c:v>-3.7138253465409637E-2</c:v>
                </c:pt>
                <c:pt idx="40">
                  <c:v>-3.7153652489472534E-2</c:v>
                </c:pt>
                <c:pt idx="41">
                  <c:v>-3.7154679091076726E-2</c:v>
                </c:pt>
                <c:pt idx="42">
                  <c:v>-3.7162378603108177E-2</c:v>
                </c:pt>
                <c:pt idx="43">
                  <c:v>-3.716289190391027E-2</c:v>
                </c:pt>
                <c:pt idx="44">
                  <c:v>-3.716443180631656E-2</c:v>
                </c:pt>
                <c:pt idx="45">
                  <c:v>-3.7166998310327042E-2</c:v>
                </c:pt>
                <c:pt idx="46">
                  <c:v>-3.7350588897210268E-2</c:v>
                </c:pt>
                <c:pt idx="47">
                  <c:v>-3.7353668702022849E-2</c:v>
                </c:pt>
                <c:pt idx="48">
                  <c:v>-3.7354182002824941E-2</c:v>
                </c:pt>
                <c:pt idx="49">
                  <c:v>-3.7360341612450103E-2</c:v>
                </c:pt>
                <c:pt idx="50">
                  <c:v>-3.7376938338384562E-2</c:v>
                </c:pt>
                <c:pt idx="51">
                  <c:v>-3.7490035615113181E-2</c:v>
                </c:pt>
                <c:pt idx="52">
                  <c:v>-3.7494142021529953E-2</c:v>
                </c:pt>
                <c:pt idx="53">
                  <c:v>-3.7495681923936243E-2</c:v>
                </c:pt>
                <c:pt idx="54">
                  <c:v>-3.7496708525540434E-2</c:v>
                </c:pt>
                <c:pt idx="55">
                  <c:v>-3.7498761728748824E-2</c:v>
                </c:pt>
                <c:pt idx="56">
                  <c:v>-3.7502354834363504E-2</c:v>
                </c:pt>
                <c:pt idx="57">
                  <c:v>-3.7503381435967695E-2</c:v>
                </c:pt>
                <c:pt idx="58">
                  <c:v>-3.7523571267516827E-2</c:v>
                </c:pt>
                <c:pt idx="59">
                  <c:v>-3.7531784080350371E-2</c:v>
                </c:pt>
                <c:pt idx="60">
                  <c:v>-3.753229738115247E-2</c:v>
                </c:pt>
                <c:pt idx="61">
                  <c:v>-3.7535890486767143E-2</c:v>
                </c:pt>
                <c:pt idx="62">
                  <c:v>-3.7542050096392304E-2</c:v>
                </c:pt>
                <c:pt idx="63">
                  <c:v>-3.7542563397194403E-2</c:v>
                </c:pt>
                <c:pt idx="64">
                  <c:v>-3.7543589998798595E-2</c:v>
                </c:pt>
                <c:pt idx="65">
                  <c:v>-3.7545643202006984E-2</c:v>
                </c:pt>
                <c:pt idx="66">
                  <c:v>-3.7639063947988563E-2</c:v>
                </c:pt>
                <c:pt idx="67">
                  <c:v>-3.776927125145374E-2</c:v>
                </c:pt>
                <c:pt idx="68">
                  <c:v>-3.8028830357047259E-2</c:v>
                </c:pt>
                <c:pt idx="69">
                  <c:v>-3.8048849088329034E-2</c:v>
                </c:pt>
                <c:pt idx="70">
                  <c:v>-3.8053982096349998E-2</c:v>
                </c:pt>
                <c:pt idx="71">
                  <c:v>-3.80837535428716E-2</c:v>
                </c:pt>
                <c:pt idx="72">
                  <c:v>-3.8133201520140242E-2</c:v>
                </c:pt>
                <c:pt idx="73">
                  <c:v>-3.8135939124418088E-2</c:v>
                </c:pt>
                <c:pt idx="74">
                  <c:v>-3.8143467536182175E-2</c:v>
                </c:pt>
                <c:pt idx="75">
                  <c:v>-3.8146547340994756E-2</c:v>
                </c:pt>
                <c:pt idx="76">
                  <c:v>-3.8147060641796848E-2</c:v>
                </c:pt>
                <c:pt idx="77">
                  <c:v>-3.8149113845005238E-2</c:v>
                </c:pt>
                <c:pt idx="78">
                  <c:v>-3.814962714580733E-2</c:v>
                </c:pt>
                <c:pt idx="79">
                  <c:v>-3.8222173659170321E-2</c:v>
                </c:pt>
                <c:pt idx="80">
                  <c:v>-3.8249378601681441E-2</c:v>
                </c:pt>
                <c:pt idx="81">
                  <c:v>-3.8263408823605419E-2</c:v>
                </c:pt>
                <c:pt idx="82">
                  <c:v>-3.8267001929220092E-2</c:v>
                </c:pt>
                <c:pt idx="83">
                  <c:v>-3.8272819338310518E-2</c:v>
                </c:pt>
                <c:pt idx="84">
                  <c:v>-3.833236223135373E-2</c:v>
                </c:pt>
                <c:pt idx="85">
                  <c:v>-3.8364700181885814E-2</c:v>
                </c:pt>
                <c:pt idx="86">
                  <c:v>-3.8365213482687913E-2</c:v>
                </c:pt>
                <c:pt idx="87">
                  <c:v>-3.8380612506750809E-2</c:v>
                </c:pt>
                <c:pt idx="88">
                  <c:v>-3.8384718913167581E-2</c:v>
                </c:pt>
                <c:pt idx="89">
                  <c:v>-3.842544077680058E-2</c:v>
                </c:pt>
                <c:pt idx="90">
                  <c:v>-3.8453672320915892E-2</c:v>
                </c:pt>
                <c:pt idx="91">
                  <c:v>-3.847933736102073E-2</c:v>
                </c:pt>
                <c:pt idx="92">
                  <c:v>-3.8508766607007597E-2</c:v>
                </c:pt>
                <c:pt idx="93">
                  <c:v>-3.8523139029466302E-2</c:v>
                </c:pt>
                <c:pt idx="94">
                  <c:v>-3.8568138399783437E-2</c:v>
                </c:pt>
                <c:pt idx="95">
                  <c:v>-3.8605267157801763E-2</c:v>
                </c:pt>
                <c:pt idx="96">
                  <c:v>-3.861621757491316E-2</c:v>
                </c:pt>
                <c:pt idx="97">
                  <c:v>-3.8652319731327288E-2</c:v>
                </c:pt>
                <c:pt idx="98">
                  <c:v>-3.8660532544160832E-2</c:v>
                </c:pt>
                <c:pt idx="99">
                  <c:v>-3.8660532544160832E-2</c:v>
                </c:pt>
                <c:pt idx="100">
                  <c:v>-3.8660532544160832E-2</c:v>
                </c:pt>
                <c:pt idx="101">
                  <c:v>-3.8664638950577604E-2</c:v>
                </c:pt>
                <c:pt idx="102">
                  <c:v>-3.8742318471961558E-2</c:v>
                </c:pt>
                <c:pt idx="103">
                  <c:v>-3.8748991382388812E-2</c:v>
                </c:pt>
                <c:pt idx="104">
                  <c:v>-3.8756177593618164E-2</c:v>
                </c:pt>
                <c:pt idx="105">
                  <c:v>-3.8758744097628653E-2</c:v>
                </c:pt>
                <c:pt idx="106">
                  <c:v>-3.8760284000034943E-2</c:v>
                </c:pt>
                <c:pt idx="107">
                  <c:v>-3.8760797300837035E-2</c:v>
                </c:pt>
                <c:pt idx="108">
                  <c:v>-3.8794332953240682E-2</c:v>
                </c:pt>
                <c:pt idx="109">
                  <c:v>-3.8795359554844873E-2</c:v>
                </c:pt>
                <c:pt idx="110">
                  <c:v>-3.8797926058855361E-2</c:v>
                </c:pt>
                <c:pt idx="111">
                  <c:v>-3.8805112270084714E-2</c:v>
                </c:pt>
                <c:pt idx="112">
                  <c:v>-3.8805112270084714E-2</c:v>
                </c:pt>
                <c:pt idx="113">
                  <c:v>-3.8850967141738676E-2</c:v>
                </c:pt>
                <c:pt idx="114">
                  <c:v>-3.8850967141738676E-2</c:v>
                </c:pt>
                <c:pt idx="115">
                  <c:v>-3.8854902447888084E-2</c:v>
                </c:pt>
                <c:pt idx="116">
                  <c:v>-3.8880225287458187E-2</c:v>
                </c:pt>
                <c:pt idx="117">
                  <c:v>-3.8896650913125275E-2</c:v>
                </c:pt>
                <c:pt idx="118">
                  <c:v>-3.8897164213927374E-2</c:v>
                </c:pt>
                <c:pt idx="119">
                  <c:v>-3.8899730717937855E-2</c:v>
                </c:pt>
                <c:pt idx="120">
                  <c:v>-3.8903837124354627E-2</c:v>
                </c:pt>
                <c:pt idx="121">
                  <c:v>-3.893069986633102E-2</c:v>
                </c:pt>
                <c:pt idx="122">
                  <c:v>-3.8935832874351983E-2</c:v>
                </c:pt>
                <c:pt idx="123">
                  <c:v>-3.8938912679164564E-2</c:v>
                </c:pt>
                <c:pt idx="124">
                  <c:v>-3.8938912679164564E-2</c:v>
                </c:pt>
                <c:pt idx="125">
                  <c:v>-3.8938912679164564E-2</c:v>
                </c:pt>
                <c:pt idx="126">
                  <c:v>-3.8941479183175046E-2</c:v>
                </c:pt>
                <c:pt idx="127">
                  <c:v>-3.8941992483977145E-2</c:v>
                </c:pt>
                <c:pt idx="128">
                  <c:v>-3.8974843735311328E-2</c:v>
                </c:pt>
                <c:pt idx="129">
                  <c:v>-3.8986307453224817E-2</c:v>
                </c:pt>
                <c:pt idx="130">
                  <c:v>-3.8989729458572125E-2</c:v>
                </c:pt>
                <c:pt idx="131">
                  <c:v>-3.8990413859641589E-2</c:v>
                </c:pt>
                <c:pt idx="132">
                  <c:v>-3.8993493664454169E-2</c:v>
                </c:pt>
                <c:pt idx="133">
                  <c:v>-3.8994520266058361E-2</c:v>
                </c:pt>
                <c:pt idx="134">
                  <c:v>-3.8996402368999386E-2</c:v>
                </c:pt>
                <c:pt idx="135">
                  <c:v>-3.899657346926675E-2</c:v>
                </c:pt>
                <c:pt idx="136">
                  <c:v>-3.9001193176485621E-2</c:v>
                </c:pt>
                <c:pt idx="137">
                  <c:v>-3.9002048677822448E-2</c:v>
                </c:pt>
                <c:pt idx="138">
                  <c:v>-3.902429171257997E-2</c:v>
                </c:pt>
                <c:pt idx="139">
                  <c:v>-3.9030451322205124E-2</c:v>
                </c:pt>
                <c:pt idx="140">
                  <c:v>-3.9031991224611415E-2</c:v>
                </c:pt>
                <c:pt idx="141">
                  <c:v>-3.9033017826215606E-2</c:v>
                </c:pt>
                <c:pt idx="142">
                  <c:v>-3.9035755430493459E-2</c:v>
                </c:pt>
                <c:pt idx="143">
                  <c:v>-3.9036268731295558E-2</c:v>
                </c:pt>
                <c:pt idx="144">
                  <c:v>-3.9037124232632385E-2</c:v>
                </c:pt>
                <c:pt idx="145">
                  <c:v>-3.9037124232632385E-2</c:v>
                </c:pt>
                <c:pt idx="146">
                  <c:v>-3.9038150834236576E-2</c:v>
                </c:pt>
                <c:pt idx="147">
                  <c:v>-3.9038664135038675E-2</c:v>
                </c:pt>
                <c:pt idx="148">
                  <c:v>-3.9040204037444959E-2</c:v>
                </c:pt>
                <c:pt idx="149">
                  <c:v>-3.9040717338247058E-2</c:v>
                </c:pt>
                <c:pt idx="150">
                  <c:v>-3.9040717338247058E-2</c:v>
                </c:pt>
                <c:pt idx="151">
                  <c:v>-3.9041743939851249E-2</c:v>
                </c:pt>
                <c:pt idx="152">
                  <c:v>-3.9043198292123861E-2</c:v>
                </c:pt>
                <c:pt idx="153">
                  <c:v>-3.9085545608296829E-2</c:v>
                </c:pt>
                <c:pt idx="154">
                  <c:v>-3.9131229379683427E-2</c:v>
                </c:pt>
                <c:pt idx="155">
                  <c:v>-3.9135849086902298E-2</c:v>
                </c:pt>
                <c:pt idx="156">
                  <c:v>-3.9135849086902298E-2</c:v>
                </c:pt>
                <c:pt idx="157">
                  <c:v>-3.9135849086902298E-2</c:v>
                </c:pt>
                <c:pt idx="158">
                  <c:v>-3.9143035298131651E-2</c:v>
                </c:pt>
                <c:pt idx="159">
                  <c:v>-3.9168871438503845E-2</c:v>
                </c:pt>
                <c:pt idx="160">
                  <c:v>-3.9170924641712235E-2</c:v>
                </c:pt>
                <c:pt idx="161">
                  <c:v>-3.9173491145722716E-2</c:v>
                </c:pt>
                <c:pt idx="162">
                  <c:v>-3.9173491145722716E-2</c:v>
                </c:pt>
                <c:pt idx="163">
                  <c:v>-3.9175544348931106E-2</c:v>
                </c:pt>
                <c:pt idx="164">
                  <c:v>-3.9175544348931106E-2</c:v>
                </c:pt>
                <c:pt idx="165">
                  <c:v>-3.9179137454545779E-2</c:v>
                </c:pt>
                <c:pt idx="166">
                  <c:v>-3.9180677356952069E-2</c:v>
                </c:pt>
                <c:pt idx="167">
                  <c:v>-3.9181190657754168E-2</c:v>
                </c:pt>
                <c:pt idx="168">
                  <c:v>-3.918170395855626E-2</c:v>
                </c:pt>
                <c:pt idx="169">
                  <c:v>-3.9220885919782969E-2</c:v>
                </c:pt>
                <c:pt idx="170">
                  <c:v>-3.9253908271384516E-2</c:v>
                </c:pt>
                <c:pt idx="171">
                  <c:v>-3.9258356878336023E-2</c:v>
                </c:pt>
                <c:pt idx="172">
                  <c:v>-3.9271702699190537E-2</c:v>
                </c:pt>
                <c:pt idx="173">
                  <c:v>-3.9316530969240308E-2</c:v>
                </c:pt>
                <c:pt idx="174">
                  <c:v>-3.9316530969240308E-2</c:v>
                </c:pt>
                <c:pt idx="175">
                  <c:v>-3.9319610774052889E-2</c:v>
                </c:pt>
                <c:pt idx="176">
                  <c:v>-3.9352633125654436E-2</c:v>
                </c:pt>
                <c:pt idx="177">
                  <c:v>-3.9367518848915234E-2</c:v>
                </c:pt>
                <c:pt idx="178">
                  <c:v>-3.9367518848915234E-2</c:v>
                </c:pt>
                <c:pt idx="179">
                  <c:v>-3.9373678458540395E-2</c:v>
                </c:pt>
                <c:pt idx="180">
                  <c:v>-3.9375047260679322E-2</c:v>
                </c:pt>
                <c:pt idx="181">
                  <c:v>-3.9395921493297917E-2</c:v>
                </c:pt>
                <c:pt idx="182">
                  <c:v>-3.9396434794100016E-2</c:v>
                </c:pt>
                <c:pt idx="183">
                  <c:v>-3.9401567802120979E-2</c:v>
                </c:pt>
                <c:pt idx="184">
                  <c:v>-3.9404476506666196E-2</c:v>
                </c:pt>
                <c:pt idx="185">
                  <c:v>-3.9404476506666196E-2</c:v>
                </c:pt>
                <c:pt idx="186">
                  <c:v>-3.9405674208537751E-2</c:v>
                </c:pt>
                <c:pt idx="187">
                  <c:v>-3.9407214110944042E-2</c:v>
                </c:pt>
                <c:pt idx="188">
                  <c:v>-3.9411833818162913E-2</c:v>
                </c:pt>
                <c:pt idx="189">
                  <c:v>-3.9416282425114413E-2</c:v>
                </c:pt>
                <c:pt idx="190">
                  <c:v>-3.9416795725916512E-2</c:v>
                </c:pt>
                <c:pt idx="191">
                  <c:v>-3.9419875530729093E-2</c:v>
                </c:pt>
                <c:pt idx="192">
                  <c:v>-3.945289788233064E-2</c:v>
                </c:pt>
                <c:pt idx="193">
                  <c:v>-3.9491053241953157E-2</c:v>
                </c:pt>
                <c:pt idx="194">
                  <c:v>-3.9496699550776219E-2</c:v>
                </c:pt>
                <c:pt idx="195">
                  <c:v>-3.9505938965213955E-2</c:v>
                </c:pt>
                <c:pt idx="196">
                  <c:v>-3.9506452266016054E-2</c:v>
                </c:pt>
                <c:pt idx="197">
                  <c:v>-3.9506965566818153E-2</c:v>
                </c:pt>
                <c:pt idx="198">
                  <c:v>-3.9507478867620245E-2</c:v>
                </c:pt>
                <c:pt idx="199">
                  <c:v>-3.9508334368957072E-2</c:v>
                </c:pt>
                <c:pt idx="200">
                  <c:v>-3.9509532070828635E-2</c:v>
                </c:pt>
                <c:pt idx="201">
                  <c:v>-3.9516547181790623E-2</c:v>
                </c:pt>
                <c:pt idx="202">
                  <c:v>-3.9517060482592715E-2</c:v>
                </c:pt>
                <c:pt idx="203">
                  <c:v>-3.9544949826173299E-2</c:v>
                </c:pt>
                <c:pt idx="204">
                  <c:v>-3.9545120926440663E-2</c:v>
                </c:pt>
                <c:pt idx="205">
                  <c:v>-3.9550596134996362E-2</c:v>
                </c:pt>
                <c:pt idx="206">
                  <c:v>-3.9552136037402652E-2</c:v>
                </c:pt>
                <c:pt idx="207">
                  <c:v>-3.9555215842215233E-2</c:v>
                </c:pt>
                <c:pt idx="208">
                  <c:v>-3.9630328859588705E-2</c:v>
                </c:pt>
                <c:pt idx="209">
                  <c:v>-3.9633408664401286E-2</c:v>
                </c:pt>
                <c:pt idx="210">
                  <c:v>-3.963357976466865E-2</c:v>
                </c:pt>
                <c:pt idx="211">
                  <c:v>-3.9634435266005477E-2</c:v>
                </c:pt>
                <c:pt idx="212">
                  <c:v>-3.9634948566807576E-2</c:v>
                </c:pt>
                <c:pt idx="213">
                  <c:v>-3.9634948566807576E-2</c:v>
                </c:pt>
                <c:pt idx="214">
                  <c:v>-3.9635975168411768E-2</c:v>
                </c:pt>
                <c:pt idx="215">
                  <c:v>-3.9636488469213867E-2</c:v>
                </c:pt>
                <c:pt idx="216">
                  <c:v>-3.9637001770015959E-2</c:v>
                </c:pt>
                <c:pt idx="217">
                  <c:v>-3.9639226073491712E-2</c:v>
                </c:pt>
                <c:pt idx="218">
                  <c:v>-3.9639739374293811E-2</c:v>
                </c:pt>
                <c:pt idx="219">
                  <c:v>-3.9642648078839021E-2</c:v>
                </c:pt>
                <c:pt idx="220">
                  <c:v>-3.9642648078839021E-2</c:v>
                </c:pt>
                <c:pt idx="221">
                  <c:v>-3.964316137964112E-2</c:v>
                </c:pt>
                <c:pt idx="222">
                  <c:v>-3.9643845780710583E-2</c:v>
                </c:pt>
                <c:pt idx="223">
                  <c:v>-3.9644187981245312E-2</c:v>
                </c:pt>
                <c:pt idx="224">
                  <c:v>-3.9645727883651602E-2</c:v>
                </c:pt>
                <c:pt idx="225">
                  <c:v>-3.9646754485255793E-2</c:v>
                </c:pt>
                <c:pt idx="226">
                  <c:v>-3.9646754485255793E-2</c:v>
                </c:pt>
                <c:pt idx="227">
                  <c:v>-3.9647267786057892E-2</c:v>
                </c:pt>
                <c:pt idx="228">
                  <c:v>-3.9647267786057892E-2</c:v>
                </c:pt>
                <c:pt idx="229">
                  <c:v>-3.9647781086859991E-2</c:v>
                </c:pt>
                <c:pt idx="230">
                  <c:v>-3.9648807688464183E-2</c:v>
                </c:pt>
                <c:pt idx="231">
                  <c:v>-3.9652400794078863E-2</c:v>
                </c:pt>
                <c:pt idx="232">
                  <c:v>-3.9653427395683054E-2</c:v>
                </c:pt>
                <c:pt idx="233">
                  <c:v>-3.9683027741937292E-2</c:v>
                </c:pt>
                <c:pt idx="234">
                  <c:v>-3.9683883243274119E-2</c:v>
                </c:pt>
                <c:pt idx="235">
                  <c:v>-3.968542314568041E-2</c:v>
                </c:pt>
                <c:pt idx="236">
                  <c:v>-3.968542314568041E-2</c:v>
                </c:pt>
                <c:pt idx="237">
                  <c:v>-3.968542314568041E-2</c:v>
                </c:pt>
                <c:pt idx="238">
                  <c:v>-3.968542314568041E-2</c:v>
                </c:pt>
                <c:pt idx="239">
                  <c:v>-3.9685936446482502E-2</c:v>
                </c:pt>
                <c:pt idx="240">
                  <c:v>-3.9686449747284601E-2</c:v>
                </c:pt>
                <c:pt idx="241">
                  <c:v>-3.9690042852899281E-2</c:v>
                </c:pt>
                <c:pt idx="242">
                  <c:v>-3.9690042852899281E-2</c:v>
                </c:pt>
                <c:pt idx="243">
                  <c:v>-3.9690042852899281E-2</c:v>
                </c:pt>
                <c:pt idx="244">
                  <c:v>-3.9690556153701373E-2</c:v>
                </c:pt>
                <c:pt idx="245">
                  <c:v>-3.9691069454503472E-2</c:v>
                </c:pt>
                <c:pt idx="246">
                  <c:v>-3.9692096056107663E-2</c:v>
                </c:pt>
                <c:pt idx="247">
                  <c:v>-3.9693122657711855E-2</c:v>
                </c:pt>
                <c:pt idx="248">
                  <c:v>-3.9696202462524435E-2</c:v>
                </c:pt>
                <c:pt idx="249">
                  <c:v>-3.9699282267337016E-2</c:v>
                </c:pt>
                <c:pt idx="250">
                  <c:v>-3.9700822169743306E-2</c:v>
                </c:pt>
                <c:pt idx="251">
                  <c:v>-3.9713312489260993E-2</c:v>
                </c:pt>
                <c:pt idx="252">
                  <c:v>-3.9747703643001467E-2</c:v>
                </c:pt>
                <c:pt idx="253">
                  <c:v>-3.9749756846209849E-2</c:v>
                </c:pt>
                <c:pt idx="254">
                  <c:v>-3.9753521052091893E-2</c:v>
                </c:pt>
                <c:pt idx="255">
                  <c:v>-3.9771486580165272E-2</c:v>
                </c:pt>
                <c:pt idx="256">
                  <c:v>-3.9773368683106297E-2</c:v>
                </c:pt>
                <c:pt idx="257">
                  <c:v>-3.9773368683106297E-2</c:v>
                </c:pt>
                <c:pt idx="258">
                  <c:v>-3.9773368683106297E-2</c:v>
                </c:pt>
                <c:pt idx="259">
                  <c:v>-3.9773539783373661E-2</c:v>
                </c:pt>
                <c:pt idx="260">
                  <c:v>-3.9776448487918878E-2</c:v>
                </c:pt>
                <c:pt idx="261">
                  <c:v>-3.977696178872097E-2</c:v>
                </c:pt>
                <c:pt idx="262">
                  <c:v>-3.977901499192936E-2</c:v>
                </c:pt>
                <c:pt idx="263">
                  <c:v>-3.9779528292731452E-2</c:v>
                </c:pt>
                <c:pt idx="264">
                  <c:v>-3.9780212693800915E-2</c:v>
                </c:pt>
                <c:pt idx="265">
                  <c:v>-3.9781068195137742E-2</c:v>
                </c:pt>
                <c:pt idx="266">
                  <c:v>-3.9781068195137742E-2</c:v>
                </c:pt>
                <c:pt idx="267">
                  <c:v>-3.9781068195137742E-2</c:v>
                </c:pt>
                <c:pt idx="268">
                  <c:v>-3.9781581495939841E-2</c:v>
                </c:pt>
                <c:pt idx="269">
                  <c:v>-3.978209479674194E-2</c:v>
                </c:pt>
                <c:pt idx="270">
                  <c:v>-3.9782265897009304E-2</c:v>
                </c:pt>
                <c:pt idx="271">
                  <c:v>-3.9782608097544032E-2</c:v>
                </c:pt>
                <c:pt idx="272">
                  <c:v>-3.9783634699148231E-2</c:v>
                </c:pt>
                <c:pt idx="273">
                  <c:v>-3.9783634699148231E-2</c:v>
                </c:pt>
                <c:pt idx="274">
                  <c:v>-3.9783634699148231E-2</c:v>
                </c:pt>
                <c:pt idx="275">
                  <c:v>-3.9783634699148231E-2</c:v>
                </c:pt>
                <c:pt idx="276">
                  <c:v>-3.9783634699148231E-2</c:v>
                </c:pt>
                <c:pt idx="277">
                  <c:v>-3.9783634699148231E-2</c:v>
                </c:pt>
                <c:pt idx="278">
                  <c:v>-3.9783634699148231E-2</c:v>
                </c:pt>
                <c:pt idx="279">
                  <c:v>-3.9783634699148231E-2</c:v>
                </c:pt>
                <c:pt idx="280">
                  <c:v>-3.9783634699148231E-2</c:v>
                </c:pt>
                <c:pt idx="281">
                  <c:v>-3.9783634699148231E-2</c:v>
                </c:pt>
                <c:pt idx="282">
                  <c:v>-3.9784319100217687E-2</c:v>
                </c:pt>
                <c:pt idx="283">
                  <c:v>-3.9784661300752422E-2</c:v>
                </c:pt>
                <c:pt idx="284">
                  <c:v>-3.9784661300752422E-2</c:v>
                </c:pt>
                <c:pt idx="285">
                  <c:v>-3.9784661300752422E-2</c:v>
                </c:pt>
                <c:pt idx="286">
                  <c:v>-3.9784661300752422E-2</c:v>
                </c:pt>
                <c:pt idx="287">
                  <c:v>-3.9787227804762904E-2</c:v>
                </c:pt>
                <c:pt idx="288">
                  <c:v>-3.9787227804762904E-2</c:v>
                </c:pt>
                <c:pt idx="289">
                  <c:v>-3.9787227804762904E-2</c:v>
                </c:pt>
                <c:pt idx="290">
                  <c:v>-3.9787227804762904E-2</c:v>
                </c:pt>
                <c:pt idx="291">
                  <c:v>-3.9787398905030268E-2</c:v>
                </c:pt>
                <c:pt idx="292">
                  <c:v>-3.9788254406367095E-2</c:v>
                </c:pt>
                <c:pt idx="293">
                  <c:v>-3.9788425506634459E-2</c:v>
                </c:pt>
                <c:pt idx="294">
                  <c:v>-3.9788767707169194E-2</c:v>
                </c:pt>
                <c:pt idx="295">
                  <c:v>-3.9790992010644947E-2</c:v>
                </c:pt>
                <c:pt idx="296">
                  <c:v>-3.9791334211179676E-2</c:v>
                </c:pt>
                <c:pt idx="297">
                  <c:v>-3.9798007121606929E-2</c:v>
                </c:pt>
                <c:pt idx="298">
                  <c:v>-3.9798520422409028E-2</c:v>
                </c:pt>
                <c:pt idx="299">
                  <c:v>-3.9818368053423432E-2</c:v>
                </c:pt>
                <c:pt idx="300">
                  <c:v>-3.9830088421737971E-2</c:v>
                </c:pt>
                <c:pt idx="301">
                  <c:v>-3.9830173971871656E-2</c:v>
                </c:pt>
                <c:pt idx="302">
                  <c:v>-3.9830173971871656E-2</c:v>
                </c:pt>
                <c:pt idx="303">
                  <c:v>-3.9830259522005335E-2</c:v>
                </c:pt>
                <c:pt idx="304">
                  <c:v>-3.9867644930424703E-2</c:v>
                </c:pt>
                <c:pt idx="305">
                  <c:v>-3.9873804540049865E-2</c:v>
                </c:pt>
                <c:pt idx="306">
                  <c:v>-3.9874831141654056E-2</c:v>
                </c:pt>
                <c:pt idx="307">
                  <c:v>-3.9877910946466637E-2</c:v>
                </c:pt>
                <c:pt idx="308">
                  <c:v>-3.9878424247268736E-2</c:v>
                </c:pt>
                <c:pt idx="309">
                  <c:v>-3.9879450848872927E-2</c:v>
                </c:pt>
                <c:pt idx="310">
                  <c:v>-3.9883043954487607E-2</c:v>
                </c:pt>
                <c:pt idx="311">
                  <c:v>-3.9884070556091798E-2</c:v>
                </c:pt>
                <c:pt idx="312">
                  <c:v>-3.988509715769599E-2</c:v>
                </c:pt>
                <c:pt idx="313">
                  <c:v>-3.988817696250857E-2</c:v>
                </c:pt>
                <c:pt idx="314">
                  <c:v>-3.9908195693790338E-2</c:v>
                </c:pt>
                <c:pt idx="315">
                  <c:v>-3.9921028213842753E-2</c:v>
                </c:pt>
                <c:pt idx="316">
                  <c:v>-3.9921541514644852E-2</c:v>
                </c:pt>
                <c:pt idx="317">
                  <c:v>-3.9922054815446945E-2</c:v>
                </c:pt>
                <c:pt idx="318">
                  <c:v>-3.9923594717853235E-2</c:v>
                </c:pt>
                <c:pt idx="319">
                  <c:v>-3.9923594717853235E-2</c:v>
                </c:pt>
                <c:pt idx="320">
                  <c:v>-3.9923594717853235E-2</c:v>
                </c:pt>
                <c:pt idx="321">
                  <c:v>-3.9924108018655334E-2</c:v>
                </c:pt>
                <c:pt idx="322">
                  <c:v>-3.9924792419724797E-2</c:v>
                </c:pt>
                <c:pt idx="323">
                  <c:v>-3.992838552533947E-2</c:v>
                </c:pt>
                <c:pt idx="324">
                  <c:v>-3.9928898826141569E-2</c:v>
                </c:pt>
                <c:pt idx="325">
                  <c:v>-3.9931465330152051E-2</c:v>
                </c:pt>
                <c:pt idx="326">
                  <c:v>-3.9932320831488878E-2</c:v>
                </c:pt>
                <c:pt idx="327">
                  <c:v>-3.9932320831488878E-2</c:v>
                </c:pt>
                <c:pt idx="328">
                  <c:v>-3.9932491931756249E-2</c:v>
                </c:pt>
                <c:pt idx="329">
                  <c:v>-3.9933860733895168E-2</c:v>
                </c:pt>
                <c:pt idx="330">
                  <c:v>-3.9934031834162532E-2</c:v>
                </c:pt>
                <c:pt idx="331">
                  <c:v>-3.9934887335499367E-2</c:v>
                </c:pt>
                <c:pt idx="332">
                  <c:v>-3.9935400636301459E-2</c:v>
                </c:pt>
                <c:pt idx="333">
                  <c:v>-3.9963803280684142E-2</c:v>
                </c:pt>
                <c:pt idx="334">
                  <c:v>-3.9975095898330266E-2</c:v>
                </c:pt>
                <c:pt idx="335">
                  <c:v>-4.000435404404977E-2</c:v>
                </c:pt>
                <c:pt idx="336">
                  <c:v>-4.0008631550733913E-2</c:v>
                </c:pt>
                <c:pt idx="337">
                  <c:v>-4.0011711355546493E-2</c:v>
                </c:pt>
                <c:pt idx="338">
                  <c:v>-4.0022490672390519E-2</c:v>
                </c:pt>
                <c:pt idx="339">
                  <c:v>-4.002351727399471E-2</c:v>
                </c:pt>
                <c:pt idx="340">
                  <c:v>-4.0025399376935736E-2</c:v>
                </c:pt>
                <c:pt idx="341">
                  <c:v>-4.0027623680411482E-2</c:v>
                </c:pt>
                <c:pt idx="342">
                  <c:v>-4.0030190184421971E-2</c:v>
                </c:pt>
                <c:pt idx="343">
                  <c:v>-4.0031216786026162E-2</c:v>
                </c:pt>
                <c:pt idx="344">
                  <c:v>-4.0031216786026162E-2</c:v>
                </c:pt>
                <c:pt idx="345">
                  <c:v>-4.003155898656089E-2</c:v>
                </c:pt>
                <c:pt idx="346">
                  <c:v>-4.0049182314099541E-2</c:v>
                </c:pt>
                <c:pt idx="347">
                  <c:v>-4.0059961630943573E-2</c:v>
                </c:pt>
                <c:pt idx="348">
                  <c:v>-4.0060474931745665E-2</c:v>
                </c:pt>
                <c:pt idx="349">
                  <c:v>-4.0063041435756154E-2</c:v>
                </c:pt>
                <c:pt idx="350">
                  <c:v>-4.0064068037360345E-2</c:v>
                </c:pt>
                <c:pt idx="351">
                  <c:v>-4.0064581338162444E-2</c:v>
                </c:pt>
                <c:pt idx="352">
                  <c:v>-4.0064581338162444E-2</c:v>
                </c:pt>
                <c:pt idx="353">
                  <c:v>-4.0064581338162444E-2</c:v>
                </c:pt>
                <c:pt idx="354">
                  <c:v>-4.0064752438429808E-2</c:v>
                </c:pt>
                <c:pt idx="355">
                  <c:v>-4.0066634541370827E-2</c:v>
                </c:pt>
                <c:pt idx="356">
                  <c:v>-4.0067147842172926E-2</c:v>
                </c:pt>
                <c:pt idx="357">
                  <c:v>-4.0072280850193889E-2</c:v>
                </c:pt>
                <c:pt idx="358">
                  <c:v>-4.0076130606209619E-2</c:v>
                </c:pt>
                <c:pt idx="359">
                  <c:v>-4.0082546866235823E-2</c:v>
                </c:pt>
                <c:pt idx="360">
                  <c:v>-4.009144408013883E-2</c:v>
                </c:pt>
                <c:pt idx="361">
                  <c:v>-4.0108383006608017E-2</c:v>
                </c:pt>
                <c:pt idx="362">
                  <c:v>-4.013498909818336E-2</c:v>
                </c:pt>
                <c:pt idx="363">
                  <c:v>-4.0142945260615862E-2</c:v>
                </c:pt>
                <c:pt idx="364">
                  <c:v>-4.014328746115059E-2</c:v>
                </c:pt>
                <c:pt idx="365">
                  <c:v>-4.0148591569438924E-2</c:v>
                </c:pt>
                <c:pt idx="366">
                  <c:v>-4.0156804382272468E-2</c:v>
                </c:pt>
                <c:pt idx="367">
                  <c:v>-4.015885758548085E-2</c:v>
                </c:pt>
                <c:pt idx="368">
                  <c:v>-4.0161252989223968E-2</c:v>
                </c:pt>
                <c:pt idx="369">
                  <c:v>-4.016245069109553E-2</c:v>
                </c:pt>
                <c:pt idx="370">
                  <c:v>-4.016245069109553E-2</c:v>
                </c:pt>
                <c:pt idx="371">
                  <c:v>-4.0163562842833407E-2</c:v>
                </c:pt>
                <c:pt idx="372">
                  <c:v>-4.0172032306068001E-2</c:v>
                </c:pt>
                <c:pt idx="373">
                  <c:v>-4.0188115731200361E-2</c:v>
                </c:pt>
                <c:pt idx="374">
                  <c:v>-4.0204541356867456E-2</c:v>
                </c:pt>
                <c:pt idx="375">
                  <c:v>-4.0213780771305191E-2</c:v>
                </c:pt>
                <c:pt idx="376">
                  <c:v>-4.0214721822775704E-2</c:v>
                </c:pt>
                <c:pt idx="377">
                  <c:v>-4.0246289822104646E-2</c:v>
                </c:pt>
                <c:pt idx="378">
                  <c:v>-4.0249369626917227E-2</c:v>
                </c:pt>
                <c:pt idx="379">
                  <c:v>-4.0250396228521418E-2</c:v>
                </c:pt>
                <c:pt idx="380">
                  <c:v>-4.0253989334136091E-2</c:v>
                </c:pt>
                <c:pt idx="381">
                  <c:v>-4.025604253734448E-2</c:v>
                </c:pt>
                <c:pt idx="382">
                  <c:v>-4.0257069138948672E-2</c:v>
                </c:pt>
                <c:pt idx="383">
                  <c:v>-4.0257069138948672E-2</c:v>
                </c:pt>
                <c:pt idx="384">
                  <c:v>-4.0260662244563351E-2</c:v>
                </c:pt>
                <c:pt idx="385">
                  <c:v>-4.0263228748573833E-2</c:v>
                </c:pt>
                <c:pt idx="386">
                  <c:v>-4.0265795252584315E-2</c:v>
                </c:pt>
                <c:pt idx="387">
                  <c:v>-4.0266308553386414E-2</c:v>
                </c:pt>
                <c:pt idx="388">
                  <c:v>-4.0266821854188506E-2</c:v>
                </c:pt>
                <c:pt idx="389">
                  <c:v>-4.0288380487876564E-2</c:v>
                </c:pt>
                <c:pt idx="390">
                  <c:v>-4.0289920390282855E-2</c:v>
                </c:pt>
                <c:pt idx="391">
                  <c:v>-4.0290946991887053E-2</c:v>
                </c:pt>
                <c:pt idx="392">
                  <c:v>-4.0296079999908016E-2</c:v>
                </c:pt>
                <c:pt idx="393">
                  <c:v>-4.0296764400977479E-2</c:v>
                </c:pt>
                <c:pt idx="394">
                  <c:v>-4.0297106601512207E-2</c:v>
                </c:pt>
                <c:pt idx="395">
                  <c:v>-4.0300186406324788E-2</c:v>
                </c:pt>
                <c:pt idx="396">
                  <c:v>-4.0300186406324788E-2</c:v>
                </c:pt>
                <c:pt idx="397">
                  <c:v>-4.0301897408998442E-2</c:v>
                </c:pt>
                <c:pt idx="398">
                  <c:v>-4.030275291033527E-2</c:v>
                </c:pt>
                <c:pt idx="399">
                  <c:v>-4.030275291033527E-2</c:v>
                </c:pt>
                <c:pt idx="400">
                  <c:v>-4.0303437311404733E-2</c:v>
                </c:pt>
                <c:pt idx="401">
                  <c:v>-4.0306517116217314E-2</c:v>
                </c:pt>
                <c:pt idx="402">
                  <c:v>-4.0319691836804457E-2</c:v>
                </c:pt>
                <c:pt idx="403">
                  <c:v>-4.0333208757926335E-2</c:v>
                </c:pt>
                <c:pt idx="404">
                  <c:v>-4.0381630133590786E-2</c:v>
                </c:pt>
                <c:pt idx="405">
                  <c:v>-4.0386249840809657E-2</c:v>
                </c:pt>
                <c:pt idx="406">
                  <c:v>-4.0386249840809657E-2</c:v>
                </c:pt>
                <c:pt idx="407">
                  <c:v>-4.0386763141611749E-2</c:v>
                </c:pt>
                <c:pt idx="408">
                  <c:v>-4.0387276442413848E-2</c:v>
                </c:pt>
                <c:pt idx="409">
                  <c:v>-4.0388816344820139E-2</c:v>
                </c:pt>
                <c:pt idx="410">
                  <c:v>-4.039343605203901E-2</c:v>
                </c:pt>
                <c:pt idx="411">
                  <c:v>-4.0393949352841102E-2</c:v>
                </c:pt>
                <c:pt idx="412">
                  <c:v>-4.0393949352841102E-2</c:v>
                </c:pt>
                <c:pt idx="413">
                  <c:v>-4.0394462653643201E-2</c:v>
                </c:pt>
                <c:pt idx="414">
                  <c:v>-4.0395489255247392E-2</c:v>
                </c:pt>
                <c:pt idx="415">
                  <c:v>-4.0398055759257874E-2</c:v>
                </c:pt>
                <c:pt idx="416">
                  <c:v>-4.0398055759257874E-2</c:v>
                </c:pt>
                <c:pt idx="417">
                  <c:v>-4.0398569060059973E-2</c:v>
                </c:pt>
                <c:pt idx="418">
                  <c:v>-4.0399082360862072E-2</c:v>
                </c:pt>
                <c:pt idx="419">
                  <c:v>-4.0399595661664164E-2</c:v>
                </c:pt>
                <c:pt idx="420">
                  <c:v>-4.0399595661664164E-2</c:v>
                </c:pt>
                <c:pt idx="421">
                  <c:v>-4.0402162165674646E-2</c:v>
                </c:pt>
                <c:pt idx="422">
                  <c:v>-4.0404044268615671E-2</c:v>
                </c:pt>
                <c:pt idx="423">
                  <c:v>-4.0406268572091425E-2</c:v>
                </c:pt>
                <c:pt idx="424">
                  <c:v>-4.0420812094817495E-2</c:v>
                </c:pt>
                <c:pt idx="425">
                  <c:v>-4.0427998306046847E-2</c:v>
                </c:pt>
                <c:pt idx="426">
                  <c:v>-4.0439290923692972E-2</c:v>
                </c:pt>
                <c:pt idx="427">
                  <c:v>-4.0440146425029799E-2</c:v>
                </c:pt>
                <c:pt idx="428">
                  <c:v>-4.0443397330109744E-2</c:v>
                </c:pt>
                <c:pt idx="429">
                  <c:v>-4.0443739530644472E-2</c:v>
                </c:pt>
                <c:pt idx="430">
                  <c:v>-4.0443739530644472E-2</c:v>
                </c:pt>
                <c:pt idx="431">
                  <c:v>-4.0443910630911843E-2</c:v>
                </c:pt>
                <c:pt idx="432">
                  <c:v>-4.0443910630911843E-2</c:v>
                </c:pt>
                <c:pt idx="433">
                  <c:v>-4.0444252831446571E-2</c:v>
                </c:pt>
                <c:pt idx="434">
                  <c:v>-4.0444423931713935E-2</c:v>
                </c:pt>
                <c:pt idx="435">
                  <c:v>-4.0448359237863343E-2</c:v>
                </c:pt>
                <c:pt idx="436">
                  <c:v>-4.0448359237863343E-2</c:v>
                </c:pt>
                <c:pt idx="437">
                  <c:v>-4.0451952343478023E-2</c:v>
                </c:pt>
                <c:pt idx="438">
                  <c:v>-4.0465469264599901E-2</c:v>
                </c:pt>
                <c:pt idx="439">
                  <c:v>-4.0475221979839736E-2</c:v>
                </c:pt>
                <c:pt idx="440">
                  <c:v>-4.0520392450424235E-2</c:v>
                </c:pt>
                <c:pt idx="441">
                  <c:v>-4.0522103453097889E-2</c:v>
                </c:pt>
                <c:pt idx="442">
                  <c:v>-4.0523472255236816E-2</c:v>
                </c:pt>
                <c:pt idx="443">
                  <c:v>-4.0525696558712569E-2</c:v>
                </c:pt>
                <c:pt idx="444">
                  <c:v>-4.0527749761920952E-2</c:v>
                </c:pt>
                <c:pt idx="445">
                  <c:v>-4.0531856168337731E-2</c:v>
                </c:pt>
                <c:pt idx="446">
                  <c:v>-4.0537673577428157E-2</c:v>
                </c:pt>
                <c:pt idx="447">
                  <c:v>-4.0539897880903911E-2</c:v>
                </c:pt>
                <c:pt idx="448">
                  <c:v>-4.0540068981171275E-2</c:v>
                </c:pt>
                <c:pt idx="449">
                  <c:v>-4.0543662086785948E-2</c:v>
                </c:pt>
                <c:pt idx="450">
                  <c:v>-4.0544517588122775E-2</c:v>
                </c:pt>
                <c:pt idx="451">
                  <c:v>-4.0545715289994337E-2</c:v>
                </c:pt>
                <c:pt idx="452">
                  <c:v>-4.0545715289994337E-2</c:v>
                </c:pt>
                <c:pt idx="453">
                  <c:v>-4.0546228590796436E-2</c:v>
                </c:pt>
                <c:pt idx="454">
                  <c:v>-4.0566247322078204E-2</c:v>
                </c:pt>
                <c:pt idx="455">
                  <c:v>-4.0566247322078204E-2</c:v>
                </c:pt>
                <c:pt idx="456">
                  <c:v>-4.0569583777291827E-2</c:v>
                </c:pt>
                <c:pt idx="457">
                  <c:v>-4.0573433533307557E-2</c:v>
                </c:pt>
                <c:pt idx="458">
                  <c:v>-4.0584726150953682E-2</c:v>
                </c:pt>
                <c:pt idx="459">
                  <c:v>-4.0604915982502814E-2</c:v>
                </c:pt>
                <c:pt idx="460">
                  <c:v>-4.0626474616190872E-2</c:v>
                </c:pt>
                <c:pt idx="461">
                  <c:v>-4.0630067721805545E-2</c:v>
                </c:pt>
                <c:pt idx="462">
                  <c:v>-4.0632120925013934E-2</c:v>
                </c:pt>
                <c:pt idx="463">
                  <c:v>-4.0636227331430706E-2</c:v>
                </c:pt>
                <c:pt idx="464">
                  <c:v>-4.0641873640253769E-2</c:v>
                </c:pt>
                <c:pt idx="465">
                  <c:v>-4.0664458875546018E-2</c:v>
                </c:pt>
                <c:pt idx="466">
                  <c:v>-4.0664458875546018E-2</c:v>
                </c:pt>
                <c:pt idx="467">
                  <c:v>-4.0669078582764889E-2</c:v>
                </c:pt>
                <c:pt idx="468">
                  <c:v>-4.0677291395598433E-2</c:v>
                </c:pt>
                <c:pt idx="469">
                  <c:v>-4.0677291395598433E-2</c:v>
                </c:pt>
                <c:pt idx="470">
                  <c:v>-4.0677291395598433E-2</c:v>
                </c:pt>
                <c:pt idx="471">
                  <c:v>-4.0678317997202632E-2</c:v>
                </c:pt>
                <c:pt idx="472">
                  <c:v>-4.0679002398272088E-2</c:v>
                </c:pt>
                <c:pt idx="473">
                  <c:v>-4.0681568902282576E-2</c:v>
                </c:pt>
                <c:pt idx="474">
                  <c:v>-4.0682082203084668E-2</c:v>
                </c:pt>
                <c:pt idx="475">
                  <c:v>-4.0682082203084668E-2</c:v>
                </c:pt>
                <c:pt idx="476">
                  <c:v>-4.0682424403619404E-2</c:v>
                </c:pt>
                <c:pt idx="477">
                  <c:v>-4.0683707655624644E-2</c:v>
                </c:pt>
                <c:pt idx="478">
                  <c:v>-4.0683707655624644E-2</c:v>
                </c:pt>
                <c:pt idx="479">
                  <c:v>-4.0688755113511929E-2</c:v>
                </c:pt>
                <c:pt idx="480">
                  <c:v>-4.0697566777281251E-2</c:v>
                </c:pt>
                <c:pt idx="481">
                  <c:v>-4.0697737877548615E-2</c:v>
                </c:pt>
                <c:pt idx="482">
                  <c:v>-4.0697737877548615E-2</c:v>
                </c:pt>
                <c:pt idx="483">
                  <c:v>-4.0697737877548615E-2</c:v>
                </c:pt>
                <c:pt idx="484">
                  <c:v>-4.0703983037307462E-2</c:v>
                </c:pt>
                <c:pt idx="485">
                  <c:v>-4.0704667438376925E-2</c:v>
                </c:pt>
                <c:pt idx="486">
                  <c:v>-4.0708602744526326E-2</c:v>
                </c:pt>
                <c:pt idx="487">
                  <c:v>-4.0709116045328425E-2</c:v>
                </c:pt>
                <c:pt idx="488">
                  <c:v>-4.0712538050675734E-2</c:v>
                </c:pt>
                <c:pt idx="489">
                  <c:v>-4.0712709150943105E-2</c:v>
                </c:pt>
                <c:pt idx="490">
                  <c:v>-4.0713051351477833E-2</c:v>
                </c:pt>
                <c:pt idx="491">
                  <c:v>-4.0720750863509285E-2</c:v>
                </c:pt>
                <c:pt idx="492">
                  <c:v>-4.0724172868856594E-2</c:v>
                </c:pt>
                <c:pt idx="493">
                  <c:v>-4.0764638082088543E-2</c:v>
                </c:pt>
                <c:pt idx="494">
                  <c:v>-4.0776358450403082E-2</c:v>
                </c:pt>
                <c:pt idx="495">
                  <c:v>-4.0781320358156681E-2</c:v>
                </c:pt>
                <c:pt idx="496">
                  <c:v>-4.0803050092112103E-2</c:v>
                </c:pt>
                <c:pt idx="497">
                  <c:v>-4.0811605105480382E-2</c:v>
                </c:pt>
                <c:pt idx="498">
                  <c:v>-4.083316373916844E-2</c:v>
                </c:pt>
                <c:pt idx="499">
                  <c:v>-4.0844969657616664E-2</c:v>
                </c:pt>
                <c:pt idx="500">
                  <c:v>-4.0863106285957414E-2</c:v>
                </c:pt>
                <c:pt idx="501">
                  <c:v>-4.0863106285957414E-2</c:v>
                </c:pt>
                <c:pt idx="502">
                  <c:v>-4.0863106285957414E-2</c:v>
                </c:pt>
                <c:pt idx="503">
                  <c:v>-4.0864902838764747E-2</c:v>
                </c:pt>
                <c:pt idx="504">
                  <c:v>-4.0864902838764747E-2</c:v>
                </c:pt>
                <c:pt idx="505">
                  <c:v>-4.0864902838764747E-2</c:v>
                </c:pt>
                <c:pt idx="506">
                  <c:v>-4.0900235043975733E-2</c:v>
                </c:pt>
                <c:pt idx="507">
                  <c:v>-4.0911356561354494E-2</c:v>
                </c:pt>
                <c:pt idx="508">
                  <c:v>-4.0913067564028148E-2</c:v>
                </c:pt>
                <c:pt idx="509">
                  <c:v>-4.0940956907608732E-2</c:v>
                </c:pt>
                <c:pt idx="510">
                  <c:v>-4.0963371042633617E-2</c:v>
                </c:pt>
                <c:pt idx="511">
                  <c:v>-4.0963371042633617E-2</c:v>
                </c:pt>
                <c:pt idx="512">
                  <c:v>-4.0964397644237809E-2</c:v>
                </c:pt>
                <c:pt idx="513">
                  <c:v>-4.1055080785941542E-2</c:v>
                </c:pt>
                <c:pt idx="514">
                  <c:v>-4.1089471939682015E-2</c:v>
                </c:pt>
                <c:pt idx="515">
                  <c:v>-4.1093065045296695E-2</c:v>
                </c:pt>
                <c:pt idx="516">
                  <c:v>-4.1094348297301936E-2</c:v>
                </c:pt>
                <c:pt idx="517">
                  <c:v>-4.1154318941013554E-2</c:v>
                </c:pt>
                <c:pt idx="518">
                  <c:v>-4.1154318941013554E-2</c:v>
                </c:pt>
                <c:pt idx="519">
                  <c:v>-4.1178957379514193E-2</c:v>
                </c:pt>
                <c:pt idx="520">
                  <c:v>-4.1188881195021398E-2</c:v>
                </c:pt>
                <c:pt idx="521">
                  <c:v>-4.1196922907587578E-2</c:v>
                </c:pt>
                <c:pt idx="522">
                  <c:v>-4.123524936747746E-2</c:v>
                </c:pt>
                <c:pt idx="523">
                  <c:v>-4.1273062526565242E-2</c:v>
                </c:pt>
                <c:pt idx="524">
                  <c:v>-4.1276313431645187E-2</c:v>
                </c:pt>
                <c:pt idx="525">
                  <c:v>-4.1280933138864058E-2</c:v>
                </c:pt>
                <c:pt idx="526">
                  <c:v>-4.1280933138864058E-2</c:v>
                </c:pt>
                <c:pt idx="527">
                  <c:v>-4.1280933138864058E-2</c:v>
                </c:pt>
                <c:pt idx="528">
                  <c:v>-4.1287092748489213E-2</c:v>
                </c:pt>
                <c:pt idx="529">
                  <c:v>-4.132524810811173E-2</c:v>
                </c:pt>
                <c:pt idx="530">
                  <c:v>-4.1325590308646465E-2</c:v>
                </c:pt>
                <c:pt idx="531">
                  <c:v>-4.1331236617469527E-2</c:v>
                </c:pt>
                <c:pt idx="532">
                  <c:v>-4.13750382859151E-2</c:v>
                </c:pt>
                <c:pt idx="533">
                  <c:v>-4.1375551586717199E-2</c:v>
                </c:pt>
                <c:pt idx="534">
                  <c:v>-4.1376064887519298E-2</c:v>
                </c:pt>
                <c:pt idx="535">
                  <c:v>-4.1378118090727681E-2</c:v>
                </c:pt>
                <c:pt idx="536">
                  <c:v>-4.1414220247141809E-2</c:v>
                </c:pt>
                <c:pt idx="537">
                  <c:v>-4.1417300051954389E-2</c:v>
                </c:pt>
                <c:pt idx="538">
                  <c:v>-4.1418326653558581E-2</c:v>
                </c:pt>
                <c:pt idx="539">
                  <c:v>-4.1422946360777452E-2</c:v>
                </c:pt>
                <c:pt idx="540">
                  <c:v>-4.1428079368798422E-2</c:v>
                </c:pt>
                <c:pt idx="541">
                  <c:v>-4.1428763769867885E-2</c:v>
                </c:pt>
                <c:pt idx="542">
                  <c:v>-4.1432699076017286E-2</c:v>
                </c:pt>
                <c:pt idx="543">
                  <c:v>-4.1454771010507444E-2</c:v>
                </c:pt>
                <c:pt idx="544">
                  <c:v>-4.1462470522538895E-2</c:v>
                </c:pt>
                <c:pt idx="545">
                  <c:v>-4.1465208126816741E-2</c:v>
                </c:pt>
                <c:pt idx="546">
                  <c:v>-4.1469143432966149E-2</c:v>
                </c:pt>
                <c:pt idx="547">
                  <c:v>-4.1511405199005438E-2</c:v>
                </c:pt>
                <c:pt idx="548">
                  <c:v>-4.1516538207026402E-2</c:v>
                </c:pt>
                <c:pt idx="549">
                  <c:v>-4.1526290922266236E-2</c:v>
                </c:pt>
                <c:pt idx="550">
                  <c:v>-4.1526290922266236E-2</c:v>
                </c:pt>
                <c:pt idx="551">
                  <c:v>-4.1550073859430048E-2</c:v>
                </c:pt>
                <c:pt idx="552">
                  <c:v>-4.156085317627408E-2</c:v>
                </c:pt>
                <c:pt idx="553">
                  <c:v>-4.1563248580017198E-2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A6-470A-B26B-B95382241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31920"/>
        <c:axId val="1"/>
      </c:scatterChart>
      <c:valAx>
        <c:axId val="79673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726930173332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445544554455446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319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009942569060052"/>
          <c:y val="0.92097264437689974"/>
          <c:w val="0.320792287102726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95250</xdr:rowOff>
    </xdr:from>
    <xdr:to>
      <xdr:col>18</xdr:col>
      <xdr:colOff>657225</xdr:colOff>
      <xdr:row>18</xdr:row>
      <xdr:rowOff>142875</xdr:rowOff>
    </xdr:to>
    <xdr:graphicFrame macro="">
      <xdr:nvGraphicFramePr>
        <xdr:cNvPr id="1040" name="Chart 4">
          <a:extLst>
            <a:ext uri="{FF2B5EF4-FFF2-40B4-BE49-F238E27FC236}">
              <a16:creationId xmlns:a16="http://schemas.microsoft.com/office/drawing/2014/main" id="{B24699CC-98A8-B540-ADE1-F8A7ECCF0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38099</xdr:rowOff>
    </xdr:from>
    <xdr:to>
      <xdr:col>13</xdr:col>
      <xdr:colOff>171450</xdr:colOff>
      <xdr:row>22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A8C86-1A50-CFD7-9948-EA94E6E2F2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28575</xdr:rowOff>
    </xdr:from>
    <xdr:to>
      <xdr:col>13</xdr:col>
      <xdr:colOff>180975</xdr:colOff>
      <xdr:row>41</xdr:row>
      <xdr:rowOff>152400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90A1274E-32B9-DC6D-08CB-ABC40D7BF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795" TargetMode="External"/><Relationship Id="rId18" Type="http://schemas.openxmlformats.org/officeDocument/2006/relationships/hyperlink" Target="http://www.konkoly.hu/cgi-bin/IBVS?795" TargetMode="External"/><Relationship Id="rId26" Type="http://schemas.openxmlformats.org/officeDocument/2006/relationships/hyperlink" Target="http://www.bav-astro.de/sfs/BAVM_link.php?BAVMnr=31" TargetMode="External"/><Relationship Id="rId39" Type="http://schemas.openxmlformats.org/officeDocument/2006/relationships/hyperlink" Target="http://www.konkoly.hu/cgi-bin/IBVS?4840" TargetMode="External"/><Relationship Id="rId21" Type="http://schemas.openxmlformats.org/officeDocument/2006/relationships/hyperlink" Target="http://www.konkoly.hu/cgi-bin/IBVS?456" TargetMode="External"/><Relationship Id="rId34" Type="http://schemas.openxmlformats.org/officeDocument/2006/relationships/hyperlink" Target="http://www.konkoly.hu/cgi-bin/IBVS?4840" TargetMode="External"/><Relationship Id="rId42" Type="http://schemas.openxmlformats.org/officeDocument/2006/relationships/hyperlink" Target="http://www.bav-astro.de/sfs/BAVM_link.php?BAVMnr=143" TargetMode="External"/><Relationship Id="rId47" Type="http://schemas.openxmlformats.org/officeDocument/2006/relationships/hyperlink" Target="http://www.bav-astro.de/sfs/BAVM_link.php?BAVMnr=157" TargetMode="External"/><Relationship Id="rId50" Type="http://schemas.openxmlformats.org/officeDocument/2006/relationships/hyperlink" Target="http://www.bav-astro.de/sfs/BAVM_link.php?BAVMnr=174" TargetMode="External"/><Relationship Id="rId55" Type="http://schemas.openxmlformats.org/officeDocument/2006/relationships/hyperlink" Target="http://var.astro.cz/oejv/issues/oejv0074.pdf" TargetMode="External"/><Relationship Id="rId63" Type="http://schemas.openxmlformats.org/officeDocument/2006/relationships/hyperlink" Target="http://var.astro.cz/oejv/issues/oejv0003.pdf" TargetMode="External"/><Relationship Id="rId68" Type="http://schemas.openxmlformats.org/officeDocument/2006/relationships/hyperlink" Target="http://var.astro.cz/oejv/issues/oejv0094.pdf" TargetMode="External"/><Relationship Id="rId76" Type="http://schemas.openxmlformats.org/officeDocument/2006/relationships/hyperlink" Target="http://www.bav-astro.de/sfs/BAVM_link.php?BAVMnr=232" TargetMode="External"/><Relationship Id="rId7" Type="http://schemas.openxmlformats.org/officeDocument/2006/relationships/hyperlink" Target="http://www.konkoly.hu/cgi-bin/IBVS?1255" TargetMode="External"/><Relationship Id="rId71" Type="http://schemas.openxmlformats.org/officeDocument/2006/relationships/hyperlink" Target="http://var.astro.cz/oejv/issues/oejv0094.pdf" TargetMode="External"/><Relationship Id="rId2" Type="http://schemas.openxmlformats.org/officeDocument/2006/relationships/hyperlink" Target="http://www.bav-astro.de/sfs/BAVM_link.php?BAVMnr=15" TargetMode="External"/><Relationship Id="rId16" Type="http://schemas.openxmlformats.org/officeDocument/2006/relationships/hyperlink" Target="http://www.konkoly.hu/cgi-bin/IBVS?456" TargetMode="External"/><Relationship Id="rId29" Type="http://schemas.openxmlformats.org/officeDocument/2006/relationships/hyperlink" Target="http://www.bav-astro.de/sfs/BAVM_link.php?BAVMnr=39" TargetMode="External"/><Relationship Id="rId11" Type="http://schemas.openxmlformats.org/officeDocument/2006/relationships/hyperlink" Target="http://www.konkoly.hu/cgi-bin/IBVS?795" TargetMode="External"/><Relationship Id="rId24" Type="http://schemas.openxmlformats.org/officeDocument/2006/relationships/hyperlink" Target="http://www.bav-astro.de/sfs/BAVM_link.php?BAVMnr=26" TargetMode="External"/><Relationship Id="rId32" Type="http://schemas.openxmlformats.org/officeDocument/2006/relationships/hyperlink" Target="http://www.bav-astro.de/sfs/BAVM_link.php?BAVMnr=52" TargetMode="External"/><Relationship Id="rId37" Type="http://schemas.openxmlformats.org/officeDocument/2006/relationships/hyperlink" Target="http://www.bav-astro.de/sfs/BAVM_link.php?BAVMnr=131" TargetMode="External"/><Relationship Id="rId40" Type="http://schemas.openxmlformats.org/officeDocument/2006/relationships/hyperlink" Target="http://www.bav-astro.de/sfs/BAVM_link.php?BAVMnr=131" TargetMode="External"/><Relationship Id="rId45" Type="http://schemas.openxmlformats.org/officeDocument/2006/relationships/hyperlink" Target="http://var.astro.cz/oejv/issues/oejv0074.pdf" TargetMode="External"/><Relationship Id="rId53" Type="http://schemas.openxmlformats.org/officeDocument/2006/relationships/hyperlink" Target="http://www.bav-astro.de/sfs/BAVM_link.php?BAVMnr=173" TargetMode="External"/><Relationship Id="rId58" Type="http://schemas.openxmlformats.org/officeDocument/2006/relationships/hyperlink" Target="http://www.konkoly.hu/cgi-bin/IBVS?5694" TargetMode="External"/><Relationship Id="rId66" Type="http://schemas.openxmlformats.org/officeDocument/2006/relationships/hyperlink" Target="http://www.bav-astro.de/sfs/BAVM_link.php?BAVMnr=203" TargetMode="External"/><Relationship Id="rId74" Type="http://schemas.openxmlformats.org/officeDocument/2006/relationships/hyperlink" Target="http://www.bav-astro.de/sfs/BAVM_link.php?BAVMnr=215" TargetMode="External"/><Relationship Id="rId5" Type="http://schemas.openxmlformats.org/officeDocument/2006/relationships/hyperlink" Target="http://www.bav-astro.de/sfs/BAVM_link.php?BAVMnr=18" TargetMode="External"/><Relationship Id="rId15" Type="http://schemas.openxmlformats.org/officeDocument/2006/relationships/hyperlink" Target="http://www.konkoly.hu/cgi-bin/IBVS?328" TargetMode="External"/><Relationship Id="rId23" Type="http://schemas.openxmlformats.org/officeDocument/2006/relationships/hyperlink" Target="http://www.konkoly.hu/cgi-bin/IBVS?786" TargetMode="External"/><Relationship Id="rId28" Type="http://schemas.openxmlformats.org/officeDocument/2006/relationships/hyperlink" Target="http://www.konkoly.hu/cgi-bin/IBVS?2793" TargetMode="External"/><Relationship Id="rId36" Type="http://schemas.openxmlformats.org/officeDocument/2006/relationships/hyperlink" Target="http://www.bav-astro.de/sfs/BAVM_link.php?BAVMnr=131" TargetMode="External"/><Relationship Id="rId49" Type="http://schemas.openxmlformats.org/officeDocument/2006/relationships/hyperlink" Target="http://var.astro.cz/oejv/issues/oejv0003.pdf" TargetMode="External"/><Relationship Id="rId57" Type="http://schemas.openxmlformats.org/officeDocument/2006/relationships/hyperlink" Target="http://vsolj.cetus-net.org/no44.pdf" TargetMode="External"/><Relationship Id="rId61" Type="http://schemas.openxmlformats.org/officeDocument/2006/relationships/hyperlink" Target="http://vsolj.cetus-net.org/no44.pdf" TargetMode="External"/><Relationship Id="rId10" Type="http://schemas.openxmlformats.org/officeDocument/2006/relationships/hyperlink" Target="http://www.konkoly.hu/cgi-bin/IBVS?795" TargetMode="External"/><Relationship Id="rId19" Type="http://schemas.openxmlformats.org/officeDocument/2006/relationships/hyperlink" Target="http://www.konkoly.hu/cgi-bin/IBVS?795" TargetMode="External"/><Relationship Id="rId31" Type="http://schemas.openxmlformats.org/officeDocument/2006/relationships/hyperlink" Target="http://www.bav-astro.de/sfs/BAVM_link.php?BAVMnr=52" TargetMode="External"/><Relationship Id="rId44" Type="http://schemas.openxmlformats.org/officeDocument/2006/relationships/hyperlink" Target="http://www.bav-astro.de/sfs/BAVM_link.php?BAVMnr=154" TargetMode="External"/><Relationship Id="rId52" Type="http://schemas.openxmlformats.org/officeDocument/2006/relationships/hyperlink" Target="http://www.bav-astro.de/sfs/BAVM_link.php?BAVMnr=202" TargetMode="External"/><Relationship Id="rId60" Type="http://schemas.openxmlformats.org/officeDocument/2006/relationships/hyperlink" Target="http://www.konkoly.hu/cgi-bin/IBVS?5636" TargetMode="External"/><Relationship Id="rId65" Type="http://schemas.openxmlformats.org/officeDocument/2006/relationships/hyperlink" Target="http://www.bav-astro.de/sfs/BAVM_link.php?BAVMnr=186" TargetMode="External"/><Relationship Id="rId73" Type="http://schemas.openxmlformats.org/officeDocument/2006/relationships/hyperlink" Target="http://www.konkoly.hu/cgi-bin/IBVS?5924" TargetMode="External"/><Relationship Id="rId78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www.konkoly.hu/cgi-bin/IBVS?1255" TargetMode="External"/><Relationship Id="rId9" Type="http://schemas.openxmlformats.org/officeDocument/2006/relationships/hyperlink" Target="http://www.konkoly.hu/cgi-bin/IBVS?795" TargetMode="External"/><Relationship Id="rId14" Type="http://schemas.openxmlformats.org/officeDocument/2006/relationships/hyperlink" Target="http://www.konkoly.hu/cgi-bin/IBVS?795" TargetMode="External"/><Relationship Id="rId22" Type="http://schemas.openxmlformats.org/officeDocument/2006/relationships/hyperlink" Target="http://www.bav-astro.de/sfs/BAVM_link.php?BAVMnr=26" TargetMode="External"/><Relationship Id="rId27" Type="http://schemas.openxmlformats.org/officeDocument/2006/relationships/hyperlink" Target="http://www.bav-astro.de/sfs/BAVM_link.php?BAVMnr=31" TargetMode="External"/><Relationship Id="rId30" Type="http://schemas.openxmlformats.org/officeDocument/2006/relationships/hyperlink" Target="http://www.bav-astro.de/sfs/BAVM_link.php?BAVMnr=52" TargetMode="External"/><Relationship Id="rId35" Type="http://schemas.openxmlformats.org/officeDocument/2006/relationships/hyperlink" Target="http://www.bav-astro.de/sfs/BAVM_link.php?BAVMnr=131" TargetMode="External"/><Relationship Id="rId43" Type="http://schemas.openxmlformats.org/officeDocument/2006/relationships/hyperlink" Target="http://vsolj.cetus-net.org/no39.pdf" TargetMode="External"/><Relationship Id="rId48" Type="http://schemas.openxmlformats.org/officeDocument/2006/relationships/hyperlink" Target="http://www.bav-astro.de/sfs/BAVM_link.php?BAVMnr=172" TargetMode="External"/><Relationship Id="rId56" Type="http://schemas.openxmlformats.org/officeDocument/2006/relationships/hyperlink" Target="http://var.astro.cz/oejv/issues/oejv0074.pdf" TargetMode="External"/><Relationship Id="rId64" Type="http://schemas.openxmlformats.org/officeDocument/2006/relationships/hyperlink" Target="http://vsolj.cetus-net.org/no45.pdf" TargetMode="External"/><Relationship Id="rId69" Type="http://schemas.openxmlformats.org/officeDocument/2006/relationships/hyperlink" Target="http://var.astro.cz/oejv/issues/oejv0094.pdf" TargetMode="External"/><Relationship Id="rId77" Type="http://schemas.openxmlformats.org/officeDocument/2006/relationships/hyperlink" Target="http://www.bav-astro.de/sfs/BAVM_link.php?BAVMnr=234" TargetMode="External"/><Relationship Id="rId8" Type="http://schemas.openxmlformats.org/officeDocument/2006/relationships/hyperlink" Target="http://www.konkoly.hu/cgi-bin/IBVS?795" TargetMode="External"/><Relationship Id="rId51" Type="http://schemas.openxmlformats.org/officeDocument/2006/relationships/hyperlink" Target="http://www.bav-astro.de/sfs/BAVM_link.php?BAVMnr=174" TargetMode="External"/><Relationship Id="rId72" Type="http://schemas.openxmlformats.org/officeDocument/2006/relationships/hyperlink" Target="http://var.astro.cz/oejv/issues/oejv0094.pdf" TargetMode="External"/><Relationship Id="rId3" Type="http://schemas.openxmlformats.org/officeDocument/2006/relationships/hyperlink" Target="http://www.bav-astro.de/sfs/BAVM_link.php?BAVMnr=15" TargetMode="External"/><Relationship Id="rId12" Type="http://schemas.openxmlformats.org/officeDocument/2006/relationships/hyperlink" Target="http://www.konkoly.hu/cgi-bin/IBVS?328" TargetMode="External"/><Relationship Id="rId17" Type="http://schemas.openxmlformats.org/officeDocument/2006/relationships/hyperlink" Target="http://www.konkoly.hu/cgi-bin/IBVS?456" TargetMode="External"/><Relationship Id="rId25" Type="http://schemas.openxmlformats.org/officeDocument/2006/relationships/hyperlink" Target="http://www.konkoly.hu/cgi-bin/IBVS?1119" TargetMode="External"/><Relationship Id="rId33" Type="http://schemas.openxmlformats.org/officeDocument/2006/relationships/hyperlink" Target="http://www.bav-astro.de/sfs/BAVM_link.php?BAVMnr=60" TargetMode="External"/><Relationship Id="rId38" Type="http://schemas.openxmlformats.org/officeDocument/2006/relationships/hyperlink" Target="http://www.bav-astro.de/sfs/BAVM_link.php?BAVMnr=131" TargetMode="External"/><Relationship Id="rId46" Type="http://schemas.openxmlformats.org/officeDocument/2006/relationships/hyperlink" Target="http://www.bav-astro.de/sfs/BAVM_link.php?BAVMnr=158" TargetMode="External"/><Relationship Id="rId59" Type="http://schemas.openxmlformats.org/officeDocument/2006/relationships/hyperlink" Target="http://www.konkoly.hu/cgi-bin/IBVS?5694" TargetMode="External"/><Relationship Id="rId67" Type="http://schemas.openxmlformats.org/officeDocument/2006/relationships/hyperlink" Target="http://var.astro.cz/oejv/issues/oejv0094.pdf" TargetMode="External"/><Relationship Id="rId20" Type="http://schemas.openxmlformats.org/officeDocument/2006/relationships/hyperlink" Target="http://www.bav-astro.de/sfs/BAVM_link.php?BAVMnr=26" TargetMode="External"/><Relationship Id="rId41" Type="http://schemas.openxmlformats.org/officeDocument/2006/relationships/hyperlink" Target="http://www.bav-astro.de/sfs/BAVM_link.php?BAVMnr=132" TargetMode="External"/><Relationship Id="rId54" Type="http://schemas.openxmlformats.org/officeDocument/2006/relationships/hyperlink" Target="http://www.bav-astro.de/sfs/BAVM_link.php?BAVMnr=173" TargetMode="External"/><Relationship Id="rId62" Type="http://schemas.openxmlformats.org/officeDocument/2006/relationships/hyperlink" Target="http://www.konkoly.hu/cgi-bin/IBVS?5636" TargetMode="External"/><Relationship Id="rId70" Type="http://schemas.openxmlformats.org/officeDocument/2006/relationships/hyperlink" Target="http://var.astro.cz/oejv/issues/oejv0094.pdf" TargetMode="External"/><Relationship Id="rId75" Type="http://schemas.openxmlformats.org/officeDocument/2006/relationships/hyperlink" Target="http://www.bav-astro.de/sfs/BAVM_link.php?BAVMnr=215" TargetMode="External"/><Relationship Id="rId1" Type="http://schemas.openxmlformats.org/officeDocument/2006/relationships/hyperlink" Target="http://www.bav-astro.de/sfs/BAVM_link.php?BAVMnr=13" TargetMode="External"/><Relationship Id="rId6" Type="http://schemas.openxmlformats.org/officeDocument/2006/relationships/hyperlink" Target="http://www.bav-astro.de/sfs/BAVM_link.php?BAVMnr=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5"/>
  <sheetViews>
    <sheetView tabSelected="1" workbookViewId="0">
      <pane xSplit="14" ySplit="21" topLeftCell="O561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7.42578125" customWidth="1"/>
    <col min="2" max="2" width="5.140625" customWidth="1"/>
    <col min="3" max="3" width="13.85546875" customWidth="1"/>
    <col min="4" max="4" width="9.42578125" customWidth="1"/>
    <col min="5" max="5" width="9.140625" customWidth="1"/>
    <col min="6" max="6" width="17.5703125" customWidth="1"/>
    <col min="7" max="7" width="9" customWidth="1"/>
    <col min="8" max="14" width="8.5703125" customWidth="1"/>
    <col min="15" max="15" width="10.140625" customWidth="1"/>
    <col min="16" max="16" width="7.7109375" customWidth="1"/>
    <col min="17" max="17" width="9.85546875" customWidth="1"/>
  </cols>
  <sheetData>
    <row r="1" spans="1:6" ht="20.25" x14ac:dyDescent="0.3">
      <c r="A1" s="1" t="s">
        <v>29</v>
      </c>
      <c r="B1" s="10"/>
      <c r="D1" s="9"/>
    </row>
    <row r="2" spans="1:6" x14ac:dyDescent="0.2">
      <c r="A2" t="s">
        <v>20</v>
      </c>
      <c r="B2" t="s">
        <v>30</v>
      </c>
      <c r="C2" s="9"/>
      <c r="D2" s="13" t="s">
        <v>28</v>
      </c>
    </row>
    <row r="3" spans="1:6" ht="13.5" thickBot="1" x14ac:dyDescent="0.25">
      <c r="B3" s="10"/>
      <c r="C3" s="11"/>
      <c r="D3" s="11"/>
    </row>
    <row r="4" spans="1:6" ht="14.25" thickTop="1" thickBot="1" x14ac:dyDescent="0.25">
      <c r="A4" s="6" t="s">
        <v>3</v>
      </c>
      <c r="B4" s="12"/>
      <c r="C4" s="3">
        <v>41539.465400000001</v>
      </c>
      <c r="D4" s="14">
        <v>1.3325641500000001</v>
      </c>
    </row>
    <row r="5" spans="1:6" ht="13.5" thickTop="1" x14ac:dyDescent="0.2">
      <c r="A5" s="28" t="s">
        <v>144</v>
      </c>
      <c r="B5" s="29"/>
      <c r="C5" s="30">
        <v>-9.5</v>
      </c>
      <c r="D5" s="29" t="s">
        <v>145</v>
      </c>
    </row>
    <row r="6" spans="1:6" x14ac:dyDescent="0.2">
      <c r="A6" s="6" t="s">
        <v>4</v>
      </c>
    </row>
    <row r="7" spans="1:6" x14ac:dyDescent="0.2">
      <c r="A7" t="s">
        <v>5</v>
      </c>
      <c r="C7">
        <v>41539.465400000001</v>
      </c>
    </row>
    <row r="8" spans="1:6" x14ac:dyDescent="0.2">
      <c r="A8" t="s">
        <v>6</v>
      </c>
      <c r="C8">
        <v>1.3325641500000001</v>
      </c>
    </row>
    <row r="9" spans="1:6" x14ac:dyDescent="0.2">
      <c r="A9" s="31" t="s">
        <v>146</v>
      </c>
      <c r="B9" s="31"/>
      <c r="C9" s="32">
        <v>21</v>
      </c>
      <c r="D9" s="32">
        <v>21</v>
      </c>
    </row>
    <row r="10" spans="1:6" ht="13.5" thickBot="1" x14ac:dyDescent="0.25">
      <c r="C10" s="5" t="s">
        <v>22</v>
      </c>
      <c r="D10" s="5" t="s">
        <v>23</v>
      </c>
    </row>
    <row r="11" spans="1:6" x14ac:dyDescent="0.2">
      <c r="A11" t="s">
        <v>17</v>
      </c>
      <c r="C11" s="37">
        <f ca="1">INTERCEPT(INDIRECT(C14):R$909,INDIRECT(C13):$F$909)</f>
        <v>-1.2981857172424829E-3</v>
      </c>
      <c r="D11" s="37">
        <f ca="1">INTERCEPT(INDIRECT(D14):S$909,INDIRECT(D13):$F$909)</f>
        <v>-3.9173491145722716E-2</v>
      </c>
      <c r="E11" s="31" t="s">
        <v>149</v>
      </c>
      <c r="F11">
        <v>1</v>
      </c>
    </row>
    <row r="12" spans="1:6" x14ac:dyDescent="0.2">
      <c r="A12" t="s">
        <v>18</v>
      </c>
      <c r="C12" s="37">
        <f ca="1">SLOPE(INDIRECT(C14):R$909,INDIRECT(C13):$F$909)</f>
        <v>-1.3973570604894336E-7</v>
      </c>
      <c r="D12" s="37">
        <f ca="1">SLOPE(INDIRECT(D14):S$909,INDIRECT(D13):$F$909)</f>
        <v>-1.7110026736553866E-7</v>
      </c>
      <c r="E12" s="31" t="s">
        <v>150</v>
      </c>
      <c r="F12" s="33">
        <f ca="1">NOW()+15018.5+$C$5/24</f>
        <v>60309.775596296291</v>
      </c>
    </row>
    <row r="13" spans="1:6" x14ac:dyDescent="0.2">
      <c r="A13" s="31" t="s">
        <v>147</v>
      </c>
      <c r="B13" s="31"/>
      <c r="C13" s="32" t="str">
        <f>"F"&amp;C9</f>
        <v>F21</v>
      </c>
      <c r="D13" s="32" t="str">
        <f>"F"&amp;D9</f>
        <v>F21</v>
      </c>
      <c r="E13" s="31" t="s">
        <v>151</v>
      </c>
      <c r="F13" s="33">
        <f ca="1">ROUND(2*(F12-$C$7)/$C$8,0)/2+F11</f>
        <v>14087</v>
      </c>
    </row>
    <row r="14" spans="1:6" x14ac:dyDescent="0.2">
      <c r="A14" s="31" t="s">
        <v>148</v>
      </c>
      <c r="B14" s="31"/>
      <c r="C14" s="32" t="str">
        <f>"R"&amp;C9</f>
        <v>R21</v>
      </c>
      <c r="D14" s="32" t="str">
        <f>"S"&amp;D9</f>
        <v>S21</v>
      </c>
      <c r="E14" s="31" t="s">
        <v>152</v>
      </c>
      <c r="F14" s="34">
        <f ca="1">ROUND(2*(F12-$C$15)/$C$16,0)/2+F11</f>
        <v>120</v>
      </c>
    </row>
    <row r="15" spans="1:6" x14ac:dyDescent="0.2">
      <c r="A15" s="2" t="s">
        <v>19</v>
      </c>
      <c r="C15" s="38">
        <f ca="1">($C7+C11)+($C8+C12)*INT(MAX($F21:$F3507))</f>
        <v>60151.385633175683</v>
      </c>
      <c r="D15" s="38">
        <f ca="1">($C7+D11)+($C8+D12)*INT(MAX($F21:$F3507))</f>
        <v>60151.347319801425</v>
      </c>
      <c r="E15" s="31" t="s">
        <v>153</v>
      </c>
      <c r="F15" s="35">
        <f ca="1">+$C$15+$C$16*F14-15018.5-$C$5/24</f>
        <v>45293.189147740733</v>
      </c>
    </row>
    <row r="16" spans="1:6" x14ac:dyDescent="0.2">
      <c r="A16" s="6" t="s">
        <v>7</v>
      </c>
      <c r="C16" s="39">
        <f ca="1">+$C8+C12</f>
        <v>1.3325640102642939</v>
      </c>
      <c r="D16" s="37">
        <f ca="1">+$C8+D12</f>
        <v>1.3325639788997328</v>
      </c>
      <c r="E16" s="36"/>
      <c r="F16" s="36" t="s">
        <v>154</v>
      </c>
    </row>
    <row r="17" spans="1:21" ht="13.5" thickBot="1" x14ac:dyDescent="0.25">
      <c r="A17" t="s">
        <v>1525</v>
      </c>
      <c r="C17">
        <f>COUNT(C21:C1217)</f>
        <v>554</v>
      </c>
    </row>
    <row r="18" spans="1:21" ht="14.25" thickTop="1" thickBot="1" x14ac:dyDescent="0.25">
      <c r="A18" s="6" t="s">
        <v>24</v>
      </c>
      <c r="C18" s="3">
        <f ca="1">+C15</f>
        <v>60151.385633175683</v>
      </c>
      <c r="D18" s="4">
        <f ca="1">+C16</f>
        <v>1.3325640102642939</v>
      </c>
      <c r="E18" s="40">
        <f>R19</f>
        <v>535</v>
      </c>
    </row>
    <row r="19" spans="1:21" ht="14.25" thickTop="1" thickBot="1" x14ac:dyDescent="0.25">
      <c r="A19" s="6" t="s">
        <v>25</v>
      </c>
      <c r="C19" s="3">
        <f ca="1">+D15</f>
        <v>60151.347319801425</v>
      </c>
      <c r="D19" s="4">
        <f ca="1">+D16</f>
        <v>1.3325639788997328</v>
      </c>
      <c r="E19" s="40">
        <f>S19</f>
        <v>19</v>
      </c>
      <c r="R19">
        <f>COUNT(R21:R644)</f>
        <v>535</v>
      </c>
      <c r="S19">
        <f>COUNT(S21:S644)</f>
        <v>19</v>
      </c>
    </row>
    <row r="20" spans="1:21" ht="14.25" thickTop="1" thickBot="1" x14ac:dyDescent="0.25">
      <c r="A20" s="5" t="s">
        <v>8</v>
      </c>
      <c r="B20" s="5" t="s">
        <v>9</v>
      </c>
      <c r="C20" s="5" t="s">
        <v>10</v>
      </c>
      <c r="D20" s="5" t="s">
        <v>15</v>
      </c>
      <c r="E20" s="5" t="s">
        <v>11</v>
      </c>
      <c r="F20" s="5" t="s">
        <v>12</v>
      </c>
      <c r="G20" s="5" t="s">
        <v>13</v>
      </c>
      <c r="H20" s="8" t="s">
        <v>165</v>
      </c>
      <c r="I20" s="8" t="s">
        <v>131</v>
      </c>
      <c r="J20" s="8" t="s">
        <v>162</v>
      </c>
      <c r="K20" s="8" t="s">
        <v>130</v>
      </c>
      <c r="L20" s="8" t="s">
        <v>1509</v>
      </c>
      <c r="M20" s="8" t="s">
        <v>1510</v>
      </c>
      <c r="N20" s="8" t="s">
        <v>1511</v>
      </c>
      <c r="O20" s="8" t="s">
        <v>26</v>
      </c>
      <c r="P20" s="7" t="s">
        <v>27</v>
      </c>
      <c r="Q20" s="5" t="s">
        <v>16</v>
      </c>
      <c r="R20" s="7" t="s">
        <v>22</v>
      </c>
      <c r="S20" s="7" t="s">
        <v>23</v>
      </c>
      <c r="U20" s="64" t="s">
        <v>1512</v>
      </c>
    </row>
    <row r="21" spans="1:21" x14ac:dyDescent="0.2">
      <c r="A21" s="62" t="s">
        <v>175</v>
      </c>
      <c r="B21" s="63" t="s">
        <v>21</v>
      </c>
      <c r="C21" s="62">
        <v>23267.358</v>
      </c>
      <c r="D21" s="62" t="s">
        <v>131</v>
      </c>
      <c r="E21" s="20">
        <f t="shared" ref="E21:E84" si="0">+(C21-C$7)/C$8</f>
        <v>-13711.990826107696</v>
      </c>
      <c r="F21" s="20">
        <f t="shared" ref="F21:F84" si="1">ROUND(2*E21,0)/2</f>
        <v>-13712</v>
      </c>
      <c r="G21" s="20">
        <f t="shared" ref="G21:G84" si="2">+C21-(C$7+F21*C$8)</f>
        <v>1.2224800000694813E-2</v>
      </c>
      <c r="I21" s="20">
        <f t="shared" ref="I21:I52" si="3">+G21</f>
        <v>1.2224800000694813E-2</v>
      </c>
      <c r="K21" s="20"/>
      <c r="L21" s="20"/>
      <c r="M21" s="20"/>
      <c r="O21" s="20">
        <f t="shared" ref="O21:O84" ca="1" si="4">+C$11+C$12*$F21</f>
        <v>6.178702841006284E-4</v>
      </c>
      <c r="P21" s="20">
        <f t="shared" ref="P21:P84" ca="1" si="5">+D$11+D$12*$F21</f>
        <v>-3.682736427960645E-2</v>
      </c>
      <c r="Q21" s="21">
        <f t="shared" ref="Q21:Q84" si="6">+C21-15018.5</f>
        <v>8248.8580000000002</v>
      </c>
      <c r="R21" s="20">
        <f t="shared" ref="R21:R52" si="7">G21</f>
        <v>1.2224800000694813E-2</v>
      </c>
    </row>
    <row r="22" spans="1:21" x14ac:dyDescent="0.2">
      <c r="A22" s="62" t="s">
        <v>175</v>
      </c>
      <c r="B22" s="63" t="s">
        <v>21</v>
      </c>
      <c r="C22" s="62">
        <v>23279.350999999999</v>
      </c>
      <c r="D22" s="62" t="s">
        <v>131</v>
      </c>
      <c r="E22" s="20">
        <f t="shared" si="0"/>
        <v>-13702.990884153684</v>
      </c>
      <c r="F22" s="20">
        <f t="shared" si="1"/>
        <v>-13703</v>
      </c>
      <c r="G22" s="20">
        <f t="shared" si="2"/>
        <v>1.2147449997428339E-2</v>
      </c>
      <c r="I22" s="20">
        <f t="shared" si="3"/>
        <v>1.2147449997428339E-2</v>
      </c>
      <c r="K22" s="20"/>
      <c r="L22" s="20"/>
      <c r="M22" s="20"/>
      <c r="O22" s="20">
        <f t="shared" ca="1" si="4"/>
        <v>6.166126627461879E-4</v>
      </c>
      <c r="P22" s="20">
        <f t="shared" ca="1" si="5"/>
        <v>-3.6828904182012741E-2</v>
      </c>
      <c r="Q22" s="21">
        <f t="shared" si="6"/>
        <v>8260.8509999999987</v>
      </c>
      <c r="R22" s="20">
        <f t="shared" si="7"/>
        <v>1.2147449997428339E-2</v>
      </c>
    </row>
    <row r="23" spans="1:21" x14ac:dyDescent="0.2">
      <c r="A23" s="62" t="s">
        <v>175</v>
      </c>
      <c r="B23" s="63" t="s">
        <v>21</v>
      </c>
      <c r="C23" s="62">
        <v>23287.337</v>
      </c>
      <c r="D23" s="62" t="s">
        <v>131</v>
      </c>
      <c r="E23" s="20">
        <f t="shared" si="0"/>
        <v>-13696.99792689155</v>
      </c>
      <c r="F23" s="20">
        <f t="shared" si="1"/>
        <v>-13697</v>
      </c>
      <c r="G23" s="20">
        <f t="shared" si="2"/>
        <v>2.7625500006251968E-3</v>
      </c>
      <c r="I23" s="20">
        <f t="shared" si="3"/>
        <v>2.7625500006251968E-3</v>
      </c>
      <c r="K23" s="20"/>
      <c r="L23" s="20"/>
      <c r="M23" s="20"/>
      <c r="O23" s="20">
        <f t="shared" ca="1" si="4"/>
        <v>6.1577424850989423E-4</v>
      </c>
      <c r="P23" s="20">
        <f t="shared" ca="1" si="5"/>
        <v>-3.6829930783616932E-2</v>
      </c>
      <c r="Q23" s="21">
        <f t="shared" si="6"/>
        <v>8268.8369999999995</v>
      </c>
      <c r="R23" s="20">
        <f t="shared" si="7"/>
        <v>2.7625500006251968E-3</v>
      </c>
    </row>
    <row r="24" spans="1:21" x14ac:dyDescent="0.2">
      <c r="A24" s="62" t="s">
        <v>175</v>
      </c>
      <c r="B24" s="63" t="s">
        <v>21</v>
      </c>
      <c r="C24" s="62">
        <v>23315.330999999998</v>
      </c>
      <c r="D24" s="62" t="s">
        <v>131</v>
      </c>
      <c r="E24" s="20">
        <f t="shared" si="0"/>
        <v>-13675.990307858727</v>
      </c>
      <c r="F24" s="20">
        <f t="shared" si="1"/>
        <v>-13676</v>
      </c>
      <c r="G24" s="20">
        <f t="shared" si="2"/>
        <v>1.291539999874658E-2</v>
      </c>
      <c r="I24" s="20">
        <f t="shared" si="3"/>
        <v>1.291539999874658E-2</v>
      </c>
      <c r="K24" s="20"/>
      <c r="L24" s="20"/>
      <c r="M24" s="20"/>
      <c r="O24" s="20">
        <f t="shared" ca="1" si="4"/>
        <v>6.1283979868286638E-4</v>
      </c>
      <c r="P24" s="20">
        <f t="shared" ca="1" si="5"/>
        <v>-3.6833523889231612E-2</v>
      </c>
      <c r="Q24" s="21">
        <f t="shared" si="6"/>
        <v>8296.8309999999983</v>
      </c>
      <c r="R24" s="20">
        <f t="shared" si="7"/>
        <v>1.291539999874658E-2</v>
      </c>
    </row>
    <row r="25" spans="1:21" x14ac:dyDescent="0.2">
      <c r="A25" s="62" t="s">
        <v>175</v>
      </c>
      <c r="B25" s="63" t="s">
        <v>21</v>
      </c>
      <c r="C25" s="62">
        <v>23375.294000000002</v>
      </c>
      <c r="D25" s="62" t="s">
        <v>131</v>
      </c>
      <c r="E25" s="20">
        <f t="shared" si="0"/>
        <v>-13630.992098954484</v>
      </c>
      <c r="F25" s="20">
        <f t="shared" si="1"/>
        <v>-13631</v>
      </c>
      <c r="G25" s="20">
        <f t="shared" si="2"/>
        <v>1.0528650000196649E-2</v>
      </c>
      <c r="I25" s="20">
        <f t="shared" si="3"/>
        <v>1.0528650000196649E-2</v>
      </c>
      <c r="K25" s="20"/>
      <c r="L25" s="20"/>
      <c r="M25" s="20"/>
      <c r="O25" s="20">
        <f t="shared" ca="1" si="4"/>
        <v>6.0655169191066406E-4</v>
      </c>
      <c r="P25" s="20">
        <f t="shared" ca="1" si="5"/>
        <v>-3.6841223401263057E-2</v>
      </c>
      <c r="Q25" s="21">
        <f t="shared" si="6"/>
        <v>8356.7940000000017</v>
      </c>
      <c r="R25" s="20">
        <f t="shared" si="7"/>
        <v>1.0528650000196649E-2</v>
      </c>
    </row>
    <row r="26" spans="1:21" x14ac:dyDescent="0.2">
      <c r="A26" s="62" t="s">
        <v>175</v>
      </c>
      <c r="B26" s="63" t="s">
        <v>21</v>
      </c>
      <c r="C26" s="62">
        <v>23504.548999999999</v>
      </c>
      <c r="D26" s="62" t="s">
        <v>131</v>
      </c>
      <c r="E26" s="20">
        <f t="shared" si="0"/>
        <v>-13533.994892478535</v>
      </c>
      <c r="F26" s="20">
        <f t="shared" si="1"/>
        <v>-13534</v>
      </c>
      <c r="G26" s="20">
        <f t="shared" si="2"/>
        <v>6.8060999983572401E-3</v>
      </c>
      <c r="I26" s="20">
        <f t="shared" si="3"/>
        <v>6.8060999983572401E-3</v>
      </c>
      <c r="K26" s="20"/>
      <c r="L26" s="20"/>
      <c r="M26" s="20"/>
      <c r="O26" s="20">
        <f t="shared" ca="1" si="4"/>
        <v>5.9299732842391637E-4</v>
      </c>
      <c r="P26" s="20">
        <f t="shared" ca="1" si="5"/>
        <v>-3.6857820127197516E-2</v>
      </c>
      <c r="Q26" s="21">
        <f t="shared" si="6"/>
        <v>8486.0489999999991</v>
      </c>
      <c r="R26" s="20">
        <f t="shared" si="7"/>
        <v>6.8060999983572401E-3</v>
      </c>
    </row>
    <row r="27" spans="1:21" x14ac:dyDescent="0.2">
      <c r="A27" s="62" t="s">
        <v>175</v>
      </c>
      <c r="B27" s="63" t="s">
        <v>21</v>
      </c>
      <c r="C27" s="62">
        <v>23516.541000000001</v>
      </c>
      <c r="D27" s="62" t="s">
        <v>131</v>
      </c>
      <c r="E27" s="20">
        <f t="shared" si="0"/>
        <v>-13524.995700957435</v>
      </c>
      <c r="F27" s="20">
        <f t="shared" si="1"/>
        <v>-13525</v>
      </c>
      <c r="G27" s="20">
        <f t="shared" si="2"/>
        <v>5.7287500021629967E-3</v>
      </c>
      <c r="I27" s="20">
        <f t="shared" si="3"/>
        <v>5.7287500021629967E-3</v>
      </c>
      <c r="K27" s="20"/>
      <c r="L27" s="20"/>
      <c r="M27" s="20"/>
      <c r="O27" s="20">
        <f t="shared" ca="1" si="4"/>
        <v>5.9173970706947587E-4</v>
      </c>
      <c r="P27" s="20">
        <f t="shared" ca="1" si="5"/>
        <v>-3.6859360029603806E-2</v>
      </c>
      <c r="Q27" s="21">
        <f t="shared" si="6"/>
        <v>8498.0410000000011</v>
      </c>
      <c r="R27" s="20">
        <f t="shared" si="7"/>
        <v>5.7287500021629967E-3</v>
      </c>
    </row>
    <row r="28" spans="1:21" x14ac:dyDescent="0.2">
      <c r="A28" s="62" t="s">
        <v>175</v>
      </c>
      <c r="B28" s="63" t="s">
        <v>21</v>
      </c>
      <c r="C28" s="62">
        <v>23544.522000000001</v>
      </c>
      <c r="D28" s="62" t="s">
        <v>131</v>
      </c>
      <c r="E28" s="20">
        <f t="shared" si="0"/>
        <v>-13503.99783755251</v>
      </c>
      <c r="F28" s="20">
        <f t="shared" si="1"/>
        <v>-13504</v>
      </c>
      <c r="G28" s="20">
        <f t="shared" si="2"/>
        <v>2.8816000012739096E-3</v>
      </c>
      <c r="I28" s="20">
        <f t="shared" si="3"/>
        <v>2.8816000012739096E-3</v>
      </c>
      <c r="K28" s="20"/>
      <c r="L28" s="20"/>
      <c r="M28" s="20"/>
      <c r="O28" s="20">
        <f t="shared" ca="1" si="4"/>
        <v>5.8880525724244823E-4</v>
      </c>
      <c r="P28" s="20">
        <f t="shared" ca="1" si="5"/>
        <v>-3.6862953135218479E-2</v>
      </c>
      <c r="Q28" s="21">
        <f t="shared" si="6"/>
        <v>8526.0220000000008</v>
      </c>
      <c r="R28" s="20">
        <f t="shared" si="7"/>
        <v>2.8816000012739096E-3</v>
      </c>
    </row>
    <row r="29" spans="1:21" x14ac:dyDescent="0.2">
      <c r="A29" s="62" t="s">
        <v>175</v>
      </c>
      <c r="B29" s="63" t="s">
        <v>21</v>
      </c>
      <c r="C29" s="62">
        <v>23552.522000000001</v>
      </c>
      <c r="D29" s="62" t="s">
        <v>131</v>
      </c>
      <c r="E29" s="20">
        <f t="shared" si="0"/>
        <v>-13497.994374229564</v>
      </c>
      <c r="F29" s="20">
        <f t="shared" si="1"/>
        <v>-13498</v>
      </c>
      <c r="G29" s="20">
        <f t="shared" si="2"/>
        <v>7.4967000000469852E-3</v>
      </c>
      <c r="I29" s="20">
        <f t="shared" si="3"/>
        <v>7.4967000000469852E-3</v>
      </c>
      <c r="K29" s="20"/>
      <c r="L29" s="20"/>
      <c r="M29" s="20"/>
      <c r="O29" s="20">
        <f t="shared" ca="1" si="4"/>
        <v>5.8796684300615456E-4</v>
      </c>
      <c r="P29" s="20">
        <f t="shared" ca="1" si="5"/>
        <v>-3.6863979736822677E-2</v>
      </c>
      <c r="Q29" s="21">
        <f t="shared" si="6"/>
        <v>8534.0220000000008</v>
      </c>
      <c r="R29" s="20">
        <f t="shared" si="7"/>
        <v>7.4967000000469852E-3</v>
      </c>
    </row>
    <row r="30" spans="1:21" x14ac:dyDescent="0.2">
      <c r="A30" s="62" t="s">
        <v>175</v>
      </c>
      <c r="B30" s="63" t="s">
        <v>21</v>
      </c>
      <c r="C30" s="62">
        <v>23608.489000000001</v>
      </c>
      <c r="D30" s="62" t="s">
        <v>131</v>
      </c>
      <c r="E30" s="20">
        <f t="shared" si="0"/>
        <v>-13455.994895255135</v>
      </c>
      <c r="F30" s="20">
        <f t="shared" si="1"/>
        <v>-13456</v>
      </c>
      <c r="G30" s="20">
        <f t="shared" si="2"/>
        <v>6.8024000029254239E-3</v>
      </c>
      <c r="I30" s="20">
        <f t="shared" si="3"/>
        <v>6.8024000029254239E-3</v>
      </c>
      <c r="K30" s="20"/>
      <c r="L30" s="20"/>
      <c r="M30" s="20"/>
      <c r="O30" s="20">
        <f t="shared" ca="1" si="4"/>
        <v>5.8209794335209886E-4</v>
      </c>
      <c r="P30" s="20">
        <f t="shared" ca="1" si="5"/>
        <v>-3.687116594805203E-2</v>
      </c>
      <c r="Q30" s="21">
        <f t="shared" si="6"/>
        <v>8589.9890000000014</v>
      </c>
      <c r="R30" s="20">
        <f t="shared" si="7"/>
        <v>6.8024000029254239E-3</v>
      </c>
    </row>
    <row r="31" spans="1:21" x14ac:dyDescent="0.2">
      <c r="A31" s="62" t="s">
        <v>175</v>
      </c>
      <c r="B31" s="63" t="s">
        <v>21</v>
      </c>
      <c r="C31" s="62">
        <v>23636.472000000002</v>
      </c>
      <c r="D31" s="62" t="s">
        <v>131</v>
      </c>
      <c r="E31" s="20">
        <f t="shared" si="0"/>
        <v>-13434.995530984379</v>
      </c>
      <c r="F31" s="20">
        <f t="shared" si="1"/>
        <v>-13435</v>
      </c>
      <c r="G31" s="20">
        <f t="shared" si="2"/>
        <v>5.9552500024437904E-3</v>
      </c>
      <c r="I31" s="20">
        <f t="shared" si="3"/>
        <v>5.9552500024437904E-3</v>
      </c>
      <c r="K31" s="20"/>
      <c r="L31" s="20"/>
      <c r="M31" s="20"/>
      <c r="O31" s="20">
        <f t="shared" ca="1" si="4"/>
        <v>5.7916349352507101E-4</v>
      </c>
      <c r="P31" s="20">
        <f t="shared" ca="1" si="5"/>
        <v>-3.6874759053666703E-2</v>
      </c>
      <c r="Q31" s="21">
        <f t="shared" si="6"/>
        <v>8617.9720000000016</v>
      </c>
      <c r="R31" s="20">
        <f t="shared" si="7"/>
        <v>5.9552500024437904E-3</v>
      </c>
    </row>
    <row r="32" spans="1:21" x14ac:dyDescent="0.2">
      <c r="A32" s="62" t="s">
        <v>175</v>
      </c>
      <c r="B32" s="63" t="s">
        <v>21</v>
      </c>
      <c r="C32" s="62">
        <v>23644.472000000002</v>
      </c>
      <c r="D32" s="62" t="s">
        <v>131</v>
      </c>
      <c r="E32" s="20">
        <f t="shared" si="0"/>
        <v>-13428.992067661433</v>
      </c>
      <c r="F32" s="20">
        <f t="shared" si="1"/>
        <v>-13429</v>
      </c>
      <c r="G32" s="20">
        <f t="shared" si="2"/>
        <v>1.0570350001216866E-2</v>
      </c>
      <c r="I32" s="20">
        <f t="shared" si="3"/>
        <v>1.0570350001216866E-2</v>
      </c>
      <c r="K32" s="20"/>
      <c r="L32" s="20"/>
      <c r="M32" s="20"/>
      <c r="O32" s="20">
        <f t="shared" ca="1" si="4"/>
        <v>5.7832507928877734E-4</v>
      </c>
      <c r="P32" s="20">
        <f t="shared" ca="1" si="5"/>
        <v>-3.6875785655270901E-2</v>
      </c>
      <c r="Q32" s="21">
        <f t="shared" si="6"/>
        <v>8625.9720000000016</v>
      </c>
      <c r="R32" s="20">
        <f t="shared" si="7"/>
        <v>1.0570350001216866E-2</v>
      </c>
    </row>
    <row r="33" spans="1:18" x14ac:dyDescent="0.2">
      <c r="A33" s="62" t="s">
        <v>206</v>
      </c>
      <c r="B33" s="63" t="s">
        <v>21</v>
      </c>
      <c r="C33" s="62">
        <v>23656.457999999999</v>
      </c>
      <c r="D33" s="62" t="s">
        <v>131</v>
      </c>
      <c r="E33" s="20">
        <f t="shared" si="0"/>
        <v>-13419.997378737828</v>
      </c>
      <c r="F33" s="20">
        <f t="shared" si="1"/>
        <v>-13420</v>
      </c>
      <c r="G33" s="20">
        <f t="shared" si="2"/>
        <v>3.493000000162283E-3</v>
      </c>
      <c r="I33" s="20">
        <f t="shared" si="3"/>
        <v>3.493000000162283E-3</v>
      </c>
      <c r="K33" s="20"/>
      <c r="L33" s="20"/>
      <c r="M33" s="20"/>
      <c r="O33" s="20">
        <f t="shared" ca="1" si="4"/>
        <v>5.7706745793433684E-4</v>
      </c>
      <c r="P33" s="20">
        <f t="shared" ca="1" si="5"/>
        <v>-3.6877325557677185E-2</v>
      </c>
      <c r="Q33" s="21">
        <f t="shared" si="6"/>
        <v>8637.9579999999987</v>
      </c>
      <c r="R33" s="20">
        <f t="shared" si="7"/>
        <v>3.493000000162283E-3</v>
      </c>
    </row>
    <row r="34" spans="1:18" x14ac:dyDescent="0.2">
      <c r="A34" s="62" t="s">
        <v>206</v>
      </c>
      <c r="B34" s="63" t="s">
        <v>21</v>
      </c>
      <c r="C34" s="62">
        <v>23660.460999999999</v>
      </c>
      <c r="D34" s="62" t="s">
        <v>131</v>
      </c>
      <c r="E34" s="20">
        <f t="shared" si="0"/>
        <v>-13416.993395777607</v>
      </c>
      <c r="F34" s="20">
        <f t="shared" si="1"/>
        <v>-13417</v>
      </c>
      <c r="G34" s="20">
        <f t="shared" si="2"/>
        <v>8.8005500001600012E-3</v>
      </c>
      <c r="I34" s="20">
        <f t="shared" si="3"/>
        <v>8.8005500001600012E-3</v>
      </c>
      <c r="K34" s="20"/>
      <c r="L34" s="20"/>
      <c r="M34" s="20"/>
      <c r="O34" s="20">
        <f t="shared" ca="1" si="4"/>
        <v>5.7664825081619E-4</v>
      </c>
      <c r="P34" s="20">
        <f t="shared" ca="1" si="5"/>
        <v>-3.6877838858479284E-2</v>
      </c>
      <c r="Q34" s="21">
        <f t="shared" si="6"/>
        <v>8641.9609999999993</v>
      </c>
      <c r="R34" s="20">
        <f t="shared" si="7"/>
        <v>8.8005500001600012E-3</v>
      </c>
    </row>
    <row r="35" spans="1:18" x14ac:dyDescent="0.2">
      <c r="A35" s="62" t="s">
        <v>175</v>
      </c>
      <c r="B35" s="63" t="s">
        <v>21</v>
      </c>
      <c r="C35" s="62">
        <v>23664.452000000001</v>
      </c>
      <c r="D35" s="62" t="s">
        <v>131</v>
      </c>
      <c r="E35" s="20">
        <f t="shared" si="0"/>
        <v>-13413.99841801237</v>
      </c>
      <c r="F35" s="20">
        <f t="shared" si="1"/>
        <v>-13414</v>
      </c>
      <c r="G35" s="20">
        <f t="shared" si="2"/>
        <v>2.1081000013509765E-3</v>
      </c>
      <c r="I35" s="20">
        <f t="shared" si="3"/>
        <v>2.1081000013509765E-3</v>
      </c>
      <c r="K35" s="20"/>
      <c r="L35" s="20"/>
      <c r="M35" s="20"/>
      <c r="O35" s="20">
        <f t="shared" ca="1" si="4"/>
        <v>5.7622904369804316E-4</v>
      </c>
      <c r="P35" s="20">
        <f t="shared" ca="1" si="5"/>
        <v>-3.6878352159281383E-2</v>
      </c>
      <c r="Q35" s="21">
        <f t="shared" si="6"/>
        <v>8645.9520000000011</v>
      </c>
      <c r="R35" s="20">
        <f t="shared" si="7"/>
        <v>2.1081000013509765E-3</v>
      </c>
    </row>
    <row r="36" spans="1:18" x14ac:dyDescent="0.2">
      <c r="A36" s="62" t="s">
        <v>206</v>
      </c>
      <c r="B36" s="63" t="s">
        <v>21</v>
      </c>
      <c r="C36" s="62">
        <v>23672.45</v>
      </c>
      <c r="D36" s="62" t="s">
        <v>131</v>
      </c>
      <c r="E36" s="20">
        <f t="shared" si="0"/>
        <v>-13407.996455555254</v>
      </c>
      <c r="F36" s="20">
        <f t="shared" si="1"/>
        <v>-13408</v>
      </c>
      <c r="G36" s="20">
        <f t="shared" si="2"/>
        <v>4.7231999997165985E-3</v>
      </c>
      <c r="I36" s="20">
        <f t="shared" si="3"/>
        <v>4.7231999997165985E-3</v>
      </c>
      <c r="K36" s="20"/>
      <c r="L36" s="20"/>
      <c r="M36" s="20"/>
      <c r="O36" s="20">
        <f t="shared" ca="1" si="4"/>
        <v>5.7539062946174949E-4</v>
      </c>
      <c r="P36" s="20">
        <f t="shared" ca="1" si="5"/>
        <v>-3.6879378760885574E-2</v>
      </c>
      <c r="Q36" s="21">
        <f t="shared" si="6"/>
        <v>8653.9500000000007</v>
      </c>
      <c r="R36" s="20">
        <f t="shared" si="7"/>
        <v>4.7231999997165985E-3</v>
      </c>
    </row>
    <row r="37" spans="1:18" x14ac:dyDescent="0.2">
      <c r="A37" s="62" t="s">
        <v>175</v>
      </c>
      <c r="B37" s="63" t="s">
        <v>21</v>
      </c>
      <c r="C37" s="62">
        <v>23676.446</v>
      </c>
      <c r="D37" s="62" t="s">
        <v>131</v>
      </c>
      <c r="E37" s="20">
        <f t="shared" si="0"/>
        <v>-13404.997725625442</v>
      </c>
      <c r="F37" s="20">
        <f t="shared" si="1"/>
        <v>-13405</v>
      </c>
      <c r="G37" s="20">
        <f t="shared" si="2"/>
        <v>3.0307499982882291E-3</v>
      </c>
      <c r="I37" s="20">
        <f t="shared" si="3"/>
        <v>3.0307499982882291E-3</v>
      </c>
      <c r="K37" s="20"/>
      <c r="L37" s="20"/>
      <c r="M37" s="20"/>
      <c r="O37" s="20">
        <f t="shared" ca="1" si="4"/>
        <v>5.7497142234360266E-4</v>
      </c>
      <c r="P37" s="20">
        <f t="shared" ca="1" si="5"/>
        <v>-3.6879892061687673E-2</v>
      </c>
      <c r="Q37" s="21">
        <f t="shared" si="6"/>
        <v>8657.9459999999999</v>
      </c>
      <c r="R37" s="20">
        <f t="shared" si="7"/>
        <v>3.0307499982882291E-3</v>
      </c>
    </row>
    <row r="38" spans="1:18" x14ac:dyDescent="0.2">
      <c r="A38" s="62" t="s">
        <v>221</v>
      </c>
      <c r="B38" s="63" t="s">
        <v>21</v>
      </c>
      <c r="C38" s="62">
        <v>23676.447</v>
      </c>
      <c r="D38" s="62" t="s">
        <v>131</v>
      </c>
      <c r="E38" s="20">
        <f t="shared" si="0"/>
        <v>-13404.996975192527</v>
      </c>
      <c r="F38" s="20">
        <f t="shared" si="1"/>
        <v>-13405</v>
      </c>
      <c r="G38" s="20">
        <f t="shared" si="2"/>
        <v>4.0307499984919559E-3</v>
      </c>
      <c r="I38" s="20">
        <f t="shared" si="3"/>
        <v>4.0307499984919559E-3</v>
      </c>
      <c r="K38" s="20"/>
      <c r="L38" s="20"/>
      <c r="M38" s="20"/>
      <c r="O38" s="20">
        <f t="shared" ca="1" si="4"/>
        <v>5.7497142234360266E-4</v>
      </c>
      <c r="P38" s="20">
        <f t="shared" ca="1" si="5"/>
        <v>-3.6879892061687673E-2</v>
      </c>
      <c r="Q38" s="21">
        <f t="shared" si="6"/>
        <v>8657.9470000000001</v>
      </c>
      <c r="R38" s="20">
        <f t="shared" si="7"/>
        <v>4.0307499984919559E-3</v>
      </c>
    </row>
    <row r="39" spans="1:18" x14ac:dyDescent="0.2">
      <c r="A39" s="62" t="s">
        <v>226</v>
      </c>
      <c r="B39" s="63" t="s">
        <v>21</v>
      </c>
      <c r="C39" s="62">
        <v>24289.43</v>
      </c>
      <c r="D39" s="62" t="s">
        <v>131</v>
      </c>
      <c r="E39" s="20">
        <f t="shared" si="0"/>
        <v>-12944.994355431219</v>
      </c>
      <c r="F39" s="20">
        <f t="shared" si="1"/>
        <v>-12945</v>
      </c>
      <c r="G39" s="20">
        <f t="shared" si="2"/>
        <v>7.5217500016151462E-3</v>
      </c>
      <c r="I39" s="20">
        <f t="shared" si="3"/>
        <v>7.5217500016151462E-3</v>
      </c>
      <c r="K39" s="20"/>
      <c r="L39" s="20"/>
      <c r="M39" s="20"/>
      <c r="O39" s="20">
        <f t="shared" ca="1" si="4"/>
        <v>5.1069299756108873E-4</v>
      </c>
      <c r="P39" s="20">
        <f t="shared" ca="1" si="5"/>
        <v>-3.6958598184675819E-2</v>
      </c>
      <c r="Q39" s="21">
        <f t="shared" si="6"/>
        <v>9270.93</v>
      </c>
      <c r="R39" s="20">
        <f t="shared" si="7"/>
        <v>7.5217500016151462E-3</v>
      </c>
    </row>
    <row r="40" spans="1:18" x14ac:dyDescent="0.2">
      <c r="A40" s="62" t="s">
        <v>230</v>
      </c>
      <c r="B40" s="63" t="s">
        <v>21</v>
      </c>
      <c r="C40" s="62">
        <v>24297.423999999999</v>
      </c>
      <c r="D40" s="62" t="s">
        <v>131</v>
      </c>
      <c r="E40" s="20">
        <f t="shared" si="0"/>
        <v>-12938.995394705764</v>
      </c>
      <c r="F40" s="20">
        <f t="shared" si="1"/>
        <v>-12939</v>
      </c>
      <c r="G40" s="20">
        <f t="shared" si="2"/>
        <v>6.1368499991658609E-3</v>
      </c>
      <c r="I40" s="20">
        <f t="shared" si="3"/>
        <v>6.1368499991658609E-3</v>
      </c>
      <c r="K40" s="20"/>
      <c r="L40" s="20"/>
      <c r="M40" s="20"/>
      <c r="O40" s="20">
        <f t="shared" ca="1" si="4"/>
        <v>5.0985458332479506E-4</v>
      </c>
      <c r="P40" s="20">
        <f t="shared" ca="1" si="5"/>
        <v>-3.695962478628001E-2</v>
      </c>
      <c r="Q40" s="21">
        <f t="shared" si="6"/>
        <v>9278.9239999999991</v>
      </c>
      <c r="R40" s="20">
        <f t="shared" si="7"/>
        <v>6.1368499991658609E-3</v>
      </c>
    </row>
    <row r="41" spans="1:18" x14ac:dyDescent="0.2">
      <c r="A41" s="62" t="s">
        <v>230</v>
      </c>
      <c r="B41" s="63" t="s">
        <v>21</v>
      </c>
      <c r="C41" s="62">
        <v>24341.383999999998</v>
      </c>
      <c r="D41" s="62" t="s">
        <v>131</v>
      </c>
      <c r="E41" s="20">
        <f t="shared" si="0"/>
        <v>-12906.006363746166</v>
      </c>
      <c r="F41" s="20">
        <f t="shared" si="1"/>
        <v>-12906</v>
      </c>
      <c r="G41" s="20">
        <f t="shared" si="2"/>
        <v>-8.4801000011793803E-3</v>
      </c>
      <c r="I41" s="20">
        <f t="shared" si="3"/>
        <v>-8.4801000011793803E-3</v>
      </c>
      <c r="K41" s="20"/>
      <c r="L41" s="20"/>
      <c r="M41" s="20"/>
      <c r="O41" s="20">
        <f t="shared" ca="1" si="4"/>
        <v>5.0524330502518008E-4</v>
      </c>
      <c r="P41" s="20">
        <f t="shared" ca="1" si="5"/>
        <v>-3.6965271095103072E-2</v>
      </c>
      <c r="Q41" s="21">
        <f t="shared" si="6"/>
        <v>9322.8839999999982</v>
      </c>
      <c r="R41" s="20">
        <f t="shared" si="7"/>
        <v>-8.4801000011793803E-3</v>
      </c>
    </row>
    <row r="42" spans="1:18" x14ac:dyDescent="0.2">
      <c r="A42" s="62" t="s">
        <v>221</v>
      </c>
      <c r="B42" s="63" t="s">
        <v>21</v>
      </c>
      <c r="C42" s="62">
        <v>24365.382000000001</v>
      </c>
      <c r="D42" s="62" t="s">
        <v>131</v>
      </c>
      <c r="E42" s="20">
        <f t="shared" si="0"/>
        <v>-12887.997474643153</v>
      </c>
      <c r="F42" s="20">
        <f t="shared" si="1"/>
        <v>-12888</v>
      </c>
      <c r="G42" s="20">
        <f t="shared" si="2"/>
        <v>3.3652000020083506E-3</v>
      </c>
      <c r="I42" s="20">
        <f t="shared" si="3"/>
        <v>3.3652000020083506E-3</v>
      </c>
      <c r="K42" s="20"/>
      <c r="L42" s="20"/>
      <c r="M42" s="20"/>
      <c r="O42" s="20">
        <f t="shared" ca="1" si="4"/>
        <v>5.0272806231629907E-4</v>
      </c>
      <c r="P42" s="20">
        <f t="shared" ca="1" si="5"/>
        <v>-3.6968350899915653E-2</v>
      </c>
      <c r="Q42" s="21">
        <f t="shared" si="6"/>
        <v>9346.8820000000014</v>
      </c>
      <c r="R42" s="20">
        <f t="shared" si="7"/>
        <v>3.3652000020083506E-3</v>
      </c>
    </row>
    <row r="43" spans="1:18" x14ac:dyDescent="0.2">
      <c r="A43" s="62" t="s">
        <v>230</v>
      </c>
      <c r="B43" s="63" t="s">
        <v>21</v>
      </c>
      <c r="C43" s="62">
        <v>24433.335999999999</v>
      </c>
      <c r="D43" s="62" t="s">
        <v>131</v>
      </c>
      <c r="E43" s="20">
        <f t="shared" si="0"/>
        <v>-12837.002556312205</v>
      </c>
      <c r="F43" s="20">
        <f t="shared" si="1"/>
        <v>-12837</v>
      </c>
      <c r="G43" s="20">
        <f t="shared" si="2"/>
        <v>-3.4064499996020459E-3</v>
      </c>
      <c r="I43" s="20">
        <f t="shared" si="3"/>
        <v>-3.4064499996020459E-3</v>
      </c>
      <c r="K43" s="20"/>
      <c r="L43" s="20"/>
      <c r="M43" s="20"/>
      <c r="O43" s="20">
        <f t="shared" ca="1" si="4"/>
        <v>4.9560154130780286E-4</v>
      </c>
      <c r="P43" s="20">
        <f t="shared" ca="1" si="5"/>
        <v>-3.6977077013551296E-2</v>
      </c>
      <c r="Q43" s="21">
        <f t="shared" si="6"/>
        <v>9414.8359999999993</v>
      </c>
      <c r="R43" s="20">
        <f t="shared" si="7"/>
        <v>-3.4064499996020459E-3</v>
      </c>
    </row>
    <row r="44" spans="1:18" x14ac:dyDescent="0.2">
      <c r="A44" s="62" t="s">
        <v>230</v>
      </c>
      <c r="B44" s="63" t="s">
        <v>21</v>
      </c>
      <c r="C44" s="62">
        <v>24618.573</v>
      </c>
      <c r="D44" s="62" t="s">
        <v>131</v>
      </c>
      <c r="E44" s="20">
        <f t="shared" si="0"/>
        <v>-12697.994614368095</v>
      </c>
      <c r="F44" s="20">
        <f t="shared" si="1"/>
        <v>-12698</v>
      </c>
      <c r="G44" s="20">
        <f t="shared" si="2"/>
        <v>7.1767000008549076E-3</v>
      </c>
      <c r="I44" s="20">
        <f t="shared" si="3"/>
        <v>7.1767000008549076E-3</v>
      </c>
      <c r="K44" s="20"/>
      <c r="L44" s="20"/>
      <c r="M44" s="20"/>
      <c r="O44" s="20">
        <f t="shared" ca="1" si="4"/>
        <v>4.761782781669997E-4</v>
      </c>
      <c r="P44" s="20">
        <f t="shared" ca="1" si="5"/>
        <v>-3.7000859950715108E-2</v>
      </c>
      <c r="Q44" s="21">
        <f t="shared" si="6"/>
        <v>9600.0730000000003</v>
      </c>
      <c r="R44" s="20">
        <f t="shared" si="7"/>
        <v>7.1767000008549076E-3</v>
      </c>
    </row>
    <row r="45" spans="1:18" x14ac:dyDescent="0.2">
      <c r="A45" s="62" t="s">
        <v>230</v>
      </c>
      <c r="B45" s="63" t="s">
        <v>21</v>
      </c>
      <c r="C45" s="62">
        <v>24638.554</v>
      </c>
      <c r="D45" s="62" t="s">
        <v>131</v>
      </c>
      <c r="E45" s="20">
        <f t="shared" si="0"/>
        <v>-12683.000214286119</v>
      </c>
      <c r="F45" s="20">
        <f t="shared" si="1"/>
        <v>-12683</v>
      </c>
      <c r="G45" s="20">
        <f t="shared" si="2"/>
        <v>-2.8554999880725518E-4</v>
      </c>
      <c r="I45" s="20">
        <f t="shared" si="3"/>
        <v>-2.8554999880725518E-4</v>
      </c>
      <c r="K45" s="20"/>
      <c r="L45" s="20"/>
      <c r="M45" s="20"/>
      <c r="O45" s="20">
        <f t="shared" ca="1" si="4"/>
        <v>4.7408224257626573E-4</v>
      </c>
      <c r="P45" s="20">
        <f t="shared" ca="1" si="5"/>
        <v>-3.700342645472559E-2</v>
      </c>
      <c r="Q45" s="21">
        <f t="shared" si="6"/>
        <v>9620.0540000000001</v>
      </c>
      <c r="R45" s="20">
        <f t="shared" si="7"/>
        <v>-2.8554999880725518E-4</v>
      </c>
    </row>
    <row r="46" spans="1:18" x14ac:dyDescent="0.2">
      <c r="A46" s="62" t="s">
        <v>230</v>
      </c>
      <c r="B46" s="63" t="s">
        <v>21</v>
      </c>
      <c r="C46" s="62">
        <v>24774.469000000001</v>
      </c>
      <c r="D46" s="62" t="s">
        <v>131</v>
      </c>
      <c r="E46" s="20">
        <f t="shared" si="0"/>
        <v>-12581.005124593814</v>
      </c>
      <c r="F46" s="20">
        <f t="shared" si="1"/>
        <v>-12581</v>
      </c>
      <c r="G46" s="20">
        <f t="shared" si="2"/>
        <v>-6.8288500006019603E-3</v>
      </c>
      <c r="I46" s="20">
        <f t="shared" si="3"/>
        <v>-6.8288500006019603E-3</v>
      </c>
      <c r="K46" s="20"/>
      <c r="L46" s="20"/>
      <c r="M46" s="20"/>
      <c r="O46" s="20">
        <f t="shared" ca="1" si="4"/>
        <v>4.5982920055927332E-4</v>
      </c>
      <c r="P46" s="20">
        <f t="shared" ca="1" si="5"/>
        <v>-3.7020878681996876E-2</v>
      </c>
      <c r="Q46" s="21">
        <f t="shared" si="6"/>
        <v>9755.969000000001</v>
      </c>
      <c r="R46" s="20">
        <f t="shared" si="7"/>
        <v>-6.8288500006019603E-3</v>
      </c>
    </row>
    <row r="47" spans="1:18" x14ac:dyDescent="0.2">
      <c r="A47" s="62" t="s">
        <v>230</v>
      </c>
      <c r="B47" s="63" t="s">
        <v>21</v>
      </c>
      <c r="C47" s="62">
        <v>24778.472000000002</v>
      </c>
      <c r="D47" s="62" t="s">
        <v>131</v>
      </c>
      <c r="E47" s="20">
        <f t="shared" si="0"/>
        <v>-12578.001141633593</v>
      </c>
      <c r="F47" s="20">
        <f t="shared" si="1"/>
        <v>-12578</v>
      </c>
      <c r="G47" s="20">
        <f t="shared" si="2"/>
        <v>-1.5212999969662633E-3</v>
      </c>
      <c r="I47" s="20">
        <f t="shared" si="3"/>
        <v>-1.5212999969662633E-3</v>
      </c>
      <c r="K47" s="20"/>
      <c r="L47" s="20"/>
      <c r="M47" s="20"/>
      <c r="O47" s="20">
        <f t="shared" ca="1" si="4"/>
        <v>4.594099934411267E-4</v>
      </c>
      <c r="P47" s="20">
        <f t="shared" ca="1" si="5"/>
        <v>-3.7021391982798968E-2</v>
      </c>
      <c r="Q47" s="21">
        <f t="shared" si="6"/>
        <v>9759.9720000000016</v>
      </c>
      <c r="R47" s="20">
        <f t="shared" si="7"/>
        <v>-1.5212999969662633E-3</v>
      </c>
    </row>
    <row r="48" spans="1:18" x14ac:dyDescent="0.2">
      <c r="A48" s="62" t="s">
        <v>230</v>
      </c>
      <c r="B48" s="63" t="s">
        <v>21</v>
      </c>
      <c r="C48" s="62">
        <v>24834.448</v>
      </c>
      <c r="D48" s="62" t="s">
        <v>131</v>
      </c>
      <c r="E48" s="20">
        <f t="shared" si="0"/>
        <v>-12535.994908762928</v>
      </c>
      <c r="F48" s="20">
        <f t="shared" si="1"/>
        <v>-12536</v>
      </c>
      <c r="G48" s="20">
        <f t="shared" si="2"/>
        <v>6.7844000004697591E-3</v>
      </c>
      <c r="I48" s="20">
        <f t="shared" si="3"/>
        <v>6.7844000004697591E-3</v>
      </c>
      <c r="K48" s="20"/>
      <c r="L48" s="20"/>
      <c r="M48" s="20"/>
      <c r="O48" s="20">
        <f t="shared" ca="1" si="4"/>
        <v>4.53541093787071E-4</v>
      </c>
      <c r="P48" s="20">
        <f t="shared" ca="1" si="5"/>
        <v>-3.7028578194028321E-2</v>
      </c>
      <c r="Q48" s="21">
        <f t="shared" si="6"/>
        <v>9815.9480000000003</v>
      </c>
      <c r="R48" s="20">
        <f t="shared" si="7"/>
        <v>6.7844000004697591E-3</v>
      </c>
    </row>
    <row r="49" spans="1:18" x14ac:dyDescent="0.2">
      <c r="A49" s="62" t="s">
        <v>230</v>
      </c>
      <c r="B49" s="63" t="s">
        <v>21</v>
      </c>
      <c r="C49" s="62">
        <v>24842.442999999999</v>
      </c>
      <c r="D49" s="62" t="s">
        <v>131</v>
      </c>
      <c r="E49" s="20">
        <f t="shared" si="0"/>
        <v>-12529.99519760456</v>
      </c>
      <c r="F49" s="20">
        <f t="shared" si="1"/>
        <v>-12530</v>
      </c>
      <c r="G49" s="20">
        <f t="shared" si="2"/>
        <v>6.3994999982242007E-3</v>
      </c>
      <c r="I49" s="20">
        <f t="shared" si="3"/>
        <v>6.3994999982242007E-3</v>
      </c>
      <c r="K49" s="20"/>
      <c r="L49" s="20"/>
      <c r="M49" s="20"/>
      <c r="O49" s="20">
        <f t="shared" ca="1" si="4"/>
        <v>4.5270267955077733E-4</v>
      </c>
      <c r="P49" s="20">
        <f t="shared" ca="1" si="5"/>
        <v>-3.7029604795632519E-2</v>
      </c>
      <c r="Q49" s="21">
        <f t="shared" si="6"/>
        <v>9823.9429999999993</v>
      </c>
      <c r="R49" s="20">
        <f t="shared" si="7"/>
        <v>6.3994999982242007E-3</v>
      </c>
    </row>
    <row r="50" spans="1:18" x14ac:dyDescent="0.2">
      <c r="A50" s="62" t="s">
        <v>230</v>
      </c>
      <c r="B50" s="63" t="s">
        <v>21</v>
      </c>
      <c r="C50" s="62">
        <v>25363.474999999999</v>
      </c>
      <c r="D50" s="62" t="s">
        <v>131</v>
      </c>
      <c r="E50" s="20">
        <f t="shared" si="0"/>
        <v>-12138.995634844297</v>
      </c>
      <c r="F50" s="20">
        <f t="shared" si="1"/>
        <v>-12139</v>
      </c>
      <c r="G50" s="20">
        <f t="shared" si="2"/>
        <v>5.8168499963358045E-3</v>
      </c>
      <c r="I50" s="20">
        <f t="shared" si="3"/>
        <v>5.8168499963358045E-3</v>
      </c>
      <c r="K50" s="20"/>
      <c r="L50" s="20"/>
      <c r="M50" s="20"/>
      <c r="O50" s="20">
        <f t="shared" ca="1" si="4"/>
        <v>3.9806601848564041E-4</v>
      </c>
      <c r="P50" s="20">
        <f t="shared" ca="1" si="5"/>
        <v>-3.709650500017244E-2</v>
      </c>
      <c r="Q50" s="21">
        <f t="shared" si="6"/>
        <v>10344.974999999999</v>
      </c>
      <c r="R50" s="20">
        <f t="shared" si="7"/>
        <v>5.8168499963358045E-3</v>
      </c>
    </row>
    <row r="51" spans="1:18" x14ac:dyDescent="0.2">
      <c r="A51" s="62" t="s">
        <v>230</v>
      </c>
      <c r="B51" s="63" t="s">
        <v>21</v>
      </c>
      <c r="C51" s="62">
        <v>25371.466</v>
      </c>
      <c r="D51" s="62" t="s">
        <v>131</v>
      </c>
      <c r="E51" s="20">
        <f t="shared" si="0"/>
        <v>-12132.998925417587</v>
      </c>
      <c r="F51" s="20">
        <f t="shared" si="1"/>
        <v>-12133</v>
      </c>
      <c r="G51" s="20">
        <f t="shared" si="2"/>
        <v>1.4319500005512964E-3</v>
      </c>
      <c r="I51" s="20">
        <f t="shared" si="3"/>
        <v>1.4319500005512964E-3</v>
      </c>
      <c r="K51" s="20"/>
      <c r="L51" s="20"/>
      <c r="M51" s="20"/>
      <c r="O51" s="20">
        <f t="shared" ca="1" si="4"/>
        <v>3.9722760424934674E-4</v>
      </c>
      <c r="P51" s="20">
        <f t="shared" ca="1" si="5"/>
        <v>-3.7097531601776638E-2</v>
      </c>
      <c r="Q51" s="21">
        <f t="shared" si="6"/>
        <v>10352.966</v>
      </c>
      <c r="R51" s="20">
        <f t="shared" si="7"/>
        <v>1.4319500005512964E-3</v>
      </c>
    </row>
    <row r="52" spans="1:18" x14ac:dyDescent="0.2">
      <c r="A52" s="62" t="s">
        <v>230</v>
      </c>
      <c r="B52" s="63" t="s">
        <v>21</v>
      </c>
      <c r="C52" s="62">
        <v>25375.456999999999</v>
      </c>
      <c r="D52" s="62" t="s">
        <v>131</v>
      </c>
      <c r="E52" s="20">
        <f t="shared" si="0"/>
        <v>-12130.003947652353</v>
      </c>
      <c r="F52" s="20">
        <f t="shared" si="1"/>
        <v>-12130</v>
      </c>
      <c r="G52" s="20">
        <f t="shared" si="2"/>
        <v>-5.2605000018957071E-3</v>
      </c>
      <c r="I52" s="20">
        <f t="shared" si="3"/>
        <v>-5.2605000018957071E-3</v>
      </c>
      <c r="K52" s="20"/>
      <c r="L52" s="20"/>
      <c r="M52" s="20"/>
      <c r="O52" s="20">
        <f t="shared" ca="1" si="4"/>
        <v>3.968083971311999E-4</v>
      </c>
      <c r="P52" s="20">
        <f t="shared" ca="1" si="5"/>
        <v>-3.7098044902578731E-2</v>
      </c>
      <c r="Q52" s="21">
        <f t="shared" si="6"/>
        <v>10356.956999999999</v>
      </c>
      <c r="R52" s="20">
        <f t="shared" si="7"/>
        <v>-5.2605000018957071E-3</v>
      </c>
    </row>
    <row r="53" spans="1:18" x14ac:dyDescent="0.2">
      <c r="A53" s="62" t="s">
        <v>230</v>
      </c>
      <c r="B53" s="63" t="s">
        <v>21</v>
      </c>
      <c r="C53" s="62">
        <v>25495.377</v>
      </c>
      <c r="D53" s="62" t="s">
        <v>131</v>
      </c>
      <c r="E53" s="20">
        <f t="shared" si="0"/>
        <v>-12040.012032441366</v>
      </c>
      <c r="F53" s="20">
        <f t="shared" si="1"/>
        <v>-12040</v>
      </c>
      <c r="G53" s="20">
        <f t="shared" si="2"/>
        <v>-1.6034000000217929E-2</v>
      </c>
      <c r="I53" s="20">
        <f t="shared" ref="I53:I84" si="8">+G53</f>
        <v>-1.6034000000217929E-2</v>
      </c>
      <c r="K53" s="20"/>
      <c r="L53" s="20"/>
      <c r="M53" s="20"/>
      <c r="O53" s="20">
        <f t="shared" ca="1" si="4"/>
        <v>3.8423218358679505E-4</v>
      </c>
      <c r="P53" s="20">
        <f t="shared" ca="1" si="5"/>
        <v>-3.7113443926641634E-2</v>
      </c>
      <c r="Q53" s="21">
        <f t="shared" si="6"/>
        <v>10476.877</v>
      </c>
      <c r="R53" s="20">
        <f t="shared" ref="R53:R84" si="9">G53</f>
        <v>-1.6034000000217929E-2</v>
      </c>
    </row>
    <row r="54" spans="1:18" x14ac:dyDescent="0.2">
      <c r="A54" s="62" t="s">
        <v>230</v>
      </c>
      <c r="B54" s="63" t="s">
        <v>21</v>
      </c>
      <c r="C54" s="62">
        <v>25503.381000000001</v>
      </c>
      <c r="D54" s="62" t="s">
        <v>131</v>
      </c>
      <c r="E54" s="20">
        <f t="shared" si="0"/>
        <v>-12034.005567386756</v>
      </c>
      <c r="F54" s="20">
        <f t="shared" si="1"/>
        <v>-12034</v>
      </c>
      <c r="G54" s="20">
        <f t="shared" si="2"/>
        <v>-7.4189000006299466E-3</v>
      </c>
      <c r="I54" s="20">
        <f t="shared" si="8"/>
        <v>-7.4189000006299466E-3</v>
      </c>
      <c r="K54" s="20"/>
      <c r="L54" s="20"/>
      <c r="M54" s="20"/>
      <c r="O54" s="20">
        <f t="shared" ca="1" si="4"/>
        <v>3.8339376935050138E-4</v>
      </c>
      <c r="P54" s="20">
        <f t="shared" ca="1" si="5"/>
        <v>-3.7114470528245826E-2</v>
      </c>
      <c r="Q54" s="21">
        <f t="shared" si="6"/>
        <v>10484.881000000001</v>
      </c>
      <c r="R54" s="20">
        <f t="shared" si="9"/>
        <v>-7.4189000006299466E-3</v>
      </c>
    </row>
    <row r="55" spans="1:18" x14ac:dyDescent="0.2">
      <c r="A55" s="62" t="s">
        <v>230</v>
      </c>
      <c r="B55" s="63" t="s">
        <v>21</v>
      </c>
      <c r="C55" s="62">
        <v>25515.377</v>
      </c>
      <c r="D55" s="62" t="s">
        <v>131</v>
      </c>
      <c r="E55" s="20">
        <f t="shared" si="0"/>
        <v>-12025.003374133996</v>
      </c>
      <c r="F55" s="20">
        <f t="shared" si="1"/>
        <v>-12025</v>
      </c>
      <c r="G55" s="20">
        <f t="shared" si="2"/>
        <v>-4.4962499996472616E-3</v>
      </c>
      <c r="I55" s="20">
        <f t="shared" si="8"/>
        <v>-4.4962499996472616E-3</v>
      </c>
      <c r="K55" s="20"/>
      <c r="L55" s="20"/>
      <c r="M55" s="20"/>
      <c r="O55" s="20">
        <f t="shared" ca="1" si="4"/>
        <v>3.8213614799606087E-4</v>
      </c>
      <c r="P55" s="20">
        <f t="shared" ca="1" si="5"/>
        <v>-3.7116010430652116E-2</v>
      </c>
      <c r="Q55" s="21">
        <f t="shared" si="6"/>
        <v>10496.877</v>
      </c>
      <c r="R55" s="20">
        <f t="shared" si="9"/>
        <v>-4.4962499996472616E-3</v>
      </c>
    </row>
    <row r="56" spans="1:18" x14ac:dyDescent="0.2">
      <c r="A56" s="62" t="s">
        <v>230</v>
      </c>
      <c r="B56" s="63" t="s">
        <v>21</v>
      </c>
      <c r="C56" s="62">
        <v>25523.381000000001</v>
      </c>
      <c r="D56" s="62" t="s">
        <v>131</v>
      </c>
      <c r="E56" s="20">
        <f t="shared" si="0"/>
        <v>-12018.996909079386</v>
      </c>
      <c r="F56" s="20">
        <f t="shared" si="1"/>
        <v>-12019</v>
      </c>
      <c r="G56" s="20">
        <f t="shared" si="2"/>
        <v>4.1188500035787001E-3</v>
      </c>
      <c r="I56" s="20">
        <f t="shared" si="8"/>
        <v>4.1188500035787001E-3</v>
      </c>
      <c r="K56" s="20"/>
      <c r="L56" s="20"/>
      <c r="M56" s="20"/>
      <c r="O56" s="20">
        <f t="shared" ca="1" si="4"/>
        <v>3.812977337597672E-4</v>
      </c>
      <c r="P56" s="20">
        <f t="shared" ca="1" si="5"/>
        <v>-3.7117037032256307E-2</v>
      </c>
      <c r="Q56" s="21">
        <f t="shared" si="6"/>
        <v>10504.881000000001</v>
      </c>
      <c r="R56" s="20">
        <f t="shared" si="9"/>
        <v>4.1188500035787001E-3</v>
      </c>
    </row>
    <row r="57" spans="1:18" x14ac:dyDescent="0.2">
      <c r="A57" s="62" t="s">
        <v>230</v>
      </c>
      <c r="B57" s="63" t="s">
        <v>21</v>
      </c>
      <c r="C57" s="62">
        <v>25527.374</v>
      </c>
      <c r="D57" s="62" t="s">
        <v>131</v>
      </c>
      <c r="E57" s="20">
        <f t="shared" si="0"/>
        <v>-12016.000430448321</v>
      </c>
      <c r="F57" s="20">
        <f t="shared" si="1"/>
        <v>-12016</v>
      </c>
      <c r="G57" s="20">
        <f t="shared" si="2"/>
        <v>-5.7359999846084975E-4</v>
      </c>
      <c r="I57" s="20">
        <f t="shared" si="8"/>
        <v>-5.7359999846084975E-4</v>
      </c>
      <c r="K57" s="20"/>
      <c r="L57" s="20"/>
      <c r="M57" s="20"/>
      <c r="O57" s="20">
        <f t="shared" ca="1" si="4"/>
        <v>3.8087852664162036E-4</v>
      </c>
      <c r="P57" s="20">
        <f t="shared" ca="1" si="5"/>
        <v>-3.7117550333058406E-2</v>
      </c>
      <c r="Q57" s="21">
        <f t="shared" si="6"/>
        <v>10508.874</v>
      </c>
      <c r="R57" s="20">
        <f t="shared" si="9"/>
        <v>-5.7359999846084975E-4</v>
      </c>
    </row>
    <row r="58" spans="1:18" x14ac:dyDescent="0.2">
      <c r="A58" s="62" t="s">
        <v>230</v>
      </c>
      <c r="B58" s="63" t="s">
        <v>21</v>
      </c>
      <c r="C58" s="62">
        <v>25535.367999999999</v>
      </c>
      <c r="D58" s="62" t="s">
        <v>131</v>
      </c>
      <c r="E58" s="20">
        <f t="shared" si="0"/>
        <v>-12010.001469722865</v>
      </c>
      <c r="F58" s="20">
        <f t="shared" si="1"/>
        <v>-12010</v>
      </c>
      <c r="G58" s="20">
        <f t="shared" si="2"/>
        <v>-1.958500000910135E-3</v>
      </c>
      <c r="I58" s="20">
        <f t="shared" si="8"/>
        <v>-1.958500000910135E-3</v>
      </c>
      <c r="K58" s="20"/>
      <c r="L58" s="20"/>
      <c r="M58" s="20"/>
      <c r="O58" s="20">
        <f t="shared" ca="1" si="4"/>
        <v>3.8004011240532669E-4</v>
      </c>
      <c r="P58" s="20">
        <f t="shared" ca="1" si="5"/>
        <v>-3.7118576934662598E-2</v>
      </c>
      <c r="Q58" s="21">
        <f t="shared" si="6"/>
        <v>10516.867999999999</v>
      </c>
      <c r="R58" s="20">
        <f t="shared" si="9"/>
        <v>-1.958500000910135E-3</v>
      </c>
    </row>
    <row r="59" spans="1:18" x14ac:dyDescent="0.2">
      <c r="A59" s="62" t="s">
        <v>230</v>
      </c>
      <c r="B59" s="63" t="s">
        <v>21</v>
      </c>
      <c r="C59" s="62">
        <v>25571.353999999999</v>
      </c>
      <c r="D59" s="62" t="s">
        <v>131</v>
      </c>
      <c r="E59" s="20">
        <f t="shared" si="0"/>
        <v>-11982.996390830416</v>
      </c>
      <c r="F59" s="20">
        <f t="shared" si="1"/>
        <v>-11983</v>
      </c>
      <c r="G59" s="20">
        <f t="shared" si="2"/>
        <v>4.8094500016304664E-3</v>
      </c>
      <c r="I59" s="20">
        <f t="shared" si="8"/>
        <v>4.8094500016304664E-3</v>
      </c>
      <c r="K59" s="20"/>
      <c r="L59" s="20"/>
      <c r="M59" s="20"/>
      <c r="O59" s="20">
        <f t="shared" ca="1" si="4"/>
        <v>3.7626724834200539E-4</v>
      </c>
      <c r="P59" s="20">
        <f t="shared" ca="1" si="5"/>
        <v>-3.7123196641881469E-2</v>
      </c>
      <c r="Q59" s="21">
        <f t="shared" si="6"/>
        <v>10552.853999999999</v>
      </c>
      <c r="R59" s="20">
        <f t="shared" si="9"/>
        <v>4.8094500016304664E-3</v>
      </c>
    </row>
    <row r="60" spans="1:18" x14ac:dyDescent="0.2">
      <c r="A60" s="62" t="s">
        <v>230</v>
      </c>
      <c r="B60" s="63" t="s">
        <v>21</v>
      </c>
      <c r="C60" s="62">
        <v>25688.614000000001</v>
      </c>
      <c r="D60" s="62" t="s">
        <v>131</v>
      </c>
      <c r="E60" s="20">
        <f t="shared" si="0"/>
        <v>-11895.000627174308</v>
      </c>
      <c r="F60" s="20">
        <f t="shared" si="1"/>
        <v>-11895</v>
      </c>
      <c r="G60" s="20">
        <f t="shared" si="2"/>
        <v>-8.3574999734992161E-4</v>
      </c>
      <c r="I60" s="20">
        <f t="shared" si="8"/>
        <v>-8.3574999734992161E-4</v>
      </c>
      <c r="K60" s="20"/>
      <c r="L60" s="20"/>
      <c r="M60" s="20"/>
      <c r="O60" s="20">
        <f t="shared" ca="1" si="4"/>
        <v>3.6397050620969821E-4</v>
      </c>
      <c r="P60" s="20">
        <f t="shared" ca="1" si="5"/>
        <v>-3.7138253465409637E-2</v>
      </c>
      <c r="Q60" s="21">
        <f t="shared" si="6"/>
        <v>10670.114000000001</v>
      </c>
      <c r="R60" s="20">
        <f t="shared" si="9"/>
        <v>-8.3574999734992161E-4</v>
      </c>
    </row>
    <row r="61" spans="1:18" x14ac:dyDescent="0.2">
      <c r="A61" s="62" t="s">
        <v>230</v>
      </c>
      <c r="B61" s="63" t="s">
        <v>21</v>
      </c>
      <c r="C61" s="62">
        <v>25808.543000000001</v>
      </c>
      <c r="D61" s="62" t="s">
        <v>131</v>
      </c>
      <c r="E61" s="20">
        <f t="shared" si="0"/>
        <v>-11805.001958067083</v>
      </c>
      <c r="F61" s="20">
        <f t="shared" si="1"/>
        <v>-11805</v>
      </c>
      <c r="G61" s="20">
        <f t="shared" si="2"/>
        <v>-2.6092500011145603E-3</v>
      </c>
      <c r="I61" s="20">
        <f t="shared" si="8"/>
        <v>-2.6092500011145603E-3</v>
      </c>
      <c r="K61" s="20"/>
      <c r="L61" s="20"/>
      <c r="M61" s="20"/>
      <c r="O61" s="20">
        <f t="shared" ca="1" si="4"/>
        <v>3.5139429266529336E-4</v>
      </c>
      <c r="P61" s="20">
        <f t="shared" ca="1" si="5"/>
        <v>-3.7153652489472534E-2</v>
      </c>
      <c r="Q61" s="21">
        <f t="shared" si="6"/>
        <v>10790.043000000001</v>
      </c>
      <c r="R61" s="20">
        <f t="shared" si="9"/>
        <v>-2.6092500011145603E-3</v>
      </c>
    </row>
    <row r="62" spans="1:18" x14ac:dyDescent="0.2">
      <c r="A62" s="62" t="s">
        <v>230</v>
      </c>
      <c r="B62" s="63" t="s">
        <v>21</v>
      </c>
      <c r="C62" s="62">
        <v>25816.534</v>
      </c>
      <c r="D62" s="62" t="s">
        <v>131</v>
      </c>
      <c r="E62" s="20">
        <f t="shared" si="0"/>
        <v>-11799.005248640375</v>
      </c>
      <c r="F62" s="20">
        <f t="shared" si="1"/>
        <v>-11799</v>
      </c>
      <c r="G62" s="20">
        <f t="shared" si="2"/>
        <v>-6.9941500005370472E-3</v>
      </c>
      <c r="I62" s="20">
        <f t="shared" si="8"/>
        <v>-6.9941500005370472E-3</v>
      </c>
      <c r="K62" s="20"/>
      <c r="L62" s="20"/>
      <c r="M62" s="20"/>
      <c r="O62" s="20">
        <f t="shared" ca="1" si="4"/>
        <v>3.5055587842899969E-4</v>
      </c>
      <c r="P62" s="20">
        <f t="shared" ca="1" si="5"/>
        <v>-3.7154679091076726E-2</v>
      </c>
      <c r="Q62" s="21">
        <f t="shared" si="6"/>
        <v>10798.034</v>
      </c>
      <c r="R62" s="20">
        <f t="shared" si="9"/>
        <v>-6.9941500005370472E-3</v>
      </c>
    </row>
    <row r="63" spans="1:18" x14ac:dyDescent="0.2">
      <c r="A63" s="62" t="s">
        <v>230</v>
      </c>
      <c r="B63" s="63" t="s">
        <v>21</v>
      </c>
      <c r="C63" s="62">
        <v>25876.507000000001</v>
      </c>
      <c r="D63" s="62" t="s">
        <v>131</v>
      </c>
      <c r="E63" s="20">
        <f t="shared" si="0"/>
        <v>-11753.999535406982</v>
      </c>
      <c r="F63" s="20">
        <f t="shared" si="1"/>
        <v>-11754</v>
      </c>
      <c r="G63" s="20">
        <f t="shared" si="2"/>
        <v>6.1910000295029022E-4</v>
      </c>
      <c r="I63" s="20">
        <f t="shared" si="8"/>
        <v>6.1910000295029022E-4</v>
      </c>
      <c r="K63" s="20"/>
      <c r="L63" s="20"/>
      <c r="M63" s="20"/>
      <c r="O63" s="20">
        <f t="shared" ca="1" si="4"/>
        <v>3.4426777165679737E-4</v>
      </c>
      <c r="P63" s="20">
        <f t="shared" ca="1" si="5"/>
        <v>-3.7162378603108177E-2</v>
      </c>
      <c r="Q63" s="21">
        <f t="shared" si="6"/>
        <v>10858.007000000001</v>
      </c>
      <c r="R63" s="20">
        <f t="shared" si="9"/>
        <v>6.1910000295029022E-4</v>
      </c>
    </row>
    <row r="64" spans="1:18" x14ac:dyDescent="0.2">
      <c r="A64" s="62" t="s">
        <v>230</v>
      </c>
      <c r="B64" s="63" t="s">
        <v>21</v>
      </c>
      <c r="C64" s="62">
        <v>25880.499</v>
      </c>
      <c r="D64" s="62" t="s">
        <v>131</v>
      </c>
      <c r="E64" s="20">
        <f t="shared" si="0"/>
        <v>-11751.003807208832</v>
      </c>
      <c r="F64" s="20">
        <f t="shared" si="1"/>
        <v>-11751</v>
      </c>
      <c r="G64" s="20">
        <f t="shared" si="2"/>
        <v>-5.0733499992929865E-3</v>
      </c>
      <c r="I64" s="20">
        <f t="shared" si="8"/>
        <v>-5.0733499992929865E-3</v>
      </c>
      <c r="K64" s="20"/>
      <c r="L64" s="20"/>
      <c r="M64" s="20"/>
      <c r="O64" s="20">
        <f t="shared" ca="1" si="4"/>
        <v>3.4384856453865053E-4</v>
      </c>
      <c r="P64" s="20">
        <f t="shared" ca="1" si="5"/>
        <v>-3.716289190391027E-2</v>
      </c>
      <c r="Q64" s="21">
        <f t="shared" si="6"/>
        <v>10861.999</v>
      </c>
      <c r="R64" s="20">
        <f t="shared" si="9"/>
        <v>-5.0733499992929865E-3</v>
      </c>
    </row>
    <row r="65" spans="1:18" x14ac:dyDescent="0.2">
      <c r="A65" s="62" t="s">
        <v>230</v>
      </c>
      <c r="B65" s="63" t="s">
        <v>21</v>
      </c>
      <c r="C65" s="62">
        <v>25892.501</v>
      </c>
      <c r="D65" s="62" t="s">
        <v>131</v>
      </c>
      <c r="E65" s="20">
        <f t="shared" si="0"/>
        <v>-11741.99711135858</v>
      </c>
      <c r="F65" s="20">
        <f t="shared" si="1"/>
        <v>-11742</v>
      </c>
      <c r="G65" s="20">
        <f t="shared" si="2"/>
        <v>3.8492999992740806E-3</v>
      </c>
      <c r="I65" s="20">
        <f t="shared" si="8"/>
        <v>3.8492999992740806E-3</v>
      </c>
      <c r="K65" s="20"/>
      <c r="L65" s="20"/>
      <c r="M65" s="20"/>
      <c r="O65" s="20">
        <f t="shared" ca="1" si="4"/>
        <v>3.4259094318421003E-4</v>
      </c>
      <c r="P65" s="20">
        <f t="shared" ca="1" si="5"/>
        <v>-3.716443180631656E-2</v>
      </c>
      <c r="Q65" s="21">
        <f t="shared" si="6"/>
        <v>10874.001</v>
      </c>
      <c r="R65" s="20">
        <f t="shared" si="9"/>
        <v>3.8492999992740806E-3</v>
      </c>
    </row>
    <row r="66" spans="1:18" x14ac:dyDescent="0.2">
      <c r="A66" s="62" t="s">
        <v>230</v>
      </c>
      <c r="B66" s="63" t="s">
        <v>21</v>
      </c>
      <c r="C66" s="62">
        <v>25912.483</v>
      </c>
      <c r="D66" s="62" t="s">
        <v>131</v>
      </c>
      <c r="E66" s="20">
        <f t="shared" si="0"/>
        <v>-11727.001960843687</v>
      </c>
      <c r="F66" s="20">
        <f t="shared" si="1"/>
        <v>-11727</v>
      </c>
      <c r="G66" s="20">
        <f t="shared" si="2"/>
        <v>-2.6129500001843553E-3</v>
      </c>
      <c r="I66" s="20">
        <f t="shared" si="8"/>
        <v>-2.6129500001843553E-3</v>
      </c>
      <c r="K66" s="20"/>
      <c r="L66" s="20"/>
      <c r="M66" s="20"/>
      <c r="O66" s="20">
        <f t="shared" ca="1" si="4"/>
        <v>3.4049490759347585E-4</v>
      </c>
      <c r="P66" s="20">
        <f t="shared" ca="1" si="5"/>
        <v>-3.7166998310327042E-2</v>
      </c>
      <c r="Q66" s="21">
        <f t="shared" si="6"/>
        <v>10893.983</v>
      </c>
      <c r="R66" s="20">
        <f t="shared" si="9"/>
        <v>-2.6129500001843553E-3</v>
      </c>
    </row>
    <row r="67" spans="1:18" x14ac:dyDescent="0.2">
      <c r="A67" s="62" t="s">
        <v>295</v>
      </c>
      <c r="B67" s="63" t="s">
        <v>21</v>
      </c>
      <c r="C67" s="62">
        <v>27342.332999999999</v>
      </c>
      <c r="D67" s="62" t="s">
        <v>131</v>
      </c>
      <c r="E67" s="20">
        <f t="shared" si="0"/>
        <v>-10653.995456804088</v>
      </c>
      <c r="F67" s="20">
        <f t="shared" si="1"/>
        <v>-10654</v>
      </c>
      <c r="G67" s="20">
        <f t="shared" si="2"/>
        <v>6.0540999984368682E-3</v>
      </c>
      <c r="I67" s="20">
        <f t="shared" si="8"/>
        <v>6.0540999984368682E-3</v>
      </c>
      <c r="K67" s="20"/>
      <c r="L67" s="20"/>
      <c r="M67" s="20"/>
      <c r="O67" s="20">
        <f t="shared" ca="1" si="4"/>
        <v>1.9055849500295959E-4</v>
      </c>
      <c r="P67" s="20">
        <f t="shared" ca="1" si="5"/>
        <v>-3.7350588897210268E-2</v>
      </c>
      <c r="Q67" s="21">
        <f t="shared" si="6"/>
        <v>12323.832999999999</v>
      </c>
      <c r="R67" s="20">
        <f t="shared" si="9"/>
        <v>6.0540999984368682E-3</v>
      </c>
    </row>
    <row r="68" spans="1:18" x14ac:dyDescent="0.2">
      <c r="A68" s="62" t="s">
        <v>295</v>
      </c>
      <c r="B68" s="63" t="s">
        <v>21</v>
      </c>
      <c r="C68" s="62">
        <v>27366.319</v>
      </c>
      <c r="D68" s="62" t="s">
        <v>131</v>
      </c>
      <c r="E68" s="20">
        <f t="shared" si="0"/>
        <v>-10635.995572896059</v>
      </c>
      <c r="F68" s="20">
        <f t="shared" si="1"/>
        <v>-10636</v>
      </c>
      <c r="G68" s="20">
        <f t="shared" si="2"/>
        <v>5.8993999991798773E-3</v>
      </c>
      <c r="I68" s="20">
        <f t="shared" si="8"/>
        <v>5.8993999991798773E-3</v>
      </c>
      <c r="K68" s="20"/>
      <c r="L68" s="20"/>
      <c r="M68" s="20"/>
      <c r="O68" s="20">
        <f t="shared" ca="1" si="4"/>
        <v>1.8804325229407858E-4</v>
      </c>
      <c r="P68" s="20">
        <f t="shared" ca="1" si="5"/>
        <v>-3.7353668702022849E-2</v>
      </c>
      <c r="Q68" s="21">
        <f t="shared" si="6"/>
        <v>12347.819</v>
      </c>
      <c r="R68" s="20">
        <f t="shared" si="9"/>
        <v>5.8993999991798773E-3</v>
      </c>
    </row>
    <row r="69" spans="1:18" x14ac:dyDescent="0.2">
      <c r="A69" s="62" t="s">
        <v>295</v>
      </c>
      <c r="B69" s="63" t="s">
        <v>21</v>
      </c>
      <c r="C69" s="62">
        <v>27370.309000000001</v>
      </c>
      <c r="D69" s="62" t="s">
        <v>131</v>
      </c>
      <c r="E69" s="20">
        <f t="shared" si="0"/>
        <v>-10633.001345563738</v>
      </c>
      <c r="F69" s="20">
        <f t="shared" si="1"/>
        <v>-10633</v>
      </c>
      <c r="G69" s="20">
        <f t="shared" si="2"/>
        <v>-1.7930499998328742E-3</v>
      </c>
      <c r="I69" s="20">
        <f t="shared" si="8"/>
        <v>-1.7930499998328742E-3</v>
      </c>
      <c r="K69" s="20"/>
      <c r="L69" s="20"/>
      <c r="M69" s="20"/>
      <c r="O69" s="20">
        <f t="shared" ca="1" si="4"/>
        <v>1.8762404517593174E-4</v>
      </c>
      <c r="P69" s="20">
        <f t="shared" ca="1" si="5"/>
        <v>-3.7354182002824941E-2</v>
      </c>
      <c r="Q69" s="21">
        <f t="shared" si="6"/>
        <v>12351.809000000001</v>
      </c>
      <c r="R69" s="20">
        <f t="shared" si="9"/>
        <v>-1.7930499998328742E-3</v>
      </c>
    </row>
    <row r="70" spans="1:18" x14ac:dyDescent="0.2">
      <c r="A70" s="62" t="s">
        <v>295</v>
      </c>
      <c r="B70" s="63" t="s">
        <v>21</v>
      </c>
      <c r="C70" s="62">
        <v>27418.285</v>
      </c>
      <c r="D70" s="62" t="s">
        <v>131</v>
      </c>
      <c r="E70" s="20">
        <f t="shared" si="0"/>
        <v>-10596.998576016022</v>
      </c>
      <c r="F70" s="20">
        <f t="shared" si="1"/>
        <v>-10597</v>
      </c>
      <c r="G70" s="20">
        <f t="shared" si="2"/>
        <v>1.8975499988300726E-3</v>
      </c>
      <c r="I70" s="20">
        <f t="shared" si="8"/>
        <v>1.8975499988300726E-3</v>
      </c>
      <c r="K70" s="20"/>
      <c r="L70" s="20"/>
      <c r="M70" s="20"/>
      <c r="O70" s="20">
        <f t="shared" ca="1" si="4"/>
        <v>1.8259355975816971E-4</v>
      </c>
      <c r="P70" s="20">
        <f t="shared" ca="1" si="5"/>
        <v>-3.7360341612450103E-2</v>
      </c>
      <c r="Q70" s="21">
        <f t="shared" si="6"/>
        <v>12399.785</v>
      </c>
      <c r="R70" s="20">
        <f t="shared" si="9"/>
        <v>1.8975499988300726E-3</v>
      </c>
    </row>
    <row r="71" spans="1:18" x14ac:dyDescent="0.2">
      <c r="A71" s="62" t="s">
        <v>295</v>
      </c>
      <c r="B71" s="63" t="s">
        <v>21</v>
      </c>
      <c r="C71" s="62">
        <v>27547.555</v>
      </c>
      <c r="D71" s="62" t="s">
        <v>131</v>
      </c>
      <c r="E71" s="20">
        <f t="shared" si="0"/>
        <v>-10499.99011304634</v>
      </c>
      <c r="F71" s="20">
        <f t="shared" si="1"/>
        <v>-10500</v>
      </c>
      <c r="G71" s="20">
        <f t="shared" si="2"/>
        <v>1.3175000000046566E-2</v>
      </c>
      <c r="I71" s="20">
        <f t="shared" si="8"/>
        <v>1.3175000000046566E-2</v>
      </c>
      <c r="K71" s="20"/>
      <c r="L71" s="20"/>
      <c r="M71" s="20"/>
      <c r="O71" s="20">
        <f t="shared" ca="1" si="4"/>
        <v>1.6903919627142224E-4</v>
      </c>
      <c r="P71" s="20">
        <f t="shared" ca="1" si="5"/>
        <v>-3.7376938338384562E-2</v>
      </c>
      <c r="Q71" s="21">
        <f t="shared" si="6"/>
        <v>12529.055</v>
      </c>
      <c r="R71" s="20">
        <f t="shared" si="9"/>
        <v>1.3175000000046566E-2</v>
      </c>
    </row>
    <row r="72" spans="1:18" x14ac:dyDescent="0.2">
      <c r="A72" s="62" t="s">
        <v>306</v>
      </c>
      <c r="B72" s="63" t="s">
        <v>21</v>
      </c>
      <c r="C72" s="62">
        <v>28428.370999999999</v>
      </c>
      <c r="D72" s="62" t="s">
        <v>131</v>
      </c>
      <c r="E72" s="20">
        <f t="shared" si="0"/>
        <v>-9838.996794263152</v>
      </c>
      <c r="F72" s="20">
        <f t="shared" si="1"/>
        <v>-9839</v>
      </c>
      <c r="G72" s="20">
        <f t="shared" si="2"/>
        <v>4.2718499971670099E-3</v>
      </c>
      <c r="I72" s="20">
        <f t="shared" si="8"/>
        <v>4.2718499971670099E-3</v>
      </c>
      <c r="K72" s="20"/>
      <c r="L72" s="20"/>
      <c r="M72" s="20"/>
      <c r="O72" s="20">
        <f t="shared" ca="1" si="4"/>
        <v>7.667389457307076E-5</v>
      </c>
      <c r="P72" s="20">
        <f t="shared" ca="1" si="5"/>
        <v>-3.7490035615113181E-2</v>
      </c>
      <c r="Q72" s="21">
        <f t="shared" si="6"/>
        <v>13409.870999999999</v>
      </c>
      <c r="R72" s="20">
        <f t="shared" si="9"/>
        <v>4.2718499971670099E-3</v>
      </c>
    </row>
    <row r="73" spans="1:18" x14ac:dyDescent="0.2">
      <c r="A73" s="62" t="s">
        <v>306</v>
      </c>
      <c r="B73" s="63" t="s">
        <v>21</v>
      </c>
      <c r="C73" s="62">
        <v>28460.345000000001</v>
      </c>
      <c r="D73" s="62" t="s">
        <v>131</v>
      </c>
      <c r="E73" s="20">
        <f t="shared" si="0"/>
        <v>-9815.0024522271578</v>
      </c>
      <c r="F73" s="20">
        <f t="shared" si="1"/>
        <v>-9815</v>
      </c>
      <c r="G73" s="20">
        <f t="shared" si="2"/>
        <v>-3.2677499984856695E-3</v>
      </c>
      <c r="I73" s="20">
        <f t="shared" si="8"/>
        <v>-3.2677499984856695E-3</v>
      </c>
      <c r="K73" s="20"/>
      <c r="L73" s="20"/>
      <c r="M73" s="20"/>
      <c r="O73" s="20">
        <f t="shared" ca="1" si="4"/>
        <v>7.3320237627896075E-5</v>
      </c>
      <c r="P73" s="20">
        <f t="shared" ca="1" si="5"/>
        <v>-3.7494142021529953E-2</v>
      </c>
      <c r="Q73" s="21">
        <f t="shared" si="6"/>
        <v>13441.845000000001</v>
      </c>
      <c r="R73" s="20">
        <f t="shared" si="9"/>
        <v>-3.2677499984856695E-3</v>
      </c>
    </row>
    <row r="74" spans="1:18" x14ac:dyDescent="0.2">
      <c r="A74" s="62" t="s">
        <v>306</v>
      </c>
      <c r="B74" s="63" t="s">
        <v>21</v>
      </c>
      <c r="C74" s="62">
        <v>28472.323</v>
      </c>
      <c r="D74" s="62" t="s">
        <v>131</v>
      </c>
      <c r="E74" s="20">
        <f t="shared" si="0"/>
        <v>-9806.0137667668751</v>
      </c>
      <c r="F74" s="20">
        <f t="shared" si="1"/>
        <v>-9806</v>
      </c>
      <c r="G74" s="20">
        <f t="shared" si="2"/>
        <v>-1.8345100001170067E-2</v>
      </c>
      <c r="I74" s="20">
        <f t="shared" si="8"/>
        <v>-1.8345100001170067E-2</v>
      </c>
      <c r="K74" s="20"/>
      <c r="L74" s="20"/>
      <c r="M74" s="20"/>
      <c r="O74" s="20">
        <f t="shared" ca="1" si="4"/>
        <v>7.2062616273455568E-5</v>
      </c>
      <c r="P74" s="20">
        <f t="shared" ca="1" si="5"/>
        <v>-3.7495681923936243E-2</v>
      </c>
      <c r="Q74" s="21">
        <f t="shared" si="6"/>
        <v>13453.823</v>
      </c>
      <c r="R74" s="20">
        <f t="shared" si="9"/>
        <v>-1.8345100001170067E-2</v>
      </c>
    </row>
    <row r="75" spans="1:18" x14ac:dyDescent="0.2">
      <c r="A75" s="62" t="s">
        <v>306</v>
      </c>
      <c r="B75" s="63" t="s">
        <v>21</v>
      </c>
      <c r="C75" s="62">
        <v>28480.322</v>
      </c>
      <c r="D75" s="62" t="s">
        <v>131</v>
      </c>
      <c r="E75" s="20">
        <f t="shared" si="0"/>
        <v>-9800.011053876844</v>
      </c>
      <c r="F75" s="20">
        <f t="shared" si="1"/>
        <v>-9800</v>
      </c>
      <c r="G75" s="20">
        <f t="shared" si="2"/>
        <v>-1.4730000002600718E-2</v>
      </c>
      <c r="I75" s="20">
        <f t="shared" si="8"/>
        <v>-1.4730000002600718E-2</v>
      </c>
      <c r="K75" s="20"/>
      <c r="L75" s="20"/>
      <c r="M75" s="20"/>
      <c r="O75" s="20">
        <f t="shared" ca="1" si="4"/>
        <v>7.1224202037161897E-5</v>
      </c>
      <c r="P75" s="20">
        <f t="shared" ca="1" si="5"/>
        <v>-3.7496708525540434E-2</v>
      </c>
      <c r="Q75" s="21">
        <f t="shared" si="6"/>
        <v>13461.822</v>
      </c>
      <c r="R75" s="20">
        <f t="shared" si="9"/>
        <v>-1.4730000002600718E-2</v>
      </c>
    </row>
    <row r="76" spans="1:18" x14ac:dyDescent="0.2">
      <c r="A76" s="62" t="s">
        <v>306</v>
      </c>
      <c r="B76" s="63" t="s">
        <v>21</v>
      </c>
      <c r="C76" s="62">
        <v>28496.323</v>
      </c>
      <c r="D76" s="62" t="s">
        <v>131</v>
      </c>
      <c r="E76" s="20">
        <f t="shared" si="0"/>
        <v>-9788.0033767980331</v>
      </c>
      <c r="F76" s="20">
        <f t="shared" si="1"/>
        <v>-9788</v>
      </c>
      <c r="G76" s="20">
        <f t="shared" si="2"/>
        <v>-4.4997999975748826E-3</v>
      </c>
      <c r="I76" s="20">
        <f t="shared" si="8"/>
        <v>-4.4997999975748826E-3</v>
      </c>
      <c r="K76" s="20"/>
      <c r="L76" s="20"/>
      <c r="M76" s="20"/>
      <c r="O76" s="20">
        <f t="shared" ca="1" si="4"/>
        <v>6.9547373564574555E-5</v>
      </c>
      <c r="P76" s="20">
        <f t="shared" ca="1" si="5"/>
        <v>-3.7498761728748824E-2</v>
      </c>
      <c r="Q76" s="21">
        <f t="shared" si="6"/>
        <v>13477.823</v>
      </c>
      <c r="R76" s="20">
        <f t="shared" si="9"/>
        <v>-4.4997999975748826E-3</v>
      </c>
    </row>
    <row r="77" spans="1:18" x14ac:dyDescent="0.2">
      <c r="A77" s="62" t="s">
        <v>306</v>
      </c>
      <c r="B77" s="63" t="s">
        <v>21</v>
      </c>
      <c r="C77" s="62">
        <v>28524.303</v>
      </c>
      <c r="D77" s="62" t="s">
        <v>131</v>
      </c>
      <c r="E77" s="20">
        <f t="shared" si="0"/>
        <v>-9767.0062638260224</v>
      </c>
      <c r="F77" s="20">
        <f t="shared" si="1"/>
        <v>-9767</v>
      </c>
      <c r="G77" s="20">
        <f t="shared" si="2"/>
        <v>-8.3469500023056753E-3</v>
      </c>
      <c r="I77" s="20">
        <f t="shared" si="8"/>
        <v>-8.3469500023056753E-3</v>
      </c>
      <c r="K77" s="20"/>
      <c r="L77" s="20"/>
      <c r="M77" s="20"/>
      <c r="O77" s="20">
        <f t="shared" ca="1" si="4"/>
        <v>6.6612923737546922E-5</v>
      </c>
      <c r="P77" s="20">
        <f t="shared" ca="1" si="5"/>
        <v>-3.7502354834363504E-2</v>
      </c>
      <c r="Q77" s="21">
        <f t="shared" si="6"/>
        <v>13505.803</v>
      </c>
      <c r="R77" s="20">
        <f t="shared" si="9"/>
        <v>-8.3469500023056753E-3</v>
      </c>
    </row>
    <row r="78" spans="1:18" x14ac:dyDescent="0.2">
      <c r="A78" s="62" t="s">
        <v>306</v>
      </c>
      <c r="B78" s="63" t="s">
        <v>21</v>
      </c>
      <c r="C78" s="62">
        <v>28532.302</v>
      </c>
      <c r="D78" s="62" t="s">
        <v>131</v>
      </c>
      <c r="E78" s="20">
        <f t="shared" si="0"/>
        <v>-9761.0035509359914</v>
      </c>
      <c r="F78" s="20">
        <f t="shared" si="1"/>
        <v>-9761</v>
      </c>
      <c r="G78" s="20">
        <f t="shared" si="2"/>
        <v>-4.7318500000983477E-3</v>
      </c>
      <c r="I78" s="20">
        <f t="shared" si="8"/>
        <v>-4.7318500000983477E-3</v>
      </c>
      <c r="K78" s="20"/>
      <c r="L78" s="20"/>
      <c r="M78" s="20"/>
      <c r="O78" s="20">
        <f t="shared" ca="1" si="4"/>
        <v>6.5774509501253251E-5</v>
      </c>
      <c r="P78" s="20">
        <f t="shared" ca="1" si="5"/>
        <v>-3.7503381435967695E-2</v>
      </c>
      <c r="Q78" s="21">
        <f t="shared" si="6"/>
        <v>13513.802</v>
      </c>
      <c r="R78" s="20">
        <f t="shared" si="9"/>
        <v>-4.7318500000983477E-3</v>
      </c>
    </row>
    <row r="79" spans="1:18" x14ac:dyDescent="0.2">
      <c r="A79" s="62" t="s">
        <v>306</v>
      </c>
      <c r="B79" s="63" t="s">
        <v>21</v>
      </c>
      <c r="C79" s="62">
        <v>28689.545999999998</v>
      </c>
      <c r="D79" s="62" t="s">
        <v>131</v>
      </c>
      <c r="E79" s="20">
        <f t="shared" si="0"/>
        <v>-9643.0024775917936</v>
      </c>
      <c r="F79" s="20">
        <f t="shared" si="1"/>
        <v>-9643</v>
      </c>
      <c r="G79" s="20">
        <f t="shared" si="2"/>
        <v>-3.3015500011970289E-3</v>
      </c>
      <c r="I79" s="20">
        <f t="shared" si="8"/>
        <v>-3.3015500011970289E-3</v>
      </c>
      <c r="K79" s="20"/>
      <c r="L79" s="20"/>
      <c r="M79" s="20"/>
      <c r="O79" s="20">
        <f t="shared" ca="1" si="4"/>
        <v>4.9285696187477933E-5</v>
      </c>
      <c r="P79" s="20">
        <f t="shared" ca="1" si="5"/>
        <v>-3.7523571267516827E-2</v>
      </c>
      <c r="Q79" s="21">
        <f t="shared" si="6"/>
        <v>13671.045999999998</v>
      </c>
      <c r="R79" s="20">
        <f t="shared" si="9"/>
        <v>-3.3015500011970289E-3</v>
      </c>
    </row>
    <row r="80" spans="1:18" x14ac:dyDescent="0.2">
      <c r="A80" s="62" t="s">
        <v>306</v>
      </c>
      <c r="B80" s="63" t="s">
        <v>21</v>
      </c>
      <c r="C80" s="62">
        <v>28753.508000000002</v>
      </c>
      <c r="D80" s="62" t="s">
        <v>131</v>
      </c>
      <c r="E80" s="20">
        <f t="shared" si="0"/>
        <v>-9595.0032874589924</v>
      </c>
      <c r="F80" s="20">
        <f t="shared" si="1"/>
        <v>-9595</v>
      </c>
      <c r="G80" s="20">
        <f t="shared" si="2"/>
        <v>-4.3807499969261698E-3</v>
      </c>
      <c r="I80" s="20">
        <f t="shared" si="8"/>
        <v>-4.3807499969261698E-3</v>
      </c>
      <c r="K80" s="20"/>
      <c r="L80" s="20"/>
      <c r="M80" s="20"/>
      <c r="O80" s="20">
        <f t="shared" ca="1" si="4"/>
        <v>4.2578382297128563E-5</v>
      </c>
      <c r="P80" s="20">
        <f t="shared" ca="1" si="5"/>
        <v>-3.7531784080350371E-2</v>
      </c>
      <c r="Q80" s="21">
        <f t="shared" si="6"/>
        <v>13735.008000000002</v>
      </c>
      <c r="R80" s="20">
        <f t="shared" si="9"/>
        <v>-4.3807499969261698E-3</v>
      </c>
    </row>
    <row r="81" spans="1:18" x14ac:dyDescent="0.2">
      <c r="A81" s="62" t="s">
        <v>306</v>
      </c>
      <c r="B81" s="63" t="s">
        <v>21</v>
      </c>
      <c r="C81" s="62">
        <v>28757.512999999999</v>
      </c>
      <c r="D81" s="62" t="s">
        <v>131</v>
      </c>
      <c r="E81" s="20">
        <f t="shared" si="0"/>
        <v>-9591.9978036329449</v>
      </c>
      <c r="F81" s="20">
        <f t="shared" si="1"/>
        <v>-9592</v>
      </c>
      <c r="G81" s="20">
        <f t="shared" si="2"/>
        <v>2.9267999998410232E-3</v>
      </c>
      <c r="I81" s="20">
        <f t="shared" si="8"/>
        <v>2.9267999998410232E-3</v>
      </c>
      <c r="K81" s="20"/>
      <c r="L81" s="20"/>
      <c r="M81" s="20"/>
      <c r="O81" s="20">
        <f t="shared" ca="1" si="4"/>
        <v>4.2159175178981727E-5</v>
      </c>
      <c r="P81" s="20">
        <f t="shared" ca="1" si="5"/>
        <v>-3.753229738115247E-2</v>
      </c>
      <c r="Q81" s="21">
        <f t="shared" si="6"/>
        <v>13739.012999999999</v>
      </c>
      <c r="R81" s="20">
        <f t="shared" si="9"/>
        <v>2.9267999998410232E-3</v>
      </c>
    </row>
    <row r="82" spans="1:18" x14ac:dyDescent="0.2">
      <c r="A82" s="62" t="s">
        <v>330</v>
      </c>
      <c r="B82" s="63" t="s">
        <v>21</v>
      </c>
      <c r="C82" s="62">
        <v>28785.506000000001</v>
      </c>
      <c r="D82" s="62" t="s">
        <v>131</v>
      </c>
      <c r="E82" s="20">
        <f t="shared" si="0"/>
        <v>-9570.9909350330327</v>
      </c>
      <c r="F82" s="20">
        <f t="shared" si="1"/>
        <v>-9571</v>
      </c>
      <c r="G82" s="20">
        <f t="shared" si="2"/>
        <v>1.2079650001396658E-2</v>
      </c>
      <c r="I82" s="20">
        <f t="shared" si="8"/>
        <v>1.2079650001396658E-2</v>
      </c>
      <c r="K82" s="20"/>
      <c r="L82" s="20"/>
      <c r="M82" s="20"/>
      <c r="O82" s="20">
        <f t="shared" ca="1" si="4"/>
        <v>3.9224725351953878E-5</v>
      </c>
      <c r="P82" s="20">
        <f t="shared" ca="1" si="5"/>
        <v>-3.7535890486767143E-2</v>
      </c>
      <c r="Q82" s="21">
        <f t="shared" si="6"/>
        <v>13767.006000000001</v>
      </c>
      <c r="R82" s="20">
        <f t="shared" si="9"/>
        <v>1.2079650001396658E-2</v>
      </c>
    </row>
    <row r="83" spans="1:18" x14ac:dyDescent="0.2">
      <c r="A83" s="62" t="s">
        <v>306</v>
      </c>
      <c r="B83" s="63" t="s">
        <v>21</v>
      </c>
      <c r="C83" s="62">
        <v>28833.463</v>
      </c>
      <c r="D83" s="62" t="s">
        <v>131</v>
      </c>
      <c r="E83" s="20">
        <f t="shared" si="0"/>
        <v>-9535.0024237107082</v>
      </c>
      <c r="F83" s="20">
        <f t="shared" si="1"/>
        <v>-9535</v>
      </c>
      <c r="G83" s="20">
        <f t="shared" si="2"/>
        <v>-3.229750000173226E-3</v>
      </c>
      <c r="I83" s="20">
        <f t="shared" si="8"/>
        <v>-3.229750000173226E-3</v>
      </c>
      <c r="K83" s="20"/>
      <c r="L83" s="20"/>
      <c r="M83" s="20"/>
      <c r="O83" s="20">
        <f t="shared" ca="1" si="4"/>
        <v>3.4194239934192067E-5</v>
      </c>
      <c r="P83" s="20">
        <f t="shared" ca="1" si="5"/>
        <v>-3.7542050096392304E-2</v>
      </c>
      <c r="Q83" s="21">
        <f t="shared" si="6"/>
        <v>13814.963</v>
      </c>
      <c r="R83" s="20">
        <f t="shared" si="9"/>
        <v>-3.229750000173226E-3</v>
      </c>
    </row>
    <row r="84" spans="1:18" x14ac:dyDescent="0.2">
      <c r="A84" s="62" t="s">
        <v>306</v>
      </c>
      <c r="B84" s="63" t="s">
        <v>21</v>
      </c>
      <c r="C84" s="62">
        <v>28837.47</v>
      </c>
      <c r="D84" s="62" t="s">
        <v>131</v>
      </c>
      <c r="E84" s="20">
        <f t="shared" si="0"/>
        <v>-9531.9954390188268</v>
      </c>
      <c r="F84" s="20">
        <f t="shared" si="1"/>
        <v>-9532</v>
      </c>
      <c r="G84" s="20">
        <f t="shared" si="2"/>
        <v>6.0778000006393995E-3</v>
      </c>
      <c r="I84" s="20">
        <f t="shared" si="8"/>
        <v>6.0778000006393995E-3</v>
      </c>
      <c r="K84" s="20"/>
      <c r="L84" s="20"/>
      <c r="M84" s="20"/>
      <c r="O84" s="20">
        <f t="shared" ca="1" si="4"/>
        <v>3.3775032816045231E-5</v>
      </c>
      <c r="P84" s="20">
        <f t="shared" ca="1" si="5"/>
        <v>-3.7542563397194403E-2</v>
      </c>
      <c r="Q84" s="21">
        <f t="shared" si="6"/>
        <v>13818.970000000001</v>
      </c>
      <c r="R84" s="20">
        <f t="shared" si="9"/>
        <v>6.0778000006393995E-3</v>
      </c>
    </row>
    <row r="85" spans="1:18" x14ac:dyDescent="0.2">
      <c r="A85" s="62" t="s">
        <v>306</v>
      </c>
      <c r="B85" s="63" t="s">
        <v>21</v>
      </c>
      <c r="C85" s="62">
        <v>28845.467000000001</v>
      </c>
      <c r="D85" s="62" t="s">
        <v>131</v>
      </c>
      <c r="E85" s="20">
        <f t="shared" ref="E85:E148" si="10">+(C85-C$7)/C$8</f>
        <v>-9525.9942269946259</v>
      </c>
      <c r="F85" s="20">
        <f t="shared" ref="F85:F148" si="11">ROUND(2*E85,0)/2</f>
        <v>-9526</v>
      </c>
      <c r="G85" s="20">
        <f t="shared" ref="G85:G148" si="12">+C85-(C$7+F85*C$8)</f>
        <v>7.6929000024392735E-3</v>
      </c>
      <c r="I85" s="20">
        <f t="shared" ref="I85:I103" si="13">+G85</f>
        <v>7.6929000024392735E-3</v>
      </c>
      <c r="K85" s="20"/>
      <c r="L85" s="20"/>
      <c r="M85" s="20"/>
      <c r="O85" s="20">
        <f t="shared" ref="O85:O148" ca="1" si="14">+C$11+C$12*$F85</f>
        <v>3.293661857975156E-5</v>
      </c>
      <c r="P85" s="20">
        <f t="shared" ref="P85:P148" ca="1" si="15">+D$11+D$12*$F85</f>
        <v>-3.7543589998798595E-2</v>
      </c>
      <c r="Q85" s="21">
        <f t="shared" ref="Q85:Q148" si="16">+C85-15018.5</f>
        <v>13826.967000000001</v>
      </c>
      <c r="R85" s="20">
        <f t="shared" ref="R85:R116" si="17">G85</f>
        <v>7.6929000024392735E-3</v>
      </c>
    </row>
    <row r="86" spans="1:18" x14ac:dyDescent="0.2">
      <c r="A86" s="62" t="s">
        <v>306</v>
      </c>
      <c r="B86" s="63" t="s">
        <v>21</v>
      </c>
      <c r="C86" s="62">
        <v>28861.457999999999</v>
      </c>
      <c r="D86" s="62" t="s">
        <v>131</v>
      </c>
      <c r="E86" s="20">
        <f t="shared" si="10"/>
        <v>-9513.9940542449694</v>
      </c>
      <c r="F86" s="20">
        <f t="shared" si="11"/>
        <v>-9514</v>
      </c>
      <c r="G86" s="20">
        <f t="shared" si="12"/>
        <v>7.9230999981518835E-3</v>
      </c>
      <c r="I86" s="20">
        <f t="shared" si="13"/>
        <v>7.9230999981518835E-3</v>
      </c>
      <c r="K86" s="20"/>
      <c r="L86" s="20"/>
      <c r="M86" s="20"/>
      <c r="O86" s="20">
        <f t="shared" ca="1" si="14"/>
        <v>3.1259790107164218E-5</v>
      </c>
      <c r="P86" s="20">
        <f t="shared" ca="1" si="15"/>
        <v>-3.7545643202006984E-2</v>
      </c>
      <c r="Q86" s="21">
        <f t="shared" si="16"/>
        <v>13842.957999999999</v>
      </c>
      <c r="R86" s="20">
        <f t="shared" si="17"/>
        <v>7.9230999981518835E-3</v>
      </c>
    </row>
    <row r="87" spans="1:18" x14ac:dyDescent="0.2">
      <c r="A87" s="62" t="s">
        <v>342</v>
      </c>
      <c r="B87" s="63" t="s">
        <v>21</v>
      </c>
      <c r="C87" s="62">
        <v>29589.023000000001</v>
      </c>
      <c r="D87" s="62" t="s">
        <v>131</v>
      </c>
      <c r="E87" s="20">
        <f t="shared" si="10"/>
        <v>-8968.0053301749103</v>
      </c>
      <c r="F87" s="20">
        <f t="shared" si="11"/>
        <v>-8968</v>
      </c>
      <c r="G87" s="20">
        <f t="shared" si="12"/>
        <v>-7.1028000020305626E-3</v>
      </c>
      <c r="I87" s="20">
        <f t="shared" si="13"/>
        <v>-7.1028000020305626E-3</v>
      </c>
      <c r="K87" s="20"/>
      <c r="L87" s="20"/>
      <c r="M87" s="20"/>
      <c r="O87" s="20">
        <f t="shared" ca="1" si="14"/>
        <v>-4.5035905395559E-5</v>
      </c>
      <c r="P87" s="20">
        <f t="shared" ca="1" si="15"/>
        <v>-3.7639063947988563E-2</v>
      </c>
      <c r="Q87" s="21">
        <f t="shared" si="16"/>
        <v>14570.523000000001</v>
      </c>
      <c r="R87" s="20">
        <f t="shared" si="17"/>
        <v>-7.1028000020305626E-3</v>
      </c>
    </row>
    <row r="88" spans="1:18" x14ac:dyDescent="0.2">
      <c r="A88" s="62" t="s">
        <v>221</v>
      </c>
      <c r="B88" s="63" t="s">
        <v>21</v>
      </c>
      <c r="C88" s="62">
        <v>30603.119999999999</v>
      </c>
      <c r="D88" s="62" t="s">
        <v>131</v>
      </c>
      <c r="E88" s="20">
        <f t="shared" si="10"/>
        <v>-8206.993561998499</v>
      </c>
      <c r="F88" s="20">
        <f t="shared" si="11"/>
        <v>-8207</v>
      </c>
      <c r="G88" s="20">
        <f t="shared" si="12"/>
        <v>8.5790499979339074E-3</v>
      </c>
      <c r="I88" s="20">
        <f t="shared" si="13"/>
        <v>8.5790499979339074E-3</v>
      </c>
      <c r="K88" s="20"/>
      <c r="L88" s="20"/>
      <c r="M88" s="20"/>
      <c r="O88" s="20">
        <f t="shared" ca="1" si="14"/>
        <v>-1.5137477769880479E-4</v>
      </c>
      <c r="P88" s="20">
        <f t="shared" ca="1" si="15"/>
        <v>-3.776927125145374E-2</v>
      </c>
      <c r="Q88" s="21">
        <f t="shared" si="16"/>
        <v>15584.619999999999</v>
      </c>
      <c r="R88" s="20">
        <f t="shared" si="17"/>
        <v>8.5790499979339074E-3</v>
      </c>
    </row>
    <row r="89" spans="1:18" x14ac:dyDescent="0.2">
      <c r="A89" s="62" t="s">
        <v>348</v>
      </c>
      <c r="B89" s="63" t="s">
        <v>21</v>
      </c>
      <c r="C89" s="62">
        <v>32624.62</v>
      </c>
      <c r="D89" s="62" t="s">
        <v>131</v>
      </c>
      <c r="E89" s="20">
        <f t="shared" si="10"/>
        <v>-6689.993423581147</v>
      </c>
      <c r="F89" s="20">
        <f t="shared" si="11"/>
        <v>-6690</v>
      </c>
      <c r="G89" s="20">
        <f t="shared" si="12"/>
        <v>8.76349999816739E-3</v>
      </c>
      <c r="I89" s="20">
        <f t="shared" si="13"/>
        <v>8.76349999816739E-3</v>
      </c>
      <c r="K89" s="20"/>
      <c r="L89" s="20"/>
      <c r="M89" s="20"/>
      <c r="O89" s="20">
        <f t="shared" ca="1" si="14"/>
        <v>-3.6335384377505185E-4</v>
      </c>
      <c r="P89" s="20">
        <f t="shared" ca="1" si="15"/>
        <v>-3.8028830357047259E-2</v>
      </c>
      <c r="Q89" s="21">
        <f t="shared" si="16"/>
        <v>17606.12</v>
      </c>
      <c r="R89" s="20">
        <f t="shared" si="17"/>
        <v>8.76349999816739E-3</v>
      </c>
    </row>
    <row r="90" spans="1:18" x14ac:dyDescent="0.2">
      <c r="A90" s="62" t="s">
        <v>348</v>
      </c>
      <c r="B90" s="63" t="s">
        <v>21</v>
      </c>
      <c r="C90" s="62">
        <v>32780.521999999997</v>
      </c>
      <c r="D90" s="62" t="s">
        <v>131</v>
      </c>
      <c r="E90" s="20">
        <f t="shared" si="10"/>
        <v>-6572.9994312093741</v>
      </c>
      <c r="F90" s="20">
        <f t="shared" si="11"/>
        <v>-6573</v>
      </c>
      <c r="G90" s="20">
        <f t="shared" si="12"/>
        <v>7.5794999429490417E-4</v>
      </c>
      <c r="I90" s="20">
        <f t="shared" si="13"/>
        <v>7.5794999429490417E-4</v>
      </c>
      <c r="K90" s="20"/>
      <c r="L90" s="20"/>
      <c r="M90" s="20"/>
      <c r="O90" s="20">
        <f t="shared" ca="1" si="14"/>
        <v>-3.7970292138277822E-4</v>
      </c>
      <c r="P90" s="20">
        <f t="shared" ca="1" si="15"/>
        <v>-3.8048849088329034E-2</v>
      </c>
      <c r="Q90" s="21">
        <f t="shared" si="16"/>
        <v>17762.021999999997</v>
      </c>
      <c r="R90" s="20">
        <f t="shared" si="17"/>
        <v>7.5794999429490417E-4</v>
      </c>
    </row>
    <row r="91" spans="1:18" x14ac:dyDescent="0.2">
      <c r="A91" s="62" t="s">
        <v>348</v>
      </c>
      <c r="B91" s="63" t="s">
        <v>21</v>
      </c>
      <c r="C91" s="62">
        <v>32820.498</v>
      </c>
      <c r="D91" s="62" t="s">
        <v>131</v>
      </c>
      <c r="E91" s="20">
        <f t="shared" si="10"/>
        <v>-6543.0001249846027</v>
      </c>
      <c r="F91" s="20">
        <f t="shared" si="11"/>
        <v>-6543</v>
      </c>
      <c r="G91" s="20">
        <f t="shared" si="12"/>
        <v>-1.6655000217724591E-4</v>
      </c>
      <c r="I91" s="20">
        <f t="shared" si="13"/>
        <v>-1.6655000217724591E-4</v>
      </c>
      <c r="K91" s="20"/>
      <c r="L91" s="20"/>
      <c r="M91" s="20"/>
      <c r="O91" s="20">
        <f t="shared" ca="1" si="14"/>
        <v>-3.8389499256424658E-4</v>
      </c>
      <c r="P91" s="20">
        <f t="shared" ca="1" si="15"/>
        <v>-3.8053982096349998E-2</v>
      </c>
      <c r="Q91" s="21">
        <f t="shared" si="16"/>
        <v>17801.998</v>
      </c>
      <c r="R91" s="20">
        <f t="shared" si="17"/>
        <v>-1.6655000217724591E-4</v>
      </c>
    </row>
    <row r="92" spans="1:18" x14ac:dyDescent="0.2">
      <c r="A92" s="62" t="s">
        <v>355</v>
      </c>
      <c r="B92" s="63" t="s">
        <v>21</v>
      </c>
      <c r="C92" s="62">
        <v>33052.364000000001</v>
      </c>
      <c r="D92" s="62" t="s">
        <v>131</v>
      </c>
      <c r="E92" s="20">
        <f t="shared" si="10"/>
        <v>-6369.0002466297774</v>
      </c>
      <c r="F92" s="20">
        <f t="shared" si="11"/>
        <v>-6369</v>
      </c>
      <c r="G92" s="20">
        <f t="shared" si="12"/>
        <v>-3.2864999957382679E-4</v>
      </c>
      <c r="I92" s="20">
        <f t="shared" si="13"/>
        <v>-3.2864999957382679E-4</v>
      </c>
      <c r="K92" s="20"/>
      <c r="L92" s="20"/>
      <c r="M92" s="20"/>
      <c r="O92" s="20">
        <f t="shared" ca="1" si="14"/>
        <v>-4.0820900541676272E-4</v>
      </c>
      <c r="P92" s="20">
        <f t="shared" ca="1" si="15"/>
        <v>-3.80837535428716E-2</v>
      </c>
      <c r="Q92" s="21">
        <f t="shared" si="16"/>
        <v>18033.864000000001</v>
      </c>
      <c r="R92" s="20">
        <f t="shared" si="17"/>
        <v>-3.2864999957382679E-4</v>
      </c>
    </row>
    <row r="93" spans="1:18" x14ac:dyDescent="0.2">
      <c r="A93" s="62" t="s">
        <v>358</v>
      </c>
      <c r="B93" s="63" t="s">
        <v>21</v>
      </c>
      <c r="C93" s="62">
        <v>33437.47</v>
      </c>
      <c r="D93" s="62" t="s">
        <v>131</v>
      </c>
      <c r="E93" s="20">
        <f t="shared" si="10"/>
        <v>-6080.0040283238895</v>
      </c>
      <c r="F93" s="20">
        <f t="shared" si="11"/>
        <v>-6080</v>
      </c>
      <c r="G93" s="20">
        <f t="shared" si="12"/>
        <v>-5.367999998270534E-3</v>
      </c>
      <c r="I93" s="20">
        <f t="shared" si="13"/>
        <v>-5.367999998270534E-3</v>
      </c>
      <c r="K93" s="20"/>
      <c r="L93" s="20"/>
      <c r="M93" s="20"/>
      <c r="O93" s="20">
        <f t="shared" ca="1" si="14"/>
        <v>-4.4859262446490735E-4</v>
      </c>
      <c r="P93" s="20">
        <f t="shared" ca="1" si="15"/>
        <v>-3.8133201520140242E-2</v>
      </c>
      <c r="Q93" s="21">
        <f t="shared" si="16"/>
        <v>18418.97</v>
      </c>
      <c r="R93" s="20">
        <f t="shared" si="17"/>
        <v>-5.367999998270534E-3</v>
      </c>
    </row>
    <row r="94" spans="1:18" x14ac:dyDescent="0.2">
      <c r="A94" s="62" t="s">
        <v>363</v>
      </c>
      <c r="B94" s="63" t="s">
        <v>21</v>
      </c>
      <c r="C94" s="62">
        <v>33458.792999999998</v>
      </c>
      <c r="D94" s="62" t="s">
        <v>131</v>
      </c>
      <c r="E94" s="20">
        <f t="shared" si="10"/>
        <v>-6064.0025472694897</v>
      </c>
      <c r="F94" s="20">
        <f t="shared" si="11"/>
        <v>-6064</v>
      </c>
      <c r="G94" s="20">
        <f t="shared" si="12"/>
        <v>-3.3944000024348497E-3</v>
      </c>
      <c r="I94" s="20">
        <f t="shared" si="13"/>
        <v>-3.3944000024348497E-3</v>
      </c>
      <c r="K94" s="20"/>
      <c r="L94" s="20"/>
      <c r="M94" s="20"/>
      <c r="O94" s="20">
        <f t="shared" ca="1" si="14"/>
        <v>-4.5082839576169047E-4</v>
      </c>
      <c r="P94" s="20">
        <f t="shared" ca="1" si="15"/>
        <v>-3.8135939124418088E-2</v>
      </c>
      <c r="Q94" s="21">
        <f t="shared" si="16"/>
        <v>18440.292999999998</v>
      </c>
      <c r="R94" s="20">
        <f t="shared" si="17"/>
        <v>-3.3944000024348497E-3</v>
      </c>
    </row>
    <row r="95" spans="1:18" x14ac:dyDescent="0.2">
      <c r="A95" s="62" t="s">
        <v>367</v>
      </c>
      <c r="B95" s="63" t="s">
        <v>21</v>
      </c>
      <c r="C95" s="62">
        <v>33517.425000000003</v>
      </c>
      <c r="D95" s="62" t="s">
        <v>131</v>
      </c>
      <c r="E95" s="20">
        <f t="shared" si="10"/>
        <v>-6020.0031645756026</v>
      </c>
      <c r="F95" s="20">
        <f t="shared" si="11"/>
        <v>-6020</v>
      </c>
      <c r="G95" s="20">
        <f t="shared" si="12"/>
        <v>-4.2169999942416325E-3</v>
      </c>
      <c r="I95" s="20">
        <f t="shared" si="13"/>
        <v>-4.2169999942416325E-3</v>
      </c>
      <c r="K95" s="20"/>
      <c r="L95" s="20"/>
      <c r="M95" s="20"/>
      <c r="O95" s="20">
        <f t="shared" ca="1" si="14"/>
        <v>-4.5697676682784395E-4</v>
      </c>
      <c r="P95" s="20">
        <f t="shared" ca="1" si="15"/>
        <v>-3.8143467536182175E-2</v>
      </c>
      <c r="Q95" s="21">
        <f t="shared" si="16"/>
        <v>18498.925000000003</v>
      </c>
      <c r="R95" s="20">
        <f t="shared" si="17"/>
        <v>-4.2169999942416325E-3</v>
      </c>
    </row>
    <row r="96" spans="1:18" x14ac:dyDescent="0.2">
      <c r="A96" s="62" t="s">
        <v>367</v>
      </c>
      <c r="B96" s="63" t="s">
        <v>21</v>
      </c>
      <c r="C96" s="62">
        <v>33541.419000000002</v>
      </c>
      <c r="D96" s="62" t="s">
        <v>131</v>
      </c>
      <c r="E96" s="20">
        <f t="shared" si="10"/>
        <v>-6001.997277204252</v>
      </c>
      <c r="F96" s="20">
        <f t="shared" si="11"/>
        <v>-6002</v>
      </c>
      <c r="G96" s="20">
        <f t="shared" si="12"/>
        <v>3.6283000008552335E-3</v>
      </c>
      <c r="I96" s="20">
        <f t="shared" si="13"/>
        <v>3.6283000008552335E-3</v>
      </c>
      <c r="K96" s="20"/>
      <c r="L96" s="20"/>
      <c r="M96" s="20"/>
      <c r="O96" s="20">
        <f t="shared" ca="1" si="14"/>
        <v>-4.5949200953672496E-4</v>
      </c>
      <c r="P96" s="20">
        <f t="shared" ca="1" si="15"/>
        <v>-3.8146547340994756E-2</v>
      </c>
      <c r="Q96" s="21">
        <f t="shared" si="16"/>
        <v>18522.919000000002</v>
      </c>
      <c r="R96" s="20">
        <f t="shared" si="17"/>
        <v>3.6283000008552335E-3</v>
      </c>
    </row>
    <row r="97" spans="1:20" x14ac:dyDescent="0.2">
      <c r="A97" s="62" t="s">
        <v>367</v>
      </c>
      <c r="B97" s="63" t="s">
        <v>21</v>
      </c>
      <c r="C97" s="62">
        <v>33545.411</v>
      </c>
      <c r="D97" s="62" t="s">
        <v>131</v>
      </c>
      <c r="E97" s="20">
        <f t="shared" si="10"/>
        <v>-5999.0015490061023</v>
      </c>
      <c r="F97" s="20">
        <f t="shared" si="11"/>
        <v>-5999</v>
      </c>
      <c r="G97" s="20">
        <f t="shared" si="12"/>
        <v>-2.0641500013880432E-3</v>
      </c>
      <c r="I97" s="20">
        <f t="shared" si="13"/>
        <v>-2.0641500013880432E-3</v>
      </c>
      <c r="K97" s="20"/>
      <c r="L97" s="20"/>
      <c r="M97" s="20"/>
      <c r="O97" s="20">
        <f t="shared" ca="1" si="14"/>
        <v>-4.599112166548718E-4</v>
      </c>
      <c r="P97" s="20">
        <f t="shared" ca="1" si="15"/>
        <v>-3.8147060641796848E-2</v>
      </c>
      <c r="Q97" s="21">
        <f t="shared" si="16"/>
        <v>18526.911</v>
      </c>
      <c r="R97" s="20">
        <f t="shared" si="17"/>
        <v>-2.0641500013880432E-3</v>
      </c>
    </row>
    <row r="98" spans="1:20" x14ac:dyDescent="0.2">
      <c r="A98" s="62" t="s">
        <v>358</v>
      </c>
      <c r="B98" s="63" t="s">
        <v>21</v>
      </c>
      <c r="C98" s="62">
        <v>33561.396000000001</v>
      </c>
      <c r="D98" s="62" t="s">
        <v>131</v>
      </c>
      <c r="E98" s="20">
        <f t="shared" si="10"/>
        <v>-5987.0058788539372</v>
      </c>
      <c r="F98" s="20">
        <f t="shared" si="11"/>
        <v>-5987</v>
      </c>
      <c r="G98" s="20">
        <f t="shared" si="12"/>
        <v>-7.8339499959838577E-3</v>
      </c>
      <c r="I98" s="20">
        <f t="shared" si="13"/>
        <v>-7.8339499959838577E-3</v>
      </c>
      <c r="K98" s="20"/>
      <c r="L98" s="20"/>
      <c r="M98" s="20"/>
      <c r="O98" s="20">
        <f t="shared" ca="1" si="14"/>
        <v>-4.6158804512745903E-4</v>
      </c>
      <c r="P98" s="20">
        <f t="shared" ca="1" si="15"/>
        <v>-3.8149113845005238E-2</v>
      </c>
      <c r="Q98" s="21">
        <f t="shared" si="16"/>
        <v>18542.896000000001</v>
      </c>
      <c r="R98" s="20">
        <f t="shared" si="17"/>
        <v>-7.8339499959838577E-3</v>
      </c>
    </row>
    <row r="99" spans="1:20" x14ac:dyDescent="0.2">
      <c r="A99" s="62" t="s">
        <v>367</v>
      </c>
      <c r="B99" s="63" t="s">
        <v>21</v>
      </c>
      <c r="C99" s="62">
        <v>33565.396000000001</v>
      </c>
      <c r="D99" s="62" t="s">
        <v>131</v>
      </c>
      <c r="E99" s="20">
        <f t="shared" si="10"/>
        <v>-5984.0041471924633</v>
      </c>
      <c r="F99" s="20">
        <f t="shared" si="11"/>
        <v>-5984</v>
      </c>
      <c r="G99" s="20">
        <f t="shared" si="12"/>
        <v>-5.5264000038732775E-3</v>
      </c>
      <c r="I99" s="20">
        <f t="shared" si="13"/>
        <v>-5.5264000038732775E-3</v>
      </c>
      <c r="K99" s="20"/>
      <c r="L99" s="20"/>
      <c r="M99" s="20"/>
      <c r="O99" s="20">
        <f t="shared" ca="1" si="14"/>
        <v>-4.6200725224560587E-4</v>
      </c>
      <c r="P99" s="20">
        <f t="shared" ca="1" si="15"/>
        <v>-3.814962714580733E-2</v>
      </c>
      <c r="Q99" s="21">
        <f t="shared" si="16"/>
        <v>18546.896000000001</v>
      </c>
      <c r="R99" s="20">
        <f t="shared" si="17"/>
        <v>-5.5264000038732775E-3</v>
      </c>
    </row>
    <row r="100" spans="1:20" x14ac:dyDescent="0.2">
      <c r="A100" s="62" t="s">
        <v>379</v>
      </c>
      <c r="B100" s="63" t="s">
        <v>21</v>
      </c>
      <c r="C100" s="62">
        <v>34130.404999999999</v>
      </c>
      <c r="D100" s="62" t="s">
        <v>131</v>
      </c>
      <c r="E100" s="20">
        <f t="shared" si="10"/>
        <v>-5560.0027961130436</v>
      </c>
      <c r="F100" s="20">
        <f t="shared" si="11"/>
        <v>-5560</v>
      </c>
      <c r="G100" s="20">
        <f t="shared" si="12"/>
        <v>-3.7260000026435591E-3</v>
      </c>
      <c r="I100" s="20">
        <f t="shared" si="13"/>
        <v>-3.7260000026435591E-3</v>
      </c>
      <c r="K100" s="20"/>
      <c r="L100" s="20"/>
      <c r="M100" s="20"/>
      <c r="O100" s="20">
        <f t="shared" ca="1" si="14"/>
        <v>-5.2125519161035788E-4</v>
      </c>
      <c r="P100" s="20">
        <f t="shared" ca="1" si="15"/>
        <v>-3.8222173659170321E-2</v>
      </c>
      <c r="Q100" s="21">
        <f t="shared" si="16"/>
        <v>19111.904999999999</v>
      </c>
      <c r="R100" s="20">
        <f t="shared" si="17"/>
        <v>-3.7260000026435591E-3</v>
      </c>
    </row>
    <row r="101" spans="1:20" x14ac:dyDescent="0.2">
      <c r="A101" s="62" t="s">
        <v>379</v>
      </c>
      <c r="B101" s="63" t="s">
        <v>21</v>
      </c>
      <c r="C101" s="62">
        <v>34342.281999999999</v>
      </c>
      <c r="D101" s="62" t="s">
        <v>131</v>
      </c>
      <c r="E101" s="20">
        <f t="shared" si="10"/>
        <v>-5401.0033213035194</v>
      </c>
      <c r="F101" s="20">
        <f t="shared" si="11"/>
        <v>-5401</v>
      </c>
      <c r="G101" s="20">
        <f t="shared" si="12"/>
        <v>-4.425849998369813E-3</v>
      </c>
      <c r="I101" s="20">
        <f t="shared" si="13"/>
        <v>-4.425849998369813E-3</v>
      </c>
      <c r="K101" s="20"/>
      <c r="L101" s="20"/>
      <c r="M101" s="20"/>
      <c r="O101" s="20">
        <f t="shared" ca="1" si="14"/>
        <v>-5.4347316887213984E-4</v>
      </c>
      <c r="P101" s="20">
        <f t="shared" ca="1" si="15"/>
        <v>-3.8249378601681441E-2</v>
      </c>
      <c r="Q101" s="21">
        <f t="shared" si="16"/>
        <v>19323.781999999999</v>
      </c>
      <c r="R101" s="20">
        <f t="shared" si="17"/>
        <v>-4.425849998369813E-3</v>
      </c>
    </row>
    <row r="102" spans="1:20" x14ac:dyDescent="0.2">
      <c r="A102" s="62" t="s">
        <v>384</v>
      </c>
      <c r="B102" s="63" t="s">
        <v>21</v>
      </c>
      <c r="C102" s="62">
        <v>34451.563999999998</v>
      </c>
      <c r="D102" s="62" t="s">
        <v>131</v>
      </c>
      <c r="E102" s="20">
        <f t="shared" si="10"/>
        <v>-5318.9945114462234</v>
      </c>
      <c r="F102" s="20">
        <f t="shared" si="11"/>
        <v>-5319</v>
      </c>
      <c r="G102" s="20">
        <f t="shared" si="12"/>
        <v>7.3138500010827556E-3</v>
      </c>
      <c r="I102" s="20">
        <f t="shared" si="13"/>
        <v>7.3138500010827556E-3</v>
      </c>
      <c r="K102" s="20"/>
      <c r="L102" s="20"/>
      <c r="M102" s="20"/>
      <c r="O102" s="20">
        <f t="shared" ca="1" si="14"/>
        <v>-5.5493149676815324E-4</v>
      </c>
      <c r="P102" s="20">
        <f t="shared" ca="1" si="15"/>
        <v>-3.8263408823605419E-2</v>
      </c>
      <c r="Q102" s="21">
        <f t="shared" si="16"/>
        <v>19433.063999999998</v>
      </c>
      <c r="R102" s="20">
        <f t="shared" si="17"/>
        <v>7.3138500010827556E-3</v>
      </c>
    </row>
    <row r="103" spans="1:20" x14ac:dyDescent="0.2">
      <c r="A103" s="62" t="s">
        <v>384</v>
      </c>
      <c r="B103" s="63" t="s">
        <v>21</v>
      </c>
      <c r="C103" s="62">
        <v>34479.538999999997</v>
      </c>
      <c r="D103" s="62" t="s">
        <v>131</v>
      </c>
      <c r="E103" s="20">
        <f t="shared" si="10"/>
        <v>-5298.0011506387918</v>
      </c>
      <c r="F103" s="20">
        <f t="shared" si="11"/>
        <v>-5298</v>
      </c>
      <c r="G103" s="20">
        <f t="shared" si="12"/>
        <v>-1.5333000046666712E-3</v>
      </c>
      <c r="I103" s="20">
        <f t="shared" si="13"/>
        <v>-1.5333000046666712E-3</v>
      </c>
      <c r="K103" s="20"/>
      <c r="L103" s="20"/>
      <c r="M103" s="20"/>
      <c r="O103" s="20">
        <f t="shared" ca="1" si="14"/>
        <v>-5.5786594659518109E-4</v>
      </c>
      <c r="P103" s="20">
        <f t="shared" ca="1" si="15"/>
        <v>-3.8267001929220092E-2</v>
      </c>
      <c r="Q103" s="21">
        <f t="shared" si="16"/>
        <v>19461.038999999997</v>
      </c>
      <c r="R103" s="20">
        <f t="shared" si="17"/>
        <v>-1.5333000046666712E-3</v>
      </c>
    </row>
    <row r="104" spans="1:20" x14ac:dyDescent="0.2">
      <c r="A104" s="18" t="s">
        <v>135</v>
      </c>
      <c r="B104" s="19" t="s">
        <v>136</v>
      </c>
      <c r="C104" s="18">
        <v>34524.847000000002</v>
      </c>
      <c r="D104" s="18">
        <v>3.0000000000000001E-3</v>
      </c>
      <c r="E104" s="20">
        <f t="shared" si="10"/>
        <v>-5264.0005361092744</v>
      </c>
      <c r="F104" s="20">
        <f t="shared" si="11"/>
        <v>-5264</v>
      </c>
      <c r="G104" s="20">
        <f t="shared" si="12"/>
        <v>-7.1439999737776816E-4</v>
      </c>
      <c r="H104" s="20">
        <f>+G104</f>
        <v>-7.1439999737776816E-4</v>
      </c>
      <c r="I104" s="20"/>
      <c r="J104" s="20"/>
      <c r="K104" s="20"/>
      <c r="L104" s="20"/>
      <c r="M104" s="20"/>
      <c r="N104" s="20"/>
      <c r="O104" s="20">
        <f t="shared" ca="1" si="14"/>
        <v>-5.6261696060084512E-4</v>
      </c>
      <c r="P104" s="20">
        <f t="shared" ca="1" si="15"/>
        <v>-3.8272819338310518E-2</v>
      </c>
      <c r="Q104" s="21">
        <f t="shared" si="16"/>
        <v>19506.347000000002</v>
      </c>
      <c r="R104" s="20">
        <f t="shared" si="17"/>
        <v>-7.1439999737776816E-4</v>
      </c>
      <c r="S104" s="20"/>
      <c r="T104" s="20"/>
    </row>
    <row r="105" spans="1:20" x14ac:dyDescent="0.2">
      <c r="A105" s="62" t="s">
        <v>393</v>
      </c>
      <c r="B105" s="63" t="s">
        <v>21</v>
      </c>
      <c r="C105" s="62">
        <v>34988.578000000001</v>
      </c>
      <c r="D105" s="62" t="s">
        <v>131</v>
      </c>
      <c r="E105" s="20">
        <f t="shared" si="10"/>
        <v>-4916.0015298325407</v>
      </c>
      <c r="F105" s="20">
        <f t="shared" si="11"/>
        <v>-4916</v>
      </c>
      <c r="G105" s="20">
        <f t="shared" si="12"/>
        <v>-2.0386000032885931E-3</v>
      </c>
      <c r="I105" s="20">
        <f t="shared" ref="I105:I138" si="18">+G105</f>
        <v>-2.0386000032885931E-3</v>
      </c>
      <c r="K105" s="20"/>
      <c r="L105" s="20"/>
      <c r="M105" s="20"/>
      <c r="O105" s="20">
        <f t="shared" ca="1" si="14"/>
        <v>-6.112449863058774E-4</v>
      </c>
      <c r="P105" s="20">
        <f t="shared" ca="1" si="15"/>
        <v>-3.833236223135373E-2</v>
      </c>
      <c r="Q105" s="21">
        <f t="shared" si="16"/>
        <v>19970.078000000001</v>
      </c>
      <c r="R105" s="20">
        <f t="shared" si="17"/>
        <v>-2.0386000032885931E-3</v>
      </c>
    </row>
    <row r="106" spans="1:20" x14ac:dyDescent="0.2">
      <c r="A106" s="62" t="s">
        <v>396</v>
      </c>
      <c r="B106" s="63" t="s">
        <v>21</v>
      </c>
      <c r="C106" s="62">
        <v>35240.432000000001</v>
      </c>
      <c r="D106" s="62" t="s">
        <v>131</v>
      </c>
      <c r="E106" s="20">
        <f t="shared" si="10"/>
        <v>-4727.0019983653319</v>
      </c>
      <c r="F106" s="20">
        <f t="shared" si="11"/>
        <v>-4727</v>
      </c>
      <c r="G106" s="20">
        <f t="shared" si="12"/>
        <v>-2.6629499989212491E-3</v>
      </c>
      <c r="I106" s="20">
        <f t="shared" si="18"/>
        <v>-2.6629499989212491E-3</v>
      </c>
      <c r="K106" s="20"/>
      <c r="L106" s="20"/>
      <c r="M106" s="20"/>
      <c r="O106" s="20">
        <f t="shared" ca="1" si="14"/>
        <v>-6.3765503474912772E-4</v>
      </c>
      <c r="P106" s="20">
        <f t="shared" ca="1" si="15"/>
        <v>-3.8364700181885814E-2</v>
      </c>
      <c r="Q106" s="21">
        <f t="shared" si="16"/>
        <v>20221.932000000001</v>
      </c>
      <c r="R106" s="20">
        <f t="shared" si="17"/>
        <v>-2.6629499989212491E-3</v>
      </c>
    </row>
    <row r="107" spans="1:20" x14ac:dyDescent="0.2">
      <c r="A107" s="62" t="s">
        <v>396</v>
      </c>
      <c r="B107" s="63" t="s">
        <v>21</v>
      </c>
      <c r="C107" s="62">
        <v>35244.432999999997</v>
      </c>
      <c r="D107" s="62" t="s">
        <v>131</v>
      </c>
      <c r="E107" s="20">
        <f t="shared" si="10"/>
        <v>-4723.9995162709456</v>
      </c>
      <c r="F107" s="20">
        <f t="shared" si="11"/>
        <v>-4724</v>
      </c>
      <c r="G107" s="20">
        <f t="shared" si="12"/>
        <v>6.4459999703103676E-4</v>
      </c>
      <c r="I107" s="20">
        <f t="shared" si="18"/>
        <v>6.4459999703103676E-4</v>
      </c>
      <c r="K107" s="20"/>
      <c r="L107" s="20"/>
      <c r="M107" s="20"/>
      <c r="O107" s="20">
        <f t="shared" ca="1" si="14"/>
        <v>-6.3807424186727456E-4</v>
      </c>
      <c r="P107" s="20">
        <f t="shared" ca="1" si="15"/>
        <v>-3.8365213482687913E-2</v>
      </c>
      <c r="Q107" s="21">
        <f t="shared" si="16"/>
        <v>20225.932999999997</v>
      </c>
      <c r="R107" s="20">
        <f t="shared" si="17"/>
        <v>6.4459999703103676E-4</v>
      </c>
    </row>
    <row r="108" spans="1:20" x14ac:dyDescent="0.2">
      <c r="A108" s="62" t="s">
        <v>401</v>
      </c>
      <c r="B108" s="63" t="s">
        <v>21</v>
      </c>
      <c r="C108" s="62">
        <v>35364.368999999999</v>
      </c>
      <c r="D108" s="62" t="s">
        <v>131</v>
      </c>
      <c r="E108" s="20">
        <f t="shared" si="10"/>
        <v>-4633.9955941333119</v>
      </c>
      <c r="F108" s="20">
        <f t="shared" si="11"/>
        <v>-4634</v>
      </c>
      <c r="G108" s="20">
        <f t="shared" si="12"/>
        <v>5.8710999946924858E-3</v>
      </c>
      <c r="I108" s="20">
        <f t="shared" si="18"/>
        <v>5.8710999946924858E-3</v>
      </c>
      <c r="K108" s="20"/>
      <c r="L108" s="20"/>
      <c r="M108" s="20"/>
      <c r="O108" s="20">
        <f t="shared" ca="1" si="14"/>
        <v>-6.5065045541167941E-4</v>
      </c>
      <c r="P108" s="20">
        <f t="shared" ca="1" si="15"/>
        <v>-3.8380612506750809E-2</v>
      </c>
      <c r="Q108" s="21">
        <f t="shared" si="16"/>
        <v>20345.868999999999</v>
      </c>
      <c r="R108" s="20">
        <f t="shared" si="17"/>
        <v>5.8710999946924858E-3</v>
      </c>
    </row>
    <row r="109" spans="1:20" x14ac:dyDescent="0.2">
      <c r="A109" s="62" t="s">
        <v>401</v>
      </c>
      <c r="B109" s="63" t="s">
        <v>21</v>
      </c>
      <c r="C109" s="62">
        <v>35396.345000000001</v>
      </c>
      <c r="D109" s="62" t="s">
        <v>131</v>
      </c>
      <c r="E109" s="20">
        <f t="shared" si="10"/>
        <v>-4609.9997512314885</v>
      </c>
      <c r="F109" s="20">
        <f t="shared" si="11"/>
        <v>-4610</v>
      </c>
      <c r="G109" s="20">
        <f t="shared" si="12"/>
        <v>3.3149999944726005E-4</v>
      </c>
      <c r="I109" s="20">
        <f t="shared" si="18"/>
        <v>3.3149999944726005E-4</v>
      </c>
      <c r="K109" s="20"/>
      <c r="L109" s="20"/>
      <c r="M109" s="20"/>
      <c r="O109" s="20">
        <f t="shared" ca="1" si="14"/>
        <v>-6.5400411235685409E-4</v>
      </c>
      <c r="P109" s="20">
        <f t="shared" ca="1" si="15"/>
        <v>-3.8384718913167581E-2</v>
      </c>
      <c r="Q109" s="21">
        <f t="shared" si="16"/>
        <v>20377.845000000001</v>
      </c>
      <c r="R109" s="20">
        <f t="shared" si="17"/>
        <v>3.3149999944726005E-4</v>
      </c>
    </row>
    <row r="110" spans="1:20" x14ac:dyDescent="0.2">
      <c r="A110" s="62" t="s">
        <v>407</v>
      </c>
      <c r="B110" s="63" t="s">
        <v>21</v>
      </c>
      <c r="C110" s="62">
        <v>35713.498</v>
      </c>
      <c r="D110" s="62" t="s">
        <v>131</v>
      </c>
      <c r="E110" s="20">
        <f t="shared" si="10"/>
        <v>-4371.9977008236347</v>
      </c>
      <c r="F110" s="20">
        <f t="shared" si="11"/>
        <v>-4372</v>
      </c>
      <c r="G110" s="20">
        <f t="shared" si="12"/>
        <v>3.0637999952887185E-3</v>
      </c>
      <c r="I110" s="20">
        <f t="shared" si="18"/>
        <v>3.0637999952887185E-3</v>
      </c>
      <c r="K110" s="20"/>
      <c r="L110" s="20"/>
      <c r="M110" s="20"/>
      <c r="O110" s="20">
        <f t="shared" ca="1" si="14"/>
        <v>-6.8726121039650262E-4</v>
      </c>
      <c r="P110" s="20">
        <f t="shared" ca="1" si="15"/>
        <v>-3.842544077680058E-2</v>
      </c>
      <c r="Q110" s="21">
        <f t="shared" si="16"/>
        <v>20694.998</v>
      </c>
      <c r="R110" s="20">
        <f t="shared" si="17"/>
        <v>3.0637999952887185E-3</v>
      </c>
    </row>
    <row r="111" spans="1:20" x14ac:dyDescent="0.2">
      <c r="A111" s="62" t="s">
        <v>410</v>
      </c>
      <c r="B111" s="63" t="s">
        <v>21</v>
      </c>
      <c r="C111" s="62">
        <v>35933.372000000003</v>
      </c>
      <c r="D111" s="62" t="s">
        <v>131</v>
      </c>
      <c r="E111" s="20">
        <f t="shared" si="10"/>
        <v>-4206.997013989906</v>
      </c>
      <c r="F111" s="20">
        <f t="shared" si="11"/>
        <v>-4207</v>
      </c>
      <c r="G111" s="20">
        <f t="shared" si="12"/>
        <v>3.9790500013623387E-3</v>
      </c>
      <c r="I111" s="20">
        <f t="shared" si="18"/>
        <v>3.9790500013623387E-3</v>
      </c>
      <c r="K111" s="20"/>
      <c r="L111" s="20"/>
      <c r="M111" s="20"/>
      <c r="O111" s="20">
        <f t="shared" ca="1" si="14"/>
        <v>-7.1031760189457826E-4</v>
      </c>
      <c r="P111" s="20">
        <f t="shared" ca="1" si="15"/>
        <v>-3.8453672320915892E-2</v>
      </c>
      <c r="Q111" s="21">
        <f t="shared" si="16"/>
        <v>20914.872000000003</v>
      </c>
      <c r="R111" s="20">
        <f t="shared" si="17"/>
        <v>3.9790500013623387E-3</v>
      </c>
    </row>
    <row r="112" spans="1:20" x14ac:dyDescent="0.2">
      <c r="A112" s="62" t="s">
        <v>410</v>
      </c>
      <c r="B112" s="63" t="s">
        <v>21</v>
      </c>
      <c r="C112" s="62">
        <v>36133.260999999999</v>
      </c>
      <c r="D112" s="62" t="s">
        <v>131</v>
      </c>
      <c r="E112" s="20">
        <f t="shared" si="10"/>
        <v>-4056.9937289698228</v>
      </c>
      <c r="F112" s="20">
        <f t="shared" si="11"/>
        <v>-4057</v>
      </c>
      <c r="G112" s="20">
        <f t="shared" si="12"/>
        <v>8.3565499953692779E-3</v>
      </c>
      <c r="I112" s="20">
        <f t="shared" si="18"/>
        <v>8.3565499953692779E-3</v>
      </c>
      <c r="K112" s="20"/>
      <c r="L112" s="20"/>
      <c r="M112" s="20"/>
      <c r="O112" s="20">
        <f t="shared" ca="1" si="14"/>
        <v>-7.3127795780191971E-4</v>
      </c>
      <c r="P112" s="20">
        <f t="shared" ca="1" si="15"/>
        <v>-3.847933736102073E-2</v>
      </c>
      <c r="Q112" s="21">
        <f t="shared" si="16"/>
        <v>21114.760999999999</v>
      </c>
      <c r="R112" s="20">
        <f t="shared" si="17"/>
        <v>8.3565499953692779E-3</v>
      </c>
    </row>
    <row r="113" spans="1:18" x14ac:dyDescent="0.2">
      <c r="A113" s="62" t="s">
        <v>415</v>
      </c>
      <c r="B113" s="63" t="s">
        <v>21</v>
      </c>
      <c r="C113" s="62">
        <v>36362.453999999998</v>
      </c>
      <c r="D113" s="62" t="s">
        <v>131</v>
      </c>
      <c r="E113" s="20">
        <f t="shared" si="10"/>
        <v>-3884.9997577977788</v>
      </c>
      <c r="F113" s="20">
        <f t="shared" si="11"/>
        <v>-3885</v>
      </c>
      <c r="G113" s="20">
        <f t="shared" si="12"/>
        <v>3.2274999830406159E-4</v>
      </c>
      <c r="I113" s="20">
        <f t="shared" si="18"/>
        <v>3.2274999830406159E-4</v>
      </c>
      <c r="K113" s="20"/>
      <c r="L113" s="20"/>
      <c r="M113" s="20"/>
      <c r="O113" s="20">
        <f t="shared" ca="1" si="14"/>
        <v>-7.5531249924233796E-4</v>
      </c>
      <c r="P113" s="20">
        <f t="shared" ca="1" si="15"/>
        <v>-3.8508766607007597E-2</v>
      </c>
      <c r="Q113" s="21">
        <f t="shared" si="16"/>
        <v>21343.953999999998</v>
      </c>
      <c r="R113" s="20">
        <f t="shared" si="17"/>
        <v>3.2274999830406159E-4</v>
      </c>
    </row>
    <row r="114" spans="1:18" x14ac:dyDescent="0.2">
      <c r="A114" s="62" t="s">
        <v>419</v>
      </c>
      <c r="B114" s="63" t="s">
        <v>21</v>
      </c>
      <c r="C114" s="62">
        <v>36474.385000000002</v>
      </c>
      <c r="D114" s="62" t="s">
        <v>131</v>
      </c>
      <c r="E114" s="20">
        <f t="shared" si="10"/>
        <v>-3801.003051147668</v>
      </c>
      <c r="F114" s="20">
        <f t="shared" si="11"/>
        <v>-3801</v>
      </c>
      <c r="G114" s="20">
        <f t="shared" si="12"/>
        <v>-4.0658500001882203E-3</v>
      </c>
      <c r="I114" s="20">
        <f t="shared" si="18"/>
        <v>-4.0658500001882203E-3</v>
      </c>
      <c r="K114" s="20"/>
      <c r="L114" s="20"/>
      <c r="M114" s="20"/>
      <c r="O114" s="20">
        <f t="shared" ca="1" si="14"/>
        <v>-7.6705029855044925E-4</v>
      </c>
      <c r="P114" s="20">
        <f t="shared" ca="1" si="15"/>
        <v>-3.8523139029466302E-2</v>
      </c>
      <c r="Q114" s="21">
        <f t="shared" si="16"/>
        <v>21455.885000000002</v>
      </c>
      <c r="R114" s="20">
        <f t="shared" si="17"/>
        <v>-4.0658500001882203E-3</v>
      </c>
    </row>
    <row r="115" spans="1:18" x14ac:dyDescent="0.2">
      <c r="A115" s="62" t="s">
        <v>424</v>
      </c>
      <c r="B115" s="63" t="s">
        <v>21</v>
      </c>
      <c r="C115" s="62">
        <v>36824.854500000001</v>
      </c>
      <c r="D115" s="62" t="s">
        <v>131</v>
      </c>
      <c r="E115" s="20">
        <f t="shared" si="10"/>
        <v>-3537.9992025149404</v>
      </c>
      <c r="F115" s="20">
        <f t="shared" si="11"/>
        <v>-3538</v>
      </c>
      <c r="G115" s="20">
        <f t="shared" si="12"/>
        <v>1.0627000010572374E-3</v>
      </c>
      <c r="I115" s="20">
        <f t="shared" si="18"/>
        <v>1.0627000010572374E-3</v>
      </c>
      <c r="K115" s="20"/>
      <c r="L115" s="20"/>
      <c r="M115" s="20"/>
      <c r="O115" s="20">
        <f t="shared" ca="1" si="14"/>
        <v>-8.038007892413213E-4</v>
      </c>
      <c r="P115" s="20">
        <f t="shared" ca="1" si="15"/>
        <v>-3.8568138399783437E-2</v>
      </c>
      <c r="Q115" s="21">
        <f t="shared" si="16"/>
        <v>21806.354500000001</v>
      </c>
      <c r="R115" s="20">
        <f t="shared" si="17"/>
        <v>1.0627000010572374E-3</v>
      </c>
    </row>
    <row r="116" spans="1:18" x14ac:dyDescent="0.2">
      <c r="A116" s="62" t="s">
        <v>424</v>
      </c>
      <c r="B116" s="63" t="s">
        <v>21</v>
      </c>
      <c r="C116" s="62">
        <v>37114.020700000001</v>
      </c>
      <c r="D116" s="62" t="s">
        <v>131</v>
      </c>
      <c r="E116" s="20">
        <f t="shared" si="10"/>
        <v>-3320.9993680229204</v>
      </c>
      <c r="F116" s="20">
        <f t="shared" si="11"/>
        <v>-3321</v>
      </c>
      <c r="G116" s="20">
        <f t="shared" si="12"/>
        <v>8.421500024269335E-4</v>
      </c>
      <c r="I116" s="20">
        <f t="shared" si="18"/>
        <v>8.421500024269335E-4</v>
      </c>
      <c r="K116" s="20"/>
      <c r="L116" s="20"/>
      <c r="M116" s="20"/>
      <c r="O116" s="20">
        <f t="shared" ca="1" si="14"/>
        <v>-8.3412343745394209E-4</v>
      </c>
      <c r="P116" s="20">
        <f t="shared" ca="1" si="15"/>
        <v>-3.8605267157801763E-2</v>
      </c>
      <c r="Q116" s="21">
        <f t="shared" si="16"/>
        <v>22095.520700000001</v>
      </c>
      <c r="R116" s="20">
        <f t="shared" si="17"/>
        <v>8.421500024269335E-4</v>
      </c>
    </row>
    <row r="117" spans="1:18" x14ac:dyDescent="0.2">
      <c r="A117" s="62" t="s">
        <v>432</v>
      </c>
      <c r="B117" s="63" t="s">
        <v>21</v>
      </c>
      <c r="C117" s="62">
        <v>37199.315000000002</v>
      </c>
      <c r="D117" s="62" t="s">
        <v>131</v>
      </c>
      <c r="E117" s="20">
        <f t="shared" si="10"/>
        <v>-3256.9917178096066</v>
      </c>
      <c r="F117" s="20">
        <f t="shared" si="11"/>
        <v>-3257</v>
      </c>
      <c r="G117" s="20">
        <f t="shared" si="12"/>
        <v>1.1036550000426359E-2</v>
      </c>
      <c r="I117" s="20">
        <f t="shared" si="18"/>
        <v>1.1036550000426359E-2</v>
      </c>
      <c r="K117" s="20"/>
      <c r="L117" s="20"/>
      <c r="M117" s="20"/>
      <c r="O117" s="20">
        <f t="shared" ca="1" si="14"/>
        <v>-8.4306652264107447E-4</v>
      </c>
      <c r="P117" s="20">
        <f t="shared" ca="1" si="15"/>
        <v>-3.861621757491316E-2</v>
      </c>
      <c r="Q117" s="21">
        <f t="shared" si="16"/>
        <v>22180.815000000002</v>
      </c>
      <c r="R117" s="20">
        <f t="shared" ref="R117:R148" si="19">G117</f>
        <v>1.1036550000426359E-2</v>
      </c>
    </row>
    <row r="118" spans="1:18" x14ac:dyDescent="0.2">
      <c r="A118" s="62" t="s">
        <v>436</v>
      </c>
      <c r="B118" s="63" t="s">
        <v>21</v>
      </c>
      <c r="C118" s="62">
        <v>37480.476999999999</v>
      </c>
      <c r="D118" s="62" t="s">
        <v>131</v>
      </c>
      <c r="E118" s="20">
        <f t="shared" si="10"/>
        <v>-3045.9984984587809</v>
      </c>
      <c r="F118" s="20">
        <f t="shared" si="11"/>
        <v>-3046</v>
      </c>
      <c r="G118" s="20">
        <f t="shared" si="12"/>
        <v>2.00089999998454E-3</v>
      </c>
      <c r="I118" s="20">
        <f t="shared" si="18"/>
        <v>2.00089999998454E-3</v>
      </c>
      <c r="K118" s="20"/>
      <c r="L118" s="20"/>
      <c r="M118" s="20"/>
      <c r="O118" s="20">
        <f t="shared" ca="1" si="14"/>
        <v>-8.7255075661740148E-4</v>
      </c>
      <c r="P118" s="20">
        <f t="shared" ca="1" si="15"/>
        <v>-3.8652319731327288E-2</v>
      </c>
      <c r="Q118" s="21">
        <f t="shared" si="16"/>
        <v>22461.976999999999</v>
      </c>
      <c r="R118" s="20">
        <f t="shared" si="19"/>
        <v>2.00089999998454E-3</v>
      </c>
    </row>
    <row r="119" spans="1:18" x14ac:dyDescent="0.2">
      <c r="A119" s="62" t="s">
        <v>432</v>
      </c>
      <c r="B119" s="63" t="s">
        <v>21</v>
      </c>
      <c r="C119" s="62">
        <v>37544.419000000002</v>
      </c>
      <c r="D119" s="62" t="s">
        <v>131</v>
      </c>
      <c r="E119" s="20">
        <f t="shared" si="10"/>
        <v>-2998.0143169842886</v>
      </c>
      <c r="F119" s="20">
        <f t="shared" si="11"/>
        <v>-2998</v>
      </c>
      <c r="G119" s="20">
        <f t="shared" si="12"/>
        <v>-1.9078299999819137E-2</v>
      </c>
      <c r="I119" s="20">
        <f t="shared" si="18"/>
        <v>-1.9078299999819137E-2</v>
      </c>
      <c r="K119" s="20"/>
      <c r="L119" s="20"/>
      <c r="M119" s="20"/>
      <c r="O119" s="20">
        <f t="shared" ca="1" si="14"/>
        <v>-8.7925807050775074E-4</v>
      </c>
      <c r="P119" s="20">
        <f t="shared" ca="1" si="15"/>
        <v>-3.8660532544160832E-2</v>
      </c>
      <c r="Q119" s="21">
        <f t="shared" si="16"/>
        <v>22525.919000000002</v>
      </c>
      <c r="R119" s="20">
        <f t="shared" si="19"/>
        <v>-1.9078299999819137E-2</v>
      </c>
    </row>
    <row r="120" spans="1:18" x14ac:dyDescent="0.2">
      <c r="A120" s="62" t="s">
        <v>443</v>
      </c>
      <c r="B120" s="63" t="s">
        <v>21</v>
      </c>
      <c r="C120" s="62">
        <v>37544.436000000002</v>
      </c>
      <c r="D120" s="62" t="s">
        <v>131</v>
      </c>
      <c r="E120" s="20">
        <f t="shared" si="10"/>
        <v>-2998.0015596247276</v>
      </c>
      <c r="F120" s="20">
        <f t="shared" si="11"/>
        <v>-2998</v>
      </c>
      <c r="G120" s="20">
        <f t="shared" si="12"/>
        <v>-2.0782999999937601E-3</v>
      </c>
      <c r="I120" s="20">
        <f t="shared" si="18"/>
        <v>-2.0782999999937601E-3</v>
      </c>
      <c r="K120" s="20"/>
      <c r="L120" s="20"/>
      <c r="M120" s="20"/>
      <c r="O120" s="20">
        <f t="shared" ca="1" si="14"/>
        <v>-8.7925807050775074E-4</v>
      </c>
      <c r="P120" s="20">
        <f t="shared" ca="1" si="15"/>
        <v>-3.8660532544160832E-2</v>
      </c>
      <c r="Q120" s="21">
        <f t="shared" si="16"/>
        <v>22525.936000000002</v>
      </c>
      <c r="R120" s="20">
        <f t="shared" si="19"/>
        <v>-2.0782999999937601E-3</v>
      </c>
    </row>
    <row r="121" spans="1:18" x14ac:dyDescent="0.2">
      <c r="A121" s="62" t="s">
        <v>443</v>
      </c>
      <c r="B121" s="63" t="s">
        <v>21</v>
      </c>
      <c r="C121" s="62">
        <v>37544.438999999998</v>
      </c>
      <c r="D121" s="62" t="s">
        <v>131</v>
      </c>
      <c r="E121" s="20">
        <f t="shared" si="10"/>
        <v>-2997.9993083259837</v>
      </c>
      <c r="F121" s="20">
        <f t="shared" si="11"/>
        <v>-2998</v>
      </c>
      <c r="G121" s="20">
        <f t="shared" si="12"/>
        <v>9.2169999697944149E-4</v>
      </c>
      <c r="I121" s="20">
        <f t="shared" si="18"/>
        <v>9.2169999697944149E-4</v>
      </c>
      <c r="K121" s="20"/>
      <c r="L121" s="20"/>
      <c r="M121" s="20"/>
      <c r="O121" s="20">
        <f t="shared" ca="1" si="14"/>
        <v>-8.7925807050775074E-4</v>
      </c>
      <c r="P121" s="20">
        <f t="shared" ca="1" si="15"/>
        <v>-3.8660532544160832E-2</v>
      </c>
      <c r="Q121" s="21">
        <f t="shared" si="16"/>
        <v>22525.938999999998</v>
      </c>
      <c r="R121" s="20">
        <f t="shared" si="19"/>
        <v>9.2169999697944149E-4</v>
      </c>
    </row>
    <row r="122" spans="1:18" x14ac:dyDescent="0.2">
      <c r="A122" s="62" t="s">
        <v>436</v>
      </c>
      <c r="B122" s="63" t="s">
        <v>21</v>
      </c>
      <c r="C122" s="62">
        <v>37576.421999999999</v>
      </c>
      <c r="D122" s="62" t="s">
        <v>131</v>
      </c>
      <c r="E122" s="20">
        <f t="shared" si="10"/>
        <v>-2973.9982123937539</v>
      </c>
      <c r="F122" s="20">
        <f t="shared" si="11"/>
        <v>-2974</v>
      </c>
      <c r="G122" s="20">
        <f t="shared" si="12"/>
        <v>2.3820999995223247E-3</v>
      </c>
      <c r="I122" s="20">
        <f t="shared" si="18"/>
        <v>2.3820999995223247E-3</v>
      </c>
      <c r="K122" s="20"/>
      <c r="L122" s="20"/>
      <c r="M122" s="20"/>
      <c r="O122" s="20">
        <f t="shared" ca="1" si="14"/>
        <v>-8.8261172745292542E-4</v>
      </c>
      <c r="P122" s="20">
        <f t="shared" ca="1" si="15"/>
        <v>-3.8664638950577604E-2</v>
      </c>
      <c r="Q122" s="21">
        <f t="shared" si="16"/>
        <v>22557.921999999999</v>
      </c>
      <c r="R122" s="20">
        <f t="shared" si="19"/>
        <v>2.3820999995223247E-3</v>
      </c>
    </row>
    <row r="123" spans="1:18" x14ac:dyDescent="0.2">
      <c r="A123" s="62" t="s">
        <v>452</v>
      </c>
      <c r="B123" s="63" t="s">
        <v>21</v>
      </c>
      <c r="C123" s="62">
        <v>38181.396999999997</v>
      </c>
      <c r="D123" s="62" t="s">
        <v>131</v>
      </c>
      <c r="E123" s="20">
        <f t="shared" si="10"/>
        <v>-2520.0050594187182</v>
      </c>
      <c r="F123" s="20">
        <f t="shared" si="11"/>
        <v>-2520</v>
      </c>
      <c r="G123" s="20">
        <f t="shared" si="12"/>
        <v>-6.7420000050333329E-3</v>
      </c>
      <c r="I123" s="20">
        <f t="shared" si="18"/>
        <v>-6.7420000050333329E-3</v>
      </c>
      <c r="K123" s="20"/>
      <c r="L123" s="20"/>
      <c r="M123" s="20"/>
      <c r="O123" s="20">
        <f t="shared" ca="1" si="14"/>
        <v>-9.4605173799914568E-4</v>
      </c>
      <c r="P123" s="20">
        <f t="shared" ca="1" si="15"/>
        <v>-3.8742318471961558E-2</v>
      </c>
      <c r="Q123" s="21">
        <f t="shared" si="16"/>
        <v>23162.896999999997</v>
      </c>
      <c r="R123" s="20">
        <f t="shared" si="19"/>
        <v>-6.7420000050333329E-3</v>
      </c>
    </row>
    <row r="124" spans="1:18" x14ac:dyDescent="0.2">
      <c r="A124" s="62" t="s">
        <v>432</v>
      </c>
      <c r="B124" s="63" t="s">
        <v>21</v>
      </c>
      <c r="C124" s="62">
        <v>38233.417000000001</v>
      </c>
      <c r="D124" s="62" t="s">
        <v>131</v>
      </c>
      <c r="E124" s="20">
        <f t="shared" si="10"/>
        <v>-2480.9675391612477</v>
      </c>
      <c r="F124" s="20">
        <f t="shared" si="11"/>
        <v>-2481</v>
      </c>
      <c r="G124" s="20">
        <f t="shared" si="12"/>
        <v>4.3256149998342153E-2</v>
      </c>
      <c r="I124" s="20">
        <f t="shared" si="18"/>
        <v>4.3256149998342153E-2</v>
      </c>
      <c r="K124" s="20"/>
      <c r="L124" s="20"/>
      <c r="M124" s="20"/>
      <c r="O124" s="20">
        <f t="shared" ca="1" si="14"/>
        <v>-9.5150143053505444E-4</v>
      </c>
      <c r="P124" s="20">
        <f t="shared" ca="1" si="15"/>
        <v>-3.8748991382388812E-2</v>
      </c>
      <c r="Q124" s="21">
        <f t="shared" si="16"/>
        <v>23214.917000000001</v>
      </c>
      <c r="R124" s="20">
        <f t="shared" si="19"/>
        <v>4.3256149998342153E-2</v>
      </c>
    </row>
    <row r="125" spans="1:18" x14ac:dyDescent="0.2">
      <c r="A125" s="62" t="s">
        <v>432</v>
      </c>
      <c r="B125" s="63" t="s">
        <v>21</v>
      </c>
      <c r="C125" s="62">
        <v>38289.35</v>
      </c>
      <c r="D125" s="62" t="s">
        <v>131</v>
      </c>
      <c r="E125" s="20">
        <f t="shared" si="10"/>
        <v>-2438.9935749059455</v>
      </c>
      <c r="F125" s="20">
        <f t="shared" si="11"/>
        <v>-2439</v>
      </c>
      <c r="G125" s="20">
        <f t="shared" si="12"/>
        <v>8.5618499942938797E-3</v>
      </c>
      <c r="I125" s="20">
        <f t="shared" si="18"/>
        <v>8.5618499942938797E-3</v>
      </c>
      <c r="K125" s="20"/>
      <c r="L125" s="20"/>
      <c r="M125" s="20"/>
      <c r="O125" s="20">
        <f t="shared" ca="1" si="14"/>
        <v>-9.5737033018911013E-4</v>
      </c>
      <c r="P125" s="20">
        <f t="shared" ca="1" si="15"/>
        <v>-3.8756177593618164E-2</v>
      </c>
      <c r="Q125" s="21">
        <f t="shared" si="16"/>
        <v>23270.85</v>
      </c>
      <c r="R125" s="20">
        <f t="shared" si="19"/>
        <v>8.5618499942938797E-3</v>
      </c>
    </row>
    <row r="126" spans="1:18" x14ac:dyDescent="0.2">
      <c r="A126" s="62" t="s">
        <v>452</v>
      </c>
      <c r="B126" s="63" t="s">
        <v>21</v>
      </c>
      <c r="C126" s="62">
        <v>38309.315000000002</v>
      </c>
      <c r="D126" s="62" t="s">
        <v>131</v>
      </c>
      <c r="E126" s="20">
        <f t="shared" si="10"/>
        <v>-2424.0111817506108</v>
      </c>
      <c r="F126" s="20">
        <f t="shared" si="11"/>
        <v>-2424</v>
      </c>
      <c r="G126" s="20">
        <f t="shared" si="12"/>
        <v>-1.4900399997713976E-2</v>
      </c>
      <c r="I126" s="20">
        <f t="shared" si="18"/>
        <v>-1.4900399997713976E-2</v>
      </c>
      <c r="K126" s="20"/>
      <c r="L126" s="20"/>
      <c r="M126" s="20"/>
      <c r="O126" s="20">
        <f t="shared" ca="1" si="14"/>
        <v>-9.5946636577984431E-4</v>
      </c>
      <c r="P126" s="20">
        <f t="shared" ca="1" si="15"/>
        <v>-3.8758744097628653E-2</v>
      </c>
      <c r="Q126" s="21">
        <f t="shared" si="16"/>
        <v>23290.815000000002</v>
      </c>
      <c r="R126" s="20">
        <f t="shared" si="19"/>
        <v>-1.4900399997713976E-2</v>
      </c>
    </row>
    <row r="127" spans="1:18" x14ac:dyDescent="0.2">
      <c r="A127" s="62" t="s">
        <v>452</v>
      </c>
      <c r="B127" s="63" t="s">
        <v>21</v>
      </c>
      <c r="C127" s="62">
        <v>38321.326999999997</v>
      </c>
      <c r="D127" s="62" t="s">
        <v>131</v>
      </c>
      <c r="E127" s="20">
        <f t="shared" si="10"/>
        <v>-2414.9969815712088</v>
      </c>
      <c r="F127" s="20">
        <f t="shared" si="11"/>
        <v>-2415</v>
      </c>
      <c r="G127" s="20">
        <f t="shared" si="12"/>
        <v>4.022249995614402E-3</v>
      </c>
      <c r="I127" s="20">
        <f t="shared" si="18"/>
        <v>4.022249995614402E-3</v>
      </c>
      <c r="K127" s="20"/>
      <c r="L127" s="20"/>
      <c r="M127" s="20"/>
      <c r="O127" s="20">
        <f t="shared" ca="1" si="14"/>
        <v>-9.6072398713428482E-4</v>
      </c>
      <c r="P127" s="20">
        <f t="shared" ca="1" si="15"/>
        <v>-3.8760284000034943E-2</v>
      </c>
      <c r="Q127" s="21">
        <f t="shared" si="16"/>
        <v>23302.826999999997</v>
      </c>
      <c r="R127" s="20">
        <f t="shared" si="19"/>
        <v>4.022249995614402E-3</v>
      </c>
    </row>
    <row r="128" spans="1:18" x14ac:dyDescent="0.2">
      <c r="A128" s="62" t="s">
        <v>436</v>
      </c>
      <c r="B128" s="63" t="s">
        <v>21</v>
      </c>
      <c r="C128" s="62">
        <v>38325.324999999997</v>
      </c>
      <c r="D128" s="62" t="s">
        <v>131</v>
      </c>
      <c r="E128" s="20">
        <f t="shared" si="10"/>
        <v>-2411.9967507755659</v>
      </c>
      <c r="F128" s="20">
        <f t="shared" si="11"/>
        <v>-2412</v>
      </c>
      <c r="G128" s="20">
        <f t="shared" si="12"/>
        <v>4.3297999945934862E-3</v>
      </c>
      <c r="I128" s="20">
        <f t="shared" si="18"/>
        <v>4.3297999945934862E-3</v>
      </c>
      <c r="K128" s="20"/>
      <c r="L128" s="20"/>
      <c r="M128" s="20"/>
      <c r="O128" s="20">
        <f t="shared" ca="1" si="14"/>
        <v>-9.6114319425243155E-4</v>
      </c>
      <c r="P128" s="20">
        <f t="shared" ca="1" si="15"/>
        <v>-3.8760797300837035E-2</v>
      </c>
      <c r="Q128" s="21">
        <f t="shared" si="16"/>
        <v>23306.824999999997</v>
      </c>
      <c r="R128" s="20">
        <f t="shared" si="19"/>
        <v>4.3297999945934862E-3</v>
      </c>
    </row>
    <row r="129" spans="1:20" x14ac:dyDescent="0.2">
      <c r="A129" s="62" t="s">
        <v>468</v>
      </c>
      <c r="B129" s="63" t="s">
        <v>21</v>
      </c>
      <c r="C129" s="62">
        <v>38586.51</v>
      </c>
      <c r="D129" s="62" t="s">
        <v>131</v>
      </c>
      <c r="E129" s="20">
        <f t="shared" si="10"/>
        <v>-2215.9949297750495</v>
      </c>
      <c r="F129" s="20">
        <f t="shared" si="11"/>
        <v>-2216</v>
      </c>
      <c r="G129" s="20">
        <f t="shared" si="12"/>
        <v>6.7563999982667156E-3</v>
      </c>
      <c r="I129" s="20">
        <f t="shared" si="18"/>
        <v>6.7563999982667156E-3</v>
      </c>
      <c r="K129" s="20"/>
      <c r="L129" s="20"/>
      <c r="M129" s="20"/>
      <c r="O129" s="20">
        <f t="shared" ca="1" si="14"/>
        <v>-9.8853139263802448E-4</v>
      </c>
      <c r="P129" s="20">
        <f t="shared" ca="1" si="15"/>
        <v>-3.8794332953240682E-2</v>
      </c>
      <c r="Q129" s="21">
        <f t="shared" si="16"/>
        <v>23568.010000000002</v>
      </c>
      <c r="R129" s="20">
        <f t="shared" si="19"/>
        <v>6.7563999982667156E-3</v>
      </c>
    </row>
    <row r="130" spans="1:20" x14ac:dyDescent="0.2">
      <c r="A130" s="62" t="s">
        <v>452</v>
      </c>
      <c r="B130" s="63" t="s">
        <v>21</v>
      </c>
      <c r="C130" s="62">
        <v>38594.502999999997</v>
      </c>
      <c r="D130" s="62" t="s">
        <v>131</v>
      </c>
      <c r="E130" s="20">
        <f t="shared" si="10"/>
        <v>-2209.9967194825135</v>
      </c>
      <c r="F130" s="20">
        <f t="shared" si="11"/>
        <v>-2210</v>
      </c>
      <c r="G130" s="20">
        <f t="shared" si="12"/>
        <v>4.3714999992516823E-3</v>
      </c>
      <c r="I130" s="20">
        <f t="shared" si="18"/>
        <v>4.3714999992516823E-3</v>
      </c>
      <c r="K130" s="20"/>
      <c r="L130" s="20"/>
      <c r="M130" s="20"/>
      <c r="O130" s="20">
        <f t="shared" ca="1" si="14"/>
        <v>-9.8936980687431815E-4</v>
      </c>
      <c r="P130" s="20">
        <f t="shared" ca="1" si="15"/>
        <v>-3.8795359554844873E-2</v>
      </c>
      <c r="Q130" s="21">
        <f t="shared" si="16"/>
        <v>23576.002999999997</v>
      </c>
      <c r="R130" s="20">
        <f t="shared" si="19"/>
        <v>4.3714999992516823E-3</v>
      </c>
    </row>
    <row r="131" spans="1:20" x14ac:dyDescent="0.2">
      <c r="A131" s="62" t="s">
        <v>468</v>
      </c>
      <c r="B131" s="63" t="s">
        <v>21</v>
      </c>
      <c r="C131" s="62">
        <v>38614.474000000002</v>
      </c>
      <c r="D131" s="62" t="s">
        <v>131</v>
      </c>
      <c r="E131" s="20">
        <f t="shared" si="10"/>
        <v>-2195.0098237296861</v>
      </c>
      <c r="F131" s="20">
        <f t="shared" si="11"/>
        <v>-2195</v>
      </c>
      <c r="G131" s="20">
        <f t="shared" si="12"/>
        <v>-1.309074999880977E-2</v>
      </c>
      <c r="I131" s="20">
        <f t="shared" si="18"/>
        <v>-1.309074999880977E-2</v>
      </c>
      <c r="K131" s="20"/>
      <c r="L131" s="20"/>
      <c r="M131" s="20"/>
      <c r="O131" s="20">
        <f t="shared" ca="1" si="14"/>
        <v>-9.9146584246505233E-4</v>
      </c>
      <c r="P131" s="20">
        <f t="shared" ca="1" si="15"/>
        <v>-3.8797926058855361E-2</v>
      </c>
      <c r="Q131" s="21">
        <f t="shared" si="16"/>
        <v>23595.974000000002</v>
      </c>
      <c r="R131" s="20">
        <f t="shared" si="19"/>
        <v>-1.309074999880977E-2</v>
      </c>
    </row>
    <row r="132" spans="1:20" x14ac:dyDescent="0.2">
      <c r="A132" s="62" t="s">
        <v>452</v>
      </c>
      <c r="B132" s="63" t="s">
        <v>21</v>
      </c>
      <c r="C132" s="62">
        <v>38670.444000000003</v>
      </c>
      <c r="D132" s="62" t="s">
        <v>131</v>
      </c>
      <c r="E132" s="20">
        <f t="shared" si="10"/>
        <v>-2153.0080934565121</v>
      </c>
      <c r="F132" s="20">
        <f t="shared" si="11"/>
        <v>-2153</v>
      </c>
      <c r="G132" s="20">
        <f t="shared" si="12"/>
        <v>-1.0785049998958129E-2</v>
      </c>
      <c r="I132" s="20">
        <f t="shared" si="18"/>
        <v>-1.0785049998958129E-2</v>
      </c>
      <c r="K132" s="20"/>
      <c r="L132" s="20"/>
      <c r="M132" s="20"/>
      <c r="O132" s="20">
        <f t="shared" ca="1" si="14"/>
        <v>-9.9733474211910781E-4</v>
      </c>
      <c r="P132" s="20">
        <f t="shared" ca="1" si="15"/>
        <v>-3.8805112270084714E-2</v>
      </c>
      <c r="Q132" s="21">
        <f t="shared" si="16"/>
        <v>23651.944000000003</v>
      </c>
      <c r="R132" s="20">
        <f t="shared" si="19"/>
        <v>-1.0785049998958129E-2</v>
      </c>
    </row>
    <row r="133" spans="1:20" x14ac:dyDescent="0.2">
      <c r="A133" s="62" t="s">
        <v>481</v>
      </c>
      <c r="B133" s="63" t="s">
        <v>21</v>
      </c>
      <c r="C133" s="62">
        <v>38670.451999999997</v>
      </c>
      <c r="D133" s="62" t="s">
        <v>131</v>
      </c>
      <c r="E133" s="20">
        <f t="shared" si="10"/>
        <v>-2153.0020899931933</v>
      </c>
      <c r="F133" s="20">
        <f t="shared" si="11"/>
        <v>-2153</v>
      </c>
      <c r="G133" s="20">
        <f t="shared" si="12"/>
        <v>-2.7850500046042725E-3</v>
      </c>
      <c r="I133" s="20">
        <f t="shared" si="18"/>
        <v>-2.7850500046042725E-3</v>
      </c>
      <c r="K133" s="20"/>
      <c r="L133" s="20"/>
      <c r="M133" s="20"/>
      <c r="O133" s="20">
        <f t="shared" ca="1" si="14"/>
        <v>-9.9733474211910781E-4</v>
      </c>
      <c r="P133" s="20">
        <f t="shared" ca="1" si="15"/>
        <v>-3.8805112270084714E-2</v>
      </c>
      <c r="Q133" s="21">
        <f t="shared" si="16"/>
        <v>23651.951999999997</v>
      </c>
      <c r="R133" s="20">
        <f t="shared" si="19"/>
        <v>-2.7850500046042725E-3</v>
      </c>
    </row>
    <row r="134" spans="1:20" x14ac:dyDescent="0.2">
      <c r="A134" s="20" t="s">
        <v>31</v>
      </c>
      <c r="B134" s="20"/>
      <c r="C134" s="17">
        <v>39027.574999999997</v>
      </c>
      <c r="D134" s="17">
        <v>5.0000000000000001E-3</v>
      </c>
      <c r="E134" s="20">
        <f t="shared" si="10"/>
        <v>-1885.0052359580616</v>
      </c>
      <c r="F134" s="20">
        <f t="shared" si="11"/>
        <v>-1885</v>
      </c>
      <c r="G134" s="20">
        <f t="shared" si="12"/>
        <v>-6.9772500064573251E-3</v>
      </c>
      <c r="H134" s="20"/>
      <c r="I134" s="20">
        <f t="shared" si="18"/>
        <v>-6.9772500064573251E-3</v>
      </c>
      <c r="J134" s="20"/>
      <c r="K134" s="20"/>
      <c r="L134" s="20"/>
      <c r="M134" s="20"/>
      <c r="N134" s="20"/>
      <c r="O134" s="20">
        <f t="shared" ca="1" si="14"/>
        <v>-1.0347839113402247E-3</v>
      </c>
      <c r="P134" s="20">
        <f t="shared" ca="1" si="15"/>
        <v>-3.8850967141738676E-2</v>
      </c>
      <c r="Q134" s="21">
        <f t="shared" si="16"/>
        <v>24009.074999999997</v>
      </c>
      <c r="R134" s="20">
        <f t="shared" si="19"/>
        <v>-6.9772500064573251E-3</v>
      </c>
      <c r="S134" s="20"/>
      <c r="T134" s="20"/>
    </row>
    <row r="135" spans="1:20" x14ac:dyDescent="0.2">
      <c r="A135" s="62" t="s">
        <v>488</v>
      </c>
      <c r="B135" s="63" t="s">
        <v>21</v>
      </c>
      <c r="C135" s="62">
        <v>39027.589999999997</v>
      </c>
      <c r="D135" s="62" t="s">
        <v>131</v>
      </c>
      <c r="E135" s="20">
        <f t="shared" si="10"/>
        <v>-1884.9939794643315</v>
      </c>
      <c r="F135" s="20">
        <f t="shared" si="11"/>
        <v>-1885</v>
      </c>
      <c r="G135" s="20">
        <f t="shared" si="12"/>
        <v>8.0227499929605983E-3</v>
      </c>
      <c r="I135" s="20">
        <f t="shared" si="18"/>
        <v>8.0227499929605983E-3</v>
      </c>
      <c r="K135" s="20"/>
      <c r="L135" s="20"/>
      <c r="M135" s="20"/>
      <c r="O135" s="20">
        <f t="shared" ca="1" si="14"/>
        <v>-1.0347839113402247E-3</v>
      </c>
      <c r="P135" s="20">
        <f t="shared" ca="1" si="15"/>
        <v>-3.8850967141738676E-2</v>
      </c>
      <c r="Q135" s="21">
        <f t="shared" si="16"/>
        <v>24009.089999999997</v>
      </c>
      <c r="R135" s="20">
        <f t="shared" si="19"/>
        <v>8.0227499929605983E-3</v>
      </c>
    </row>
    <row r="136" spans="1:20" x14ac:dyDescent="0.2">
      <c r="A136" s="62" t="s">
        <v>481</v>
      </c>
      <c r="B136" s="63" t="s">
        <v>21</v>
      </c>
      <c r="C136" s="62">
        <v>39058.228999999999</v>
      </c>
      <c r="D136" s="62" t="s">
        <v>131</v>
      </c>
      <c r="E136" s="20">
        <f t="shared" si="10"/>
        <v>-1862.0014653703549</v>
      </c>
      <c r="F136" s="20">
        <f t="shared" si="11"/>
        <v>-1862</v>
      </c>
      <c r="G136" s="20">
        <f t="shared" si="12"/>
        <v>-1.9527000040397979E-3</v>
      </c>
      <c r="I136" s="20">
        <f t="shared" si="18"/>
        <v>-1.9527000040397979E-3</v>
      </c>
      <c r="K136" s="20"/>
      <c r="L136" s="20"/>
      <c r="M136" s="20"/>
      <c r="O136" s="20">
        <f t="shared" ca="1" si="14"/>
        <v>-1.0379978325793504E-3</v>
      </c>
      <c r="P136" s="20">
        <f t="shared" ca="1" si="15"/>
        <v>-3.8854902447888084E-2</v>
      </c>
      <c r="Q136" s="21">
        <f t="shared" si="16"/>
        <v>24039.728999999999</v>
      </c>
      <c r="R136" s="20">
        <f t="shared" si="19"/>
        <v>-1.9527000040397979E-3</v>
      </c>
    </row>
    <row r="137" spans="1:20" x14ac:dyDescent="0.2">
      <c r="A137" s="62" t="s">
        <v>494</v>
      </c>
      <c r="B137" s="63" t="s">
        <v>21</v>
      </c>
      <c r="C137" s="62">
        <v>39255.447</v>
      </c>
      <c r="D137" s="62" t="s">
        <v>131</v>
      </c>
      <c r="E137" s="20">
        <f t="shared" si="10"/>
        <v>-1714.0025866672165</v>
      </c>
      <c r="F137" s="20">
        <f t="shared" si="11"/>
        <v>-1714</v>
      </c>
      <c r="G137" s="20">
        <f t="shared" si="12"/>
        <v>-3.4469000020180829E-3</v>
      </c>
      <c r="I137" s="20">
        <f t="shared" si="18"/>
        <v>-3.4469000020180829E-3</v>
      </c>
      <c r="K137" s="20"/>
      <c r="L137" s="20"/>
      <c r="M137" s="20"/>
      <c r="O137" s="20">
        <f t="shared" ca="1" si="14"/>
        <v>-1.0586787170745941E-3</v>
      </c>
      <c r="P137" s="20">
        <f t="shared" ca="1" si="15"/>
        <v>-3.8880225287458187E-2</v>
      </c>
      <c r="Q137" s="21">
        <f t="shared" si="16"/>
        <v>24236.947</v>
      </c>
      <c r="R137" s="20">
        <f t="shared" si="19"/>
        <v>-3.4469000020180829E-3</v>
      </c>
    </row>
    <row r="138" spans="1:20" x14ac:dyDescent="0.2">
      <c r="A138" s="20" t="s">
        <v>32</v>
      </c>
      <c r="B138" s="20"/>
      <c r="C138" s="17">
        <v>39383.387000000002</v>
      </c>
      <c r="D138" s="17"/>
      <c r="E138" s="20">
        <f t="shared" si="10"/>
        <v>-1617.9921994749734</v>
      </c>
      <c r="F138" s="20">
        <f t="shared" si="11"/>
        <v>-1618</v>
      </c>
      <c r="G138" s="20">
        <f t="shared" si="12"/>
        <v>1.0394700002507307E-2</v>
      </c>
      <c r="H138" s="20"/>
      <c r="I138" s="20">
        <f t="shared" si="18"/>
        <v>1.0394700002507307E-2</v>
      </c>
      <c r="J138" s="20"/>
      <c r="K138" s="20"/>
      <c r="L138" s="20"/>
      <c r="M138" s="20"/>
      <c r="N138" s="20"/>
      <c r="O138" s="20">
        <f t="shared" ca="1" si="14"/>
        <v>-1.0720933448552926E-3</v>
      </c>
      <c r="P138" s="20">
        <f t="shared" ca="1" si="15"/>
        <v>-3.8896650913125275E-2</v>
      </c>
      <c r="Q138" s="21">
        <f t="shared" si="16"/>
        <v>24364.887000000002</v>
      </c>
      <c r="R138" s="20">
        <f t="shared" si="19"/>
        <v>1.0394700002507307E-2</v>
      </c>
      <c r="S138" s="20"/>
      <c r="T138" s="20"/>
    </row>
    <row r="139" spans="1:20" x14ac:dyDescent="0.2">
      <c r="A139" s="62" t="s">
        <v>503</v>
      </c>
      <c r="B139" s="63" t="s">
        <v>21</v>
      </c>
      <c r="C139" s="62">
        <v>39387.341</v>
      </c>
      <c r="D139" s="62" t="s">
        <v>131</v>
      </c>
      <c r="E139" s="20">
        <f t="shared" si="10"/>
        <v>-1615.024987727608</v>
      </c>
      <c r="F139" s="20">
        <f t="shared" si="11"/>
        <v>-1615</v>
      </c>
      <c r="G139" s="20">
        <f t="shared" si="12"/>
        <v>-3.3297750000201631E-2</v>
      </c>
      <c r="I139" s="20"/>
      <c r="K139" s="20">
        <f>+G139</f>
        <v>-3.3297750000201631E-2</v>
      </c>
      <c r="L139" s="20"/>
      <c r="M139" s="20"/>
      <c r="O139" s="20">
        <f t="shared" ca="1" si="14"/>
        <v>-1.0725125519734395E-3</v>
      </c>
      <c r="P139" s="20">
        <f t="shared" ca="1" si="15"/>
        <v>-3.8897164213927374E-2</v>
      </c>
      <c r="Q139" s="21">
        <f t="shared" si="16"/>
        <v>24368.841</v>
      </c>
      <c r="R139" s="20">
        <f t="shared" si="19"/>
        <v>-3.3297750000201631E-2</v>
      </c>
    </row>
    <row r="140" spans="1:20" x14ac:dyDescent="0.2">
      <c r="A140" s="20" t="s">
        <v>32</v>
      </c>
      <c r="B140" s="20"/>
      <c r="C140" s="17">
        <v>39407.360999999997</v>
      </c>
      <c r="D140" s="17"/>
      <c r="E140" s="20">
        <f t="shared" si="10"/>
        <v>-1600.0013207619338</v>
      </c>
      <c r="F140" s="20">
        <f t="shared" si="11"/>
        <v>-1600</v>
      </c>
      <c r="G140" s="20">
        <f t="shared" si="12"/>
        <v>-1.7600000064703636E-3</v>
      </c>
      <c r="H140" s="20"/>
      <c r="I140" s="20">
        <f t="shared" ref="I140:I158" si="20">+G140</f>
        <v>-1.7600000064703636E-3</v>
      </c>
      <c r="J140" s="20"/>
      <c r="K140" s="20"/>
      <c r="L140" s="20"/>
      <c r="M140" s="20"/>
      <c r="N140" s="20"/>
      <c r="O140" s="20">
        <f t="shared" ca="1" si="14"/>
        <v>-1.0746085875641736E-3</v>
      </c>
      <c r="P140" s="20">
        <f t="shared" ca="1" si="15"/>
        <v>-3.8899730717937855E-2</v>
      </c>
      <c r="Q140" s="21">
        <f t="shared" si="16"/>
        <v>24388.860999999997</v>
      </c>
      <c r="R140" s="20">
        <f t="shared" si="19"/>
        <v>-1.7600000064703636E-3</v>
      </c>
      <c r="S140" s="20"/>
      <c r="T140" s="20"/>
    </row>
    <row r="141" spans="1:20" x14ac:dyDescent="0.2">
      <c r="A141" s="20" t="s">
        <v>32</v>
      </c>
      <c r="B141" s="20"/>
      <c r="C141" s="17">
        <v>39439.345000000001</v>
      </c>
      <c r="D141" s="17"/>
      <c r="E141" s="20">
        <f t="shared" si="10"/>
        <v>-1575.9994743967859</v>
      </c>
      <c r="F141" s="20">
        <f t="shared" si="11"/>
        <v>-1576</v>
      </c>
      <c r="G141" s="20">
        <f t="shared" si="12"/>
        <v>7.0039999991422519E-4</v>
      </c>
      <c r="H141" s="20"/>
      <c r="I141" s="20">
        <f t="shared" si="20"/>
        <v>7.0039999991422519E-4</v>
      </c>
      <c r="J141" s="20"/>
      <c r="K141" s="20"/>
      <c r="L141" s="20"/>
      <c r="M141" s="20"/>
      <c r="N141" s="20"/>
      <c r="O141" s="20">
        <f t="shared" ca="1" si="14"/>
        <v>-1.0779622445093481E-3</v>
      </c>
      <c r="P141" s="20">
        <f t="shared" ca="1" si="15"/>
        <v>-3.8903837124354627E-2</v>
      </c>
      <c r="Q141" s="21">
        <f t="shared" si="16"/>
        <v>24420.845000000001</v>
      </c>
      <c r="R141" s="20">
        <f t="shared" si="19"/>
        <v>7.0039999991422519E-4</v>
      </c>
      <c r="S141" s="20"/>
      <c r="T141" s="20"/>
    </row>
    <row r="142" spans="1:20" x14ac:dyDescent="0.2">
      <c r="A142" s="20" t="s">
        <v>31</v>
      </c>
      <c r="B142" s="20"/>
      <c r="C142" s="17">
        <v>39648.555999999997</v>
      </c>
      <c r="D142" s="17">
        <v>6.0000000000000001E-3</v>
      </c>
      <c r="E142" s="20">
        <f t="shared" si="10"/>
        <v>-1419.0006537396373</v>
      </c>
      <c r="F142" s="20">
        <f t="shared" si="11"/>
        <v>-1419</v>
      </c>
      <c r="G142" s="20">
        <f t="shared" si="12"/>
        <v>-8.711500049685128E-4</v>
      </c>
      <c r="H142" s="20"/>
      <c r="I142" s="20">
        <f t="shared" si="20"/>
        <v>-8.711500049685128E-4</v>
      </c>
      <c r="J142" s="20"/>
      <c r="K142" s="20"/>
      <c r="L142" s="20"/>
      <c r="M142" s="20"/>
      <c r="N142" s="20"/>
      <c r="O142" s="20">
        <f t="shared" ca="1" si="14"/>
        <v>-1.0999007503590323E-3</v>
      </c>
      <c r="P142" s="20">
        <f t="shared" ca="1" si="15"/>
        <v>-3.893069986633102E-2</v>
      </c>
      <c r="Q142" s="21">
        <f t="shared" si="16"/>
        <v>24630.055999999997</v>
      </c>
      <c r="R142" s="20">
        <f t="shared" si="19"/>
        <v>-8.711500049685128E-4</v>
      </c>
      <c r="S142" s="20"/>
      <c r="T142" s="20"/>
    </row>
    <row r="143" spans="1:20" x14ac:dyDescent="0.2">
      <c r="A143" s="20" t="s">
        <v>33</v>
      </c>
      <c r="B143" s="20"/>
      <c r="C143" s="17">
        <v>39688.552000000003</v>
      </c>
      <c r="D143" s="17"/>
      <c r="E143" s="20">
        <f t="shared" si="10"/>
        <v>-1388.9863388565552</v>
      </c>
      <c r="F143" s="20">
        <f t="shared" si="11"/>
        <v>-1389</v>
      </c>
      <c r="G143" s="20">
        <f t="shared" si="12"/>
        <v>1.8204350002633873E-2</v>
      </c>
      <c r="H143" s="20"/>
      <c r="I143" s="20">
        <f t="shared" si="20"/>
        <v>1.8204350002633873E-2</v>
      </c>
      <c r="J143" s="20"/>
      <c r="K143" s="20"/>
      <c r="L143" s="20"/>
      <c r="M143" s="20"/>
      <c r="N143" s="20"/>
      <c r="O143" s="20">
        <f t="shared" ca="1" si="14"/>
        <v>-1.1040928215405007E-3</v>
      </c>
      <c r="P143" s="20">
        <f t="shared" ca="1" si="15"/>
        <v>-3.8935832874351983E-2</v>
      </c>
      <c r="Q143" s="21">
        <f t="shared" si="16"/>
        <v>24670.052000000003</v>
      </c>
      <c r="R143" s="20">
        <f t="shared" si="19"/>
        <v>1.8204350002633873E-2</v>
      </c>
      <c r="S143" s="20"/>
      <c r="T143" s="20"/>
    </row>
    <row r="144" spans="1:20" x14ac:dyDescent="0.2">
      <c r="A144" s="62" t="s">
        <v>517</v>
      </c>
      <c r="B144" s="63" t="s">
        <v>21</v>
      </c>
      <c r="C144" s="62">
        <v>39712.516000000003</v>
      </c>
      <c r="D144" s="62" t="s">
        <v>131</v>
      </c>
      <c r="E144" s="20">
        <f t="shared" si="10"/>
        <v>-1371.0029644726653</v>
      </c>
      <c r="F144" s="20">
        <f t="shared" si="11"/>
        <v>-1371</v>
      </c>
      <c r="G144" s="20">
        <f t="shared" si="12"/>
        <v>-3.9503500011051074E-3</v>
      </c>
      <c r="I144" s="20">
        <f t="shared" si="20"/>
        <v>-3.9503500011051074E-3</v>
      </c>
      <c r="K144" s="20"/>
      <c r="L144" s="20"/>
      <c r="M144" s="20"/>
      <c r="O144" s="20">
        <f t="shared" ca="1" si="14"/>
        <v>-1.1066080642493817E-3</v>
      </c>
      <c r="P144" s="20">
        <f t="shared" ca="1" si="15"/>
        <v>-3.8938912679164564E-2</v>
      </c>
      <c r="Q144" s="21">
        <f t="shared" si="16"/>
        <v>24694.016000000003</v>
      </c>
      <c r="R144" s="20">
        <f t="shared" si="19"/>
        <v>-3.9503500011051074E-3</v>
      </c>
    </row>
    <row r="145" spans="1:20" x14ac:dyDescent="0.2">
      <c r="A145" s="62" t="s">
        <v>517</v>
      </c>
      <c r="B145" s="63" t="s">
        <v>21</v>
      </c>
      <c r="C145" s="62">
        <v>39712.516000000003</v>
      </c>
      <c r="D145" s="62" t="s">
        <v>131</v>
      </c>
      <c r="E145" s="20">
        <f t="shared" si="10"/>
        <v>-1371.0029644726653</v>
      </c>
      <c r="F145" s="20">
        <f t="shared" si="11"/>
        <v>-1371</v>
      </c>
      <c r="G145" s="20">
        <f t="shared" si="12"/>
        <v>-3.9503500011051074E-3</v>
      </c>
      <c r="I145" s="20">
        <f t="shared" si="20"/>
        <v>-3.9503500011051074E-3</v>
      </c>
      <c r="K145" s="20"/>
      <c r="L145" s="20"/>
      <c r="M145" s="20"/>
      <c r="O145" s="20">
        <f t="shared" ca="1" si="14"/>
        <v>-1.1066080642493817E-3</v>
      </c>
      <c r="P145" s="20">
        <f t="shared" ca="1" si="15"/>
        <v>-3.8938912679164564E-2</v>
      </c>
      <c r="Q145" s="21">
        <f t="shared" si="16"/>
        <v>24694.016000000003</v>
      </c>
      <c r="R145" s="20">
        <f t="shared" si="19"/>
        <v>-3.9503500011051074E-3</v>
      </c>
    </row>
    <row r="146" spans="1:20" x14ac:dyDescent="0.2">
      <c r="A146" s="62" t="s">
        <v>517</v>
      </c>
      <c r="B146" s="63" t="s">
        <v>21</v>
      </c>
      <c r="C146" s="62">
        <v>39712.517</v>
      </c>
      <c r="D146" s="62" t="s">
        <v>131</v>
      </c>
      <c r="E146" s="20">
        <f t="shared" si="10"/>
        <v>-1371.0022140397527</v>
      </c>
      <c r="F146" s="20">
        <f t="shared" si="11"/>
        <v>-1371</v>
      </c>
      <c r="G146" s="20">
        <f t="shared" si="12"/>
        <v>-2.9503500045393594E-3</v>
      </c>
      <c r="I146" s="20">
        <f t="shared" si="20"/>
        <v>-2.9503500045393594E-3</v>
      </c>
      <c r="K146" s="20"/>
      <c r="L146" s="20"/>
      <c r="M146" s="20"/>
      <c r="O146" s="20">
        <f t="shared" ca="1" si="14"/>
        <v>-1.1066080642493817E-3</v>
      </c>
      <c r="P146" s="20">
        <f t="shared" ca="1" si="15"/>
        <v>-3.8938912679164564E-2</v>
      </c>
      <c r="Q146" s="21">
        <f t="shared" si="16"/>
        <v>24694.017</v>
      </c>
      <c r="R146" s="20">
        <f t="shared" si="19"/>
        <v>-2.9503500045393594E-3</v>
      </c>
    </row>
    <row r="147" spans="1:20" x14ac:dyDescent="0.2">
      <c r="A147" s="62" t="s">
        <v>517</v>
      </c>
      <c r="B147" s="63" t="s">
        <v>21</v>
      </c>
      <c r="C147" s="62">
        <v>39732.504000000001</v>
      </c>
      <c r="D147" s="62" t="s">
        <v>131</v>
      </c>
      <c r="E147" s="20">
        <f t="shared" si="10"/>
        <v>-1356.0033113602824</v>
      </c>
      <c r="F147" s="20">
        <f t="shared" si="11"/>
        <v>-1356</v>
      </c>
      <c r="G147" s="20">
        <f t="shared" si="12"/>
        <v>-4.4125999993411824E-3</v>
      </c>
      <c r="I147" s="20">
        <f t="shared" si="20"/>
        <v>-4.4125999993411824E-3</v>
      </c>
      <c r="K147" s="20"/>
      <c r="L147" s="20"/>
      <c r="M147" s="20"/>
      <c r="O147" s="20">
        <f t="shared" ca="1" si="14"/>
        <v>-1.1087040998401158E-3</v>
      </c>
      <c r="P147" s="20">
        <f t="shared" ca="1" si="15"/>
        <v>-3.8941479183175046E-2</v>
      </c>
      <c r="Q147" s="21">
        <f t="shared" si="16"/>
        <v>24714.004000000001</v>
      </c>
      <c r="R147" s="20">
        <f t="shared" si="19"/>
        <v>-4.4125999993411824E-3</v>
      </c>
    </row>
    <row r="148" spans="1:20" x14ac:dyDescent="0.2">
      <c r="A148" s="62" t="s">
        <v>527</v>
      </c>
      <c r="B148" s="63" t="s">
        <v>21</v>
      </c>
      <c r="C148" s="62">
        <v>39736.506000000001</v>
      </c>
      <c r="D148" s="62" t="s">
        <v>131</v>
      </c>
      <c r="E148" s="20">
        <f t="shared" si="10"/>
        <v>-1353.0000788329776</v>
      </c>
      <c r="F148" s="20">
        <f t="shared" si="11"/>
        <v>-1353</v>
      </c>
      <c r="G148" s="20">
        <f t="shared" si="12"/>
        <v>-1.0504999954719096E-4</v>
      </c>
      <c r="I148" s="20">
        <f t="shared" si="20"/>
        <v>-1.0504999954719096E-4</v>
      </c>
      <c r="K148" s="20"/>
      <c r="L148" s="20"/>
      <c r="M148" s="20"/>
      <c r="O148" s="20">
        <f t="shared" ca="1" si="14"/>
        <v>-1.1091233069582627E-3</v>
      </c>
      <c r="P148" s="20">
        <f t="shared" ca="1" si="15"/>
        <v>-3.8941992483977145E-2</v>
      </c>
      <c r="Q148" s="21">
        <f t="shared" si="16"/>
        <v>24718.006000000001</v>
      </c>
      <c r="R148" s="20">
        <f t="shared" si="19"/>
        <v>-1.0504999954719096E-4</v>
      </c>
    </row>
    <row r="149" spans="1:20" x14ac:dyDescent="0.2">
      <c r="A149" s="20" t="s">
        <v>34</v>
      </c>
      <c r="B149" s="20"/>
      <c r="C149" s="17">
        <v>39992.358</v>
      </c>
      <c r="D149" s="17"/>
      <c r="E149" s="20">
        <f t="shared" ref="E149:E212" si="21">+(C149-C$7)/C$8</f>
        <v>-1161.000316570126</v>
      </c>
      <c r="F149" s="20">
        <f t="shared" ref="F149:F212" si="22">ROUND(2*E149,0)/2</f>
        <v>-1161</v>
      </c>
      <c r="G149" s="20">
        <f t="shared" ref="G149:G212" si="23">+C149-(C$7+F149*C$8)</f>
        <v>-4.218500034767203E-4</v>
      </c>
      <c r="H149" s="20"/>
      <c r="I149" s="20">
        <f t="shared" si="20"/>
        <v>-4.218500034767203E-4</v>
      </c>
      <c r="J149" s="20"/>
      <c r="K149" s="20"/>
      <c r="L149" s="20"/>
      <c r="M149" s="20"/>
      <c r="N149" s="20"/>
      <c r="O149" s="20">
        <f t="shared" ref="O149:O212" ca="1" si="24">+C$11+C$12*$F149</f>
        <v>-1.1359525625196597E-3</v>
      </c>
      <c r="P149" s="20">
        <f t="shared" ref="P149:P212" ca="1" si="25">+D$11+D$12*$F149</f>
        <v>-3.8974843735311328E-2</v>
      </c>
      <c r="Q149" s="21">
        <f t="shared" ref="Q149:Q212" si="26">+C149-15018.5</f>
        <v>24973.858</v>
      </c>
      <c r="R149" s="20">
        <f t="shared" ref="R149:R172" si="27">G149</f>
        <v>-4.218500034767203E-4</v>
      </c>
      <c r="S149" s="20"/>
      <c r="T149" s="20"/>
    </row>
    <row r="150" spans="1:20" x14ac:dyDescent="0.2">
      <c r="A150" s="18" t="s">
        <v>35</v>
      </c>
      <c r="B150" s="19" t="s">
        <v>21</v>
      </c>
      <c r="C150" s="18">
        <v>40081.642</v>
      </c>
      <c r="D150" s="18"/>
      <c r="E150" s="20">
        <f t="shared" si="21"/>
        <v>-1093.998664154368</v>
      </c>
      <c r="F150" s="20">
        <f t="shared" si="22"/>
        <v>-1094</v>
      </c>
      <c r="G150" s="20">
        <f t="shared" si="23"/>
        <v>1.7800999994506128E-3</v>
      </c>
      <c r="H150" s="20"/>
      <c r="I150" s="20">
        <f t="shared" si="20"/>
        <v>1.7800999994506128E-3</v>
      </c>
      <c r="J150" s="20"/>
      <c r="K150" s="20"/>
      <c r="L150" s="20"/>
      <c r="M150" s="20"/>
      <c r="N150" s="20"/>
      <c r="O150" s="20">
        <f t="shared" ca="1" si="24"/>
        <v>-1.1453148548249388E-3</v>
      </c>
      <c r="P150" s="20">
        <f t="shared" ca="1" si="25"/>
        <v>-3.8986307453224817E-2</v>
      </c>
      <c r="Q150" s="21">
        <f t="shared" si="26"/>
        <v>25063.142</v>
      </c>
      <c r="R150" s="20">
        <f t="shared" si="27"/>
        <v>1.7800999994506128E-3</v>
      </c>
      <c r="S150" s="20"/>
      <c r="T150" s="20"/>
    </row>
    <row r="151" spans="1:20" x14ac:dyDescent="0.2">
      <c r="A151" s="20" t="s">
        <v>36</v>
      </c>
      <c r="B151" s="20"/>
      <c r="C151" s="17">
        <v>40108.296999999999</v>
      </c>
      <c r="D151" s="17"/>
      <c r="E151" s="20">
        <f t="shared" si="21"/>
        <v>-1073.9958747952226</v>
      </c>
      <c r="F151" s="20">
        <f t="shared" si="22"/>
        <v>-1074</v>
      </c>
      <c r="G151" s="20">
        <f t="shared" si="23"/>
        <v>5.4970999990473501E-3</v>
      </c>
      <c r="H151" s="20"/>
      <c r="I151" s="20">
        <f t="shared" si="20"/>
        <v>5.4970999990473501E-3</v>
      </c>
      <c r="J151" s="20"/>
      <c r="K151" s="20"/>
      <c r="L151" s="20"/>
      <c r="M151" s="20"/>
      <c r="N151" s="20"/>
      <c r="O151" s="20">
        <f t="shared" ca="1" si="24"/>
        <v>-1.1481095689459177E-3</v>
      </c>
      <c r="P151" s="20">
        <f t="shared" ca="1" si="25"/>
        <v>-3.8989729458572125E-2</v>
      </c>
      <c r="Q151" s="21">
        <f t="shared" si="26"/>
        <v>25089.796999999999</v>
      </c>
      <c r="R151" s="20">
        <f t="shared" si="27"/>
        <v>5.4970999990473501E-3</v>
      </c>
      <c r="S151" s="20"/>
      <c r="T151" s="20"/>
    </row>
    <row r="152" spans="1:20" x14ac:dyDescent="0.2">
      <c r="A152" s="18" t="s">
        <v>35</v>
      </c>
      <c r="B152" s="19" t="s">
        <v>21</v>
      </c>
      <c r="C152" s="18">
        <v>40113.629000000001</v>
      </c>
      <c r="D152" s="18"/>
      <c r="E152" s="20">
        <f t="shared" si="21"/>
        <v>-1069.9945664904762</v>
      </c>
      <c r="F152" s="20">
        <f t="shared" si="22"/>
        <v>-1070</v>
      </c>
      <c r="G152" s="20">
        <f t="shared" si="23"/>
        <v>7.2405000028084032E-3</v>
      </c>
      <c r="H152" s="20"/>
      <c r="I152" s="20">
        <f t="shared" si="20"/>
        <v>7.2405000028084032E-3</v>
      </c>
      <c r="J152" s="20"/>
      <c r="K152" s="20"/>
      <c r="L152" s="20"/>
      <c r="M152" s="20"/>
      <c r="N152" s="20"/>
      <c r="O152" s="20">
        <f t="shared" ca="1" si="24"/>
        <v>-1.1486685117701135E-3</v>
      </c>
      <c r="P152" s="20">
        <f t="shared" ca="1" si="25"/>
        <v>-3.8990413859641589E-2</v>
      </c>
      <c r="Q152" s="21">
        <f t="shared" si="26"/>
        <v>25095.129000000001</v>
      </c>
      <c r="R152" s="20">
        <f t="shared" si="27"/>
        <v>7.2405000028084032E-3</v>
      </c>
      <c r="S152" s="20"/>
      <c r="T152" s="20"/>
    </row>
    <row r="153" spans="1:20" x14ac:dyDescent="0.2">
      <c r="A153" s="18" t="s">
        <v>35</v>
      </c>
      <c r="B153" s="19" t="s">
        <v>21</v>
      </c>
      <c r="C153" s="18">
        <v>40137.61</v>
      </c>
      <c r="D153" s="18"/>
      <c r="E153" s="20">
        <f t="shared" si="21"/>
        <v>-1051.9984347470254</v>
      </c>
      <c r="F153" s="20">
        <f t="shared" si="22"/>
        <v>-1052</v>
      </c>
      <c r="G153" s="20">
        <f t="shared" si="23"/>
        <v>2.0857999988947995E-3</v>
      </c>
      <c r="H153" s="20"/>
      <c r="I153" s="20">
        <f t="shared" si="20"/>
        <v>2.0857999988947995E-3</v>
      </c>
      <c r="J153" s="20"/>
      <c r="K153" s="20"/>
      <c r="L153" s="20"/>
      <c r="M153" s="20"/>
      <c r="N153" s="20"/>
      <c r="O153" s="20">
        <f t="shared" ca="1" si="24"/>
        <v>-1.1511837544789945E-3</v>
      </c>
      <c r="P153" s="20">
        <f t="shared" ca="1" si="25"/>
        <v>-3.8993493664454169E-2</v>
      </c>
      <c r="Q153" s="21">
        <f t="shared" si="26"/>
        <v>25119.11</v>
      </c>
      <c r="R153" s="20">
        <f t="shared" si="27"/>
        <v>2.0857999988947995E-3</v>
      </c>
      <c r="S153" s="20"/>
      <c r="T153" s="20"/>
    </row>
    <row r="154" spans="1:20" x14ac:dyDescent="0.2">
      <c r="A154" s="18" t="s">
        <v>35</v>
      </c>
      <c r="B154" s="19" t="s">
        <v>21</v>
      </c>
      <c r="C154" s="18">
        <v>40145.610999999997</v>
      </c>
      <c r="D154" s="18"/>
      <c r="E154" s="20">
        <f t="shared" si="21"/>
        <v>-1045.9942209911649</v>
      </c>
      <c r="F154" s="20">
        <f t="shared" si="22"/>
        <v>-1046</v>
      </c>
      <c r="G154" s="20">
        <f t="shared" si="23"/>
        <v>7.7008999942336231E-3</v>
      </c>
      <c r="H154" s="20"/>
      <c r="I154" s="20">
        <f t="shared" si="20"/>
        <v>7.7008999942336231E-3</v>
      </c>
      <c r="J154" s="20"/>
      <c r="K154" s="20"/>
      <c r="L154" s="20"/>
      <c r="M154" s="20"/>
      <c r="N154" s="20"/>
      <c r="O154" s="20">
        <f t="shared" ca="1" si="24"/>
        <v>-1.1520221687152882E-3</v>
      </c>
      <c r="P154" s="20">
        <f t="shared" ca="1" si="25"/>
        <v>-3.8994520266058361E-2</v>
      </c>
      <c r="Q154" s="21">
        <f t="shared" si="26"/>
        <v>25127.110999999997</v>
      </c>
      <c r="R154" s="20">
        <f t="shared" si="27"/>
        <v>7.7008999942336231E-3</v>
      </c>
      <c r="S154" s="20"/>
      <c r="T154" s="20"/>
    </row>
    <row r="155" spans="1:20" x14ac:dyDescent="0.2">
      <c r="A155" s="22" t="s">
        <v>37</v>
      </c>
      <c r="B155" s="19"/>
      <c r="C155" s="18">
        <v>40160.252</v>
      </c>
      <c r="D155" s="18">
        <v>4.0000000000000001E-3</v>
      </c>
      <c r="E155" s="20">
        <f t="shared" si="21"/>
        <v>-1035.0071326772527</v>
      </c>
      <c r="F155" s="20">
        <f t="shared" si="22"/>
        <v>-1035</v>
      </c>
      <c r="G155" s="20">
        <f t="shared" si="23"/>
        <v>-9.5047499999054708E-3</v>
      </c>
      <c r="H155" s="20"/>
      <c r="I155" s="20">
        <f t="shared" si="20"/>
        <v>-9.5047499999054708E-3</v>
      </c>
      <c r="J155" s="20"/>
      <c r="K155" s="20"/>
      <c r="L155" s="20"/>
      <c r="M155" s="20"/>
      <c r="N155" s="20"/>
      <c r="O155" s="20">
        <f t="shared" ca="1" si="24"/>
        <v>-1.1535592614818266E-3</v>
      </c>
      <c r="P155" s="20">
        <f t="shared" ca="1" si="25"/>
        <v>-3.8996402368999386E-2</v>
      </c>
      <c r="Q155" s="21">
        <f t="shared" si="26"/>
        <v>25141.752</v>
      </c>
      <c r="R155" s="20">
        <f t="shared" si="27"/>
        <v>-9.5047499999054708E-3</v>
      </c>
      <c r="S155" s="20"/>
      <c r="T155" s="20"/>
    </row>
    <row r="156" spans="1:20" x14ac:dyDescent="0.2">
      <c r="A156" s="18" t="s">
        <v>35</v>
      </c>
      <c r="B156" s="19" t="s">
        <v>21</v>
      </c>
      <c r="C156" s="18">
        <v>40161.595000000001</v>
      </c>
      <c r="D156" s="18"/>
      <c r="E156" s="20">
        <f t="shared" si="21"/>
        <v>-1033.9993012719124</v>
      </c>
      <c r="F156" s="20">
        <f t="shared" si="22"/>
        <v>-1034</v>
      </c>
      <c r="G156" s="20">
        <f t="shared" si="23"/>
        <v>9.3110000307206064E-4</v>
      </c>
      <c r="H156" s="20"/>
      <c r="I156" s="20">
        <f t="shared" si="20"/>
        <v>9.3110000307206064E-4</v>
      </c>
      <c r="J156" s="20"/>
      <c r="K156" s="20"/>
      <c r="L156" s="20"/>
      <c r="M156" s="20"/>
      <c r="N156" s="20"/>
      <c r="O156" s="20">
        <f t="shared" ca="1" si="24"/>
        <v>-1.1536989971878756E-3</v>
      </c>
      <c r="P156" s="20">
        <f t="shared" ca="1" si="25"/>
        <v>-3.899657346926675E-2</v>
      </c>
      <c r="Q156" s="21">
        <f t="shared" si="26"/>
        <v>25143.095000000001</v>
      </c>
      <c r="R156" s="20">
        <f t="shared" si="27"/>
        <v>9.3110000307206064E-4</v>
      </c>
      <c r="S156" s="20"/>
      <c r="T156" s="20"/>
    </row>
    <row r="157" spans="1:20" x14ac:dyDescent="0.2">
      <c r="A157" s="18" t="s">
        <v>35</v>
      </c>
      <c r="B157" s="19" t="s">
        <v>21</v>
      </c>
      <c r="C157" s="18">
        <v>40197.571000000004</v>
      </c>
      <c r="D157" s="18"/>
      <c r="E157" s="20">
        <f t="shared" si="21"/>
        <v>-1007.0017267086146</v>
      </c>
      <c r="F157" s="20">
        <f t="shared" si="22"/>
        <v>-1007</v>
      </c>
      <c r="G157" s="20">
        <f t="shared" si="23"/>
        <v>-2.3009500000625849E-3</v>
      </c>
      <c r="H157" s="20"/>
      <c r="I157" s="20">
        <f t="shared" si="20"/>
        <v>-2.3009500000625849E-3</v>
      </c>
      <c r="J157" s="20"/>
      <c r="K157" s="20"/>
      <c r="L157" s="20"/>
      <c r="M157" s="20"/>
      <c r="N157" s="20"/>
      <c r="O157" s="20">
        <f t="shared" ca="1" si="24"/>
        <v>-1.1574718612511971E-3</v>
      </c>
      <c r="P157" s="20">
        <f t="shared" ca="1" si="25"/>
        <v>-3.9001193176485621E-2</v>
      </c>
      <c r="Q157" s="21">
        <f t="shared" si="26"/>
        <v>25179.071000000004</v>
      </c>
      <c r="R157" s="20">
        <f t="shared" si="27"/>
        <v>-2.3009500000625849E-3</v>
      </c>
      <c r="S157" s="20"/>
      <c r="T157" s="20"/>
    </row>
    <row r="158" spans="1:20" x14ac:dyDescent="0.2">
      <c r="A158" s="22" t="s">
        <v>37</v>
      </c>
      <c r="B158" s="19"/>
      <c r="C158" s="18">
        <v>40204.230000000003</v>
      </c>
      <c r="D158" s="18">
        <v>5.0000000000000001E-3</v>
      </c>
      <c r="E158" s="20">
        <f t="shared" si="21"/>
        <v>-1002.0045939251763</v>
      </c>
      <c r="F158" s="20">
        <f t="shared" si="22"/>
        <v>-1002</v>
      </c>
      <c r="G158" s="20">
        <f t="shared" si="23"/>
        <v>-6.1216999965836294E-3</v>
      </c>
      <c r="H158" s="20"/>
      <c r="I158" s="20">
        <f t="shared" si="20"/>
        <v>-6.1216999965836294E-3</v>
      </c>
      <c r="J158" s="20"/>
      <c r="K158" s="20"/>
      <c r="L158" s="20"/>
      <c r="M158" s="20"/>
      <c r="N158" s="20"/>
      <c r="O158" s="20">
        <f t="shared" ca="1" si="24"/>
        <v>-1.1581705397814418E-3</v>
      </c>
      <c r="P158" s="20">
        <f t="shared" ca="1" si="25"/>
        <v>-3.9002048677822448E-2</v>
      </c>
      <c r="Q158" s="21">
        <f t="shared" si="26"/>
        <v>25185.730000000003</v>
      </c>
      <c r="R158" s="20">
        <f t="shared" si="27"/>
        <v>-6.1216999965836294E-3</v>
      </c>
      <c r="S158" s="20"/>
      <c r="T158" s="20"/>
    </row>
    <row r="159" spans="1:20" x14ac:dyDescent="0.2">
      <c r="A159" s="22" t="s">
        <v>38</v>
      </c>
      <c r="B159" s="19"/>
      <c r="C159" s="18">
        <v>40377.469799999999</v>
      </c>
      <c r="D159" s="18"/>
      <c r="E159" s="20">
        <f t="shared" si="21"/>
        <v>-871.99974575332976</v>
      </c>
      <c r="F159" s="20">
        <f t="shared" si="22"/>
        <v>-872</v>
      </c>
      <c r="G159" s="20">
        <f t="shared" si="23"/>
        <v>3.3879999682540074E-4</v>
      </c>
      <c r="H159" s="20"/>
      <c r="I159" s="20"/>
      <c r="J159" s="20">
        <f>+G159</f>
        <v>3.3879999682540074E-4</v>
      </c>
      <c r="K159" s="20"/>
      <c r="L159" s="20"/>
      <c r="M159" s="20"/>
      <c r="N159" s="20"/>
      <c r="O159" s="20">
        <f t="shared" ca="1" si="24"/>
        <v>-1.1763361815678042E-3</v>
      </c>
      <c r="P159" s="20">
        <f t="shared" ca="1" si="25"/>
        <v>-3.902429171257997E-2</v>
      </c>
      <c r="Q159" s="21">
        <f t="shared" si="26"/>
        <v>25358.969799999999</v>
      </c>
      <c r="R159" s="20">
        <f t="shared" si="27"/>
        <v>3.3879999682540074E-4</v>
      </c>
      <c r="S159" s="20"/>
      <c r="T159" s="20"/>
    </row>
    <row r="160" spans="1:20" x14ac:dyDescent="0.2">
      <c r="A160" s="20" t="s">
        <v>39</v>
      </c>
      <c r="B160" s="20"/>
      <c r="C160" s="17">
        <v>40425.434000000001</v>
      </c>
      <c r="D160" s="17"/>
      <c r="E160" s="20">
        <f t="shared" si="21"/>
        <v>-836.00583131401197</v>
      </c>
      <c r="F160" s="20">
        <f t="shared" si="22"/>
        <v>-836</v>
      </c>
      <c r="G160" s="20">
        <f t="shared" si="23"/>
        <v>-7.7706000010948628E-3</v>
      </c>
      <c r="H160" s="20"/>
      <c r="I160" s="20">
        <f>+G160</f>
        <v>-7.7706000010948628E-3</v>
      </c>
      <c r="J160" s="20"/>
      <c r="K160" s="20"/>
      <c r="L160" s="20"/>
      <c r="M160" s="20"/>
      <c r="N160" s="20"/>
      <c r="O160" s="20">
        <f t="shared" ca="1" si="24"/>
        <v>-1.1813666669855663E-3</v>
      </c>
      <c r="P160" s="20">
        <f t="shared" ca="1" si="25"/>
        <v>-3.9030451322205124E-2</v>
      </c>
      <c r="Q160" s="21">
        <f t="shared" si="26"/>
        <v>25406.934000000001</v>
      </c>
      <c r="R160" s="20">
        <f t="shared" si="27"/>
        <v>-7.7706000010948628E-3</v>
      </c>
      <c r="S160" s="20"/>
      <c r="T160" s="20"/>
    </row>
    <row r="161" spans="1:20" x14ac:dyDescent="0.2">
      <c r="A161" s="22" t="s">
        <v>38</v>
      </c>
      <c r="B161" s="19"/>
      <c r="C161" s="18">
        <v>40437.437100000003</v>
      </c>
      <c r="D161" s="18"/>
      <c r="E161" s="20">
        <f t="shared" si="21"/>
        <v>-826.99830998755147</v>
      </c>
      <c r="F161" s="20">
        <f t="shared" si="22"/>
        <v>-827</v>
      </c>
      <c r="G161" s="20">
        <f t="shared" si="23"/>
        <v>2.2520499987876974E-3</v>
      </c>
      <c r="H161" s="20"/>
      <c r="I161" s="20"/>
      <c r="J161" s="20">
        <f>+G161</f>
        <v>2.2520499987876974E-3</v>
      </c>
      <c r="K161" s="20"/>
      <c r="L161" s="20"/>
      <c r="M161" s="20"/>
      <c r="N161" s="20"/>
      <c r="O161" s="20">
        <f t="shared" ca="1" si="24"/>
        <v>-1.1826242883400068E-3</v>
      </c>
      <c r="P161" s="20">
        <f t="shared" ca="1" si="25"/>
        <v>-3.9031991224611415E-2</v>
      </c>
      <c r="Q161" s="21">
        <f t="shared" si="26"/>
        <v>25418.937100000003</v>
      </c>
      <c r="R161" s="20">
        <f t="shared" si="27"/>
        <v>2.2520499987876974E-3</v>
      </c>
      <c r="S161" s="20"/>
      <c r="T161" s="20"/>
    </row>
    <row r="162" spans="1:20" x14ac:dyDescent="0.2">
      <c r="A162" s="20" t="s">
        <v>39</v>
      </c>
      <c r="B162" s="20"/>
      <c r="C162" s="17">
        <v>40445.425000000003</v>
      </c>
      <c r="D162" s="17"/>
      <c r="E162" s="20">
        <f t="shared" si="21"/>
        <v>-821.0039269028797</v>
      </c>
      <c r="F162" s="20">
        <f t="shared" si="22"/>
        <v>-821</v>
      </c>
      <c r="G162" s="20">
        <f t="shared" si="23"/>
        <v>-5.2328499950817786E-3</v>
      </c>
      <c r="H162" s="20"/>
      <c r="I162" s="20">
        <f t="shared" ref="I162:I168" si="28">+G162</f>
        <v>-5.2328499950817786E-3</v>
      </c>
      <c r="J162" s="20"/>
      <c r="K162" s="20"/>
      <c r="L162" s="20"/>
      <c r="M162" s="20"/>
      <c r="N162" s="20"/>
      <c r="O162" s="20">
        <f t="shared" ca="1" si="24"/>
        <v>-1.1834627025763004E-3</v>
      </c>
      <c r="P162" s="20">
        <f t="shared" ca="1" si="25"/>
        <v>-3.9033017826215606E-2</v>
      </c>
      <c r="Q162" s="21">
        <f t="shared" si="26"/>
        <v>25426.925000000003</v>
      </c>
      <c r="R162" s="20">
        <f t="shared" si="27"/>
        <v>-5.2328499950817786E-3</v>
      </c>
      <c r="S162" s="20"/>
      <c r="T162" s="20"/>
    </row>
    <row r="163" spans="1:20" x14ac:dyDescent="0.2">
      <c r="A163" s="18" t="s">
        <v>35</v>
      </c>
      <c r="B163" s="19" t="s">
        <v>21</v>
      </c>
      <c r="C163" s="18">
        <v>40466.75</v>
      </c>
      <c r="D163" s="18"/>
      <c r="E163" s="20">
        <f t="shared" si="21"/>
        <v>-805.00094498264934</v>
      </c>
      <c r="F163" s="20">
        <f t="shared" si="22"/>
        <v>-805</v>
      </c>
      <c r="G163" s="20">
        <f t="shared" si="23"/>
        <v>-1.2592499988386407E-3</v>
      </c>
      <c r="H163" s="20"/>
      <c r="I163" s="20">
        <f t="shared" si="28"/>
        <v>-1.2592499988386407E-3</v>
      </c>
      <c r="J163" s="20"/>
      <c r="K163" s="20"/>
      <c r="L163" s="20"/>
      <c r="M163" s="20"/>
      <c r="N163" s="20"/>
      <c r="O163" s="20">
        <f t="shared" ca="1" si="24"/>
        <v>-1.1856984738730836E-3</v>
      </c>
      <c r="P163" s="20">
        <f t="shared" ca="1" si="25"/>
        <v>-3.9035755430493459E-2</v>
      </c>
      <c r="Q163" s="21">
        <f t="shared" si="26"/>
        <v>25448.25</v>
      </c>
      <c r="R163" s="20">
        <f t="shared" si="27"/>
        <v>-1.2592499988386407E-3</v>
      </c>
      <c r="S163" s="20"/>
      <c r="T163" s="20"/>
    </row>
    <row r="164" spans="1:20" x14ac:dyDescent="0.2">
      <c r="A164" s="18" t="s">
        <v>35</v>
      </c>
      <c r="B164" s="19" t="s">
        <v>21</v>
      </c>
      <c r="C164" s="18">
        <v>40470.750999999997</v>
      </c>
      <c r="D164" s="18"/>
      <c r="E164" s="20">
        <f t="shared" si="21"/>
        <v>-801.99846288826268</v>
      </c>
      <c r="F164" s="20">
        <f t="shared" si="22"/>
        <v>-802</v>
      </c>
      <c r="G164" s="20">
        <f t="shared" si="23"/>
        <v>2.0482999971136451E-3</v>
      </c>
      <c r="H164" s="20"/>
      <c r="I164" s="20">
        <f t="shared" si="28"/>
        <v>2.0482999971136451E-3</v>
      </c>
      <c r="J164" s="20"/>
      <c r="K164" s="20"/>
      <c r="L164" s="20"/>
      <c r="M164" s="20"/>
      <c r="N164" s="20"/>
      <c r="O164" s="20">
        <f t="shared" ca="1" si="24"/>
        <v>-1.1861176809912304E-3</v>
      </c>
      <c r="P164" s="20">
        <f t="shared" ca="1" si="25"/>
        <v>-3.9036268731295558E-2</v>
      </c>
      <c r="Q164" s="21">
        <f t="shared" si="26"/>
        <v>25452.250999999997</v>
      </c>
      <c r="R164" s="20">
        <f t="shared" si="27"/>
        <v>2.0482999971136451E-3</v>
      </c>
      <c r="S164" s="20"/>
      <c r="T164" s="20"/>
    </row>
    <row r="165" spans="1:20" x14ac:dyDescent="0.2">
      <c r="A165" s="20" t="s">
        <v>39</v>
      </c>
      <c r="B165" s="20"/>
      <c r="C165" s="17">
        <v>40477.408000000003</v>
      </c>
      <c r="D165" s="17"/>
      <c r="E165" s="20">
        <f t="shared" si="21"/>
        <v>-797.00283097064994</v>
      </c>
      <c r="F165" s="20">
        <f t="shared" si="22"/>
        <v>-797</v>
      </c>
      <c r="G165" s="20">
        <f t="shared" si="23"/>
        <v>-3.7724499998148531E-3</v>
      </c>
      <c r="H165" s="20"/>
      <c r="I165" s="20">
        <f t="shared" si="28"/>
        <v>-3.7724499998148531E-3</v>
      </c>
      <c r="J165" s="20"/>
      <c r="K165" s="20"/>
      <c r="L165" s="20"/>
      <c r="M165" s="20"/>
      <c r="N165" s="20"/>
      <c r="O165" s="20">
        <f t="shared" ca="1" si="24"/>
        <v>-1.1868163595214751E-3</v>
      </c>
      <c r="P165" s="20">
        <f t="shared" ca="1" si="25"/>
        <v>-3.9037124232632385E-2</v>
      </c>
      <c r="Q165" s="21">
        <f t="shared" si="26"/>
        <v>25458.908000000003</v>
      </c>
      <c r="R165" s="20">
        <f t="shared" si="27"/>
        <v>-3.7724499998148531E-3</v>
      </c>
      <c r="S165" s="20"/>
      <c r="T165" s="20"/>
    </row>
    <row r="166" spans="1:20" x14ac:dyDescent="0.2">
      <c r="A166" s="20" t="s">
        <v>40</v>
      </c>
      <c r="B166" s="20"/>
      <c r="C166" s="17">
        <v>40477.421000000002</v>
      </c>
      <c r="D166" s="17"/>
      <c r="E166" s="20">
        <f t="shared" si="21"/>
        <v>-796.9930753427509</v>
      </c>
      <c r="F166" s="20">
        <f t="shared" si="22"/>
        <v>-797</v>
      </c>
      <c r="G166" s="20">
        <f t="shared" si="23"/>
        <v>9.2275499991956167E-3</v>
      </c>
      <c r="H166" s="20"/>
      <c r="I166" s="20">
        <f t="shared" si="28"/>
        <v>9.2275499991956167E-3</v>
      </c>
      <c r="J166" s="20"/>
      <c r="K166" s="20"/>
      <c r="L166" s="20"/>
      <c r="M166" s="20"/>
      <c r="N166" s="20"/>
      <c r="O166" s="20">
        <f t="shared" ca="1" si="24"/>
        <v>-1.1868163595214751E-3</v>
      </c>
      <c r="P166" s="20">
        <f t="shared" ca="1" si="25"/>
        <v>-3.9037124232632385E-2</v>
      </c>
      <c r="Q166" s="21">
        <f t="shared" si="26"/>
        <v>25458.921000000002</v>
      </c>
      <c r="R166" s="20">
        <f t="shared" si="27"/>
        <v>9.2275499991956167E-3</v>
      </c>
      <c r="S166" s="20"/>
      <c r="T166" s="20"/>
    </row>
    <row r="167" spans="1:20" x14ac:dyDescent="0.2">
      <c r="A167" s="20" t="s">
        <v>39</v>
      </c>
      <c r="B167" s="20"/>
      <c r="C167" s="17">
        <v>40485.406999999999</v>
      </c>
      <c r="D167" s="17"/>
      <c r="E167" s="20">
        <f t="shared" si="21"/>
        <v>-791.0001180806205</v>
      </c>
      <c r="F167" s="20">
        <f t="shared" si="22"/>
        <v>-791</v>
      </c>
      <c r="G167" s="20">
        <f t="shared" si="23"/>
        <v>-1.5735000488348305E-4</v>
      </c>
      <c r="H167" s="20"/>
      <c r="I167" s="20">
        <f t="shared" si="28"/>
        <v>-1.5735000488348305E-4</v>
      </c>
      <c r="J167" s="20"/>
      <c r="K167" s="20"/>
      <c r="L167" s="20"/>
      <c r="M167" s="20"/>
      <c r="N167" s="20"/>
      <c r="O167" s="20">
        <f t="shared" ca="1" si="24"/>
        <v>-1.1876547737577688E-3</v>
      </c>
      <c r="P167" s="20">
        <f t="shared" ca="1" si="25"/>
        <v>-3.9038150834236576E-2</v>
      </c>
      <c r="Q167" s="21">
        <f t="shared" si="26"/>
        <v>25466.906999999999</v>
      </c>
      <c r="R167" s="20">
        <f t="shared" si="27"/>
        <v>-1.5735000488348305E-4</v>
      </c>
      <c r="S167" s="20"/>
      <c r="T167" s="20"/>
    </row>
    <row r="168" spans="1:20" x14ac:dyDescent="0.2">
      <c r="A168" s="20" t="s">
        <v>41</v>
      </c>
      <c r="B168" s="20"/>
      <c r="C168" s="17">
        <v>40489.410000000003</v>
      </c>
      <c r="D168" s="17"/>
      <c r="E168" s="20">
        <f t="shared" si="21"/>
        <v>-787.9961351203973</v>
      </c>
      <c r="F168" s="20">
        <f t="shared" si="22"/>
        <v>-788</v>
      </c>
      <c r="G168" s="20">
        <f t="shared" si="23"/>
        <v>5.1502000060281716E-3</v>
      </c>
      <c r="H168" s="20"/>
      <c r="I168" s="20">
        <f t="shared" si="28"/>
        <v>5.1502000060281716E-3</v>
      </c>
      <c r="J168" s="20"/>
      <c r="K168" s="20"/>
      <c r="L168" s="20"/>
      <c r="M168" s="20"/>
      <c r="N168" s="20"/>
      <c r="O168" s="20">
        <f t="shared" ca="1" si="24"/>
        <v>-1.1880739808759156E-3</v>
      </c>
      <c r="P168" s="20">
        <f t="shared" ca="1" si="25"/>
        <v>-3.9038664135038675E-2</v>
      </c>
      <c r="Q168" s="21">
        <f t="shared" si="26"/>
        <v>25470.910000000003</v>
      </c>
      <c r="R168" s="20">
        <f t="shared" si="27"/>
        <v>5.1502000060281716E-3</v>
      </c>
      <c r="S168" s="20"/>
      <c r="T168" s="20"/>
    </row>
    <row r="169" spans="1:20" x14ac:dyDescent="0.2">
      <c r="A169" s="22" t="s">
        <v>38</v>
      </c>
      <c r="B169" s="19"/>
      <c r="C169" s="18">
        <v>40501.398000000001</v>
      </c>
      <c r="D169" s="18"/>
      <c r="E169" s="20">
        <f t="shared" si="21"/>
        <v>-778.99994533096196</v>
      </c>
      <c r="F169" s="20">
        <f t="shared" si="22"/>
        <v>-779</v>
      </c>
      <c r="G169" s="20">
        <f t="shared" si="23"/>
        <v>7.2850001743063331E-5</v>
      </c>
      <c r="H169" s="20"/>
      <c r="I169" s="20"/>
      <c r="J169" s="20">
        <f>+G169</f>
        <v>7.2850001743063331E-5</v>
      </c>
      <c r="K169" s="20"/>
      <c r="L169" s="20"/>
      <c r="M169" s="20"/>
      <c r="N169" s="20"/>
      <c r="O169" s="20">
        <f t="shared" ca="1" si="24"/>
        <v>-1.1893316022303561E-3</v>
      </c>
      <c r="P169" s="20">
        <f t="shared" ca="1" si="25"/>
        <v>-3.9040204037444959E-2</v>
      </c>
      <c r="Q169" s="21">
        <f t="shared" si="26"/>
        <v>25482.898000000001</v>
      </c>
      <c r="R169" s="20">
        <f t="shared" si="27"/>
        <v>7.2850001743063331E-5</v>
      </c>
      <c r="S169" s="20"/>
      <c r="T169" s="20"/>
    </row>
    <row r="170" spans="1:20" x14ac:dyDescent="0.2">
      <c r="A170" s="20" t="s">
        <v>41</v>
      </c>
      <c r="B170" s="20"/>
      <c r="C170" s="17">
        <v>40505.396000000001</v>
      </c>
      <c r="D170" s="17"/>
      <c r="E170" s="20">
        <f t="shared" si="21"/>
        <v>-775.99971453531919</v>
      </c>
      <c r="F170" s="20">
        <f t="shared" si="22"/>
        <v>-776</v>
      </c>
      <c r="G170" s="20">
        <f t="shared" si="23"/>
        <v>3.8040000072214752E-4</v>
      </c>
      <c r="H170" s="20"/>
      <c r="I170" s="20">
        <f t="shared" ref="I170:I181" si="29">+G170</f>
        <v>3.8040000072214752E-4</v>
      </c>
      <c r="J170" s="20"/>
      <c r="K170" s="20"/>
      <c r="L170" s="20"/>
      <c r="M170" s="20"/>
      <c r="N170" s="20"/>
      <c r="O170" s="20">
        <f t="shared" ca="1" si="24"/>
        <v>-1.189750809348503E-3</v>
      </c>
      <c r="P170" s="20">
        <f t="shared" ca="1" si="25"/>
        <v>-3.9040717338247058E-2</v>
      </c>
      <c r="Q170" s="21">
        <f t="shared" si="26"/>
        <v>25486.896000000001</v>
      </c>
      <c r="R170" s="20">
        <f t="shared" si="27"/>
        <v>3.8040000072214752E-4</v>
      </c>
      <c r="S170" s="20"/>
      <c r="T170" s="20"/>
    </row>
    <row r="171" spans="1:20" x14ac:dyDescent="0.2">
      <c r="A171" s="20" t="s">
        <v>41</v>
      </c>
      <c r="B171" s="20"/>
      <c r="C171" s="17">
        <v>40505.398000000001</v>
      </c>
      <c r="D171" s="17"/>
      <c r="E171" s="20">
        <f t="shared" si="21"/>
        <v>-775.99821366948811</v>
      </c>
      <c r="F171" s="20">
        <f t="shared" si="22"/>
        <v>-776</v>
      </c>
      <c r="G171" s="20">
        <f t="shared" si="23"/>
        <v>2.3804000011296012E-3</v>
      </c>
      <c r="H171" s="20"/>
      <c r="I171" s="20">
        <f t="shared" si="29"/>
        <v>2.3804000011296012E-3</v>
      </c>
      <c r="J171" s="20"/>
      <c r="K171" s="20"/>
      <c r="L171" s="20"/>
      <c r="M171" s="20"/>
      <c r="N171" s="20"/>
      <c r="O171" s="20">
        <f t="shared" ca="1" si="24"/>
        <v>-1.189750809348503E-3</v>
      </c>
      <c r="P171" s="20">
        <f t="shared" ca="1" si="25"/>
        <v>-3.9040717338247058E-2</v>
      </c>
      <c r="Q171" s="21">
        <f t="shared" si="26"/>
        <v>25486.898000000001</v>
      </c>
      <c r="R171" s="20">
        <f t="shared" si="27"/>
        <v>2.3804000011296012E-3</v>
      </c>
      <c r="S171" s="20"/>
      <c r="T171" s="20"/>
    </row>
    <row r="172" spans="1:20" x14ac:dyDescent="0.2">
      <c r="A172" s="20" t="s">
        <v>42</v>
      </c>
      <c r="B172" s="20"/>
      <c r="C172" s="17">
        <v>40513.385999999999</v>
      </c>
      <c r="D172" s="17"/>
      <c r="E172" s="20">
        <f t="shared" si="21"/>
        <v>-770.00375554152674</v>
      </c>
      <c r="F172" s="20">
        <f t="shared" si="22"/>
        <v>-770</v>
      </c>
      <c r="G172" s="20">
        <f t="shared" si="23"/>
        <v>-5.004500002542045E-3</v>
      </c>
      <c r="H172" s="20"/>
      <c r="I172" s="20">
        <f t="shared" si="29"/>
        <v>-5.004500002542045E-3</v>
      </c>
      <c r="J172" s="20"/>
      <c r="K172" s="20"/>
      <c r="L172" s="20"/>
      <c r="M172" s="20"/>
      <c r="N172" s="20"/>
      <c r="O172" s="20">
        <f t="shared" ca="1" si="24"/>
        <v>-1.1905892235847967E-3</v>
      </c>
      <c r="P172" s="20">
        <f t="shared" ca="1" si="25"/>
        <v>-3.9041743939851249E-2</v>
      </c>
      <c r="Q172" s="21">
        <f t="shared" si="26"/>
        <v>25494.885999999999</v>
      </c>
      <c r="R172" s="20">
        <f t="shared" si="27"/>
        <v>-5.004500002542045E-3</v>
      </c>
      <c r="S172" s="20"/>
      <c r="T172" s="20"/>
    </row>
    <row r="173" spans="1:20" x14ac:dyDescent="0.2">
      <c r="A173" s="18" t="s">
        <v>35</v>
      </c>
      <c r="B173" s="19" t="s">
        <v>21</v>
      </c>
      <c r="C173" s="18">
        <v>40524.610999999997</v>
      </c>
      <c r="D173" s="18"/>
      <c r="E173" s="20">
        <f t="shared" si="21"/>
        <v>-761.58014606651682</v>
      </c>
      <c r="F173" s="20">
        <f t="shared" si="22"/>
        <v>-761.5</v>
      </c>
      <c r="G173" s="20">
        <f t="shared" si="23"/>
        <v>-0.10679977500694804</v>
      </c>
      <c r="H173" s="20"/>
      <c r="I173" s="20">
        <f t="shared" si="29"/>
        <v>-0.10679977500694804</v>
      </c>
      <c r="J173" s="20"/>
      <c r="K173" s="20"/>
      <c r="L173" s="20"/>
      <c r="M173" s="20"/>
      <c r="N173" s="20"/>
      <c r="O173" s="20">
        <f t="shared" ca="1" si="24"/>
        <v>-1.1917769770862126E-3</v>
      </c>
      <c r="P173" s="20">
        <f t="shared" ca="1" si="25"/>
        <v>-3.9043198292123861E-2</v>
      </c>
      <c r="Q173" s="21">
        <f t="shared" si="26"/>
        <v>25506.110999999997</v>
      </c>
      <c r="R173" s="20"/>
      <c r="S173" s="20">
        <f>G173</f>
        <v>-0.10679977500694804</v>
      </c>
      <c r="T173" s="20"/>
    </row>
    <row r="174" spans="1:20" x14ac:dyDescent="0.2">
      <c r="A174" s="20" t="s">
        <v>43</v>
      </c>
      <c r="B174" s="20"/>
      <c r="C174" s="17">
        <v>40854.508999999998</v>
      </c>
      <c r="D174" s="17"/>
      <c r="E174" s="20">
        <f t="shared" si="21"/>
        <v>-514.01382815229022</v>
      </c>
      <c r="F174" s="20">
        <f t="shared" si="22"/>
        <v>-514</v>
      </c>
      <c r="G174" s="20">
        <f t="shared" si="23"/>
        <v>-1.8426900001941249E-2</v>
      </c>
      <c r="H174" s="20"/>
      <c r="I174" s="20">
        <f t="shared" si="29"/>
        <v>-1.8426900001941249E-2</v>
      </c>
      <c r="J174" s="20"/>
      <c r="K174" s="20"/>
      <c r="L174" s="20"/>
      <c r="M174" s="20"/>
      <c r="N174" s="20"/>
      <c r="O174" s="20">
        <f t="shared" ca="1" si="24"/>
        <v>-1.226361564333326E-3</v>
      </c>
      <c r="P174" s="20">
        <f t="shared" ca="1" si="25"/>
        <v>-3.9085545608296829E-2</v>
      </c>
      <c r="Q174" s="21">
        <f t="shared" si="26"/>
        <v>25836.008999999998</v>
      </c>
      <c r="R174" s="20">
        <f t="shared" ref="R174:R205" si="30">G174</f>
        <v>-1.8426900001941249E-2</v>
      </c>
      <c r="S174" s="20"/>
      <c r="T174" s="20"/>
    </row>
    <row r="175" spans="1:20" x14ac:dyDescent="0.2">
      <c r="A175" s="20" t="s">
        <v>44</v>
      </c>
      <c r="B175" s="20"/>
      <c r="C175" s="17">
        <v>41210.324999999997</v>
      </c>
      <c r="D175" s="17"/>
      <c r="E175" s="20">
        <f t="shared" si="21"/>
        <v>-246.99778993754549</v>
      </c>
      <c r="F175" s="20">
        <f t="shared" si="22"/>
        <v>-247</v>
      </c>
      <c r="G175" s="20">
        <f t="shared" si="23"/>
        <v>2.945049993286375E-3</v>
      </c>
      <c r="H175" s="20"/>
      <c r="I175" s="20">
        <f t="shared" si="29"/>
        <v>2.945049993286375E-3</v>
      </c>
      <c r="J175" s="20"/>
      <c r="K175" s="20"/>
      <c r="L175" s="20"/>
      <c r="M175" s="20"/>
      <c r="N175" s="20"/>
      <c r="O175" s="20">
        <f t="shared" ca="1" si="24"/>
        <v>-1.2636709978483939E-3</v>
      </c>
      <c r="P175" s="20">
        <f t="shared" ca="1" si="25"/>
        <v>-3.9131229379683427E-2</v>
      </c>
      <c r="Q175" s="21">
        <f t="shared" si="26"/>
        <v>26191.824999999997</v>
      </c>
      <c r="R175" s="20">
        <f t="shared" si="30"/>
        <v>2.945049993286375E-3</v>
      </c>
      <c r="S175" s="20"/>
      <c r="T175" s="20"/>
    </row>
    <row r="176" spans="1:20" x14ac:dyDescent="0.2">
      <c r="A176" s="20" t="s">
        <v>45</v>
      </c>
      <c r="B176" s="20"/>
      <c r="C176" s="17">
        <v>41246.281999999999</v>
      </c>
      <c r="D176" s="17"/>
      <c r="E176" s="20">
        <f t="shared" si="21"/>
        <v>-220.01447359963998</v>
      </c>
      <c r="F176" s="20">
        <f t="shared" si="22"/>
        <v>-220</v>
      </c>
      <c r="G176" s="20">
        <f t="shared" si="23"/>
        <v>-1.9287000002805144E-2</v>
      </c>
      <c r="H176" s="20"/>
      <c r="I176" s="20">
        <f t="shared" si="29"/>
        <v>-1.9287000002805144E-2</v>
      </c>
      <c r="J176" s="20"/>
      <c r="K176" s="20"/>
      <c r="L176" s="20"/>
      <c r="M176" s="20"/>
      <c r="N176" s="20"/>
      <c r="O176" s="20">
        <f t="shared" ca="1" si="24"/>
        <v>-1.2674438619117154E-3</v>
      </c>
      <c r="P176" s="20">
        <f t="shared" ca="1" si="25"/>
        <v>-3.9135849086902298E-2</v>
      </c>
      <c r="Q176" s="21">
        <f t="shared" si="26"/>
        <v>26227.781999999999</v>
      </c>
      <c r="R176" s="20">
        <f t="shared" si="30"/>
        <v>-1.9287000002805144E-2</v>
      </c>
      <c r="S176" s="20"/>
      <c r="T176" s="20"/>
    </row>
    <row r="177" spans="1:20" x14ac:dyDescent="0.2">
      <c r="A177" s="20" t="s">
        <v>44</v>
      </c>
      <c r="B177" s="20"/>
      <c r="C177" s="17">
        <v>41246.286</v>
      </c>
      <c r="D177" s="17"/>
      <c r="E177" s="20">
        <f t="shared" si="21"/>
        <v>-220.01147186797789</v>
      </c>
      <c r="F177" s="20">
        <f t="shared" si="22"/>
        <v>-220</v>
      </c>
      <c r="G177" s="20">
        <f t="shared" si="23"/>
        <v>-1.5287000001990236E-2</v>
      </c>
      <c r="H177" s="20"/>
      <c r="I177" s="20">
        <f t="shared" si="29"/>
        <v>-1.5287000001990236E-2</v>
      </c>
      <c r="J177" s="20"/>
      <c r="K177" s="20"/>
      <c r="L177" s="20"/>
      <c r="M177" s="20"/>
      <c r="N177" s="20"/>
      <c r="O177" s="20">
        <f t="shared" ca="1" si="24"/>
        <v>-1.2674438619117154E-3</v>
      </c>
      <c r="P177" s="20">
        <f t="shared" ca="1" si="25"/>
        <v>-3.9135849086902298E-2</v>
      </c>
      <c r="Q177" s="21">
        <f t="shared" si="26"/>
        <v>26227.786</v>
      </c>
      <c r="R177" s="20">
        <f t="shared" si="30"/>
        <v>-1.5287000001990236E-2</v>
      </c>
      <c r="S177" s="20"/>
      <c r="T177" s="20"/>
    </row>
    <row r="178" spans="1:20" x14ac:dyDescent="0.2">
      <c r="A178" s="20" t="s">
        <v>44</v>
      </c>
      <c r="B178" s="20"/>
      <c r="C178" s="17">
        <v>41246.302000000003</v>
      </c>
      <c r="D178" s="17"/>
      <c r="E178" s="20">
        <f t="shared" si="21"/>
        <v>-219.99946494132956</v>
      </c>
      <c r="F178" s="20">
        <f t="shared" si="22"/>
        <v>-220</v>
      </c>
      <c r="G178" s="20">
        <f t="shared" si="23"/>
        <v>7.1300000126939267E-4</v>
      </c>
      <c r="H178" s="20"/>
      <c r="I178" s="20">
        <f t="shared" si="29"/>
        <v>7.1300000126939267E-4</v>
      </c>
      <c r="J178" s="20"/>
      <c r="K178" s="20"/>
      <c r="L178" s="20"/>
      <c r="M178" s="20"/>
      <c r="N178" s="20"/>
      <c r="O178" s="20">
        <f t="shared" ca="1" si="24"/>
        <v>-1.2674438619117154E-3</v>
      </c>
      <c r="P178" s="20">
        <f t="shared" ca="1" si="25"/>
        <v>-3.9135849086902298E-2</v>
      </c>
      <c r="Q178" s="21">
        <f t="shared" si="26"/>
        <v>26227.802000000003</v>
      </c>
      <c r="R178" s="20">
        <f t="shared" si="30"/>
        <v>7.1300000126939267E-4</v>
      </c>
      <c r="S178" s="20"/>
      <c r="T178" s="20"/>
    </row>
    <row r="179" spans="1:20" x14ac:dyDescent="0.2">
      <c r="A179" s="20" t="s">
        <v>46</v>
      </c>
      <c r="B179" s="20"/>
      <c r="C179" s="17">
        <v>41302.267</v>
      </c>
      <c r="D179" s="17"/>
      <c r="E179" s="20">
        <f t="shared" si="21"/>
        <v>-178.00148683273605</v>
      </c>
      <c r="F179" s="20">
        <f t="shared" si="22"/>
        <v>-178</v>
      </c>
      <c r="G179" s="20">
        <f t="shared" si="23"/>
        <v>-1.9813000035355799E-3</v>
      </c>
      <c r="H179" s="20"/>
      <c r="I179" s="20">
        <f t="shared" si="29"/>
        <v>-1.9813000035355799E-3</v>
      </c>
      <c r="J179" s="20"/>
      <c r="K179" s="20"/>
      <c r="L179" s="20"/>
      <c r="M179" s="20"/>
      <c r="N179" s="20"/>
      <c r="O179" s="20">
        <f t="shared" ca="1" si="24"/>
        <v>-1.2733127615657711E-3</v>
      </c>
      <c r="P179" s="20">
        <f t="shared" ca="1" si="25"/>
        <v>-3.9143035298131651E-2</v>
      </c>
      <c r="Q179" s="21">
        <f t="shared" si="26"/>
        <v>26283.767</v>
      </c>
      <c r="R179" s="20">
        <f t="shared" si="30"/>
        <v>-1.9813000035355799E-3</v>
      </c>
      <c r="S179" s="20"/>
      <c r="T179" s="20"/>
    </row>
    <row r="180" spans="1:20" x14ac:dyDescent="0.2">
      <c r="A180" s="20" t="s">
        <v>47</v>
      </c>
      <c r="B180" s="20"/>
      <c r="C180" s="17">
        <v>41503.491000000002</v>
      </c>
      <c r="D180" s="17"/>
      <c r="E180" s="20">
        <f t="shared" si="21"/>
        <v>-26.996373870630656</v>
      </c>
      <c r="F180" s="20">
        <f t="shared" si="22"/>
        <v>-27</v>
      </c>
      <c r="G180" s="20">
        <f t="shared" si="23"/>
        <v>4.8320499990950339E-3</v>
      </c>
      <c r="H180" s="20"/>
      <c r="I180" s="20">
        <f t="shared" si="29"/>
        <v>4.8320499990950339E-3</v>
      </c>
      <c r="J180" s="20"/>
      <c r="K180" s="20"/>
      <c r="L180" s="20"/>
      <c r="M180" s="20"/>
      <c r="N180" s="20"/>
      <c r="O180" s="20">
        <f t="shared" ca="1" si="24"/>
        <v>-1.2944128531791614E-3</v>
      </c>
      <c r="P180" s="20">
        <f t="shared" ca="1" si="25"/>
        <v>-3.9168871438503845E-2</v>
      </c>
      <c r="Q180" s="21">
        <f t="shared" si="26"/>
        <v>26484.991000000002</v>
      </c>
      <c r="R180" s="20">
        <f t="shared" si="30"/>
        <v>4.8320499990950339E-3</v>
      </c>
      <c r="S180" s="20"/>
      <c r="T180" s="20"/>
    </row>
    <row r="181" spans="1:20" x14ac:dyDescent="0.2">
      <c r="A181" s="20" t="s">
        <v>48</v>
      </c>
      <c r="B181" s="20"/>
      <c r="C181" s="17">
        <v>41519.480000000003</v>
      </c>
      <c r="D181" s="17"/>
      <c r="E181" s="20">
        <f t="shared" si="21"/>
        <v>-14.997701986803227</v>
      </c>
      <c r="F181" s="20">
        <f t="shared" si="22"/>
        <v>-15</v>
      </c>
      <c r="G181" s="20">
        <f t="shared" si="23"/>
        <v>3.0622500053141266E-3</v>
      </c>
      <c r="H181" s="20"/>
      <c r="I181" s="20">
        <f t="shared" si="29"/>
        <v>3.0622500053141266E-3</v>
      </c>
      <c r="J181" s="20"/>
      <c r="K181" s="20"/>
      <c r="L181" s="20"/>
      <c r="M181" s="20"/>
      <c r="N181" s="20"/>
      <c r="O181" s="20">
        <f t="shared" ca="1" si="24"/>
        <v>-1.2960896816517488E-3</v>
      </c>
      <c r="P181" s="20">
        <f t="shared" ca="1" si="25"/>
        <v>-3.9170924641712235E-2</v>
      </c>
      <c r="Q181" s="21">
        <f t="shared" si="26"/>
        <v>26500.980000000003</v>
      </c>
      <c r="R181" s="20">
        <f t="shared" si="30"/>
        <v>3.0622500053141266E-3</v>
      </c>
      <c r="S181" s="20"/>
      <c r="T181" s="20"/>
    </row>
    <row r="182" spans="1:20" x14ac:dyDescent="0.2">
      <c r="A182" s="62" t="s">
        <v>615</v>
      </c>
      <c r="B182" s="63" t="s">
        <v>21</v>
      </c>
      <c r="C182" s="62">
        <v>41539.465300000003</v>
      </c>
      <c r="D182" s="62" t="s">
        <v>131</v>
      </c>
      <c r="E182" s="20">
        <f t="shared" si="21"/>
        <v>-7.5043289641093464E-5</v>
      </c>
      <c r="F182" s="20">
        <f t="shared" si="22"/>
        <v>0</v>
      </c>
      <c r="G182" s="20">
        <f t="shared" si="23"/>
        <v>-9.9999997473787516E-5</v>
      </c>
      <c r="I182" s="20"/>
      <c r="J182" s="20">
        <f>+G182</f>
        <v>-9.9999997473787516E-5</v>
      </c>
      <c r="K182" s="20"/>
      <c r="L182" s="20"/>
      <c r="M182" s="20"/>
      <c r="O182" s="20">
        <f t="shared" ca="1" si="24"/>
        <v>-1.2981857172424829E-3</v>
      </c>
      <c r="P182" s="20">
        <f t="shared" ca="1" si="25"/>
        <v>-3.9173491145722716E-2</v>
      </c>
      <c r="Q182" s="21">
        <f t="shared" si="26"/>
        <v>26520.965300000003</v>
      </c>
      <c r="R182" s="20">
        <f t="shared" si="30"/>
        <v>-9.9999997473787516E-5</v>
      </c>
    </row>
    <row r="183" spans="1:20" x14ac:dyDescent="0.2">
      <c r="A183" s="20" t="s">
        <v>14</v>
      </c>
      <c r="B183" s="20"/>
      <c r="C183" s="17">
        <v>41539.465400000001</v>
      </c>
      <c r="D183" s="17" t="s">
        <v>49</v>
      </c>
      <c r="E183" s="20">
        <f t="shared" si="21"/>
        <v>0</v>
      </c>
      <c r="F183" s="20">
        <f t="shared" si="22"/>
        <v>0</v>
      </c>
      <c r="G183" s="20">
        <f t="shared" si="23"/>
        <v>0</v>
      </c>
      <c r="H183" s="20"/>
      <c r="I183" s="20"/>
      <c r="J183" s="20">
        <f>+G183</f>
        <v>0</v>
      </c>
      <c r="K183" s="20"/>
      <c r="L183" s="20"/>
      <c r="M183" s="20"/>
      <c r="N183" s="20"/>
      <c r="O183" s="20">
        <f t="shared" ca="1" si="24"/>
        <v>-1.2981857172424829E-3</v>
      </c>
      <c r="P183" s="20">
        <f t="shared" ca="1" si="25"/>
        <v>-3.9173491145722716E-2</v>
      </c>
      <c r="Q183" s="21">
        <f t="shared" si="26"/>
        <v>26520.965400000001</v>
      </c>
      <c r="R183" s="20">
        <f t="shared" si="30"/>
        <v>0</v>
      </c>
      <c r="S183" s="20"/>
      <c r="T183" s="20"/>
    </row>
    <row r="184" spans="1:20" x14ac:dyDescent="0.2">
      <c r="A184" s="20" t="s">
        <v>40</v>
      </c>
      <c r="B184" s="20"/>
      <c r="C184" s="17">
        <v>41555.453000000001</v>
      </c>
      <c r="D184" s="17"/>
      <c r="E184" s="20">
        <f t="shared" si="21"/>
        <v>11.997621277745154</v>
      </c>
      <c r="F184" s="20">
        <f t="shared" si="22"/>
        <v>12</v>
      </c>
      <c r="G184" s="20">
        <f t="shared" si="23"/>
        <v>-3.1698000020696782E-3</v>
      </c>
      <c r="H184" s="20"/>
      <c r="I184" s="20">
        <f>+G184</f>
        <v>-3.1698000020696782E-3</v>
      </c>
      <c r="J184" s="20"/>
      <c r="K184" s="20"/>
      <c r="L184" s="20"/>
      <c r="M184" s="20"/>
      <c r="N184" s="20"/>
      <c r="O184" s="20">
        <f t="shared" ca="1" si="24"/>
        <v>-1.2998625457150703E-3</v>
      </c>
      <c r="P184" s="20">
        <f t="shared" ca="1" si="25"/>
        <v>-3.9175544348931106E-2</v>
      </c>
      <c r="Q184" s="21">
        <f t="shared" si="26"/>
        <v>26536.953000000001</v>
      </c>
      <c r="R184" s="20">
        <f t="shared" si="30"/>
        <v>-3.1698000020696782E-3</v>
      </c>
      <c r="S184" s="20"/>
      <c r="T184" s="20"/>
    </row>
    <row r="185" spans="1:20" x14ac:dyDescent="0.2">
      <c r="A185" s="62" t="s">
        <v>615</v>
      </c>
      <c r="B185" s="63" t="s">
        <v>21</v>
      </c>
      <c r="C185" s="62">
        <v>41555.454700000002</v>
      </c>
      <c r="D185" s="62" t="s">
        <v>131</v>
      </c>
      <c r="E185" s="20">
        <f t="shared" si="21"/>
        <v>11.998897013701812</v>
      </c>
      <c r="F185" s="20">
        <f t="shared" si="22"/>
        <v>12</v>
      </c>
      <c r="G185" s="20">
        <f t="shared" si="23"/>
        <v>-1.4698000013595447E-3</v>
      </c>
      <c r="I185" s="20"/>
      <c r="J185" s="20">
        <f>+G185</f>
        <v>-1.4698000013595447E-3</v>
      </c>
      <c r="K185" s="20"/>
      <c r="L185" s="20"/>
      <c r="M185" s="20"/>
      <c r="O185" s="20">
        <f t="shared" ca="1" si="24"/>
        <v>-1.2998625457150703E-3</v>
      </c>
      <c r="P185" s="20">
        <f t="shared" ca="1" si="25"/>
        <v>-3.9175544348931106E-2</v>
      </c>
      <c r="Q185" s="21">
        <f t="shared" si="26"/>
        <v>26536.954700000002</v>
      </c>
      <c r="R185" s="20">
        <f t="shared" si="30"/>
        <v>-1.4698000013595447E-3</v>
      </c>
    </row>
    <row r="186" spans="1:20" x14ac:dyDescent="0.2">
      <c r="A186" s="20" t="s">
        <v>50</v>
      </c>
      <c r="B186" s="20"/>
      <c r="C186" s="17">
        <v>41583.440000000002</v>
      </c>
      <c r="D186" s="17"/>
      <c r="E186" s="20">
        <f t="shared" si="21"/>
        <v>32.999987280163111</v>
      </c>
      <c r="F186" s="20">
        <f t="shared" si="22"/>
        <v>33</v>
      </c>
      <c r="G186" s="20">
        <f t="shared" si="23"/>
        <v>-1.6949998098425567E-5</v>
      </c>
      <c r="H186" s="20"/>
      <c r="I186" s="20">
        <f>+G186</f>
        <v>-1.6949998098425567E-5</v>
      </c>
      <c r="J186" s="20"/>
      <c r="K186" s="20"/>
      <c r="L186" s="20"/>
      <c r="M186" s="20"/>
      <c r="N186" s="20"/>
      <c r="O186" s="20">
        <f t="shared" ca="1" si="24"/>
        <v>-1.3027969955420981E-3</v>
      </c>
      <c r="P186" s="20">
        <f t="shared" ca="1" si="25"/>
        <v>-3.9179137454545779E-2</v>
      </c>
      <c r="Q186" s="21">
        <f t="shared" si="26"/>
        <v>26564.940000000002</v>
      </c>
      <c r="R186" s="20">
        <f t="shared" si="30"/>
        <v>-1.6949998098425567E-5</v>
      </c>
      <c r="S186" s="20"/>
      <c r="T186" s="20"/>
    </row>
    <row r="187" spans="1:20" x14ac:dyDescent="0.2">
      <c r="A187" s="20" t="s">
        <v>51</v>
      </c>
      <c r="B187" s="20"/>
      <c r="C187" s="17">
        <v>41595.415000000001</v>
      </c>
      <c r="D187" s="17"/>
      <c r="E187" s="20">
        <f t="shared" si="21"/>
        <v>41.986421441699385</v>
      </c>
      <c r="F187" s="20">
        <f t="shared" si="22"/>
        <v>42</v>
      </c>
      <c r="G187" s="20">
        <f t="shared" si="23"/>
        <v>-1.8094300001394004E-2</v>
      </c>
      <c r="H187" s="20"/>
      <c r="I187" s="20">
        <f>+G187</f>
        <v>-1.8094300001394004E-2</v>
      </c>
      <c r="J187" s="20"/>
      <c r="K187" s="20"/>
      <c r="L187" s="20"/>
      <c r="M187" s="20"/>
      <c r="N187" s="20"/>
      <c r="O187" s="20">
        <f t="shared" ca="1" si="24"/>
        <v>-1.3040546168965386E-3</v>
      </c>
      <c r="P187" s="20">
        <f t="shared" ca="1" si="25"/>
        <v>-3.9180677356952069E-2</v>
      </c>
      <c r="Q187" s="21">
        <f t="shared" si="26"/>
        <v>26576.915000000001</v>
      </c>
      <c r="R187" s="20">
        <f t="shared" si="30"/>
        <v>-1.8094300001394004E-2</v>
      </c>
      <c r="S187" s="20"/>
      <c r="T187" s="20"/>
    </row>
    <row r="188" spans="1:20" s="20" customFormat="1" x14ac:dyDescent="0.2">
      <c r="A188" s="20" t="s">
        <v>40</v>
      </c>
      <c r="C188" s="17">
        <v>41599.43</v>
      </c>
      <c r="D188" s="17"/>
      <c r="E188" s="20">
        <f t="shared" si="21"/>
        <v>44.999409596903334</v>
      </c>
      <c r="F188" s="20">
        <f t="shared" si="22"/>
        <v>45</v>
      </c>
      <c r="G188" s="20">
        <f t="shared" si="23"/>
        <v>-7.8675000258954242E-4</v>
      </c>
      <c r="I188" s="20">
        <f>+G188</f>
        <v>-7.8675000258954242E-4</v>
      </c>
      <c r="O188" s="20">
        <f t="shared" ca="1" si="24"/>
        <v>-1.3044738240146855E-3</v>
      </c>
      <c r="P188" s="20">
        <f t="shared" ca="1" si="25"/>
        <v>-3.9181190657754168E-2</v>
      </c>
      <c r="Q188" s="21">
        <f t="shared" si="26"/>
        <v>26580.93</v>
      </c>
      <c r="R188" s="20">
        <f t="shared" si="30"/>
        <v>-7.8675000258954242E-4</v>
      </c>
    </row>
    <row r="189" spans="1:20" s="20" customFormat="1" x14ac:dyDescent="0.2">
      <c r="A189" s="20" t="s">
        <v>52</v>
      </c>
      <c r="C189" s="17">
        <v>41603.434000000001</v>
      </c>
      <c r="D189" s="17"/>
      <c r="E189" s="20">
        <f t="shared" si="21"/>
        <v>48.004142990039277</v>
      </c>
      <c r="F189" s="20">
        <f t="shared" si="22"/>
        <v>48</v>
      </c>
      <c r="G189" s="20">
        <f t="shared" si="23"/>
        <v>5.5207999976119027E-3</v>
      </c>
      <c r="I189" s="20">
        <f>+G189</f>
        <v>5.5207999976119027E-3</v>
      </c>
      <c r="O189" s="20">
        <f t="shared" ca="1" si="24"/>
        <v>-1.3048930311328323E-3</v>
      </c>
      <c r="P189" s="20">
        <f t="shared" ca="1" si="25"/>
        <v>-3.918170395855626E-2</v>
      </c>
      <c r="Q189" s="21">
        <f t="shared" si="26"/>
        <v>26584.934000000001</v>
      </c>
      <c r="R189" s="20">
        <f t="shared" si="30"/>
        <v>5.5207999976119027E-3</v>
      </c>
    </row>
    <row r="190" spans="1:20" s="20" customFormat="1" x14ac:dyDescent="0.2">
      <c r="A190" s="20" t="s">
        <v>53</v>
      </c>
      <c r="C190" s="17">
        <v>41908.589</v>
      </c>
      <c r="D190" s="17"/>
      <c r="E190" s="20">
        <f t="shared" si="21"/>
        <v>277.00249927930224</v>
      </c>
      <c r="F190" s="20">
        <f t="shared" si="22"/>
        <v>277</v>
      </c>
      <c r="G190" s="20">
        <f t="shared" si="23"/>
        <v>3.3304499957012013E-3</v>
      </c>
      <c r="I190" s="20">
        <f>+G190</f>
        <v>3.3304499957012013E-3</v>
      </c>
      <c r="O190" s="20">
        <f t="shared" ca="1" si="24"/>
        <v>-1.3368925078180403E-3</v>
      </c>
      <c r="P190" s="20">
        <f t="shared" ca="1" si="25"/>
        <v>-3.9220885919782969E-2</v>
      </c>
      <c r="Q190" s="21">
        <f t="shared" si="26"/>
        <v>26890.089</v>
      </c>
      <c r="R190" s="20">
        <f t="shared" si="30"/>
        <v>3.3304499957012013E-3</v>
      </c>
    </row>
    <row r="191" spans="1:20" s="20" customFormat="1" x14ac:dyDescent="0.2">
      <c r="A191" s="20" t="s">
        <v>54</v>
      </c>
      <c r="C191" s="17">
        <v>42165.777000000002</v>
      </c>
      <c r="D191" s="17"/>
      <c r="E191" s="20">
        <f t="shared" si="21"/>
        <v>470.0048399170883</v>
      </c>
      <c r="F191" s="20">
        <f t="shared" si="22"/>
        <v>470</v>
      </c>
      <c r="G191" s="20">
        <f t="shared" si="23"/>
        <v>6.4495000042370521E-3</v>
      </c>
      <c r="K191" s="20">
        <f>+G191</f>
        <v>6.4495000042370521E-3</v>
      </c>
      <c r="O191" s="20">
        <f t="shared" ca="1" si="24"/>
        <v>-1.3638614990854863E-3</v>
      </c>
      <c r="P191" s="20">
        <f t="shared" ca="1" si="25"/>
        <v>-3.9253908271384516E-2</v>
      </c>
      <c r="Q191" s="21">
        <f t="shared" si="26"/>
        <v>27147.277000000002</v>
      </c>
      <c r="R191" s="20">
        <f t="shared" si="30"/>
        <v>6.4495000042370521E-3</v>
      </c>
    </row>
    <row r="192" spans="1:20" s="20" customFormat="1" x14ac:dyDescent="0.2">
      <c r="A192" s="20" t="s">
        <v>55</v>
      </c>
      <c r="C192" s="17">
        <v>42200.425000000003</v>
      </c>
      <c r="D192" s="17"/>
      <c r="E192" s="20">
        <f t="shared" si="21"/>
        <v>496.00583956877568</v>
      </c>
      <c r="F192" s="20">
        <f t="shared" si="22"/>
        <v>496</v>
      </c>
      <c r="G192" s="20">
        <f t="shared" si="23"/>
        <v>7.7816000048187561E-3</v>
      </c>
      <c r="I192" s="20">
        <f>+G192</f>
        <v>7.7816000048187561E-3</v>
      </c>
      <c r="O192" s="20">
        <f t="shared" ca="1" si="24"/>
        <v>-1.3674946274427589E-3</v>
      </c>
      <c r="P192" s="20">
        <f t="shared" ca="1" si="25"/>
        <v>-3.9258356878336023E-2</v>
      </c>
      <c r="Q192" s="21">
        <f t="shared" si="26"/>
        <v>27181.925000000003</v>
      </c>
      <c r="R192" s="20">
        <f t="shared" si="30"/>
        <v>7.7816000048187561E-3</v>
      </c>
    </row>
    <row r="193" spans="1:20" s="20" customFormat="1" x14ac:dyDescent="0.2">
      <c r="A193" s="20" t="s">
        <v>56</v>
      </c>
      <c r="C193" s="17">
        <v>42304.358</v>
      </c>
      <c r="D193" s="17"/>
      <c r="E193" s="20">
        <f t="shared" si="21"/>
        <v>574.00058376176423</v>
      </c>
      <c r="F193" s="20">
        <f t="shared" si="22"/>
        <v>574</v>
      </c>
      <c r="G193" s="20">
        <f t="shared" si="23"/>
        <v>7.7790000068489462E-4</v>
      </c>
      <c r="I193" s="20">
        <f>+G193</f>
        <v>7.7790000068489462E-4</v>
      </c>
      <c r="O193" s="20">
        <f t="shared" ca="1" si="24"/>
        <v>-1.3783940125145764E-3</v>
      </c>
      <c r="P193" s="20">
        <f t="shared" ca="1" si="25"/>
        <v>-3.9271702699190537E-2</v>
      </c>
      <c r="Q193" s="21">
        <f t="shared" si="26"/>
        <v>27285.858</v>
      </c>
      <c r="R193" s="20">
        <f t="shared" si="30"/>
        <v>7.7790000068489462E-4</v>
      </c>
    </row>
    <row r="194" spans="1:20" s="20" customFormat="1" x14ac:dyDescent="0.2">
      <c r="A194" s="18" t="s">
        <v>57</v>
      </c>
      <c r="B194" s="19"/>
      <c r="C194" s="18">
        <v>42653.485500000003</v>
      </c>
      <c r="D194" s="18">
        <v>2.3999999999999998E-3</v>
      </c>
      <c r="E194" s="20">
        <f t="shared" si="21"/>
        <v>835.99735142206964</v>
      </c>
      <c r="F194" s="20">
        <f t="shared" si="22"/>
        <v>836</v>
      </c>
      <c r="G194" s="20">
        <f t="shared" si="23"/>
        <v>-3.5293999972054735E-3</v>
      </c>
      <c r="J194" s="20">
        <f>+G194</f>
        <v>-3.5293999972054735E-3</v>
      </c>
      <c r="O194" s="20">
        <f t="shared" ca="1" si="24"/>
        <v>-1.4150047674993996E-3</v>
      </c>
      <c r="P194" s="20">
        <f t="shared" ca="1" si="25"/>
        <v>-3.9316530969240308E-2</v>
      </c>
      <c r="Q194" s="21">
        <f t="shared" si="26"/>
        <v>27634.985500000003</v>
      </c>
      <c r="R194" s="20">
        <f t="shared" si="30"/>
        <v>-3.5293999972054735E-3</v>
      </c>
    </row>
    <row r="195" spans="1:20" s="20" customFormat="1" x14ac:dyDescent="0.2">
      <c r="A195" s="18" t="s">
        <v>57</v>
      </c>
      <c r="B195" s="19"/>
      <c r="C195" s="18">
        <v>42653.487999999998</v>
      </c>
      <c r="D195" s="18">
        <v>5.0000000000000001E-4</v>
      </c>
      <c r="E195" s="20">
        <f t="shared" si="21"/>
        <v>835.99922750435428</v>
      </c>
      <c r="F195" s="20">
        <f t="shared" si="22"/>
        <v>836</v>
      </c>
      <c r="G195" s="20">
        <f t="shared" si="23"/>
        <v>-1.0294000021531247E-3</v>
      </c>
      <c r="J195" s="20">
        <f>+G195</f>
        <v>-1.0294000021531247E-3</v>
      </c>
      <c r="O195" s="20">
        <f t="shared" ca="1" si="24"/>
        <v>-1.4150047674993996E-3</v>
      </c>
      <c r="P195" s="20">
        <f t="shared" ca="1" si="25"/>
        <v>-3.9316530969240308E-2</v>
      </c>
      <c r="Q195" s="21">
        <f t="shared" si="26"/>
        <v>27634.987999999998</v>
      </c>
      <c r="R195" s="20">
        <f t="shared" si="30"/>
        <v>-1.0294000021531247E-3</v>
      </c>
    </row>
    <row r="196" spans="1:20" s="20" customFormat="1" x14ac:dyDescent="0.2">
      <c r="A196" s="20" t="s">
        <v>58</v>
      </c>
      <c r="C196" s="17">
        <v>42677.474000000002</v>
      </c>
      <c r="D196" s="17"/>
      <c r="E196" s="20">
        <f t="shared" si="21"/>
        <v>853.99911141238567</v>
      </c>
      <c r="F196" s="20">
        <f t="shared" si="22"/>
        <v>854</v>
      </c>
      <c r="G196" s="20">
        <f t="shared" si="23"/>
        <v>-1.1841000014101155E-3</v>
      </c>
      <c r="I196" s="20">
        <f t="shared" ref="I196:I227" si="31">+G196</f>
        <v>-1.1841000014101155E-3</v>
      </c>
      <c r="O196" s="20">
        <f t="shared" ca="1" si="24"/>
        <v>-1.4175200102082806E-3</v>
      </c>
      <c r="P196" s="20">
        <f t="shared" ca="1" si="25"/>
        <v>-3.9319610774052889E-2</v>
      </c>
      <c r="Q196" s="21">
        <f t="shared" si="26"/>
        <v>27658.974000000002</v>
      </c>
      <c r="R196" s="20">
        <f t="shared" si="30"/>
        <v>-1.1841000014101155E-3</v>
      </c>
    </row>
    <row r="197" spans="1:20" s="20" customFormat="1" x14ac:dyDescent="0.2">
      <c r="A197" s="20" t="s">
        <v>59</v>
      </c>
      <c r="C197" s="17">
        <v>42934.658000000003</v>
      </c>
      <c r="D197" s="17" t="s">
        <v>49</v>
      </c>
      <c r="E197" s="20">
        <f t="shared" si="21"/>
        <v>1046.9984503185096</v>
      </c>
      <c r="F197" s="20">
        <f t="shared" si="22"/>
        <v>1047</v>
      </c>
      <c r="G197" s="20">
        <f t="shared" si="23"/>
        <v>-2.0650500009651296E-3</v>
      </c>
      <c r="I197" s="20">
        <f t="shared" si="31"/>
        <v>-2.0650500009651296E-3</v>
      </c>
      <c r="O197" s="20">
        <f t="shared" ca="1" si="24"/>
        <v>-1.4444890014757266E-3</v>
      </c>
      <c r="P197" s="20">
        <f t="shared" ca="1" si="25"/>
        <v>-3.9352633125654436E-2</v>
      </c>
      <c r="Q197" s="21">
        <f t="shared" si="26"/>
        <v>27916.158000000003</v>
      </c>
      <c r="R197" s="20">
        <f t="shared" si="30"/>
        <v>-2.0650500009651296E-3</v>
      </c>
    </row>
    <row r="198" spans="1:20" s="20" customFormat="1" x14ac:dyDescent="0.2">
      <c r="A198" s="20" t="s">
        <v>59</v>
      </c>
      <c r="C198" s="17">
        <v>43050.597999999998</v>
      </c>
      <c r="D198" s="17" t="s">
        <v>49</v>
      </c>
      <c r="E198" s="20">
        <f t="shared" si="21"/>
        <v>1134.0036425263258</v>
      </c>
      <c r="F198" s="20">
        <f t="shared" si="22"/>
        <v>1134</v>
      </c>
      <c r="G198" s="20">
        <f t="shared" si="23"/>
        <v>4.8538999981246889E-3</v>
      </c>
      <c r="I198" s="20">
        <f t="shared" si="31"/>
        <v>4.8538999981246889E-3</v>
      </c>
      <c r="O198" s="20">
        <f t="shared" ca="1" si="24"/>
        <v>-1.4566460079019846E-3</v>
      </c>
      <c r="P198" s="20">
        <f t="shared" ca="1" si="25"/>
        <v>-3.9367518848915234E-2</v>
      </c>
      <c r="Q198" s="21">
        <f t="shared" si="26"/>
        <v>28032.097999999998</v>
      </c>
      <c r="R198" s="20">
        <f t="shared" si="30"/>
        <v>4.8538999981246889E-3</v>
      </c>
    </row>
    <row r="199" spans="1:20" s="20" customFormat="1" x14ac:dyDescent="0.2">
      <c r="A199" s="62" t="s">
        <v>650</v>
      </c>
      <c r="B199" s="63" t="s">
        <v>21</v>
      </c>
      <c r="C199" s="62">
        <v>43050.603000000003</v>
      </c>
      <c r="D199" s="62" t="s">
        <v>131</v>
      </c>
      <c r="E199" s="20">
        <f t="shared" si="21"/>
        <v>1134.007394690906</v>
      </c>
      <c r="F199" s="20">
        <f t="shared" si="22"/>
        <v>1134</v>
      </c>
      <c r="G199" s="20">
        <f t="shared" si="23"/>
        <v>9.8539000027813017E-3</v>
      </c>
      <c r="H199"/>
      <c r="I199" s="20">
        <f t="shared" si="31"/>
        <v>9.8539000027813017E-3</v>
      </c>
      <c r="J199"/>
      <c r="N199"/>
      <c r="O199" s="20">
        <f t="shared" ca="1" si="24"/>
        <v>-1.4566460079019846E-3</v>
      </c>
      <c r="P199" s="20">
        <f t="shared" ca="1" si="25"/>
        <v>-3.9367518848915234E-2</v>
      </c>
      <c r="Q199" s="21">
        <f t="shared" si="26"/>
        <v>28032.103000000003</v>
      </c>
      <c r="R199" s="20">
        <f t="shared" si="30"/>
        <v>9.8539000027813017E-3</v>
      </c>
      <c r="S199"/>
      <c r="T199"/>
    </row>
    <row r="200" spans="1:20" s="20" customFormat="1" x14ac:dyDescent="0.2">
      <c r="A200" s="20" t="s">
        <v>59</v>
      </c>
      <c r="C200" s="17">
        <v>43098.563999999998</v>
      </c>
      <c r="D200" s="17" t="s">
        <v>49</v>
      </c>
      <c r="E200" s="20">
        <f t="shared" si="21"/>
        <v>1169.9989077448897</v>
      </c>
      <c r="F200" s="20">
        <f t="shared" si="22"/>
        <v>1170</v>
      </c>
      <c r="G200" s="20">
        <f t="shared" si="23"/>
        <v>-1.4555000016116537E-3</v>
      </c>
      <c r="I200" s="20">
        <f t="shared" si="31"/>
        <v>-1.4555000016116537E-3</v>
      </c>
      <c r="O200" s="20">
        <f t="shared" ca="1" si="24"/>
        <v>-1.4616764933197467E-3</v>
      </c>
      <c r="P200" s="20">
        <f t="shared" ca="1" si="25"/>
        <v>-3.9373678458540395E-2</v>
      </c>
      <c r="Q200" s="21">
        <f t="shared" si="26"/>
        <v>28080.063999999998</v>
      </c>
      <c r="R200" s="20">
        <f t="shared" si="30"/>
        <v>-1.4555000016116537E-3</v>
      </c>
    </row>
    <row r="201" spans="1:20" s="20" customFormat="1" x14ac:dyDescent="0.2">
      <c r="A201" s="20" t="s">
        <v>60</v>
      </c>
      <c r="C201" s="17">
        <v>43109.235999999997</v>
      </c>
      <c r="D201" s="17"/>
      <c r="E201" s="20">
        <f t="shared" si="21"/>
        <v>1178.007527817701</v>
      </c>
      <c r="F201" s="20">
        <f t="shared" si="22"/>
        <v>1178</v>
      </c>
      <c r="G201" s="20">
        <f t="shared" si="23"/>
        <v>1.0031299992988352E-2</v>
      </c>
      <c r="I201" s="20">
        <f t="shared" si="31"/>
        <v>1.0031299992988352E-2</v>
      </c>
      <c r="O201" s="20">
        <f t="shared" ca="1" si="24"/>
        <v>-1.4627943789681382E-3</v>
      </c>
      <c r="P201" s="20">
        <f t="shared" ca="1" si="25"/>
        <v>-3.9375047260679322E-2</v>
      </c>
      <c r="Q201" s="21">
        <f t="shared" si="26"/>
        <v>28090.735999999997</v>
      </c>
      <c r="R201" s="20">
        <f t="shared" si="30"/>
        <v>1.0031299992988352E-2</v>
      </c>
    </row>
    <row r="202" spans="1:20" s="20" customFormat="1" x14ac:dyDescent="0.2">
      <c r="A202" s="20" t="s">
        <v>59</v>
      </c>
      <c r="C202" s="17">
        <v>43271.803999999996</v>
      </c>
      <c r="D202" s="17" t="s">
        <v>49</v>
      </c>
      <c r="E202" s="20">
        <f t="shared" si="21"/>
        <v>1300.0039060033212</v>
      </c>
      <c r="F202" s="20">
        <f t="shared" si="22"/>
        <v>1300</v>
      </c>
      <c r="G202" s="20">
        <f t="shared" si="23"/>
        <v>5.2049999940209091E-3</v>
      </c>
      <c r="I202" s="20">
        <f t="shared" si="31"/>
        <v>5.2049999940209091E-3</v>
      </c>
      <c r="O202" s="20">
        <f t="shared" ca="1" si="24"/>
        <v>-1.4798421351061093E-3</v>
      </c>
      <c r="P202" s="20">
        <f t="shared" ca="1" si="25"/>
        <v>-3.9395921493297917E-2</v>
      </c>
      <c r="Q202" s="21">
        <f t="shared" si="26"/>
        <v>28253.303999999996</v>
      </c>
      <c r="R202" s="20">
        <f t="shared" si="30"/>
        <v>5.2049999940209091E-3</v>
      </c>
    </row>
    <row r="203" spans="1:20" s="20" customFormat="1" x14ac:dyDescent="0.2">
      <c r="A203" s="20" t="s">
        <v>59</v>
      </c>
      <c r="C203" s="17">
        <v>43275.8</v>
      </c>
      <c r="D203" s="17" t="s">
        <v>49</v>
      </c>
      <c r="E203" s="20">
        <f t="shared" si="21"/>
        <v>1303.0026359331382</v>
      </c>
      <c r="F203" s="20">
        <f t="shared" si="22"/>
        <v>1303</v>
      </c>
      <c r="G203" s="20">
        <f t="shared" si="23"/>
        <v>3.5125499998684973E-3</v>
      </c>
      <c r="I203" s="20">
        <f t="shared" si="31"/>
        <v>3.5125499998684973E-3</v>
      </c>
      <c r="O203" s="20">
        <f t="shared" ca="1" si="24"/>
        <v>-1.4802613422242562E-3</v>
      </c>
      <c r="P203" s="20">
        <f t="shared" ca="1" si="25"/>
        <v>-3.9396434794100016E-2</v>
      </c>
      <c r="Q203" s="21">
        <f t="shared" si="26"/>
        <v>28257.300000000003</v>
      </c>
      <c r="R203" s="20">
        <f t="shared" si="30"/>
        <v>3.5125499998684973E-3</v>
      </c>
    </row>
    <row r="204" spans="1:20" s="20" customFormat="1" x14ac:dyDescent="0.2">
      <c r="A204" s="20" t="s">
        <v>59</v>
      </c>
      <c r="C204" s="17">
        <v>43315.777999999998</v>
      </c>
      <c r="D204" s="17" t="s">
        <v>49</v>
      </c>
      <c r="E204" s="20">
        <f t="shared" si="21"/>
        <v>1333.0034430237354</v>
      </c>
      <c r="F204" s="20">
        <f t="shared" si="22"/>
        <v>1333</v>
      </c>
      <c r="G204" s="20">
        <f t="shared" si="23"/>
        <v>4.5880499965278432E-3</v>
      </c>
      <c r="I204" s="20">
        <f t="shared" si="31"/>
        <v>4.5880499965278432E-3</v>
      </c>
      <c r="O204" s="20">
        <f t="shared" ca="1" si="24"/>
        <v>-1.4844534134057245E-3</v>
      </c>
      <c r="P204" s="20">
        <f t="shared" ca="1" si="25"/>
        <v>-3.9401567802120979E-2</v>
      </c>
      <c r="Q204" s="21">
        <f t="shared" si="26"/>
        <v>28297.277999999998</v>
      </c>
      <c r="R204" s="20">
        <f t="shared" si="30"/>
        <v>4.5880499965278432E-3</v>
      </c>
    </row>
    <row r="205" spans="1:20" s="20" customFormat="1" x14ac:dyDescent="0.2">
      <c r="A205" s="20" t="s">
        <v>61</v>
      </c>
      <c r="C205" s="17">
        <v>43338.430999999997</v>
      </c>
      <c r="D205" s="17"/>
      <c r="E205" s="20">
        <f t="shared" si="21"/>
        <v>1350.002999855576</v>
      </c>
      <c r="F205" s="20">
        <f t="shared" si="22"/>
        <v>1350</v>
      </c>
      <c r="G205" s="20">
        <f t="shared" si="23"/>
        <v>3.9974999963305891E-3</v>
      </c>
      <c r="I205" s="20">
        <f t="shared" si="31"/>
        <v>3.9974999963305891E-3</v>
      </c>
      <c r="O205" s="20">
        <f t="shared" ca="1" si="24"/>
        <v>-1.4868289204085566E-3</v>
      </c>
      <c r="P205" s="20">
        <f t="shared" ca="1" si="25"/>
        <v>-3.9404476506666196E-2</v>
      </c>
      <c r="Q205" s="21">
        <f t="shared" si="26"/>
        <v>28319.930999999997</v>
      </c>
      <c r="R205" s="20">
        <f t="shared" si="30"/>
        <v>3.9974999963305891E-3</v>
      </c>
    </row>
    <row r="206" spans="1:20" s="20" customFormat="1" x14ac:dyDescent="0.2">
      <c r="A206" s="20" t="s">
        <v>61</v>
      </c>
      <c r="C206" s="17">
        <v>43338.434999999998</v>
      </c>
      <c r="D206" s="17"/>
      <c r="E206" s="20">
        <f t="shared" si="21"/>
        <v>1350.0060015872382</v>
      </c>
      <c r="F206" s="20">
        <f t="shared" si="22"/>
        <v>1350</v>
      </c>
      <c r="G206" s="20">
        <f t="shared" si="23"/>
        <v>7.9974999971454963E-3</v>
      </c>
      <c r="I206" s="20">
        <f t="shared" si="31"/>
        <v>7.9974999971454963E-3</v>
      </c>
      <c r="O206" s="20">
        <f t="shared" ca="1" si="24"/>
        <v>-1.4868289204085566E-3</v>
      </c>
      <c r="P206" s="20">
        <f t="shared" ca="1" si="25"/>
        <v>-3.9404476506666196E-2</v>
      </c>
      <c r="Q206" s="21">
        <f t="shared" si="26"/>
        <v>28319.934999999998</v>
      </c>
      <c r="R206" s="20">
        <f t="shared" ref="R206:R237" si="32">G206</f>
        <v>7.9974999971454963E-3</v>
      </c>
    </row>
    <row r="207" spans="1:20" s="20" customFormat="1" x14ac:dyDescent="0.2">
      <c r="A207" s="20" t="s">
        <v>59</v>
      </c>
      <c r="C207" s="17">
        <v>43347.754000000001</v>
      </c>
      <c r="D207" s="17" t="s">
        <v>49</v>
      </c>
      <c r="E207" s="20">
        <f t="shared" si="21"/>
        <v>1356.9992859255592</v>
      </c>
      <c r="F207" s="20">
        <f t="shared" si="22"/>
        <v>1357</v>
      </c>
      <c r="G207" s="20">
        <f t="shared" si="23"/>
        <v>-9.5154999871738255E-4</v>
      </c>
      <c r="I207" s="20">
        <f t="shared" si="31"/>
        <v>-9.5154999871738255E-4</v>
      </c>
      <c r="O207" s="20">
        <f t="shared" ca="1" si="24"/>
        <v>-1.487807070350899E-3</v>
      </c>
      <c r="P207" s="20">
        <f t="shared" ca="1" si="25"/>
        <v>-3.9405674208537751E-2</v>
      </c>
      <c r="Q207" s="21">
        <f t="shared" si="26"/>
        <v>28329.254000000001</v>
      </c>
      <c r="R207" s="20">
        <f t="shared" si="32"/>
        <v>-9.5154999871738255E-4</v>
      </c>
    </row>
    <row r="208" spans="1:20" s="20" customFormat="1" x14ac:dyDescent="0.2">
      <c r="A208" s="20" t="s">
        <v>59</v>
      </c>
      <c r="C208" s="17">
        <v>43359.754999999997</v>
      </c>
      <c r="D208" s="17" t="s">
        <v>49</v>
      </c>
      <c r="E208" s="20">
        <f t="shared" si="21"/>
        <v>1366.0052313428937</v>
      </c>
      <c r="F208" s="20">
        <f t="shared" si="22"/>
        <v>1366</v>
      </c>
      <c r="G208" s="20">
        <f t="shared" si="23"/>
        <v>6.9710999960079789E-3</v>
      </c>
      <c r="I208" s="20">
        <f t="shared" si="31"/>
        <v>6.9710999960079789E-3</v>
      </c>
      <c r="O208" s="20">
        <f t="shared" ca="1" si="24"/>
        <v>-1.4890646917053395E-3</v>
      </c>
      <c r="P208" s="20">
        <f t="shared" ca="1" si="25"/>
        <v>-3.9407214110944042E-2</v>
      </c>
      <c r="Q208" s="21">
        <f t="shared" si="26"/>
        <v>28341.254999999997</v>
      </c>
      <c r="R208" s="20">
        <f t="shared" si="32"/>
        <v>6.9710999960079789E-3</v>
      </c>
    </row>
    <row r="209" spans="1:18" s="20" customFormat="1" x14ac:dyDescent="0.2">
      <c r="A209" s="20" t="s">
        <v>59</v>
      </c>
      <c r="C209" s="17">
        <v>43395.724000000002</v>
      </c>
      <c r="D209" s="17" t="s">
        <v>49</v>
      </c>
      <c r="E209" s="20">
        <f t="shared" si="21"/>
        <v>1392.9975528757852</v>
      </c>
      <c r="F209" s="20">
        <f t="shared" si="22"/>
        <v>1393</v>
      </c>
      <c r="G209" s="20">
        <f t="shared" si="23"/>
        <v>-3.2609499976388179E-3</v>
      </c>
      <c r="I209" s="20">
        <f t="shared" si="31"/>
        <v>-3.2609499976388179E-3</v>
      </c>
      <c r="O209" s="20">
        <f t="shared" ca="1" si="24"/>
        <v>-1.492837555768661E-3</v>
      </c>
      <c r="P209" s="20">
        <f t="shared" ca="1" si="25"/>
        <v>-3.9411833818162913E-2</v>
      </c>
      <c r="Q209" s="21">
        <f t="shared" si="26"/>
        <v>28377.224000000002</v>
      </c>
      <c r="R209" s="20">
        <f t="shared" si="32"/>
        <v>-3.2609499976388179E-3</v>
      </c>
    </row>
    <row r="210" spans="1:18" s="20" customFormat="1" x14ac:dyDescent="0.2">
      <c r="A210" s="20" t="s">
        <v>62</v>
      </c>
      <c r="C210" s="17">
        <v>43430.377</v>
      </c>
      <c r="D210" s="17"/>
      <c r="E210" s="20">
        <f t="shared" si="21"/>
        <v>1419.0023046920476</v>
      </c>
      <c r="F210" s="20">
        <f t="shared" si="22"/>
        <v>1419</v>
      </c>
      <c r="G210" s="20">
        <f t="shared" si="23"/>
        <v>3.0711500003235415E-3</v>
      </c>
      <c r="I210" s="20">
        <f t="shared" si="31"/>
        <v>3.0711500003235415E-3</v>
      </c>
      <c r="O210" s="20">
        <f t="shared" ca="1" si="24"/>
        <v>-1.4964706841259336E-3</v>
      </c>
      <c r="P210" s="20">
        <f t="shared" ca="1" si="25"/>
        <v>-3.9416282425114413E-2</v>
      </c>
      <c r="Q210" s="21">
        <f t="shared" si="26"/>
        <v>28411.877</v>
      </c>
      <c r="R210" s="20">
        <f t="shared" si="32"/>
        <v>3.0711500003235415E-3</v>
      </c>
    </row>
    <row r="211" spans="1:18" s="20" customFormat="1" x14ac:dyDescent="0.2">
      <c r="A211" s="20" t="s">
        <v>63</v>
      </c>
      <c r="C211" s="17">
        <v>43434.375999999997</v>
      </c>
      <c r="D211" s="17"/>
      <c r="E211" s="20">
        <f t="shared" si="21"/>
        <v>1422.0032859206033</v>
      </c>
      <c r="F211" s="20">
        <f t="shared" si="22"/>
        <v>1422</v>
      </c>
      <c r="G211" s="20">
        <f t="shared" si="23"/>
        <v>4.3786999958683737E-3</v>
      </c>
      <c r="I211" s="20">
        <f t="shared" si="31"/>
        <v>4.3786999958683737E-3</v>
      </c>
      <c r="O211" s="20">
        <f t="shared" ca="1" si="24"/>
        <v>-1.4968898912440804E-3</v>
      </c>
      <c r="P211" s="20">
        <f t="shared" ca="1" si="25"/>
        <v>-3.9416795725916512E-2</v>
      </c>
      <c r="Q211" s="21">
        <f t="shared" si="26"/>
        <v>28415.875999999997</v>
      </c>
      <c r="R211" s="20">
        <f t="shared" si="32"/>
        <v>4.3786999958683737E-3</v>
      </c>
    </row>
    <row r="212" spans="1:18" s="20" customFormat="1" x14ac:dyDescent="0.2">
      <c r="A212" s="20" t="s">
        <v>62</v>
      </c>
      <c r="C212" s="17">
        <v>43458.347999999998</v>
      </c>
      <c r="D212" s="17"/>
      <c r="E212" s="20">
        <f t="shared" si="21"/>
        <v>1439.9926637678172</v>
      </c>
      <c r="F212" s="20">
        <f t="shared" si="22"/>
        <v>1440</v>
      </c>
      <c r="G212" s="20">
        <f t="shared" si="23"/>
        <v>-9.7760000062407926E-3</v>
      </c>
      <c r="I212" s="20">
        <f t="shared" si="31"/>
        <v>-9.7760000062407926E-3</v>
      </c>
      <c r="O212" s="20">
        <f t="shared" ca="1" si="24"/>
        <v>-1.4994051339529614E-3</v>
      </c>
      <c r="P212" s="20">
        <f t="shared" ca="1" si="25"/>
        <v>-3.9419875530729093E-2</v>
      </c>
      <c r="Q212" s="21">
        <f t="shared" si="26"/>
        <v>28439.847999999998</v>
      </c>
      <c r="R212" s="20">
        <f t="shared" si="32"/>
        <v>-9.7760000062407926E-3</v>
      </c>
    </row>
    <row r="213" spans="1:18" s="20" customFormat="1" x14ac:dyDescent="0.2">
      <c r="A213" s="20" t="s">
        <v>63</v>
      </c>
      <c r="C213" s="17">
        <v>43715.542999999998</v>
      </c>
      <c r="D213" s="17"/>
      <c r="E213" s="20">
        <f t="shared" ref="E213:E276" si="33">+(C213-C$7)/C$8</f>
        <v>1633.0002574360092</v>
      </c>
      <c r="F213" s="20">
        <f t="shared" ref="F213:F276" si="34">ROUND(2*E213,0)/2</f>
        <v>1633</v>
      </c>
      <c r="G213" s="20">
        <f t="shared" ref="G213:G276" si="35">+C213-(C$7+F213*C$8)</f>
        <v>3.4305000008316711E-4</v>
      </c>
      <c r="I213" s="20">
        <f t="shared" si="31"/>
        <v>3.4305000008316711E-4</v>
      </c>
      <c r="O213" s="20">
        <f t="shared" ref="O213:O276" ca="1" si="36">+C$11+C$12*$F213</f>
        <v>-1.5263741252204074E-3</v>
      </c>
      <c r="P213" s="20">
        <f t="shared" ref="P213:P276" ca="1" si="37">+D$11+D$12*$F213</f>
        <v>-3.945289788233064E-2</v>
      </c>
      <c r="Q213" s="21">
        <f t="shared" ref="Q213:Q276" si="38">+C213-15018.5</f>
        <v>28697.042999999998</v>
      </c>
      <c r="R213" s="20">
        <f t="shared" si="32"/>
        <v>3.4305000008316711E-4</v>
      </c>
    </row>
    <row r="214" spans="1:18" s="20" customFormat="1" x14ac:dyDescent="0.2">
      <c r="A214" s="20" t="s">
        <v>59</v>
      </c>
      <c r="C214" s="17">
        <v>44012.696000000004</v>
      </c>
      <c r="D214" s="17" t="s">
        <v>49</v>
      </c>
      <c r="E214" s="20">
        <f t="shared" si="33"/>
        <v>1855.9936495364989</v>
      </c>
      <c r="F214" s="20">
        <f t="shared" si="34"/>
        <v>1856</v>
      </c>
      <c r="G214" s="20">
        <f t="shared" si="35"/>
        <v>-8.4623999937321059E-3</v>
      </c>
      <c r="I214" s="20">
        <f t="shared" si="31"/>
        <v>-8.4623999937321059E-3</v>
      </c>
      <c r="O214" s="20">
        <f t="shared" ca="1" si="36"/>
        <v>-1.5575351876693218E-3</v>
      </c>
      <c r="P214" s="20">
        <f t="shared" ca="1" si="37"/>
        <v>-3.9491053241953157E-2</v>
      </c>
      <c r="Q214" s="21">
        <f t="shared" si="38"/>
        <v>28994.196000000004</v>
      </c>
      <c r="R214" s="20">
        <f t="shared" si="32"/>
        <v>-8.4623999937321059E-3</v>
      </c>
    </row>
    <row r="215" spans="1:18" s="20" customFormat="1" x14ac:dyDescent="0.2">
      <c r="A215" s="20" t="s">
        <v>59</v>
      </c>
      <c r="C215" s="17">
        <v>44056.671000000002</v>
      </c>
      <c r="D215" s="17" t="s">
        <v>49</v>
      </c>
      <c r="E215" s="20">
        <f t="shared" si="33"/>
        <v>1888.9939369898259</v>
      </c>
      <c r="F215" s="20">
        <f t="shared" si="34"/>
        <v>1889</v>
      </c>
      <c r="G215" s="20">
        <f t="shared" si="35"/>
        <v>-8.0793500019353814E-3</v>
      </c>
      <c r="I215" s="20">
        <f t="shared" si="31"/>
        <v>-8.0793500019353814E-3</v>
      </c>
      <c r="O215" s="20">
        <f t="shared" ca="1" si="36"/>
        <v>-1.562146465968937E-3</v>
      </c>
      <c r="P215" s="20">
        <f t="shared" ca="1" si="37"/>
        <v>-3.9496699550776219E-2</v>
      </c>
      <c r="Q215" s="21">
        <f t="shared" si="38"/>
        <v>29038.171000000002</v>
      </c>
      <c r="R215" s="20">
        <f t="shared" si="32"/>
        <v>-8.0793500019353814E-3</v>
      </c>
    </row>
    <row r="216" spans="1:18" s="20" customFormat="1" x14ac:dyDescent="0.2">
      <c r="A216" s="20" t="s">
        <v>59</v>
      </c>
      <c r="C216" s="17">
        <v>44128.639000000003</v>
      </c>
      <c r="D216" s="17" t="s">
        <v>49</v>
      </c>
      <c r="E216" s="20">
        <f t="shared" si="33"/>
        <v>1943.0010930430642</v>
      </c>
      <c r="F216" s="20">
        <f t="shared" si="34"/>
        <v>1943</v>
      </c>
      <c r="G216" s="20">
        <f t="shared" si="35"/>
        <v>1.4565500023309141E-3</v>
      </c>
      <c r="I216" s="20">
        <f t="shared" si="31"/>
        <v>1.4565500023309141E-3</v>
      </c>
      <c r="O216" s="20">
        <f t="shared" ca="1" si="36"/>
        <v>-1.56969219409558E-3</v>
      </c>
      <c r="P216" s="20">
        <f t="shared" ca="1" si="37"/>
        <v>-3.9505938965213955E-2</v>
      </c>
      <c r="Q216" s="21">
        <f t="shared" si="38"/>
        <v>29110.139000000003</v>
      </c>
      <c r="R216" s="20">
        <f t="shared" si="32"/>
        <v>1.4565500023309141E-3</v>
      </c>
    </row>
    <row r="217" spans="1:18" s="20" customFormat="1" x14ac:dyDescent="0.2">
      <c r="A217" s="20" t="s">
        <v>59</v>
      </c>
      <c r="C217" s="17">
        <v>44132.633000000002</v>
      </c>
      <c r="D217" s="17" t="s">
        <v>49</v>
      </c>
      <c r="E217" s="20">
        <f t="shared" si="33"/>
        <v>1945.9983221070449</v>
      </c>
      <c r="F217" s="20">
        <f t="shared" si="34"/>
        <v>1946</v>
      </c>
      <c r="G217" s="20">
        <f t="shared" si="35"/>
        <v>-2.2358999995049089E-3</v>
      </c>
      <c r="I217" s="20">
        <f t="shared" si="31"/>
        <v>-2.2358999995049089E-3</v>
      </c>
      <c r="O217" s="20">
        <f t="shared" ca="1" si="36"/>
        <v>-1.5701114012137266E-3</v>
      </c>
      <c r="P217" s="20">
        <f t="shared" ca="1" si="37"/>
        <v>-3.9506452266016054E-2</v>
      </c>
      <c r="Q217" s="21">
        <f t="shared" si="38"/>
        <v>29114.133000000002</v>
      </c>
      <c r="R217" s="20">
        <f t="shared" si="32"/>
        <v>-2.2358999995049089E-3</v>
      </c>
    </row>
    <row r="218" spans="1:18" s="20" customFormat="1" x14ac:dyDescent="0.2">
      <c r="A218" s="20" t="s">
        <v>59</v>
      </c>
      <c r="C218" s="17">
        <v>44136.639000000003</v>
      </c>
      <c r="D218" s="17" t="s">
        <v>49</v>
      </c>
      <c r="E218" s="20">
        <f t="shared" si="33"/>
        <v>1949.0045563660119</v>
      </c>
      <c r="F218" s="20">
        <f t="shared" si="34"/>
        <v>1949</v>
      </c>
      <c r="G218" s="20">
        <f t="shared" si="35"/>
        <v>6.0716500011039898E-3</v>
      </c>
      <c r="I218" s="20">
        <f t="shared" si="31"/>
        <v>6.0716500011039898E-3</v>
      </c>
      <c r="O218" s="20">
        <f t="shared" ca="1" si="36"/>
        <v>-1.5705306083318735E-3</v>
      </c>
      <c r="P218" s="20">
        <f t="shared" ca="1" si="37"/>
        <v>-3.9506965566818153E-2</v>
      </c>
      <c r="Q218" s="21">
        <f t="shared" si="38"/>
        <v>29118.139000000003</v>
      </c>
      <c r="R218" s="20">
        <f t="shared" si="32"/>
        <v>6.0716500011039898E-3</v>
      </c>
    </row>
    <row r="219" spans="1:18" s="20" customFormat="1" x14ac:dyDescent="0.2">
      <c r="A219" s="20" t="s">
        <v>59</v>
      </c>
      <c r="C219" s="17">
        <v>44140.627</v>
      </c>
      <c r="D219" s="17" t="s">
        <v>49</v>
      </c>
      <c r="E219" s="20">
        <f t="shared" si="33"/>
        <v>1951.9972828324996</v>
      </c>
      <c r="F219" s="20">
        <f t="shared" si="34"/>
        <v>1952</v>
      </c>
      <c r="G219" s="20">
        <f t="shared" si="35"/>
        <v>-3.6208000019541942E-3</v>
      </c>
      <c r="I219" s="20">
        <f t="shared" si="31"/>
        <v>-3.6208000019541942E-3</v>
      </c>
      <c r="O219" s="20">
        <f t="shared" ca="1" si="36"/>
        <v>-1.5709498154500203E-3</v>
      </c>
      <c r="P219" s="20">
        <f t="shared" ca="1" si="37"/>
        <v>-3.9507478867620245E-2</v>
      </c>
      <c r="Q219" s="21">
        <f t="shared" si="38"/>
        <v>29122.127</v>
      </c>
      <c r="R219" s="20">
        <f t="shared" si="32"/>
        <v>-3.6208000019541942E-3</v>
      </c>
    </row>
    <row r="220" spans="1:18" s="20" customFormat="1" x14ac:dyDescent="0.2">
      <c r="A220" s="20" t="s">
        <v>64</v>
      </c>
      <c r="C220" s="17">
        <v>44147.296999999999</v>
      </c>
      <c r="D220" s="17"/>
      <c r="E220" s="20">
        <f t="shared" si="33"/>
        <v>1957.0026703780059</v>
      </c>
      <c r="F220" s="20">
        <f t="shared" si="34"/>
        <v>1957</v>
      </c>
      <c r="G220" s="20">
        <f t="shared" si="35"/>
        <v>3.5584500001277775E-3</v>
      </c>
      <c r="I220" s="20">
        <f t="shared" si="31"/>
        <v>3.5584500001277775E-3</v>
      </c>
      <c r="O220" s="20">
        <f t="shared" ca="1" si="36"/>
        <v>-1.571648493980265E-3</v>
      </c>
      <c r="P220" s="20">
        <f t="shared" ca="1" si="37"/>
        <v>-3.9508334368957072E-2</v>
      </c>
      <c r="Q220" s="21">
        <f t="shared" si="38"/>
        <v>29128.796999999999</v>
      </c>
      <c r="R220" s="20">
        <f t="shared" si="32"/>
        <v>3.5584500001277775E-3</v>
      </c>
    </row>
    <row r="221" spans="1:18" s="20" customFormat="1" x14ac:dyDescent="0.2">
      <c r="A221" s="20" t="s">
        <v>59</v>
      </c>
      <c r="C221" s="17">
        <v>44156.623</v>
      </c>
      <c r="D221" s="17" t="s">
        <v>49</v>
      </c>
      <c r="E221" s="20">
        <f t="shared" si="33"/>
        <v>1964.0012077467329</v>
      </c>
      <c r="F221" s="20">
        <f t="shared" si="34"/>
        <v>1964</v>
      </c>
      <c r="G221" s="20">
        <f t="shared" si="35"/>
        <v>1.6093999947770499E-3</v>
      </c>
      <c r="I221" s="20">
        <f t="shared" si="31"/>
        <v>1.6093999947770499E-3</v>
      </c>
      <c r="O221" s="20">
        <f t="shared" ca="1" si="36"/>
        <v>-1.5726266439226077E-3</v>
      </c>
      <c r="P221" s="20">
        <f t="shared" ca="1" si="37"/>
        <v>-3.9509532070828635E-2</v>
      </c>
      <c r="Q221" s="21">
        <f t="shared" si="38"/>
        <v>29138.123</v>
      </c>
      <c r="R221" s="20">
        <f t="shared" si="32"/>
        <v>1.6093999947770499E-3</v>
      </c>
    </row>
    <row r="222" spans="1:18" s="20" customFormat="1" x14ac:dyDescent="0.2">
      <c r="A222" s="20" t="s">
        <v>65</v>
      </c>
      <c r="C222" s="17">
        <v>44211.264000000003</v>
      </c>
      <c r="D222" s="17"/>
      <c r="E222" s="20">
        <f t="shared" si="33"/>
        <v>2005.0056126753836</v>
      </c>
      <c r="F222" s="20">
        <f t="shared" si="34"/>
        <v>2005</v>
      </c>
      <c r="G222" s="20">
        <f t="shared" si="35"/>
        <v>7.4792500017792918E-3</v>
      </c>
      <c r="I222" s="20">
        <f t="shared" si="31"/>
        <v>7.4792500017792918E-3</v>
      </c>
      <c r="O222" s="20">
        <f t="shared" ca="1" si="36"/>
        <v>-1.5783558078706144E-3</v>
      </c>
      <c r="P222" s="20">
        <f t="shared" ca="1" si="37"/>
        <v>-3.9516547181790623E-2</v>
      </c>
      <c r="Q222" s="21">
        <f t="shared" si="38"/>
        <v>29192.764000000003</v>
      </c>
      <c r="R222" s="20">
        <f t="shared" si="32"/>
        <v>7.4792500017792918E-3</v>
      </c>
    </row>
    <row r="223" spans="1:18" s="20" customFormat="1" x14ac:dyDescent="0.2">
      <c r="A223" s="20" t="s">
        <v>65</v>
      </c>
      <c r="C223" s="17">
        <v>44215.25</v>
      </c>
      <c r="D223" s="17"/>
      <c r="E223" s="20">
        <f t="shared" si="33"/>
        <v>2007.9968382760401</v>
      </c>
      <c r="F223" s="20">
        <f t="shared" si="34"/>
        <v>2008</v>
      </c>
      <c r="G223" s="20">
        <f t="shared" si="35"/>
        <v>-4.2132000016863458E-3</v>
      </c>
      <c r="I223" s="20">
        <f t="shared" si="31"/>
        <v>-4.2132000016863458E-3</v>
      </c>
      <c r="O223" s="20">
        <f t="shared" ca="1" si="36"/>
        <v>-1.5787750149887612E-3</v>
      </c>
      <c r="P223" s="20">
        <f t="shared" ca="1" si="37"/>
        <v>-3.9517060482592715E-2</v>
      </c>
      <c r="Q223" s="21">
        <f t="shared" si="38"/>
        <v>29196.75</v>
      </c>
      <c r="R223" s="20">
        <f t="shared" si="32"/>
        <v>-4.2132000016863458E-3</v>
      </c>
    </row>
    <row r="224" spans="1:18" s="20" customFormat="1" x14ac:dyDescent="0.2">
      <c r="A224" s="20" t="s">
        <v>66</v>
      </c>
      <c r="C224" s="17">
        <v>44432.461000000003</v>
      </c>
      <c r="D224" s="17"/>
      <c r="E224" s="20">
        <f t="shared" si="33"/>
        <v>2170.9991222561421</v>
      </c>
      <c r="F224" s="20">
        <f t="shared" si="34"/>
        <v>2171</v>
      </c>
      <c r="G224" s="20">
        <f t="shared" si="35"/>
        <v>-1.1696500005200505E-3</v>
      </c>
      <c r="I224" s="20">
        <f t="shared" si="31"/>
        <v>-1.1696500005200505E-3</v>
      </c>
      <c r="O224" s="20">
        <f t="shared" ca="1" si="36"/>
        <v>-1.6015519350747391E-3</v>
      </c>
      <c r="P224" s="20">
        <f t="shared" ca="1" si="37"/>
        <v>-3.9544949826173299E-2</v>
      </c>
      <c r="Q224" s="21">
        <f t="shared" si="38"/>
        <v>29413.961000000003</v>
      </c>
      <c r="R224" s="20">
        <f t="shared" si="32"/>
        <v>-1.1696500005200505E-3</v>
      </c>
    </row>
    <row r="225" spans="1:20" s="20" customFormat="1" x14ac:dyDescent="0.2">
      <c r="A225" s="20" t="s">
        <v>59</v>
      </c>
      <c r="C225" s="17">
        <v>44433.796000000002</v>
      </c>
      <c r="D225" s="17" t="s">
        <v>49</v>
      </c>
      <c r="E225" s="20">
        <f t="shared" si="33"/>
        <v>2172.0009501981581</v>
      </c>
      <c r="F225" s="20">
        <f t="shared" si="34"/>
        <v>2172</v>
      </c>
      <c r="G225" s="20">
        <f t="shared" si="35"/>
        <v>1.2662000008276664E-3</v>
      </c>
      <c r="I225" s="20">
        <f t="shared" si="31"/>
        <v>1.2662000008276664E-3</v>
      </c>
      <c r="O225" s="20">
        <f t="shared" ca="1" si="36"/>
        <v>-1.6016916707807878E-3</v>
      </c>
      <c r="P225" s="20">
        <f t="shared" ca="1" si="37"/>
        <v>-3.9545120926440663E-2</v>
      </c>
      <c r="Q225" s="21">
        <f t="shared" si="38"/>
        <v>29415.296000000002</v>
      </c>
      <c r="R225" s="20">
        <f t="shared" si="32"/>
        <v>1.2662000008276664E-3</v>
      </c>
    </row>
    <row r="226" spans="1:20" s="20" customFormat="1" x14ac:dyDescent="0.2">
      <c r="A226" s="20" t="s">
        <v>66</v>
      </c>
      <c r="C226" s="17">
        <v>44476.434000000001</v>
      </c>
      <c r="D226" s="17"/>
      <c r="E226" s="20">
        <f t="shared" si="33"/>
        <v>2203.997908843638</v>
      </c>
      <c r="F226" s="20">
        <f t="shared" si="34"/>
        <v>2204</v>
      </c>
      <c r="G226" s="20">
        <f t="shared" si="35"/>
        <v>-2.786600001854822E-3</v>
      </c>
      <c r="I226" s="20">
        <f t="shared" si="31"/>
        <v>-2.786600001854822E-3</v>
      </c>
      <c r="O226" s="20">
        <f t="shared" ca="1" si="36"/>
        <v>-1.6061632133743541E-3</v>
      </c>
      <c r="P226" s="20">
        <f t="shared" ca="1" si="37"/>
        <v>-3.9550596134996362E-2</v>
      </c>
      <c r="Q226" s="21">
        <f t="shared" si="38"/>
        <v>29457.934000000001</v>
      </c>
      <c r="R226" s="20">
        <f t="shared" si="32"/>
        <v>-2.786600001854822E-3</v>
      </c>
    </row>
    <row r="227" spans="1:20" s="20" customFormat="1" x14ac:dyDescent="0.2">
      <c r="A227" s="20" t="s">
        <v>67</v>
      </c>
      <c r="C227" s="17">
        <v>44488.453000000001</v>
      </c>
      <c r="D227" s="17"/>
      <c r="E227" s="20">
        <f t="shared" si="33"/>
        <v>2213.017362053452</v>
      </c>
      <c r="F227" s="20">
        <f t="shared" si="34"/>
        <v>2213</v>
      </c>
      <c r="G227" s="20">
        <f t="shared" si="35"/>
        <v>2.3136049996537622E-2</v>
      </c>
      <c r="I227" s="20">
        <f t="shared" si="31"/>
        <v>2.3136049996537622E-2</v>
      </c>
      <c r="O227" s="20">
        <f t="shared" ca="1" si="36"/>
        <v>-1.6074208347287946E-3</v>
      </c>
      <c r="P227" s="20">
        <f t="shared" ca="1" si="37"/>
        <v>-3.9552136037402652E-2</v>
      </c>
      <c r="Q227" s="21">
        <f t="shared" si="38"/>
        <v>29469.953000000001</v>
      </c>
      <c r="R227" s="20">
        <f t="shared" si="32"/>
        <v>2.3136049996537622E-2</v>
      </c>
    </row>
    <row r="228" spans="1:20" s="20" customFormat="1" x14ac:dyDescent="0.2">
      <c r="A228" s="20" t="s">
        <v>68</v>
      </c>
      <c r="C228" s="17">
        <v>44512.423999999999</v>
      </c>
      <c r="D228" s="17"/>
      <c r="E228" s="20">
        <f t="shared" si="33"/>
        <v>2231.0059894677474</v>
      </c>
      <c r="F228" s="20">
        <f t="shared" si="34"/>
        <v>2231</v>
      </c>
      <c r="G228" s="20">
        <f t="shared" si="35"/>
        <v>7.9813499978627078E-3</v>
      </c>
      <c r="I228" s="20">
        <f t="shared" ref="I228:I257" si="39">+G228</f>
        <v>7.9813499978627078E-3</v>
      </c>
      <c r="O228" s="20">
        <f t="shared" ca="1" si="36"/>
        <v>-1.6099360774376756E-3</v>
      </c>
      <c r="P228" s="20">
        <f t="shared" ca="1" si="37"/>
        <v>-3.9555215842215233E-2</v>
      </c>
      <c r="Q228" s="21">
        <f t="shared" si="38"/>
        <v>29493.923999999999</v>
      </c>
      <c r="R228" s="20">
        <f t="shared" si="32"/>
        <v>7.9813499978627078E-3</v>
      </c>
    </row>
    <row r="229" spans="1:20" s="20" customFormat="1" x14ac:dyDescent="0.2">
      <c r="A229" s="20" t="s">
        <v>69</v>
      </c>
      <c r="C229" s="17">
        <v>45097.402999999998</v>
      </c>
      <c r="D229" s="17"/>
      <c r="E229" s="20">
        <f t="shared" si="33"/>
        <v>2669.9934858670763</v>
      </c>
      <c r="F229" s="20">
        <f t="shared" si="34"/>
        <v>2670</v>
      </c>
      <c r="G229" s="20">
        <f t="shared" si="35"/>
        <v>-8.6805000028107315E-3</v>
      </c>
      <c r="I229" s="20">
        <f t="shared" si="39"/>
        <v>-8.6805000028107315E-3</v>
      </c>
      <c r="O229" s="20">
        <f t="shared" ca="1" si="36"/>
        <v>-1.6712800523931617E-3</v>
      </c>
      <c r="P229" s="20">
        <f t="shared" ca="1" si="37"/>
        <v>-3.9630328859588705E-2</v>
      </c>
      <c r="Q229" s="21">
        <f t="shared" si="38"/>
        <v>30078.902999999998</v>
      </c>
      <c r="R229" s="20">
        <f t="shared" si="32"/>
        <v>-8.6805000028107315E-3</v>
      </c>
    </row>
    <row r="230" spans="1:20" s="20" customFormat="1" x14ac:dyDescent="0.2">
      <c r="A230" s="20" t="s">
        <v>69</v>
      </c>
      <c r="C230" s="17">
        <v>45121.400999999998</v>
      </c>
      <c r="D230" s="17"/>
      <c r="E230" s="20">
        <f t="shared" si="33"/>
        <v>2688.0023749700881</v>
      </c>
      <c r="F230" s="20">
        <f t="shared" si="34"/>
        <v>2688</v>
      </c>
      <c r="G230" s="20">
        <f t="shared" si="35"/>
        <v>3.1648000003769994E-3</v>
      </c>
      <c r="I230" s="20">
        <f t="shared" si="39"/>
        <v>3.1648000003769994E-3</v>
      </c>
      <c r="O230" s="20">
        <f t="shared" ca="1" si="36"/>
        <v>-1.6737952951020427E-3</v>
      </c>
      <c r="P230" s="20">
        <f t="shared" ca="1" si="37"/>
        <v>-3.9633408664401286E-2</v>
      </c>
      <c r="Q230" s="21">
        <f t="shared" si="38"/>
        <v>30102.900999999998</v>
      </c>
      <c r="R230" s="20">
        <f t="shared" si="32"/>
        <v>3.1648000003769994E-3</v>
      </c>
    </row>
    <row r="231" spans="1:20" s="20" customFormat="1" x14ac:dyDescent="0.2">
      <c r="A231" s="20" t="s">
        <v>59</v>
      </c>
      <c r="C231" s="17">
        <v>45122.731</v>
      </c>
      <c r="D231" s="17" t="s">
        <v>49</v>
      </c>
      <c r="E231" s="20">
        <f t="shared" si="33"/>
        <v>2689.0004507475296</v>
      </c>
      <c r="F231" s="20">
        <f t="shared" si="34"/>
        <v>2689</v>
      </c>
      <c r="G231" s="20">
        <f t="shared" si="35"/>
        <v>6.006499970681034E-4</v>
      </c>
      <c r="I231" s="20">
        <f t="shared" si="39"/>
        <v>6.006499970681034E-4</v>
      </c>
      <c r="O231" s="20">
        <f t="shared" ca="1" si="36"/>
        <v>-1.6739350308080916E-3</v>
      </c>
      <c r="P231" s="20">
        <f t="shared" ca="1" si="37"/>
        <v>-3.963357976466865E-2</v>
      </c>
      <c r="Q231" s="21">
        <f t="shared" si="38"/>
        <v>30104.231</v>
      </c>
      <c r="R231" s="20">
        <f t="shared" si="32"/>
        <v>6.006499970681034E-4</v>
      </c>
    </row>
    <row r="232" spans="1:20" s="20" customFormat="1" x14ac:dyDescent="0.2">
      <c r="A232" s="20" t="s">
        <v>70</v>
      </c>
      <c r="C232" s="17">
        <v>45129.4</v>
      </c>
      <c r="D232" s="17"/>
      <c r="E232" s="20">
        <f t="shared" si="33"/>
        <v>2694.0050878601232</v>
      </c>
      <c r="F232" s="20">
        <f t="shared" si="34"/>
        <v>2694</v>
      </c>
      <c r="G232" s="20">
        <f t="shared" si="35"/>
        <v>6.779900002584327E-3</v>
      </c>
      <c r="I232" s="20">
        <f t="shared" si="39"/>
        <v>6.779900002584327E-3</v>
      </c>
      <c r="O232" s="20">
        <f t="shared" ca="1" si="36"/>
        <v>-1.6746337093383364E-3</v>
      </c>
      <c r="P232" s="20">
        <f t="shared" ca="1" si="37"/>
        <v>-3.9634435266005477E-2</v>
      </c>
      <c r="Q232" s="21">
        <f t="shared" si="38"/>
        <v>30110.9</v>
      </c>
      <c r="R232" s="20">
        <f t="shared" si="32"/>
        <v>6.779900002584327E-3</v>
      </c>
    </row>
    <row r="233" spans="1:20" s="20" customFormat="1" x14ac:dyDescent="0.2">
      <c r="A233" s="20" t="s">
        <v>70</v>
      </c>
      <c r="C233" s="17">
        <v>45133.392</v>
      </c>
      <c r="D233" s="17"/>
      <c r="E233" s="20">
        <f t="shared" si="33"/>
        <v>2697.0008160582729</v>
      </c>
      <c r="F233" s="20">
        <f t="shared" si="34"/>
        <v>2697</v>
      </c>
      <c r="G233" s="20">
        <f t="shared" si="35"/>
        <v>1.0874500003410503E-3</v>
      </c>
      <c r="I233" s="20">
        <f t="shared" si="39"/>
        <v>1.0874500003410503E-3</v>
      </c>
      <c r="O233" s="20">
        <f t="shared" ca="1" si="36"/>
        <v>-1.6750529164564832E-3</v>
      </c>
      <c r="P233" s="20">
        <f t="shared" ca="1" si="37"/>
        <v>-3.9634948566807576E-2</v>
      </c>
      <c r="Q233" s="21">
        <f t="shared" si="38"/>
        <v>30114.892</v>
      </c>
      <c r="R233" s="20">
        <f t="shared" si="32"/>
        <v>1.0874500003410503E-3</v>
      </c>
    </row>
    <row r="234" spans="1:20" s="20" customFormat="1" x14ac:dyDescent="0.2">
      <c r="A234" s="62" t="s">
        <v>740</v>
      </c>
      <c r="B234" s="63" t="s">
        <v>21</v>
      </c>
      <c r="C234" s="62">
        <v>45133.392999999996</v>
      </c>
      <c r="D234" s="62" t="s">
        <v>131</v>
      </c>
      <c r="E234" s="20">
        <f t="shared" si="33"/>
        <v>2697.0015664911857</v>
      </c>
      <c r="F234" s="20">
        <f t="shared" si="34"/>
        <v>2697</v>
      </c>
      <c r="G234" s="20">
        <f t="shared" si="35"/>
        <v>2.0874499969067983E-3</v>
      </c>
      <c r="H234"/>
      <c r="I234" s="20">
        <f t="shared" si="39"/>
        <v>2.0874499969067983E-3</v>
      </c>
      <c r="J234"/>
      <c r="N234"/>
      <c r="O234" s="20">
        <f t="shared" ca="1" si="36"/>
        <v>-1.6750529164564832E-3</v>
      </c>
      <c r="P234" s="20">
        <f t="shared" ca="1" si="37"/>
        <v>-3.9634948566807576E-2</v>
      </c>
      <c r="Q234" s="21">
        <f t="shared" si="38"/>
        <v>30114.892999999996</v>
      </c>
      <c r="R234" s="20">
        <f t="shared" si="32"/>
        <v>2.0874499969067983E-3</v>
      </c>
      <c r="S234"/>
      <c r="T234"/>
    </row>
    <row r="235" spans="1:20" s="20" customFormat="1" x14ac:dyDescent="0.2">
      <c r="A235" s="20" t="s">
        <v>70</v>
      </c>
      <c r="C235" s="17">
        <v>45141.39</v>
      </c>
      <c r="D235" s="17"/>
      <c r="E235" s="20">
        <f t="shared" si="33"/>
        <v>2703.0027785153893</v>
      </c>
      <c r="F235" s="20">
        <f t="shared" si="34"/>
        <v>2703</v>
      </c>
      <c r="G235" s="20">
        <f t="shared" si="35"/>
        <v>3.7025499987066723E-3</v>
      </c>
      <c r="I235" s="20">
        <f t="shared" si="39"/>
        <v>3.7025499987066723E-3</v>
      </c>
      <c r="O235" s="20">
        <f t="shared" ca="1" si="36"/>
        <v>-1.6758913306927769E-3</v>
      </c>
      <c r="P235" s="20">
        <f t="shared" ca="1" si="37"/>
        <v>-3.9635975168411768E-2</v>
      </c>
      <c r="Q235" s="21">
        <f t="shared" si="38"/>
        <v>30122.89</v>
      </c>
      <c r="R235" s="20">
        <f t="shared" si="32"/>
        <v>3.7025499987066723E-3</v>
      </c>
    </row>
    <row r="236" spans="1:20" s="20" customFormat="1" x14ac:dyDescent="0.2">
      <c r="A236" s="20" t="s">
        <v>70</v>
      </c>
      <c r="C236" s="17">
        <v>45145.385000000002</v>
      </c>
      <c r="D236" s="17"/>
      <c r="E236" s="20">
        <f t="shared" si="33"/>
        <v>2706.0007580122883</v>
      </c>
      <c r="F236" s="20">
        <f t="shared" si="34"/>
        <v>2706</v>
      </c>
      <c r="G236" s="20">
        <f t="shared" si="35"/>
        <v>1.0101000007125549E-3</v>
      </c>
      <c r="I236" s="20">
        <f t="shared" si="39"/>
        <v>1.0101000007125549E-3</v>
      </c>
      <c r="O236" s="20">
        <f t="shared" ca="1" si="36"/>
        <v>-1.6763105378109237E-3</v>
      </c>
      <c r="P236" s="20">
        <f t="shared" ca="1" si="37"/>
        <v>-3.9636488469213867E-2</v>
      </c>
      <c r="Q236" s="21">
        <f t="shared" si="38"/>
        <v>30126.885000000002</v>
      </c>
      <c r="R236" s="20">
        <f t="shared" si="32"/>
        <v>1.0101000007125549E-3</v>
      </c>
    </row>
    <row r="237" spans="1:20" s="20" customFormat="1" x14ac:dyDescent="0.2">
      <c r="A237" s="20" t="s">
        <v>70</v>
      </c>
      <c r="C237" s="17">
        <v>45149.381999999998</v>
      </c>
      <c r="D237" s="17"/>
      <c r="E237" s="20">
        <f t="shared" si="33"/>
        <v>2709.0002383750129</v>
      </c>
      <c r="F237" s="20">
        <f t="shared" si="34"/>
        <v>2709</v>
      </c>
      <c r="G237" s="20">
        <f t="shared" si="35"/>
        <v>3.1764999584993348E-4</v>
      </c>
      <c r="I237" s="20">
        <f t="shared" si="39"/>
        <v>3.1764999584993348E-4</v>
      </c>
      <c r="O237" s="20">
        <f t="shared" ca="1" si="36"/>
        <v>-1.6767297449290705E-3</v>
      </c>
      <c r="P237" s="20">
        <f t="shared" ca="1" si="37"/>
        <v>-3.9637001770015959E-2</v>
      </c>
      <c r="Q237" s="21">
        <f t="shared" si="38"/>
        <v>30130.881999999998</v>
      </c>
      <c r="R237" s="20">
        <f t="shared" si="32"/>
        <v>3.1764999584993348E-4</v>
      </c>
    </row>
    <row r="238" spans="1:20" s="20" customFormat="1" x14ac:dyDescent="0.2">
      <c r="A238" s="20" t="s">
        <v>59</v>
      </c>
      <c r="C238" s="17">
        <v>45166.705000000002</v>
      </c>
      <c r="D238" s="17" t="s">
        <v>49</v>
      </c>
      <c r="E238" s="20">
        <f t="shared" si="33"/>
        <v>2721.9999877679438</v>
      </c>
      <c r="F238" s="20">
        <f t="shared" si="34"/>
        <v>2722</v>
      </c>
      <c r="G238" s="20">
        <f t="shared" si="35"/>
        <v>-1.6300000424962491E-5</v>
      </c>
      <c r="I238" s="20">
        <f t="shared" si="39"/>
        <v>-1.6300000424962491E-5</v>
      </c>
      <c r="O238" s="20">
        <f t="shared" ca="1" si="36"/>
        <v>-1.6785463091077068E-3</v>
      </c>
      <c r="P238" s="20">
        <f t="shared" ca="1" si="37"/>
        <v>-3.9639226073491712E-2</v>
      </c>
      <c r="Q238" s="21">
        <f t="shared" si="38"/>
        <v>30148.205000000002</v>
      </c>
      <c r="R238" s="20">
        <f t="shared" ref="R238:R269" si="40">G238</f>
        <v>-1.6300000424962491E-5</v>
      </c>
    </row>
    <row r="239" spans="1:20" s="20" customFormat="1" x14ac:dyDescent="0.2">
      <c r="A239" s="20" t="s">
        <v>59</v>
      </c>
      <c r="C239" s="17">
        <v>45170.711000000003</v>
      </c>
      <c r="D239" s="17" t="s">
        <v>49</v>
      </c>
      <c r="E239" s="20">
        <f t="shared" si="33"/>
        <v>2725.006222026911</v>
      </c>
      <c r="F239" s="20">
        <f t="shared" si="34"/>
        <v>2725</v>
      </c>
      <c r="G239" s="20">
        <f t="shared" si="35"/>
        <v>8.2912500001839362E-3</v>
      </c>
      <c r="I239" s="20">
        <f t="shared" si="39"/>
        <v>8.2912500001839362E-3</v>
      </c>
      <c r="O239" s="20">
        <f t="shared" ca="1" si="36"/>
        <v>-1.6789655162258537E-3</v>
      </c>
      <c r="P239" s="20">
        <f t="shared" ca="1" si="37"/>
        <v>-3.9639739374293811E-2</v>
      </c>
      <c r="Q239" s="21">
        <f t="shared" si="38"/>
        <v>30152.211000000003</v>
      </c>
      <c r="R239" s="20">
        <f t="shared" si="40"/>
        <v>8.2912500001839362E-3</v>
      </c>
    </row>
    <row r="240" spans="1:20" s="20" customFormat="1" x14ac:dyDescent="0.2">
      <c r="A240" s="20" t="s">
        <v>71</v>
      </c>
      <c r="C240" s="17">
        <v>45193.347000000002</v>
      </c>
      <c r="D240" s="17"/>
      <c r="E240" s="20">
        <f t="shared" si="33"/>
        <v>2741.9930214991905</v>
      </c>
      <c r="F240" s="20">
        <f t="shared" si="34"/>
        <v>2742</v>
      </c>
      <c r="G240" s="20">
        <f t="shared" si="35"/>
        <v>-9.2992999998386949E-3</v>
      </c>
      <c r="I240" s="20">
        <f t="shared" si="39"/>
        <v>-9.2992999998386949E-3</v>
      </c>
      <c r="O240" s="20">
        <f t="shared" ca="1" si="36"/>
        <v>-1.6813410232286857E-3</v>
      </c>
      <c r="P240" s="20">
        <f t="shared" ca="1" si="37"/>
        <v>-3.9642648078839021E-2</v>
      </c>
      <c r="Q240" s="21">
        <f t="shared" si="38"/>
        <v>30174.847000000002</v>
      </c>
      <c r="R240" s="20">
        <f t="shared" si="40"/>
        <v>-9.2992999998386949E-3</v>
      </c>
    </row>
    <row r="241" spans="1:18" s="20" customFormat="1" x14ac:dyDescent="0.2">
      <c r="A241" s="20" t="s">
        <v>72</v>
      </c>
      <c r="C241" s="17">
        <v>45193.357000000004</v>
      </c>
      <c r="D241" s="17"/>
      <c r="E241" s="20">
        <f t="shared" si="33"/>
        <v>2742.0005258283459</v>
      </c>
      <c r="F241" s="20">
        <f t="shared" si="34"/>
        <v>2742</v>
      </c>
      <c r="G241" s="20">
        <f t="shared" si="35"/>
        <v>7.007000021985732E-4</v>
      </c>
      <c r="I241" s="20">
        <f t="shared" si="39"/>
        <v>7.007000021985732E-4</v>
      </c>
      <c r="O241" s="20">
        <f t="shared" ca="1" si="36"/>
        <v>-1.6813410232286857E-3</v>
      </c>
      <c r="P241" s="20">
        <f t="shared" ca="1" si="37"/>
        <v>-3.9642648078839021E-2</v>
      </c>
      <c r="Q241" s="21">
        <f t="shared" si="38"/>
        <v>30174.857000000004</v>
      </c>
      <c r="R241" s="20">
        <f t="shared" si="40"/>
        <v>7.007000021985732E-4</v>
      </c>
    </row>
    <row r="242" spans="1:18" s="20" customFormat="1" x14ac:dyDescent="0.2">
      <c r="A242" s="20" t="s">
        <v>71</v>
      </c>
      <c r="C242" s="17">
        <v>45197.345000000001</v>
      </c>
      <c r="D242" s="17"/>
      <c r="E242" s="20">
        <f t="shared" si="33"/>
        <v>2744.9932522948334</v>
      </c>
      <c r="F242" s="20">
        <f t="shared" si="34"/>
        <v>2745</v>
      </c>
      <c r="G242" s="20">
        <f t="shared" si="35"/>
        <v>-8.9917500008596107E-3</v>
      </c>
      <c r="I242" s="20">
        <f t="shared" si="39"/>
        <v>-8.9917500008596107E-3</v>
      </c>
      <c r="O242" s="20">
        <f t="shared" ca="1" si="36"/>
        <v>-1.6817602303468323E-3</v>
      </c>
      <c r="P242" s="20">
        <f t="shared" ca="1" si="37"/>
        <v>-3.964316137964112E-2</v>
      </c>
      <c r="Q242" s="21">
        <f t="shared" si="38"/>
        <v>30178.845000000001</v>
      </c>
      <c r="R242" s="20">
        <f t="shared" si="40"/>
        <v>-8.9917500008596107E-3</v>
      </c>
    </row>
    <row r="243" spans="1:18" s="20" customFormat="1" x14ac:dyDescent="0.2">
      <c r="A243" s="20" t="s">
        <v>59</v>
      </c>
      <c r="C243" s="17">
        <v>45202.690999999999</v>
      </c>
      <c r="D243" s="17" t="s">
        <v>49</v>
      </c>
      <c r="E243" s="20">
        <f t="shared" si="33"/>
        <v>2749.0050666603915</v>
      </c>
      <c r="F243" s="20">
        <f t="shared" si="34"/>
        <v>2749</v>
      </c>
      <c r="G243" s="20">
        <f t="shared" si="35"/>
        <v>6.7516499984776601E-3</v>
      </c>
      <c r="I243" s="20">
        <f t="shared" si="39"/>
        <v>6.7516499984776601E-3</v>
      </c>
      <c r="O243" s="20">
        <f t="shared" ca="1" si="36"/>
        <v>-1.6823191731710281E-3</v>
      </c>
      <c r="P243" s="20">
        <f t="shared" ca="1" si="37"/>
        <v>-3.9643845780710583E-2</v>
      </c>
      <c r="Q243" s="21">
        <f t="shared" si="38"/>
        <v>30184.190999999999</v>
      </c>
      <c r="R243" s="20">
        <f t="shared" si="40"/>
        <v>6.7516499984776601E-3</v>
      </c>
    </row>
    <row r="244" spans="1:18" s="20" customFormat="1" x14ac:dyDescent="0.2">
      <c r="A244" s="20" t="s">
        <v>72</v>
      </c>
      <c r="C244" s="17">
        <v>45205.347000000002</v>
      </c>
      <c r="D244" s="17"/>
      <c r="E244" s="20">
        <f t="shared" si="33"/>
        <v>2750.9982164836119</v>
      </c>
      <c r="F244" s="20">
        <f t="shared" si="34"/>
        <v>2751</v>
      </c>
      <c r="G244" s="20">
        <f t="shared" si="35"/>
        <v>-2.3766500016790815E-3</v>
      </c>
      <c r="I244" s="20">
        <f t="shared" si="39"/>
        <v>-2.3766500016790815E-3</v>
      </c>
      <c r="O244" s="20">
        <f t="shared" ca="1" si="36"/>
        <v>-1.682598644583126E-3</v>
      </c>
      <c r="P244" s="20">
        <f t="shared" ca="1" si="37"/>
        <v>-3.9644187981245312E-2</v>
      </c>
      <c r="Q244" s="21">
        <f t="shared" si="38"/>
        <v>30186.847000000002</v>
      </c>
      <c r="R244" s="20">
        <f t="shared" si="40"/>
        <v>-2.3766500016790815E-3</v>
      </c>
    </row>
    <row r="245" spans="1:18" s="20" customFormat="1" x14ac:dyDescent="0.2">
      <c r="A245" s="20" t="s">
        <v>72</v>
      </c>
      <c r="C245" s="17">
        <v>45217.324999999997</v>
      </c>
      <c r="D245" s="17"/>
      <c r="E245" s="20">
        <f t="shared" si="33"/>
        <v>2759.986901943892</v>
      </c>
      <c r="F245" s="20">
        <f t="shared" si="34"/>
        <v>2760</v>
      </c>
      <c r="G245" s="20">
        <f t="shared" si="35"/>
        <v>-1.74540000007255E-2</v>
      </c>
      <c r="I245" s="20">
        <f t="shared" si="39"/>
        <v>-1.74540000007255E-2</v>
      </c>
      <c r="O245" s="20">
        <f t="shared" ca="1" si="36"/>
        <v>-1.6838562659375667E-3</v>
      </c>
      <c r="P245" s="20">
        <f t="shared" ca="1" si="37"/>
        <v>-3.9645727883651602E-2</v>
      </c>
      <c r="Q245" s="21">
        <f t="shared" si="38"/>
        <v>30198.824999999997</v>
      </c>
      <c r="R245" s="20">
        <f t="shared" si="40"/>
        <v>-1.74540000007255E-2</v>
      </c>
    </row>
    <row r="246" spans="1:18" s="20" customFormat="1" x14ac:dyDescent="0.2">
      <c r="A246" s="20" t="s">
        <v>72</v>
      </c>
      <c r="C246" s="17">
        <v>45225.337</v>
      </c>
      <c r="D246" s="17"/>
      <c r="E246" s="20">
        <f t="shared" si="33"/>
        <v>2765.9993704618259</v>
      </c>
      <c r="F246" s="20">
        <f t="shared" si="34"/>
        <v>2766</v>
      </c>
      <c r="G246" s="20">
        <f t="shared" si="35"/>
        <v>-8.3889999950770289E-4</v>
      </c>
      <c r="I246" s="20">
        <f t="shared" si="39"/>
        <v>-8.3889999950770289E-4</v>
      </c>
      <c r="O246" s="20">
        <f t="shared" ca="1" si="36"/>
        <v>-1.6846946801738602E-3</v>
      </c>
      <c r="P246" s="20">
        <f t="shared" ca="1" si="37"/>
        <v>-3.9646754485255793E-2</v>
      </c>
      <c r="Q246" s="21">
        <f t="shared" si="38"/>
        <v>30206.837</v>
      </c>
      <c r="R246" s="20">
        <f t="shared" si="40"/>
        <v>-8.3889999950770289E-4</v>
      </c>
    </row>
    <row r="247" spans="1:18" s="20" customFormat="1" x14ac:dyDescent="0.2">
      <c r="A247" s="20" t="s">
        <v>72</v>
      </c>
      <c r="C247" s="17">
        <v>45225.338000000003</v>
      </c>
      <c r="D247" s="17"/>
      <c r="E247" s="20">
        <f t="shared" si="33"/>
        <v>2766.0001208947442</v>
      </c>
      <c r="F247" s="20">
        <f t="shared" si="34"/>
        <v>2766</v>
      </c>
      <c r="G247" s="20">
        <f t="shared" si="35"/>
        <v>1.6110000433400273E-4</v>
      </c>
      <c r="I247" s="20">
        <f t="shared" si="39"/>
        <v>1.6110000433400273E-4</v>
      </c>
      <c r="O247" s="20">
        <f t="shared" ca="1" si="36"/>
        <v>-1.6846946801738602E-3</v>
      </c>
      <c r="P247" s="20">
        <f t="shared" ca="1" si="37"/>
        <v>-3.9646754485255793E-2</v>
      </c>
      <c r="Q247" s="21">
        <f t="shared" si="38"/>
        <v>30206.838000000003</v>
      </c>
      <c r="R247" s="20">
        <f t="shared" si="40"/>
        <v>1.6110000433400273E-4</v>
      </c>
    </row>
    <row r="248" spans="1:18" s="20" customFormat="1" x14ac:dyDescent="0.2">
      <c r="A248" s="20" t="s">
        <v>72</v>
      </c>
      <c r="C248" s="17">
        <v>45229.330999999998</v>
      </c>
      <c r="D248" s="17"/>
      <c r="E248" s="20">
        <f t="shared" si="33"/>
        <v>2768.9965995258067</v>
      </c>
      <c r="F248" s="20">
        <f t="shared" si="34"/>
        <v>2769</v>
      </c>
      <c r="G248" s="20">
        <f t="shared" si="35"/>
        <v>-4.5313500013435259E-3</v>
      </c>
      <c r="I248" s="20">
        <f t="shared" si="39"/>
        <v>-4.5313500013435259E-3</v>
      </c>
      <c r="O248" s="20">
        <f t="shared" ca="1" si="36"/>
        <v>-1.685113887292007E-3</v>
      </c>
      <c r="P248" s="20">
        <f t="shared" ca="1" si="37"/>
        <v>-3.9647267786057892E-2</v>
      </c>
      <c r="Q248" s="21">
        <f t="shared" si="38"/>
        <v>30210.830999999998</v>
      </c>
      <c r="R248" s="20">
        <f t="shared" si="40"/>
        <v>-4.5313500013435259E-3</v>
      </c>
    </row>
    <row r="249" spans="1:18" s="20" customFormat="1" x14ac:dyDescent="0.2">
      <c r="A249" s="20" t="s">
        <v>72</v>
      </c>
      <c r="C249" s="17">
        <v>45229.338000000003</v>
      </c>
      <c r="D249" s="17"/>
      <c r="E249" s="20">
        <f t="shared" si="33"/>
        <v>2769.0018525562182</v>
      </c>
      <c r="F249" s="20">
        <f t="shared" si="34"/>
        <v>2769</v>
      </c>
      <c r="G249" s="20">
        <f t="shared" si="35"/>
        <v>2.4686500037205406E-3</v>
      </c>
      <c r="I249" s="20">
        <f t="shared" si="39"/>
        <v>2.4686500037205406E-3</v>
      </c>
      <c r="O249" s="20">
        <f t="shared" ca="1" si="36"/>
        <v>-1.685113887292007E-3</v>
      </c>
      <c r="P249" s="20">
        <f t="shared" ca="1" si="37"/>
        <v>-3.9647267786057892E-2</v>
      </c>
      <c r="Q249" s="21">
        <f t="shared" si="38"/>
        <v>30210.838000000003</v>
      </c>
      <c r="R249" s="20">
        <f t="shared" si="40"/>
        <v>2.4686500037205406E-3</v>
      </c>
    </row>
    <row r="250" spans="1:18" s="20" customFormat="1" x14ac:dyDescent="0.2">
      <c r="A250" s="20" t="s">
        <v>71</v>
      </c>
      <c r="C250" s="17">
        <v>45233.330999999998</v>
      </c>
      <c r="D250" s="17"/>
      <c r="E250" s="20">
        <f t="shared" si="33"/>
        <v>2771.9983311872807</v>
      </c>
      <c r="F250" s="20">
        <f t="shared" si="34"/>
        <v>2772</v>
      </c>
      <c r="G250" s="20">
        <f t="shared" si="35"/>
        <v>-2.2238000019569881E-3</v>
      </c>
      <c r="I250" s="20">
        <f t="shared" si="39"/>
        <v>-2.2238000019569881E-3</v>
      </c>
      <c r="O250" s="20">
        <f t="shared" ca="1" si="36"/>
        <v>-1.6855330944101539E-3</v>
      </c>
      <c r="P250" s="20">
        <f t="shared" ca="1" si="37"/>
        <v>-3.9647781086859991E-2</v>
      </c>
      <c r="Q250" s="21">
        <f t="shared" si="38"/>
        <v>30214.830999999998</v>
      </c>
      <c r="R250" s="20">
        <f t="shared" si="40"/>
        <v>-2.2238000019569881E-3</v>
      </c>
    </row>
    <row r="251" spans="1:18" s="20" customFormat="1" x14ac:dyDescent="0.2">
      <c r="A251" s="20" t="s">
        <v>72</v>
      </c>
      <c r="C251" s="17">
        <v>45241.321000000004</v>
      </c>
      <c r="D251" s="17"/>
      <c r="E251" s="20">
        <f t="shared" si="33"/>
        <v>2777.9942901810787</v>
      </c>
      <c r="F251" s="20">
        <f t="shared" si="34"/>
        <v>2778</v>
      </c>
      <c r="G251" s="20">
        <f t="shared" si="35"/>
        <v>-7.608699997945223E-3</v>
      </c>
      <c r="I251" s="20">
        <f t="shared" si="39"/>
        <v>-7.608699997945223E-3</v>
      </c>
      <c r="O251" s="20">
        <f t="shared" ca="1" si="36"/>
        <v>-1.6863715086464475E-3</v>
      </c>
      <c r="P251" s="20">
        <f t="shared" ca="1" si="37"/>
        <v>-3.9648807688464183E-2</v>
      </c>
      <c r="Q251" s="21">
        <f t="shared" si="38"/>
        <v>30222.821000000004</v>
      </c>
      <c r="R251" s="20">
        <f t="shared" si="40"/>
        <v>-7.608699997945223E-3</v>
      </c>
    </row>
    <row r="252" spans="1:18" s="20" customFormat="1" x14ac:dyDescent="0.2">
      <c r="A252" s="20" t="s">
        <v>73</v>
      </c>
      <c r="C252" s="17">
        <v>45269.303</v>
      </c>
      <c r="D252" s="17"/>
      <c r="E252" s="20">
        <f t="shared" si="33"/>
        <v>2798.9929040189163</v>
      </c>
      <c r="F252" s="20">
        <f t="shared" si="34"/>
        <v>2799</v>
      </c>
      <c r="G252" s="20">
        <f t="shared" si="35"/>
        <v>-9.4558499986305833E-3</v>
      </c>
      <c r="I252" s="20">
        <f t="shared" si="39"/>
        <v>-9.4558499986305833E-3</v>
      </c>
      <c r="O252" s="20">
        <f t="shared" ca="1" si="36"/>
        <v>-1.6893059584734754E-3</v>
      </c>
      <c r="P252" s="20">
        <f t="shared" ca="1" si="37"/>
        <v>-3.9652400794078863E-2</v>
      </c>
      <c r="Q252" s="21">
        <f t="shared" si="38"/>
        <v>30250.803</v>
      </c>
      <c r="R252" s="20">
        <f t="shared" si="40"/>
        <v>-9.4558499986305833E-3</v>
      </c>
    </row>
    <row r="253" spans="1:18" s="20" customFormat="1" x14ac:dyDescent="0.2">
      <c r="A253" s="20" t="s">
        <v>74</v>
      </c>
      <c r="C253" s="17">
        <v>45277.302000000003</v>
      </c>
      <c r="D253" s="17"/>
      <c r="E253" s="20">
        <f t="shared" si="33"/>
        <v>2804.9956169089514</v>
      </c>
      <c r="F253" s="20">
        <f t="shared" si="34"/>
        <v>2805</v>
      </c>
      <c r="G253" s="20">
        <f t="shared" si="35"/>
        <v>-5.8407499964232557E-3</v>
      </c>
      <c r="I253" s="20">
        <f t="shared" si="39"/>
        <v>-5.8407499964232557E-3</v>
      </c>
      <c r="O253" s="20">
        <f t="shared" ca="1" si="36"/>
        <v>-1.6901443727097691E-3</v>
      </c>
      <c r="P253" s="20">
        <f t="shared" ca="1" si="37"/>
        <v>-3.9653427395683054E-2</v>
      </c>
      <c r="Q253" s="21">
        <f t="shared" si="38"/>
        <v>30258.802000000003</v>
      </c>
      <c r="R253" s="20">
        <f t="shared" si="40"/>
        <v>-5.8407499964232557E-3</v>
      </c>
    </row>
    <row r="254" spans="1:18" s="20" customFormat="1" x14ac:dyDescent="0.2">
      <c r="A254" s="20" t="s">
        <v>71</v>
      </c>
      <c r="C254" s="17">
        <v>45507.838000000003</v>
      </c>
      <c r="D254" s="17"/>
      <c r="E254" s="20">
        <f t="shared" si="33"/>
        <v>2977.9974194863357</v>
      </c>
      <c r="F254" s="20">
        <f t="shared" si="34"/>
        <v>2978</v>
      </c>
      <c r="G254" s="20">
        <f t="shared" si="35"/>
        <v>-3.4386999977868982E-3</v>
      </c>
      <c r="I254" s="20">
        <f t="shared" si="39"/>
        <v>-3.4386999977868982E-3</v>
      </c>
      <c r="O254" s="20">
        <f t="shared" ca="1" si="36"/>
        <v>-1.7143186498562364E-3</v>
      </c>
      <c r="P254" s="20">
        <f t="shared" ca="1" si="37"/>
        <v>-3.9683027741937292E-2</v>
      </c>
      <c r="Q254" s="21">
        <f t="shared" si="38"/>
        <v>30489.338000000003</v>
      </c>
      <c r="R254" s="20">
        <f t="shared" si="40"/>
        <v>-3.4386999977868982E-3</v>
      </c>
    </row>
    <row r="255" spans="1:18" s="20" customFormat="1" x14ac:dyDescent="0.2">
      <c r="A255" s="20" t="s">
        <v>71</v>
      </c>
      <c r="C255" s="17">
        <v>45514.499000000003</v>
      </c>
      <c r="D255" s="17"/>
      <c r="E255" s="20">
        <f t="shared" si="33"/>
        <v>2982.9960531356051</v>
      </c>
      <c r="F255" s="20">
        <f t="shared" si="34"/>
        <v>2983</v>
      </c>
      <c r="G255" s="20">
        <f t="shared" si="35"/>
        <v>-5.2594499939004891E-3</v>
      </c>
      <c r="I255" s="20">
        <f t="shared" si="39"/>
        <v>-5.2594499939004891E-3</v>
      </c>
      <c r="O255" s="20">
        <f t="shared" ca="1" si="36"/>
        <v>-1.7150173283864809E-3</v>
      </c>
      <c r="P255" s="20">
        <f t="shared" ca="1" si="37"/>
        <v>-3.9683883243274119E-2</v>
      </c>
      <c r="Q255" s="21">
        <f t="shared" si="38"/>
        <v>30495.999000000003</v>
      </c>
      <c r="R255" s="20">
        <f t="shared" si="40"/>
        <v>-5.2594499939004891E-3</v>
      </c>
    </row>
    <row r="256" spans="1:18" s="20" customFormat="1" x14ac:dyDescent="0.2">
      <c r="A256" s="20" t="s">
        <v>75</v>
      </c>
      <c r="C256" s="17">
        <v>45526.489000000001</v>
      </c>
      <c r="D256" s="17"/>
      <c r="E256" s="20">
        <f t="shared" si="33"/>
        <v>2991.9937437908716</v>
      </c>
      <c r="F256" s="20">
        <f t="shared" si="34"/>
        <v>2992</v>
      </c>
      <c r="G256" s="20">
        <f t="shared" si="35"/>
        <v>-8.3367999977781437E-3</v>
      </c>
      <c r="I256" s="20">
        <f t="shared" si="39"/>
        <v>-8.3367999977781437E-3</v>
      </c>
      <c r="O256" s="20">
        <f t="shared" ca="1" si="36"/>
        <v>-1.7162749497409216E-3</v>
      </c>
      <c r="P256" s="20">
        <f t="shared" ca="1" si="37"/>
        <v>-3.968542314568041E-2</v>
      </c>
      <c r="Q256" s="21">
        <f t="shared" si="38"/>
        <v>30507.989000000001</v>
      </c>
      <c r="R256" s="20">
        <f t="shared" si="40"/>
        <v>-8.3367999977781437E-3</v>
      </c>
    </row>
    <row r="257" spans="1:20" s="20" customFormat="1" x14ac:dyDescent="0.2">
      <c r="A257" s="62" t="s">
        <v>760</v>
      </c>
      <c r="B257" s="63" t="s">
        <v>21</v>
      </c>
      <c r="C257" s="62">
        <v>45526.49</v>
      </c>
      <c r="D257" s="62" t="s">
        <v>131</v>
      </c>
      <c r="E257" s="20">
        <f t="shared" si="33"/>
        <v>2991.9944942237839</v>
      </c>
      <c r="F257" s="20">
        <f t="shared" si="34"/>
        <v>2992</v>
      </c>
      <c r="G257" s="20">
        <f t="shared" si="35"/>
        <v>-7.3368000012123957E-3</v>
      </c>
      <c r="H257"/>
      <c r="I257" s="20">
        <f t="shared" si="39"/>
        <v>-7.3368000012123957E-3</v>
      </c>
      <c r="J257"/>
      <c r="N257"/>
      <c r="O257" s="20">
        <f t="shared" ca="1" si="36"/>
        <v>-1.7162749497409216E-3</v>
      </c>
      <c r="P257" s="20">
        <f t="shared" ca="1" si="37"/>
        <v>-3.968542314568041E-2</v>
      </c>
      <c r="Q257" s="21">
        <f t="shared" si="38"/>
        <v>30507.989999999998</v>
      </c>
      <c r="R257" s="20">
        <f t="shared" si="40"/>
        <v>-7.3368000012123957E-3</v>
      </c>
      <c r="S257"/>
      <c r="T257"/>
    </row>
    <row r="258" spans="1:20" s="20" customFormat="1" x14ac:dyDescent="0.2">
      <c r="A258" s="20" t="s">
        <v>76</v>
      </c>
      <c r="C258" s="17">
        <v>45526.4951</v>
      </c>
      <c r="D258" s="17"/>
      <c r="E258" s="20">
        <f t="shared" si="33"/>
        <v>2991.9983214316539</v>
      </c>
      <c r="F258" s="20">
        <f t="shared" si="34"/>
        <v>2992</v>
      </c>
      <c r="G258" s="20">
        <f t="shared" si="35"/>
        <v>-2.2367999990819953E-3</v>
      </c>
      <c r="J258" s="20">
        <f>+G258</f>
        <v>-2.2367999990819953E-3</v>
      </c>
      <c r="O258" s="20">
        <f t="shared" ca="1" si="36"/>
        <v>-1.7162749497409216E-3</v>
      </c>
      <c r="P258" s="20">
        <f t="shared" ca="1" si="37"/>
        <v>-3.968542314568041E-2</v>
      </c>
      <c r="Q258" s="21">
        <f t="shared" si="38"/>
        <v>30507.9951</v>
      </c>
      <c r="R258" s="20">
        <f t="shared" si="40"/>
        <v>-2.2367999990819953E-3</v>
      </c>
    </row>
    <row r="259" spans="1:20" s="20" customFormat="1" x14ac:dyDescent="0.2">
      <c r="A259" s="20" t="s">
        <v>71</v>
      </c>
      <c r="C259" s="17">
        <v>45526.500999999997</v>
      </c>
      <c r="D259" s="17"/>
      <c r="E259" s="20">
        <f t="shared" si="33"/>
        <v>2992.0027489858521</v>
      </c>
      <c r="F259" s="20">
        <f t="shared" si="34"/>
        <v>2992</v>
      </c>
      <c r="G259" s="20">
        <f t="shared" si="35"/>
        <v>3.6631999973906204E-3</v>
      </c>
      <c r="I259" s="20">
        <f t="shared" ref="I259:I274" si="41">+G259</f>
        <v>3.6631999973906204E-3</v>
      </c>
      <c r="O259" s="20">
        <f t="shared" ca="1" si="36"/>
        <v>-1.7162749497409216E-3</v>
      </c>
      <c r="P259" s="20">
        <f t="shared" ca="1" si="37"/>
        <v>-3.968542314568041E-2</v>
      </c>
      <c r="Q259" s="21">
        <f t="shared" si="38"/>
        <v>30508.000999999997</v>
      </c>
      <c r="R259" s="20">
        <f t="shared" si="40"/>
        <v>3.6631999973906204E-3</v>
      </c>
    </row>
    <row r="260" spans="1:20" s="20" customFormat="1" x14ac:dyDescent="0.2">
      <c r="A260" s="20" t="s">
        <v>75</v>
      </c>
      <c r="C260" s="17">
        <v>45530.499000000003</v>
      </c>
      <c r="D260" s="17"/>
      <c r="E260" s="20">
        <f t="shared" si="33"/>
        <v>2995.0029797815005</v>
      </c>
      <c r="F260" s="20">
        <f t="shared" si="34"/>
        <v>2995</v>
      </c>
      <c r="G260" s="20">
        <f t="shared" si="35"/>
        <v>3.9707500036456622E-3</v>
      </c>
      <c r="I260" s="20">
        <f t="shared" si="41"/>
        <v>3.9707500036456622E-3</v>
      </c>
      <c r="O260" s="20">
        <f t="shared" ca="1" si="36"/>
        <v>-1.7166941568590682E-3</v>
      </c>
      <c r="P260" s="20">
        <f t="shared" ca="1" si="37"/>
        <v>-3.9685936446482502E-2</v>
      </c>
      <c r="Q260" s="21">
        <f t="shared" si="38"/>
        <v>30511.999000000003</v>
      </c>
      <c r="R260" s="20">
        <f t="shared" si="40"/>
        <v>3.9707500036456622E-3</v>
      </c>
    </row>
    <row r="261" spans="1:20" s="20" customFormat="1" x14ac:dyDescent="0.2">
      <c r="A261" s="20" t="s">
        <v>75</v>
      </c>
      <c r="C261" s="17">
        <v>45534.493999999999</v>
      </c>
      <c r="D261" s="17"/>
      <c r="E261" s="20">
        <f t="shared" si="33"/>
        <v>2998.000959278394</v>
      </c>
      <c r="F261" s="20">
        <f t="shared" si="34"/>
        <v>2998</v>
      </c>
      <c r="G261" s="20">
        <f t="shared" si="35"/>
        <v>1.2782999983755872E-3</v>
      </c>
      <c r="I261" s="20">
        <f t="shared" si="41"/>
        <v>1.2782999983755872E-3</v>
      </c>
      <c r="O261" s="20">
        <f t="shared" ca="1" si="36"/>
        <v>-1.7171133639772153E-3</v>
      </c>
      <c r="P261" s="20">
        <f t="shared" ca="1" si="37"/>
        <v>-3.9686449747284601E-2</v>
      </c>
      <c r="Q261" s="21">
        <f t="shared" si="38"/>
        <v>30515.993999999999</v>
      </c>
      <c r="R261" s="20">
        <f t="shared" si="40"/>
        <v>1.2782999983755872E-3</v>
      </c>
    </row>
    <row r="262" spans="1:20" s="20" customFormat="1" x14ac:dyDescent="0.2">
      <c r="A262" s="20" t="s">
        <v>71</v>
      </c>
      <c r="C262" s="17">
        <v>45562.472000000002</v>
      </c>
      <c r="D262" s="17"/>
      <c r="E262" s="20">
        <f t="shared" si="33"/>
        <v>3018.996571384575</v>
      </c>
      <c r="F262" s="20">
        <f t="shared" si="34"/>
        <v>3019</v>
      </c>
      <c r="G262" s="20">
        <f t="shared" si="35"/>
        <v>-4.5688500031246804E-3</v>
      </c>
      <c r="I262" s="20">
        <f t="shared" si="41"/>
        <v>-4.5688500031246804E-3</v>
      </c>
      <c r="O262" s="20">
        <f t="shared" ca="1" si="36"/>
        <v>-1.7200478138042429E-3</v>
      </c>
      <c r="P262" s="20">
        <f t="shared" ca="1" si="37"/>
        <v>-3.9690042852899281E-2</v>
      </c>
      <c r="Q262" s="21">
        <f t="shared" si="38"/>
        <v>30543.972000000002</v>
      </c>
      <c r="R262" s="20">
        <f t="shared" si="40"/>
        <v>-4.5688500031246804E-3</v>
      </c>
    </row>
    <row r="263" spans="1:20" s="20" customFormat="1" x14ac:dyDescent="0.2">
      <c r="A263" s="20" t="s">
        <v>71</v>
      </c>
      <c r="C263" s="17">
        <v>45562.482000000004</v>
      </c>
      <c r="D263" s="17"/>
      <c r="E263" s="20">
        <f t="shared" si="33"/>
        <v>3019.0040757137303</v>
      </c>
      <c r="F263" s="20">
        <f t="shared" si="34"/>
        <v>3019</v>
      </c>
      <c r="G263" s="20">
        <f t="shared" si="35"/>
        <v>5.4311499989125878E-3</v>
      </c>
      <c r="I263" s="20">
        <f t="shared" si="41"/>
        <v>5.4311499989125878E-3</v>
      </c>
      <c r="O263" s="20">
        <f t="shared" ca="1" si="36"/>
        <v>-1.7200478138042429E-3</v>
      </c>
      <c r="P263" s="20">
        <f t="shared" ca="1" si="37"/>
        <v>-3.9690042852899281E-2</v>
      </c>
      <c r="Q263" s="21">
        <f t="shared" si="38"/>
        <v>30543.982000000004</v>
      </c>
      <c r="R263" s="20">
        <f t="shared" si="40"/>
        <v>5.4311499989125878E-3</v>
      </c>
    </row>
    <row r="264" spans="1:20" s="20" customFormat="1" x14ac:dyDescent="0.2">
      <c r="A264" s="20" t="s">
        <v>71</v>
      </c>
      <c r="C264" s="17">
        <v>45562.489000000001</v>
      </c>
      <c r="D264" s="17"/>
      <c r="E264" s="20">
        <f t="shared" si="33"/>
        <v>3019.0093287441359</v>
      </c>
      <c r="F264" s="20">
        <f t="shared" si="34"/>
        <v>3019</v>
      </c>
      <c r="G264" s="20">
        <f t="shared" si="35"/>
        <v>1.2431149996700697E-2</v>
      </c>
      <c r="I264" s="20">
        <f t="shared" si="41"/>
        <v>1.2431149996700697E-2</v>
      </c>
      <c r="O264" s="20">
        <f t="shared" ca="1" si="36"/>
        <v>-1.7200478138042429E-3</v>
      </c>
      <c r="P264" s="20">
        <f t="shared" ca="1" si="37"/>
        <v>-3.9690042852899281E-2</v>
      </c>
      <c r="Q264" s="21">
        <f t="shared" si="38"/>
        <v>30543.989000000001</v>
      </c>
      <c r="R264" s="20">
        <f t="shared" si="40"/>
        <v>1.2431149996700697E-2</v>
      </c>
    </row>
    <row r="265" spans="1:20" s="20" customFormat="1" x14ac:dyDescent="0.2">
      <c r="A265" s="20" t="s">
        <v>77</v>
      </c>
      <c r="C265" s="17">
        <v>45566.474999999999</v>
      </c>
      <c r="D265" s="17"/>
      <c r="E265" s="20">
        <f t="shared" si="33"/>
        <v>3022.0005543447928</v>
      </c>
      <c r="F265" s="20">
        <f t="shared" si="34"/>
        <v>3022</v>
      </c>
      <c r="G265" s="20">
        <f t="shared" si="35"/>
        <v>7.387000005110167E-4</v>
      </c>
      <c r="I265" s="20">
        <f t="shared" si="41"/>
        <v>7.387000005110167E-4</v>
      </c>
      <c r="O265" s="20">
        <f t="shared" ca="1" si="36"/>
        <v>-1.7204670209223897E-3</v>
      </c>
      <c r="P265" s="20">
        <f t="shared" ca="1" si="37"/>
        <v>-3.9690556153701373E-2</v>
      </c>
      <c r="Q265" s="21">
        <f t="shared" si="38"/>
        <v>30547.974999999999</v>
      </c>
      <c r="R265" s="20">
        <f t="shared" si="40"/>
        <v>7.387000005110167E-4</v>
      </c>
    </row>
    <row r="266" spans="1:20" s="20" customFormat="1" x14ac:dyDescent="0.2">
      <c r="A266" s="20" t="s">
        <v>71</v>
      </c>
      <c r="C266" s="17">
        <v>45570.474000000002</v>
      </c>
      <c r="D266" s="17"/>
      <c r="E266" s="20">
        <f t="shared" si="33"/>
        <v>3025.0015355733535</v>
      </c>
      <c r="F266" s="20">
        <f t="shared" si="34"/>
        <v>3025</v>
      </c>
      <c r="G266" s="20">
        <f t="shared" si="35"/>
        <v>2.0462500033318065E-3</v>
      </c>
      <c r="I266" s="20">
        <f t="shared" si="41"/>
        <v>2.0462500033318065E-3</v>
      </c>
      <c r="O266" s="20">
        <f t="shared" ca="1" si="36"/>
        <v>-1.7208862280405366E-3</v>
      </c>
      <c r="P266" s="20">
        <f t="shared" ca="1" si="37"/>
        <v>-3.9691069454503472E-2</v>
      </c>
      <c r="Q266" s="21">
        <f t="shared" si="38"/>
        <v>30551.974000000002</v>
      </c>
      <c r="R266" s="20">
        <f t="shared" si="40"/>
        <v>2.0462500033318065E-3</v>
      </c>
    </row>
    <row r="267" spans="1:20" s="20" customFormat="1" x14ac:dyDescent="0.2">
      <c r="A267" s="20" t="s">
        <v>71</v>
      </c>
      <c r="C267" s="17">
        <v>45578.463000000003</v>
      </c>
      <c r="D267" s="17"/>
      <c r="E267" s="20">
        <f t="shared" si="33"/>
        <v>3030.9967441342333</v>
      </c>
      <c r="F267" s="20">
        <f t="shared" si="34"/>
        <v>3031</v>
      </c>
      <c r="G267" s="20">
        <f t="shared" si="35"/>
        <v>-4.338649996498134E-3</v>
      </c>
      <c r="I267" s="20">
        <f t="shared" si="41"/>
        <v>-4.338649996498134E-3</v>
      </c>
      <c r="O267" s="20">
        <f t="shared" ca="1" si="36"/>
        <v>-1.7217246422768302E-3</v>
      </c>
      <c r="P267" s="20">
        <f t="shared" ca="1" si="37"/>
        <v>-3.9692096056107663E-2</v>
      </c>
      <c r="Q267" s="21">
        <f t="shared" si="38"/>
        <v>30559.963000000003</v>
      </c>
      <c r="R267" s="20">
        <f t="shared" si="40"/>
        <v>-4.338649996498134E-3</v>
      </c>
    </row>
    <row r="268" spans="1:20" s="20" customFormat="1" x14ac:dyDescent="0.2">
      <c r="A268" s="20" t="s">
        <v>71</v>
      </c>
      <c r="C268" s="17">
        <v>45586.474999999999</v>
      </c>
      <c r="D268" s="17"/>
      <c r="E268" s="20">
        <f t="shared" si="33"/>
        <v>3037.0092126521618</v>
      </c>
      <c r="F268" s="20">
        <f t="shared" si="34"/>
        <v>3037</v>
      </c>
      <c r="G268" s="20">
        <f t="shared" si="35"/>
        <v>1.2276449997443706E-2</v>
      </c>
      <c r="I268" s="20">
        <f t="shared" si="41"/>
        <v>1.2276449997443706E-2</v>
      </c>
      <c r="O268" s="20">
        <f t="shared" ca="1" si="36"/>
        <v>-1.7225630565131239E-3</v>
      </c>
      <c r="P268" s="20">
        <f t="shared" ca="1" si="37"/>
        <v>-3.9693122657711855E-2</v>
      </c>
      <c r="Q268" s="21">
        <f t="shared" si="38"/>
        <v>30567.974999999999</v>
      </c>
      <c r="R268" s="20">
        <f t="shared" si="40"/>
        <v>1.2276449997443706E-2</v>
      </c>
    </row>
    <row r="269" spans="1:20" s="20" customFormat="1" x14ac:dyDescent="0.2">
      <c r="A269" s="20" t="s">
        <v>78</v>
      </c>
      <c r="C269" s="17">
        <v>45610.447</v>
      </c>
      <c r="D269" s="17"/>
      <c r="E269" s="20">
        <f t="shared" si="33"/>
        <v>3054.998590499376</v>
      </c>
      <c r="F269" s="20">
        <f t="shared" si="34"/>
        <v>3055</v>
      </c>
      <c r="G269" s="20">
        <f t="shared" si="35"/>
        <v>-1.8782499973895028E-3</v>
      </c>
      <c r="I269" s="20">
        <f t="shared" si="41"/>
        <v>-1.8782499973895028E-3</v>
      </c>
      <c r="O269" s="20">
        <f t="shared" ca="1" si="36"/>
        <v>-1.7250782992220049E-3</v>
      </c>
      <c r="P269" s="20">
        <f t="shared" ca="1" si="37"/>
        <v>-3.9696202462524435E-2</v>
      </c>
      <c r="Q269" s="21">
        <f t="shared" si="38"/>
        <v>30591.947</v>
      </c>
      <c r="R269" s="20">
        <f t="shared" si="40"/>
        <v>-1.8782499973895028E-3</v>
      </c>
    </row>
    <row r="270" spans="1:20" s="20" customFormat="1" x14ac:dyDescent="0.2">
      <c r="A270" s="20" t="s">
        <v>78</v>
      </c>
      <c r="C270" s="17">
        <v>45634.438999999998</v>
      </c>
      <c r="D270" s="17"/>
      <c r="E270" s="20">
        <f t="shared" si="33"/>
        <v>3073.002977004895</v>
      </c>
      <c r="F270" s="20">
        <f t="shared" si="34"/>
        <v>3073</v>
      </c>
      <c r="G270" s="20">
        <f t="shared" si="35"/>
        <v>3.9670499972999096E-3</v>
      </c>
      <c r="I270" s="20">
        <f t="shared" si="41"/>
        <v>3.9670499972999096E-3</v>
      </c>
      <c r="O270" s="20">
        <f t="shared" ca="1" si="36"/>
        <v>-1.7275935419308859E-3</v>
      </c>
      <c r="P270" s="20">
        <f t="shared" ca="1" si="37"/>
        <v>-3.9699282267337016E-2</v>
      </c>
      <c r="Q270" s="21">
        <f t="shared" si="38"/>
        <v>30615.938999999998</v>
      </c>
      <c r="R270" s="20">
        <f t="shared" ref="R270:R301" si="42">G270</f>
        <v>3.9670499972999096E-3</v>
      </c>
    </row>
    <row r="271" spans="1:20" s="20" customFormat="1" x14ac:dyDescent="0.2">
      <c r="A271" s="20" t="s">
        <v>78</v>
      </c>
      <c r="C271" s="17">
        <v>45646.421000000002</v>
      </c>
      <c r="D271" s="17"/>
      <c r="E271" s="20">
        <f t="shared" si="33"/>
        <v>3081.9946641968427</v>
      </c>
      <c r="F271" s="20">
        <f t="shared" si="34"/>
        <v>3082</v>
      </c>
      <c r="G271" s="20">
        <f t="shared" si="35"/>
        <v>-7.110300000931602E-3</v>
      </c>
      <c r="I271" s="20">
        <f t="shared" si="41"/>
        <v>-7.110300000931602E-3</v>
      </c>
      <c r="O271" s="20">
        <f t="shared" ca="1" si="36"/>
        <v>-1.7288511632853264E-3</v>
      </c>
      <c r="P271" s="20">
        <f t="shared" ca="1" si="37"/>
        <v>-3.9700822169743306E-2</v>
      </c>
      <c r="Q271" s="21">
        <f t="shared" si="38"/>
        <v>30627.921000000002</v>
      </c>
      <c r="R271" s="20">
        <f t="shared" si="42"/>
        <v>-7.110300000931602E-3</v>
      </c>
    </row>
    <row r="272" spans="1:20" s="20" customFormat="1" x14ac:dyDescent="0.2">
      <c r="A272" s="20" t="s">
        <v>79</v>
      </c>
      <c r="C272" s="17">
        <v>45743.714</v>
      </c>
      <c r="D272" s="17"/>
      <c r="E272" s="20">
        <f t="shared" si="33"/>
        <v>3155.006533831785</v>
      </c>
      <c r="F272" s="20">
        <f t="shared" si="34"/>
        <v>3155</v>
      </c>
      <c r="G272" s="20">
        <f t="shared" si="35"/>
        <v>8.7067499989643693E-3</v>
      </c>
      <c r="I272" s="20">
        <f t="shared" si="41"/>
        <v>8.7067499989643693E-3</v>
      </c>
      <c r="O272" s="20">
        <f t="shared" ca="1" si="36"/>
        <v>-1.7390518698268992E-3</v>
      </c>
      <c r="P272" s="20">
        <f t="shared" ca="1" si="37"/>
        <v>-3.9713312489260993E-2</v>
      </c>
      <c r="Q272" s="21">
        <f t="shared" si="38"/>
        <v>30725.214</v>
      </c>
      <c r="R272" s="20">
        <f t="shared" si="42"/>
        <v>8.7067499989643693E-3</v>
      </c>
    </row>
    <row r="273" spans="1:20" s="20" customFormat="1" x14ac:dyDescent="0.2">
      <c r="A273" s="20" t="s">
        <v>59</v>
      </c>
      <c r="C273" s="17">
        <v>46011.553</v>
      </c>
      <c r="D273" s="17" t="s">
        <v>49</v>
      </c>
      <c r="E273" s="20">
        <f t="shared" si="33"/>
        <v>3356.0017354511592</v>
      </c>
      <c r="F273" s="20">
        <f t="shared" si="34"/>
        <v>3356</v>
      </c>
      <c r="G273" s="20">
        <f t="shared" si="35"/>
        <v>2.3126000014599413E-3</v>
      </c>
      <c r="I273" s="20">
        <f t="shared" si="41"/>
        <v>2.3126000014599413E-3</v>
      </c>
      <c r="O273" s="20">
        <f t="shared" ca="1" si="36"/>
        <v>-1.7671387467427368E-3</v>
      </c>
      <c r="P273" s="20">
        <f t="shared" ca="1" si="37"/>
        <v>-3.9747703643001467E-2</v>
      </c>
      <c r="Q273" s="21">
        <f t="shared" si="38"/>
        <v>30993.053</v>
      </c>
      <c r="R273" s="20">
        <f t="shared" si="42"/>
        <v>2.3126000014599413E-3</v>
      </c>
    </row>
    <row r="274" spans="1:20" s="20" customFormat="1" x14ac:dyDescent="0.2">
      <c r="A274" s="20" t="s">
        <v>59</v>
      </c>
      <c r="C274" s="17">
        <v>46027.546000000002</v>
      </c>
      <c r="D274" s="17" t="s">
        <v>49</v>
      </c>
      <c r="E274" s="20">
        <f t="shared" si="33"/>
        <v>3368.0034090666486</v>
      </c>
      <c r="F274" s="20">
        <f t="shared" si="34"/>
        <v>3368</v>
      </c>
      <c r="G274" s="20">
        <f t="shared" si="35"/>
        <v>4.5428000012179837E-3</v>
      </c>
      <c r="I274" s="20">
        <f t="shared" si="41"/>
        <v>4.5428000012179837E-3</v>
      </c>
      <c r="O274" s="20">
        <f t="shared" ca="1" si="36"/>
        <v>-1.7688155752153241E-3</v>
      </c>
      <c r="P274" s="20">
        <f t="shared" ca="1" si="37"/>
        <v>-3.9749756846209849E-2</v>
      </c>
      <c r="Q274" s="21">
        <f t="shared" si="38"/>
        <v>31009.046000000002</v>
      </c>
      <c r="R274" s="20">
        <f t="shared" si="42"/>
        <v>4.5428000012179837E-3</v>
      </c>
    </row>
    <row r="275" spans="1:20" s="20" customFormat="1" x14ac:dyDescent="0.2">
      <c r="A275" s="23" t="s">
        <v>125</v>
      </c>
      <c r="B275" s="19"/>
      <c r="C275" s="18">
        <v>46056.531300000002</v>
      </c>
      <c r="D275" s="18" t="s">
        <v>126</v>
      </c>
      <c r="E275" s="20">
        <f t="shared" si="33"/>
        <v>3389.7549322484783</v>
      </c>
      <c r="F275" s="20">
        <f t="shared" si="34"/>
        <v>3390</v>
      </c>
      <c r="G275" s="20">
        <f t="shared" si="35"/>
        <v>-0.32656850000057602</v>
      </c>
      <c r="J275" s="20">
        <f>+G275</f>
        <v>-0.32656850000057602</v>
      </c>
      <c r="O275" s="20">
        <f t="shared" ca="1" si="36"/>
        <v>-1.7718897607484009E-3</v>
      </c>
      <c r="P275" s="20">
        <f t="shared" ca="1" si="37"/>
        <v>-3.9753521052091893E-2</v>
      </c>
      <c r="Q275" s="21">
        <f t="shared" si="38"/>
        <v>31038.031300000002</v>
      </c>
      <c r="R275" s="20">
        <f t="shared" si="42"/>
        <v>-0.32656850000057602</v>
      </c>
    </row>
    <row r="276" spans="1:20" s="20" customFormat="1" x14ac:dyDescent="0.2">
      <c r="A276" s="20" t="s">
        <v>59</v>
      </c>
      <c r="C276" s="17">
        <v>46196.779000000002</v>
      </c>
      <c r="D276" s="17" t="s">
        <v>49</v>
      </c>
      <c r="E276" s="20">
        <f t="shared" si="33"/>
        <v>3495.0014226332</v>
      </c>
      <c r="F276" s="20">
        <f t="shared" si="34"/>
        <v>3495</v>
      </c>
      <c r="G276" s="20">
        <f t="shared" si="35"/>
        <v>1.8957499996758997E-3</v>
      </c>
      <c r="I276" s="20">
        <f t="shared" ref="I276:I320" si="43">+G276</f>
        <v>1.8957499996758997E-3</v>
      </c>
      <c r="O276" s="20">
        <f t="shared" ca="1" si="36"/>
        <v>-1.78656200988354E-3</v>
      </c>
      <c r="P276" s="20">
        <f t="shared" ca="1" si="37"/>
        <v>-3.9771486580165272E-2</v>
      </c>
      <c r="Q276" s="21">
        <f t="shared" si="38"/>
        <v>31178.279000000002</v>
      </c>
      <c r="R276" s="20">
        <f t="shared" si="42"/>
        <v>1.8957499996758997E-3</v>
      </c>
    </row>
    <row r="277" spans="1:20" s="20" customFormat="1" x14ac:dyDescent="0.2">
      <c r="A277" s="20" t="s">
        <v>80</v>
      </c>
      <c r="C277" s="17">
        <v>46211.430999999997</v>
      </c>
      <c r="D277" s="17"/>
      <c r="E277" s="20">
        <f t="shared" ref="E277:E340" si="44">+(C277-C$7)/C$8</f>
        <v>3505.9967657091747</v>
      </c>
      <c r="F277" s="20">
        <f t="shared" ref="F277:F340" si="45">ROUND(2*E277,0)/2</f>
        <v>3506</v>
      </c>
      <c r="G277" s="20">
        <f t="shared" ref="G277:G321" si="46">+C277-(C$7+F277*C$8)</f>
        <v>-4.3099000031361356E-3</v>
      </c>
      <c r="I277" s="20">
        <f t="shared" si="43"/>
        <v>-4.3099000031361356E-3</v>
      </c>
      <c r="O277" s="20">
        <f t="shared" ref="O277:O340" ca="1" si="47">+C$11+C$12*$F277</f>
        <v>-1.7880991026500783E-3</v>
      </c>
      <c r="P277" s="20">
        <f t="shared" ref="P277:P340" ca="1" si="48">+D$11+D$12*$F277</f>
        <v>-3.9773368683106297E-2</v>
      </c>
      <c r="Q277" s="21">
        <f t="shared" ref="Q277:Q340" si="49">+C277-15018.5</f>
        <v>31192.930999999997</v>
      </c>
      <c r="R277" s="20">
        <f t="shared" si="42"/>
        <v>-4.3099000031361356E-3</v>
      </c>
    </row>
    <row r="278" spans="1:20" s="20" customFormat="1" x14ac:dyDescent="0.2">
      <c r="A278" s="20" t="s">
        <v>80</v>
      </c>
      <c r="C278" s="17">
        <v>46211.436000000002</v>
      </c>
      <c r="D278" s="17"/>
      <c r="E278" s="20">
        <f t="shared" si="44"/>
        <v>3506.0005178737551</v>
      </c>
      <c r="F278" s="20">
        <f t="shared" si="45"/>
        <v>3506</v>
      </c>
      <c r="G278" s="20">
        <f t="shared" si="46"/>
        <v>6.9010000152047724E-4</v>
      </c>
      <c r="I278" s="20">
        <f t="shared" si="43"/>
        <v>6.9010000152047724E-4</v>
      </c>
      <c r="O278" s="20">
        <f t="shared" ca="1" si="47"/>
        <v>-1.7880991026500783E-3</v>
      </c>
      <c r="P278" s="20">
        <f t="shared" ca="1" si="48"/>
        <v>-3.9773368683106297E-2</v>
      </c>
      <c r="Q278" s="21">
        <f t="shared" si="49"/>
        <v>31192.936000000002</v>
      </c>
      <c r="R278" s="20">
        <f t="shared" si="42"/>
        <v>6.9010000152047724E-4</v>
      </c>
    </row>
    <row r="279" spans="1:20" s="20" customFormat="1" x14ac:dyDescent="0.2">
      <c r="A279" s="62" t="s">
        <v>861</v>
      </c>
      <c r="B279" s="63" t="s">
        <v>21</v>
      </c>
      <c r="C279" s="62">
        <v>46211.436999999998</v>
      </c>
      <c r="D279" s="62" t="s">
        <v>131</v>
      </c>
      <c r="E279" s="20">
        <f t="shared" si="44"/>
        <v>3506.001268306668</v>
      </c>
      <c r="F279" s="20">
        <f t="shared" si="45"/>
        <v>3506</v>
      </c>
      <c r="G279" s="20">
        <f t="shared" si="46"/>
        <v>1.6900999980862252E-3</v>
      </c>
      <c r="H279"/>
      <c r="I279" s="20">
        <f t="shared" si="43"/>
        <v>1.6900999980862252E-3</v>
      </c>
      <c r="J279"/>
      <c r="N279"/>
      <c r="O279" s="20">
        <f t="shared" ca="1" si="47"/>
        <v>-1.7880991026500783E-3</v>
      </c>
      <c r="P279" s="20">
        <f t="shared" ca="1" si="48"/>
        <v>-3.9773368683106297E-2</v>
      </c>
      <c r="Q279" s="21">
        <f t="shared" si="49"/>
        <v>31192.936999999998</v>
      </c>
      <c r="R279" s="20">
        <f t="shared" si="42"/>
        <v>1.6900999980862252E-3</v>
      </c>
      <c r="S279"/>
      <c r="T279"/>
    </row>
    <row r="280" spans="1:20" s="20" customFormat="1" x14ac:dyDescent="0.2">
      <c r="A280" s="20" t="s">
        <v>59</v>
      </c>
      <c r="C280" s="17">
        <v>46212.77</v>
      </c>
      <c r="D280" s="17" t="s">
        <v>49</v>
      </c>
      <c r="E280" s="20">
        <f t="shared" si="44"/>
        <v>3507.0015953828533</v>
      </c>
      <c r="F280" s="20">
        <f t="shared" si="45"/>
        <v>3507</v>
      </c>
      <c r="G280" s="20">
        <f t="shared" si="46"/>
        <v>2.1259499990264885E-3</v>
      </c>
      <c r="I280" s="20">
        <f t="shared" si="43"/>
        <v>2.1259499990264885E-3</v>
      </c>
      <c r="O280" s="20">
        <f t="shared" ca="1" si="47"/>
        <v>-1.7882388383561273E-3</v>
      </c>
      <c r="P280" s="20">
        <f t="shared" ca="1" si="48"/>
        <v>-3.9773539783373661E-2</v>
      </c>
      <c r="Q280" s="21">
        <f t="shared" si="49"/>
        <v>31194.269999999997</v>
      </c>
      <c r="R280" s="20">
        <f t="shared" si="42"/>
        <v>2.1259499990264885E-3</v>
      </c>
    </row>
    <row r="281" spans="1:20" s="20" customFormat="1" x14ac:dyDescent="0.2">
      <c r="A281" s="20" t="s">
        <v>81</v>
      </c>
      <c r="C281" s="17">
        <v>46235.423000000003</v>
      </c>
      <c r="D281" s="17"/>
      <c r="E281" s="20">
        <f t="shared" si="44"/>
        <v>3524.0011522146992</v>
      </c>
      <c r="F281" s="20">
        <f t="shared" si="45"/>
        <v>3524</v>
      </c>
      <c r="G281" s="20">
        <f t="shared" si="46"/>
        <v>1.5353999988292344E-3</v>
      </c>
      <c r="I281" s="20">
        <f t="shared" si="43"/>
        <v>1.5353999988292344E-3</v>
      </c>
      <c r="O281" s="20">
        <f t="shared" ca="1" si="47"/>
        <v>-1.7906143453589594E-3</v>
      </c>
      <c r="P281" s="20">
        <f t="shared" ca="1" si="48"/>
        <v>-3.9776448487918878E-2</v>
      </c>
      <c r="Q281" s="21">
        <f t="shared" si="49"/>
        <v>31216.923000000003</v>
      </c>
      <c r="R281" s="20">
        <f t="shared" si="42"/>
        <v>1.5353999988292344E-3</v>
      </c>
    </row>
    <row r="282" spans="1:20" s="20" customFormat="1" x14ac:dyDescent="0.2">
      <c r="A282" s="20" t="s">
        <v>81</v>
      </c>
      <c r="C282" s="17">
        <v>46239.421000000002</v>
      </c>
      <c r="D282" s="17"/>
      <c r="E282" s="20">
        <f t="shared" si="44"/>
        <v>3527.0013830103421</v>
      </c>
      <c r="F282" s="20">
        <f t="shared" si="45"/>
        <v>3527</v>
      </c>
      <c r="G282" s="20">
        <f t="shared" si="46"/>
        <v>1.8429499978083186E-3</v>
      </c>
      <c r="I282" s="20">
        <f t="shared" si="43"/>
        <v>1.8429499978083186E-3</v>
      </c>
      <c r="O282" s="20">
        <f t="shared" ca="1" si="47"/>
        <v>-1.7910335524771062E-3</v>
      </c>
      <c r="P282" s="20">
        <f t="shared" ca="1" si="48"/>
        <v>-3.977696178872097E-2</v>
      </c>
      <c r="Q282" s="21">
        <f t="shared" si="49"/>
        <v>31220.921000000002</v>
      </c>
      <c r="R282" s="20">
        <f t="shared" si="42"/>
        <v>1.8429499978083186E-3</v>
      </c>
    </row>
    <row r="283" spans="1:20" s="20" customFormat="1" x14ac:dyDescent="0.2">
      <c r="A283" s="20" t="s">
        <v>82</v>
      </c>
      <c r="C283" s="17">
        <v>46255.409</v>
      </c>
      <c r="D283" s="17"/>
      <c r="E283" s="20">
        <f t="shared" si="44"/>
        <v>3538.9993044612511</v>
      </c>
      <c r="F283" s="20">
        <f t="shared" si="45"/>
        <v>3539</v>
      </c>
      <c r="G283" s="20">
        <f t="shared" si="46"/>
        <v>-9.2684999981429428E-4</v>
      </c>
      <c r="I283" s="20">
        <f t="shared" si="43"/>
        <v>-9.2684999981429428E-4</v>
      </c>
      <c r="O283" s="20">
        <f t="shared" ca="1" si="47"/>
        <v>-1.7927103809496935E-3</v>
      </c>
      <c r="P283" s="20">
        <f t="shared" ca="1" si="48"/>
        <v>-3.977901499192936E-2</v>
      </c>
      <c r="Q283" s="21">
        <f t="shared" si="49"/>
        <v>31236.909</v>
      </c>
      <c r="R283" s="20">
        <f t="shared" si="42"/>
        <v>-9.2684999981429428E-4</v>
      </c>
    </row>
    <row r="284" spans="1:20" s="20" customFormat="1" x14ac:dyDescent="0.2">
      <c r="A284" s="20" t="s">
        <v>81</v>
      </c>
      <c r="C284" s="17">
        <v>46259.402000000002</v>
      </c>
      <c r="D284" s="17"/>
      <c r="E284" s="20">
        <f t="shared" si="44"/>
        <v>3541.995783092319</v>
      </c>
      <c r="F284" s="20">
        <f t="shared" si="45"/>
        <v>3542</v>
      </c>
      <c r="G284" s="20">
        <f t="shared" si="46"/>
        <v>-5.6192999982158653E-3</v>
      </c>
      <c r="I284" s="20">
        <f t="shared" si="43"/>
        <v>-5.6192999982158653E-3</v>
      </c>
      <c r="O284" s="20">
        <f t="shared" ca="1" si="47"/>
        <v>-1.7931295880678402E-3</v>
      </c>
      <c r="P284" s="20">
        <f t="shared" ca="1" si="48"/>
        <v>-3.9779528292731452E-2</v>
      </c>
      <c r="Q284" s="21">
        <f t="shared" si="49"/>
        <v>31240.902000000002</v>
      </c>
      <c r="R284" s="20">
        <f t="shared" si="42"/>
        <v>-5.6192999982158653E-3</v>
      </c>
    </row>
    <row r="285" spans="1:20" s="20" customFormat="1" x14ac:dyDescent="0.2">
      <c r="A285" s="20" t="s">
        <v>59</v>
      </c>
      <c r="C285" s="17">
        <v>46264.737999999998</v>
      </c>
      <c r="D285" s="17" t="s">
        <v>49</v>
      </c>
      <c r="E285" s="20">
        <f t="shared" si="44"/>
        <v>3546.0000931287223</v>
      </c>
      <c r="F285" s="20">
        <f t="shared" si="45"/>
        <v>3546</v>
      </c>
      <c r="G285" s="20">
        <f t="shared" si="46"/>
        <v>1.2409999908413738E-4</v>
      </c>
      <c r="I285" s="20">
        <f t="shared" si="43"/>
        <v>1.2409999908413738E-4</v>
      </c>
      <c r="O285" s="20">
        <f t="shared" ca="1" si="47"/>
        <v>-1.7936885308920359E-3</v>
      </c>
      <c r="P285" s="20">
        <f t="shared" ca="1" si="48"/>
        <v>-3.9780212693800915E-2</v>
      </c>
      <c r="Q285" s="21">
        <f t="shared" si="49"/>
        <v>31246.237999999998</v>
      </c>
      <c r="R285" s="20">
        <f t="shared" si="42"/>
        <v>1.2409999908413738E-4</v>
      </c>
    </row>
    <row r="286" spans="1:20" s="20" customFormat="1" x14ac:dyDescent="0.2">
      <c r="A286" s="20" t="s">
        <v>80</v>
      </c>
      <c r="C286" s="17">
        <v>46271.394999999997</v>
      </c>
      <c r="D286" s="17"/>
      <c r="E286" s="20">
        <f t="shared" si="44"/>
        <v>3550.9957250463294</v>
      </c>
      <c r="F286" s="20">
        <f t="shared" si="45"/>
        <v>3551</v>
      </c>
      <c r="G286" s="20">
        <f t="shared" si="46"/>
        <v>-5.6966500051203184E-3</v>
      </c>
      <c r="I286" s="20">
        <f t="shared" si="43"/>
        <v>-5.6966500051203184E-3</v>
      </c>
      <c r="O286" s="20">
        <f t="shared" ca="1" si="47"/>
        <v>-1.7943872094222809E-3</v>
      </c>
      <c r="P286" s="20">
        <f t="shared" ca="1" si="48"/>
        <v>-3.9781068195137742E-2</v>
      </c>
      <c r="Q286" s="21">
        <f t="shared" si="49"/>
        <v>31252.894999999997</v>
      </c>
      <c r="R286" s="20">
        <f t="shared" si="42"/>
        <v>-5.6966500051203184E-3</v>
      </c>
    </row>
    <row r="287" spans="1:20" s="20" customFormat="1" x14ac:dyDescent="0.2">
      <c r="A287" s="20" t="s">
        <v>81</v>
      </c>
      <c r="C287" s="17">
        <v>46271.396999999997</v>
      </c>
      <c r="D287" s="17"/>
      <c r="E287" s="20">
        <f t="shared" si="44"/>
        <v>3550.9972259121605</v>
      </c>
      <c r="F287" s="20">
        <f t="shared" si="45"/>
        <v>3551</v>
      </c>
      <c r="G287" s="20">
        <f t="shared" si="46"/>
        <v>-3.6966500047128648E-3</v>
      </c>
      <c r="I287" s="20">
        <f t="shared" si="43"/>
        <v>-3.6966500047128648E-3</v>
      </c>
      <c r="O287" s="20">
        <f t="shared" ca="1" si="47"/>
        <v>-1.7943872094222809E-3</v>
      </c>
      <c r="P287" s="20">
        <f t="shared" ca="1" si="48"/>
        <v>-3.9781068195137742E-2</v>
      </c>
      <c r="Q287" s="21">
        <f t="shared" si="49"/>
        <v>31252.896999999997</v>
      </c>
      <c r="R287" s="20">
        <f t="shared" si="42"/>
        <v>-3.6966500047128648E-3</v>
      </c>
    </row>
    <row r="288" spans="1:20" s="20" customFormat="1" x14ac:dyDescent="0.2">
      <c r="A288" s="20" t="s">
        <v>80</v>
      </c>
      <c r="C288" s="17">
        <v>46271.4</v>
      </c>
      <c r="D288" s="17"/>
      <c r="E288" s="20">
        <f t="shared" si="44"/>
        <v>3550.9994772109098</v>
      </c>
      <c r="F288" s="20">
        <f t="shared" si="45"/>
        <v>3551</v>
      </c>
      <c r="G288" s="20">
        <f t="shared" si="46"/>
        <v>-6.9665000046370551E-4</v>
      </c>
      <c r="I288" s="20">
        <f t="shared" si="43"/>
        <v>-6.9665000046370551E-4</v>
      </c>
      <c r="O288" s="20">
        <f t="shared" ca="1" si="47"/>
        <v>-1.7943872094222809E-3</v>
      </c>
      <c r="P288" s="20">
        <f t="shared" ca="1" si="48"/>
        <v>-3.9781068195137742E-2</v>
      </c>
      <c r="Q288" s="21">
        <f t="shared" si="49"/>
        <v>31252.9</v>
      </c>
      <c r="R288" s="20">
        <f t="shared" si="42"/>
        <v>-6.9665000046370551E-4</v>
      </c>
    </row>
    <row r="289" spans="1:20" s="20" customFormat="1" x14ac:dyDescent="0.2">
      <c r="A289" s="20" t="s">
        <v>80</v>
      </c>
      <c r="C289" s="17">
        <v>46275.404000000002</v>
      </c>
      <c r="D289" s="17"/>
      <c r="E289" s="20">
        <f t="shared" si="44"/>
        <v>3554.0042106040455</v>
      </c>
      <c r="F289" s="20">
        <f t="shared" si="45"/>
        <v>3554</v>
      </c>
      <c r="G289" s="20">
        <f t="shared" si="46"/>
        <v>5.6108999997377396E-3</v>
      </c>
      <c r="I289" s="20">
        <f t="shared" si="43"/>
        <v>5.6108999997377396E-3</v>
      </c>
      <c r="O289" s="20">
        <f t="shared" ca="1" si="47"/>
        <v>-1.7948064165404275E-3</v>
      </c>
      <c r="P289" s="20">
        <f t="shared" ca="1" si="48"/>
        <v>-3.9781581495939841E-2</v>
      </c>
      <c r="Q289" s="21">
        <f t="shared" si="49"/>
        <v>31256.904000000002</v>
      </c>
      <c r="R289" s="20">
        <f t="shared" si="42"/>
        <v>5.6108999997377396E-3</v>
      </c>
    </row>
    <row r="290" spans="1:20" s="20" customFormat="1" x14ac:dyDescent="0.2">
      <c r="A290" s="20" t="s">
        <v>80</v>
      </c>
      <c r="C290" s="17">
        <v>46279.398999999998</v>
      </c>
      <c r="D290" s="17"/>
      <c r="E290" s="20">
        <f t="shared" si="44"/>
        <v>3557.0021901009391</v>
      </c>
      <c r="F290" s="20">
        <f t="shared" si="45"/>
        <v>3557</v>
      </c>
      <c r="G290" s="20">
        <f t="shared" si="46"/>
        <v>2.9184499944676645E-3</v>
      </c>
      <c r="I290" s="20">
        <f t="shared" si="43"/>
        <v>2.9184499944676645E-3</v>
      </c>
      <c r="O290" s="20">
        <f t="shared" ca="1" si="47"/>
        <v>-1.7952256236585746E-3</v>
      </c>
      <c r="P290" s="20">
        <f t="shared" ca="1" si="48"/>
        <v>-3.978209479674194E-2</v>
      </c>
      <c r="Q290" s="21">
        <f t="shared" si="49"/>
        <v>31260.898999999998</v>
      </c>
      <c r="R290" s="20">
        <f t="shared" si="42"/>
        <v>2.9184499944676645E-3</v>
      </c>
    </row>
    <row r="291" spans="1:20" s="20" customFormat="1" x14ac:dyDescent="0.2">
      <c r="A291" s="20" t="s">
        <v>59</v>
      </c>
      <c r="C291" s="17">
        <v>46280.735000000001</v>
      </c>
      <c r="D291" s="17" t="s">
        <v>49</v>
      </c>
      <c r="E291" s="20">
        <f t="shared" si="44"/>
        <v>3558.0047684758738</v>
      </c>
      <c r="F291" s="20">
        <f t="shared" si="45"/>
        <v>3558</v>
      </c>
      <c r="G291" s="20">
        <f t="shared" si="46"/>
        <v>6.354299999657087E-3</v>
      </c>
      <c r="I291" s="20">
        <f t="shared" si="43"/>
        <v>6.354299999657087E-3</v>
      </c>
      <c r="O291" s="20">
        <f t="shared" ca="1" si="47"/>
        <v>-1.7953653593646233E-3</v>
      </c>
      <c r="P291" s="20">
        <f t="shared" ca="1" si="48"/>
        <v>-3.9782265897009304E-2</v>
      </c>
      <c r="Q291" s="21">
        <f t="shared" si="49"/>
        <v>31262.235000000001</v>
      </c>
      <c r="R291" s="20">
        <f t="shared" si="42"/>
        <v>6.354299999657087E-3</v>
      </c>
    </row>
    <row r="292" spans="1:20" s="20" customFormat="1" x14ac:dyDescent="0.2">
      <c r="A292" s="20" t="s">
        <v>80</v>
      </c>
      <c r="C292" s="17">
        <v>46283.400999999998</v>
      </c>
      <c r="D292" s="17"/>
      <c r="E292" s="20">
        <f t="shared" si="44"/>
        <v>3560.0054226282441</v>
      </c>
      <c r="F292" s="20">
        <f t="shared" si="45"/>
        <v>3560</v>
      </c>
      <c r="G292" s="20">
        <f t="shared" si="46"/>
        <v>7.225999994261656E-3</v>
      </c>
      <c r="I292" s="20">
        <f t="shared" si="43"/>
        <v>7.225999994261656E-3</v>
      </c>
      <c r="O292" s="20">
        <f t="shared" ca="1" si="47"/>
        <v>-1.7956448307767212E-3</v>
      </c>
      <c r="P292" s="20">
        <f t="shared" ca="1" si="48"/>
        <v>-3.9782608097544032E-2</v>
      </c>
      <c r="Q292" s="21">
        <f t="shared" si="49"/>
        <v>31264.900999999998</v>
      </c>
      <c r="R292" s="20">
        <f t="shared" si="42"/>
        <v>7.225999994261656E-3</v>
      </c>
    </row>
    <row r="293" spans="1:20" s="20" customFormat="1" x14ac:dyDescent="0.2">
      <c r="A293" s="20" t="s">
        <v>80</v>
      </c>
      <c r="C293" s="17">
        <v>46291.385000000002</v>
      </c>
      <c r="D293" s="17"/>
      <c r="E293" s="20">
        <f t="shared" si="44"/>
        <v>3565.9968790245489</v>
      </c>
      <c r="F293" s="20">
        <f t="shared" si="45"/>
        <v>3566</v>
      </c>
      <c r="G293" s="20">
        <f t="shared" si="46"/>
        <v>-4.1588999956729822E-3</v>
      </c>
      <c r="I293" s="20">
        <f t="shared" si="43"/>
        <v>-4.1588999956729822E-3</v>
      </c>
      <c r="O293" s="20">
        <f t="shared" ca="1" si="47"/>
        <v>-1.7964832450130148E-3</v>
      </c>
      <c r="P293" s="20">
        <f t="shared" ca="1" si="48"/>
        <v>-3.9783634699148231E-2</v>
      </c>
      <c r="Q293" s="21">
        <f t="shared" si="49"/>
        <v>31272.885000000002</v>
      </c>
      <c r="R293" s="20">
        <f t="shared" si="42"/>
        <v>-4.1588999956729822E-3</v>
      </c>
    </row>
    <row r="294" spans="1:20" s="20" customFormat="1" x14ac:dyDescent="0.2">
      <c r="A294" s="20" t="s">
        <v>80</v>
      </c>
      <c r="C294" s="17">
        <v>46291.387999999999</v>
      </c>
      <c r="D294" s="17"/>
      <c r="E294" s="20">
        <f t="shared" si="44"/>
        <v>3565.9991303232928</v>
      </c>
      <c r="F294" s="20">
        <f t="shared" si="45"/>
        <v>3566</v>
      </c>
      <c r="G294" s="20">
        <f t="shared" si="46"/>
        <v>-1.1588999986997806E-3</v>
      </c>
      <c r="I294" s="20">
        <f t="shared" si="43"/>
        <v>-1.1588999986997806E-3</v>
      </c>
      <c r="O294" s="20">
        <f t="shared" ca="1" si="47"/>
        <v>-1.7964832450130148E-3</v>
      </c>
      <c r="P294" s="20">
        <f t="shared" ca="1" si="48"/>
        <v>-3.9783634699148231E-2</v>
      </c>
      <c r="Q294" s="21">
        <f t="shared" si="49"/>
        <v>31272.887999999999</v>
      </c>
      <c r="R294" s="20">
        <f t="shared" si="42"/>
        <v>-1.1588999986997806E-3</v>
      </c>
    </row>
    <row r="295" spans="1:20" s="20" customFormat="1" x14ac:dyDescent="0.2">
      <c r="A295" s="20" t="s">
        <v>80</v>
      </c>
      <c r="C295" s="17">
        <v>46291.391000000003</v>
      </c>
      <c r="D295" s="17"/>
      <c r="E295" s="20">
        <f t="shared" si="44"/>
        <v>3566.0013816220421</v>
      </c>
      <c r="F295" s="20">
        <f t="shared" si="45"/>
        <v>3566</v>
      </c>
      <c r="G295" s="20">
        <f t="shared" si="46"/>
        <v>1.8411000055493787E-3</v>
      </c>
      <c r="I295" s="20">
        <f t="shared" si="43"/>
        <v>1.8411000055493787E-3</v>
      </c>
      <c r="O295" s="20">
        <f t="shared" ca="1" si="47"/>
        <v>-1.7964832450130148E-3</v>
      </c>
      <c r="P295" s="20">
        <f t="shared" ca="1" si="48"/>
        <v>-3.9783634699148231E-2</v>
      </c>
      <c r="Q295" s="21">
        <f t="shared" si="49"/>
        <v>31272.891000000003</v>
      </c>
      <c r="R295" s="20">
        <f t="shared" si="42"/>
        <v>1.8411000055493787E-3</v>
      </c>
    </row>
    <row r="296" spans="1:20" x14ac:dyDescent="0.2">
      <c r="A296" s="20" t="s">
        <v>80</v>
      </c>
      <c r="B296" s="20"/>
      <c r="C296" s="17">
        <v>46291.394999999997</v>
      </c>
      <c r="D296" s="17"/>
      <c r="E296" s="20">
        <f t="shared" si="44"/>
        <v>3566.0043833536988</v>
      </c>
      <c r="F296" s="20">
        <f t="shared" si="45"/>
        <v>3566</v>
      </c>
      <c r="G296" s="20">
        <f t="shared" si="46"/>
        <v>5.8410999990883283E-3</v>
      </c>
      <c r="H296" s="20"/>
      <c r="I296" s="20">
        <f t="shared" si="43"/>
        <v>5.8410999990883283E-3</v>
      </c>
      <c r="J296" s="20"/>
      <c r="K296" s="20"/>
      <c r="L296" s="20"/>
      <c r="M296" s="20"/>
      <c r="N296" s="20"/>
      <c r="O296" s="20">
        <f t="shared" ca="1" si="47"/>
        <v>-1.7964832450130148E-3</v>
      </c>
      <c r="P296" s="20">
        <f t="shared" ca="1" si="48"/>
        <v>-3.9783634699148231E-2</v>
      </c>
      <c r="Q296" s="21">
        <f t="shared" si="49"/>
        <v>31272.894999999997</v>
      </c>
      <c r="R296" s="20">
        <f t="shared" si="42"/>
        <v>5.8410999990883283E-3</v>
      </c>
      <c r="S296" s="20"/>
      <c r="T296" s="20"/>
    </row>
    <row r="297" spans="1:20" x14ac:dyDescent="0.2">
      <c r="A297" s="20" t="s">
        <v>80</v>
      </c>
      <c r="B297" s="20"/>
      <c r="C297" s="17">
        <v>46291.396000000001</v>
      </c>
      <c r="D297" s="17"/>
      <c r="E297" s="20">
        <f t="shared" si="44"/>
        <v>3566.0051337866171</v>
      </c>
      <c r="F297" s="20">
        <f t="shared" si="45"/>
        <v>3566</v>
      </c>
      <c r="G297" s="20">
        <f t="shared" si="46"/>
        <v>6.841100002930034E-3</v>
      </c>
      <c r="H297" s="20"/>
      <c r="I297" s="20">
        <f t="shared" si="43"/>
        <v>6.841100002930034E-3</v>
      </c>
      <c r="J297" s="20"/>
      <c r="K297" s="20"/>
      <c r="L297" s="20"/>
      <c r="M297" s="20"/>
      <c r="N297" s="20"/>
      <c r="O297" s="20">
        <f t="shared" ca="1" si="47"/>
        <v>-1.7964832450130148E-3</v>
      </c>
      <c r="P297" s="20">
        <f t="shared" ca="1" si="48"/>
        <v>-3.9783634699148231E-2</v>
      </c>
      <c r="Q297" s="21">
        <f t="shared" si="49"/>
        <v>31272.896000000001</v>
      </c>
      <c r="R297" s="20">
        <f t="shared" si="42"/>
        <v>6.841100002930034E-3</v>
      </c>
      <c r="S297" s="20"/>
      <c r="T297" s="20"/>
    </row>
    <row r="298" spans="1:20" x14ac:dyDescent="0.2">
      <c r="A298" s="20" t="s">
        <v>80</v>
      </c>
      <c r="B298" s="20"/>
      <c r="C298" s="17">
        <v>46291.398000000001</v>
      </c>
      <c r="D298" s="17"/>
      <c r="E298" s="20">
        <f t="shared" si="44"/>
        <v>3566.0066346524482</v>
      </c>
      <c r="F298" s="20">
        <f t="shared" si="45"/>
        <v>3566</v>
      </c>
      <c r="G298" s="20">
        <f t="shared" si="46"/>
        <v>8.8411000033374876E-3</v>
      </c>
      <c r="H298" s="20"/>
      <c r="I298" s="20">
        <f t="shared" si="43"/>
        <v>8.8411000033374876E-3</v>
      </c>
      <c r="J298" s="20"/>
      <c r="K298" s="20"/>
      <c r="L298" s="20"/>
      <c r="M298" s="20"/>
      <c r="N298" s="20"/>
      <c r="O298" s="20">
        <f t="shared" ca="1" si="47"/>
        <v>-1.7964832450130148E-3</v>
      </c>
      <c r="P298" s="20">
        <f t="shared" ca="1" si="48"/>
        <v>-3.9783634699148231E-2</v>
      </c>
      <c r="Q298" s="21">
        <f t="shared" si="49"/>
        <v>31272.898000000001</v>
      </c>
      <c r="R298" s="20">
        <f t="shared" si="42"/>
        <v>8.8411000033374876E-3</v>
      </c>
      <c r="S298" s="20"/>
      <c r="T298" s="20"/>
    </row>
    <row r="299" spans="1:20" x14ac:dyDescent="0.2">
      <c r="A299" s="62" t="s">
        <v>855</v>
      </c>
      <c r="B299" s="63" t="s">
        <v>21</v>
      </c>
      <c r="C299" s="62">
        <v>46291.398999999998</v>
      </c>
      <c r="D299" s="62" t="s">
        <v>131</v>
      </c>
      <c r="E299" s="20">
        <f t="shared" si="44"/>
        <v>3566.007385085361</v>
      </c>
      <c r="F299" s="20">
        <f t="shared" si="45"/>
        <v>3566</v>
      </c>
      <c r="G299" s="20">
        <f t="shared" si="46"/>
        <v>9.8410999999032356E-3</v>
      </c>
      <c r="I299" s="20">
        <f t="shared" si="43"/>
        <v>9.8410999999032356E-3</v>
      </c>
      <c r="K299" s="20"/>
      <c r="L299" s="20"/>
      <c r="M299" s="20"/>
      <c r="O299" s="20">
        <f t="shared" ca="1" si="47"/>
        <v>-1.7964832450130148E-3</v>
      </c>
      <c r="P299" s="20">
        <f t="shared" ca="1" si="48"/>
        <v>-3.9783634699148231E-2</v>
      </c>
      <c r="Q299" s="21">
        <f t="shared" si="49"/>
        <v>31272.898999999998</v>
      </c>
      <c r="R299" s="20">
        <f t="shared" si="42"/>
        <v>9.8410999999032356E-3</v>
      </c>
    </row>
    <row r="300" spans="1:20" x14ac:dyDescent="0.2">
      <c r="A300" s="20" t="s">
        <v>80</v>
      </c>
      <c r="B300" s="20"/>
      <c r="C300" s="17">
        <v>46291.4</v>
      </c>
      <c r="D300" s="17"/>
      <c r="E300" s="20">
        <f t="shared" si="44"/>
        <v>3566.0081355182792</v>
      </c>
      <c r="F300" s="20">
        <f t="shared" si="45"/>
        <v>3566</v>
      </c>
      <c r="G300" s="20">
        <f t="shared" si="46"/>
        <v>1.0841100003744941E-2</v>
      </c>
      <c r="H300" s="20"/>
      <c r="I300" s="20">
        <f t="shared" si="43"/>
        <v>1.0841100003744941E-2</v>
      </c>
      <c r="J300" s="20"/>
      <c r="K300" s="20"/>
      <c r="L300" s="20"/>
      <c r="M300" s="20"/>
      <c r="N300" s="20"/>
      <c r="O300" s="20">
        <f t="shared" ca="1" si="47"/>
        <v>-1.7964832450130148E-3</v>
      </c>
      <c r="P300" s="20">
        <f t="shared" ca="1" si="48"/>
        <v>-3.9783634699148231E-2</v>
      </c>
      <c r="Q300" s="21">
        <f t="shared" si="49"/>
        <v>31272.9</v>
      </c>
      <c r="R300" s="20">
        <f t="shared" si="42"/>
        <v>1.0841100003744941E-2</v>
      </c>
      <c r="S300" s="20"/>
      <c r="T300" s="20"/>
    </row>
    <row r="301" spans="1:20" x14ac:dyDescent="0.2">
      <c r="A301" s="20" t="s">
        <v>80</v>
      </c>
      <c r="B301" s="20"/>
      <c r="C301" s="17">
        <v>46291.404000000002</v>
      </c>
      <c r="D301" s="17"/>
      <c r="E301" s="20">
        <f t="shared" si="44"/>
        <v>3566.0111372499409</v>
      </c>
      <c r="F301" s="20">
        <f t="shared" si="45"/>
        <v>3566</v>
      </c>
      <c r="G301" s="20">
        <f t="shared" si="46"/>
        <v>1.4841100004559848E-2</v>
      </c>
      <c r="H301" s="20"/>
      <c r="I301" s="20">
        <f t="shared" si="43"/>
        <v>1.4841100004559848E-2</v>
      </c>
      <c r="J301" s="20"/>
      <c r="K301" s="20"/>
      <c r="L301" s="20"/>
      <c r="M301" s="20"/>
      <c r="N301" s="20"/>
      <c r="O301" s="20">
        <f t="shared" ca="1" si="47"/>
        <v>-1.7964832450130148E-3</v>
      </c>
      <c r="P301" s="20">
        <f t="shared" ca="1" si="48"/>
        <v>-3.9783634699148231E-2</v>
      </c>
      <c r="Q301" s="21">
        <f t="shared" si="49"/>
        <v>31272.904000000002</v>
      </c>
      <c r="R301" s="20">
        <f t="shared" si="42"/>
        <v>1.4841100004559848E-2</v>
      </c>
      <c r="S301" s="20"/>
      <c r="T301" s="20"/>
    </row>
    <row r="302" spans="1:20" x14ac:dyDescent="0.2">
      <c r="A302" s="62" t="s">
        <v>855</v>
      </c>
      <c r="B302" s="63" t="s">
        <v>21</v>
      </c>
      <c r="C302" s="62">
        <v>46291.404999999999</v>
      </c>
      <c r="D302" s="62" t="s">
        <v>131</v>
      </c>
      <c r="E302" s="20">
        <f t="shared" si="44"/>
        <v>3566.0118876828537</v>
      </c>
      <c r="F302" s="20">
        <f t="shared" si="45"/>
        <v>3566</v>
      </c>
      <c r="G302" s="20">
        <f t="shared" si="46"/>
        <v>1.5841100001125596E-2</v>
      </c>
      <c r="I302" s="20">
        <f t="shared" si="43"/>
        <v>1.5841100001125596E-2</v>
      </c>
      <c r="K302" s="20"/>
      <c r="L302" s="20"/>
      <c r="M302" s="20"/>
      <c r="O302" s="20">
        <f t="shared" ca="1" si="47"/>
        <v>-1.7964832450130148E-3</v>
      </c>
      <c r="P302" s="20">
        <f t="shared" ca="1" si="48"/>
        <v>-3.9783634699148231E-2</v>
      </c>
      <c r="Q302" s="21">
        <f t="shared" si="49"/>
        <v>31272.904999999999</v>
      </c>
      <c r="R302" s="20">
        <f t="shared" ref="R302:R320" si="50">G302</f>
        <v>1.5841100001125596E-2</v>
      </c>
    </row>
    <row r="303" spans="1:20" x14ac:dyDescent="0.2">
      <c r="A303" s="62" t="s">
        <v>650</v>
      </c>
      <c r="B303" s="63" t="s">
        <v>21</v>
      </c>
      <c r="C303" s="62">
        <v>46296.720999999998</v>
      </c>
      <c r="D303" s="62" t="s">
        <v>131</v>
      </c>
      <c r="E303" s="20">
        <f t="shared" si="44"/>
        <v>3570.0011890609517</v>
      </c>
      <c r="F303" s="20">
        <f t="shared" si="45"/>
        <v>3570</v>
      </c>
      <c r="G303" s="20">
        <f t="shared" si="46"/>
        <v>1.5844999943510629E-3</v>
      </c>
      <c r="I303" s="20">
        <f t="shared" si="43"/>
        <v>1.5844999943510629E-3</v>
      </c>
      <c r="K303" s="20"/>
      <c r="L303" s="20"/>
      <c r="M303" s="20"/>
      <c r="O303" s="20">
        <f t="shared" ca="1" si="47"/>
        <v>-1.7970421878372106E-3</v>
      </c>
      <c r="P303" s="20">
        <f t="shared" ca="1" si="48"/>
        <v>-3.9784319100217687E-2</v>
      </c>
      <c r="Q303" s="21">
        <f t="shared" si="49"/>
        <v>31278.220999999998</v>
      </c>
      <c r="R303" s="20">
        <f t="shared" si="50"/>
        <v>1.5844999943510629E-3</v>
      </c>
    </row>
    <row r="304" spans="1:20" x14ac:dyDescent="0.2">
      <c r="A304" s="20" t="s">
        <v>80</v>
      </c>
      <c r="B304" s="20"/>
      <c r="C304" s="17">
        <v>46299.372000000003</v>
      </c>
      <c r="D304" s="17"/>
      <c r="E304" s="20">
        <f t="shared" si="44"/>
        <v>3571.9905867195976</v>
      </c>
      <c r="F304" s="20">
        <f t="shared" si="45"/>
        <v>3572</v>
      </c>
      <c r="G304" s="20">
        <f t="shared" si="46"/>
        <v>-1.2543799995910376E-2</v>
      </c>
      <c r="H304" s="20"/>
      <c r="I304" s="20">
        <f t="shared" si="43"/>
        <v>-1.2543799995910376E-2</v>
      </c>
      <c r="J304" s="20"/>
      <c r="K304" s="20"/>
      <c r="L304" s="20"/>
      <c r="M304" s="20"/>
      <c r="N304" s="20"/>
      <c r="O304" s="20">
        <f t="shared" ca="1" si="47"/>
        <v>-1.7973216592493085E-3</v>
      </c>
      <c r="P304" s="20">
        <f t="shared" ca="1" si="48"/>
        <v>-3.9784661300752422E-2</v>
      </c>
      <c r="Q304" s="21">
        <f t="shared" si="49"/>
        <v>31280.872000000003</v>
      </c>
      <c r="R304" s="20">
        <f t="shared" si="50"/>
        <v>-1.2543799995910376E-2</v>
      </c>
      <c r="S304" s="20"/>
      <c r="T304" s="20"/>
    </row>
    <row r="305" spans="1:20" x14ac:dyDescent="0.2">
      <c r="A305" s="20" t="s">
        <v>80</v>
      </c>
      <c r="B305" s="20"/>
      <c r="C305" s="17">
        <v>46299.379000000001</v>
      </c>
      <c r="D305" s="17"/>
      <c r="E305" s="20">
        <f t="shared" si="44"/>
        <v>3571.9958397500036</v>
      </c>
      <c r="F305" s="20">
        <f t="shared" si="45"/>
        <v>3572</v>
      </c>
      <c r="G305" s="20">
        <f t="shared" si="46"/>
        <v>-5.5437999981222674E-3</v>
      </c>
      <c r="H305" s="20"/>
      <c r="I305" s="20">
        <f t="shared" si="43"/>
        <v>-5.5437999981222674E-3</v>
      </c>
      <c r="J305" s="20"/>
      <c r="K305" s="20"/>
      <c r="L305" s="20"/>
      <c r="M305" s="20"/>
      <c r="N305" s="20"/>
      <c r="O305" s="20">
        <f t="shared" ca="1" si="47"/>
        <v>-1.7973216592493085E-3</v>
      </c>
      <c r="P305" s="20">
        <f t="shared" ca="1" si="48"/>
        <v>-3.9784661300752422E-2</v>
      </c>
      <c r="Q305" s="21">
        <f t="shared" si="49"/>
        <v>31280.879000000001</v>
      </c>
      <c r="R305" s="20">
        <f t="shared" si="50"/>
        <v>-5.5437999981222674E-3</v>
      </c>
      <c r="S305" s="20"/>
      <c r="T305" s="20"/>
    </row>
    <row r="306" spans="1:20" x14ac:dyDescent="0.2">
      <c r="A306" s="62" t="s">
        <v>855</v>
      </c>
      <c r="B306" s="63" t="s">
        <v>21</v>
      </c>
      <c r="C306" s="62">
        <v>46299.38</v>
      </c>
      <c r="D306" s="62" t="s">
        <v>131</v>
      </c>
      <c r="E306" s="20">
        <f t="shared" si="44"/>
        <v>3571.9965901829164</v>
      </c>
      <c r="F306" s="20">
        <f t="shared" si="45"/>
        <v>3572</v>
      </c>
      <c r="G306" s="20">
        <f t="shared" si="46"/>
        <v>-4.5438000015565194E-3</v>
      </c>
      <c r="I306" s="20">
        <f t="shared" si="43"/>
        <v>-4.5438000015565194E-3</v>
      </c>
      <c r="K306" s="20"/>
      <c r="L306" s="20"/>
      <c r="M306" s="20"/>
      <c r="O306" s="20">
        <f t="shared" ca="1" si="47"/>
        <v>-1.7973216592493085E-3</v>
      </c>
      <c r="P306" s="20">
        <f t="shared" ca="1" si="48"/>
        <v>-3.9784661300752422E-2</v>
      </c>
      <c r="Q306" s="21">
        <f t="shared" si="49"/>
        <v>31280.879999999997</v>
      </c>
      <c r="R306" s="20">
        <f t="shared" si="50"/>
        <v>-4.5438000015565194E-3</v>
      </c>
    </row>
    <row r="307" spans="1:20" x14ac:dyDescent="0.2">
      <c r="A307" s="20" t="s">
        <v>80</v>
      </c>
      <c r="B307" s="20"/>
      <c r="C307" s="17">
        <v>46299.387999999999</v>
      </c>
      <c r="D307" s="17"/>
      <c r="E307" s="20">
        <f t="shared" si="44"/>
        <v>3572.0025936462403</v>
      </c>
      <c r="F307" s="20">
        <f t="shared" si="45"/>
        <v>3572</v>
      </c>
      <c r="G307" s="20">
        <f t="shared" si="46"/>
        <v>3.4562000000732951E-3</v>
      </c>
      <c r="H307" s="20"/>
      <c r="I307" s="20">
        <f t="shared" si="43"/>
        <v>3.4562000000732951E-3</v>
      </c>
      <c r="J307" s="20"/>
      <c r="K307" s="20"/>
      <c r="L307" s="20"/>
      <c r="M307" s="20"/>
      <c r="N307" s="20"/>
      <c r="O307" s="20">
        <f t="shared" ca="1" si="47"/>
        <v>-1.7973216592493085E-3</v>
      </c>
      <c r="P307" s="20">
        <f t="shared" ca="1" si="48"/>
        <v>-3.9784661300752422E-2</v>
      </c>
      <c r="Q307" s="21">
        <f t="shared" si="49"/>
        <v>31280.887999999999</v>
      </c>
      <c r="R307" s="20">
        <f t="shared" si="50"/>
        <v>3.4562000000732951E-3</v>
      </c>
      <c r="S307" s="20"/>
      <c r="T307" s="20"/>
    </row>
    <row r="308" spans="1:20" x14ac:dyDescent="0.2">
      <c r="A308" s="20" t="s">
        <v>80</v>
      </c>
      <c r="B308" s="20"/>
      <c r="C308" s="17">
        <v>46319.366999999998</v>
      </c>
      <c r="D308" s="17"/>
      <c r="E308" s="20">
        <f t="shared" si="44"/>
        <v>3586.9954928623865</v>
      </c>
      <c r="F308" s="20">
        <f t="shared" si="45"/>
        <v>3587</v>
      </c>
      <c r="G308" s="20">
        <f t="shared" si="46"/>
        <v>-6.0060500036343001E-3</v>
      </c>
      <c r="H308" s="20"/>
      <c r="I308" s="20">
        <f t="shared" si="43"/>
        <v>-6.0060500036343001E-3</v>
      </c>
      <c r="J308" s="20"/>
      <c r="K308" s="20"/>
      <c r="L308" s="20"/>
      <c r="M308" s="20"/>
      <c r="N308" s="20"/>
      <c r="O308" s="20">
        <f t="shared" ca="1" si="47"/>
        <v>-1.7994176948400429E-3</v>
      </c>
      <c r="P308" s="20">
        <f t="shared" ca="1" si="48"/>
        <v>-3.9787227804762904E-2</v>
      </c>
      <c r="Q308" s="21">
        <f t="shared" si="49"/>
        <v>31300.866999999998</v>
      </c>
      <c r="R308" s="20">
        <f t="shared" si="50"/>
        <v>-6.0060500036343001E-3</v>
      </c>
      <c r="S308" s="20"/>
      <c r="T308" s="20"/>
    </row>
    <row r="309" spans="1:20" x14ac:dyDescent="0.2">
      <c r="A309" s="20" t="s">
        <v>83</v>
      </c>
      <c r="B309" s="20"/>
      <c r="C309" s="17">
        <v>46319.375</v>
      </c>
      <c r="D309" s="17"/>
      <c r="E309" s="20">
        <f t="shared" si="44"/>
        <v>3587.0014963257108</v>
      </c>
      <c r="F309" s="20">
        <f t="shared" si="45"/>
        <v>3587</v>
      </c>
      <c r="G309" s="20">
        <f t="shared" si="46"/>
        <v>1.9939499979955144E-3</v>
      </c>
      <c r="H309" s="20"/>
      <c r="I309" s="20">
        <f t="shared" si="43"/>
        <v>1.9939499979955144E-3</v>
      </c>
      <c r="J309" s="20"/>
      <c r="K309" s="20"/>
      <c r="L309" s="20"/>
      <c r="M309" s="20"/>
      <c r="N309" s="20"/>
      <c r="O309" s="20">
        <f t="shared" ca="1" si="47"/>
        <v>-1.7994176948400429E-3</v>
      </c>
      <c r="P309" s="20">
        <f t="shared" ca="1" si="48"/>
        <v>-3.9787227804762904E-2</v>
      </c>
      <c r="Q309" s="21">
        <f t="shared" si="49"/>
        <v>31300.875</v>
      </c>
      <c r="R309" s="20">
        <f t="shared" si="50"/>
        <v>1.9939499979955144E-3</v>
      </c>
      <c r="S309" s="20"/>
      <c r="T309" s="20"/>
    </row>
    <row r="310" spans="1:20" x14ac:dyDescent="0.2">
      <c r="A310" s="20" t="s">
        <v>80</v>
      </c>
      <c r="B310" s="20"/>
      <c r="C310" s="17">
        <v>46319.375</v>
      </c>
      <c r="D310" s="17"/>
      <c r="E310" s="20">
        <f t="shared" si="44"/>
        <v>3587.0014963257108</v>
      </c>
      <c r="F310" s="20">
        <f t="shared" si="45"/>
        <v>3587</v>
      </c>
      <c r="G310" s="20">
        <f t="shared" si="46"/>
        <v>1.9939499979955144E-3</v>
      </c>
      <c r="H310" s="20"/>
      <c r="I310" s="20">
        <f t="shared" si="43"/>
        <v>1.9939499979955144E-3</v>
      </c>
      <c r="J310" s="20"/>
      <c r="K310" s="20"/>
      <c r="L310" s="20"/>
      <c r="M310" s="20"/>
      <c r="N310" s="20"/>
      <c r="O310" s="20">
        <f t="shared" ca="1" si="47"/>
        <v>-1.7994176948400429E-3</v>
      </c>
      <c r="P310" s="20">
        <f t="shared" ca="1" si="48"/>
        <v>-3.9787227804762904E-2</v>
      </c>
      <c r="Q310" s="21">
        <f t="shared" si="49"/>
        <v>31300.875</v>
      </c>
      <c r="R310" s="20">
        <f t="shared" si="50"/>
        <v>1.9939499979955144E-3</v>
      </c>
      <c r="S310" s="20"/>
      <c r="T310" s="20"/>
    </row>
    <row r="311" spans="1:20" x14ac:dyDescent="0.2">
      <c r="A311" s="20" t="s">
        <v>80</v>
      </c>
      <c r="B311" s="20"/>
      <c r="C311" s="17">
        <v>46319.381000000001</v>
      </c>
      <c r="D311" s="17"/>
      <c r="E311" s="20">
        <f t="shared" si="44"/>
        <v>3587.0059989232041</v>
      </c>
      <c r="F311" s="20">
        <f t="shared" si="45"/>
        <v>3587</v>
      </c>
      <c r="G311" s="20">
        <f t="shared" si="46"/>
        <v>7.9939499992178753E-3</v>
      </c>
      <c r="H311" s="20"/>
      <c r="I311" s="20">
        <f t="shared" si="43"/>
        <v>7.9939499992178753E-3</v>
      </c>
      <c r="J311" s="20"/>
      <c r="K311" s="20"/>
      <c r="L311" s="20"/>
      <c r="M311" s="20"/>
      <c r="N311" s="20"/>
      <c r="O311" s="20">
        <f t="shared" ca="1" si="47"/>
        <v>-1.7994176948400429E-3</v>
      </c>
      <c r="P311" s="20">
        <f t="shared" ca="1" si="48"/>
        <v>-3.9787227804762904E-2</v>
      </c>
      <c r="Q311" s="21">
        <f t="shared" si="49"/>
        <v>31300.881000000001</v>
      </c>
      <c r="R311" s="20">
        <f t="shared" si="50"/>
        <v>7.9939499992178753E-3</v>
      </c>
      <c r="S311" s="20"/>
      <c r="T311" s="20"/>
    </row>
    <row r="312" spans="1:20" x14ac:dyDescent="0.2">
      <c r="A312" s="20" t="s">
        <v>59</v>
      </c>
      <c r="B312" s="20"/>
      <c r="C312" s="17">
        <v>46320.711000000003</v>
      </c>
      <c r="D312" s="17" t="s">
        <v>49</v>
      </c>
      <c r="E312" s="20">
        <f t="shared" si="44"/>
        <v>3588.0040747006451</v>
      </c>
      <c r="F312" s="20">
        <f t="shared" si="45"/>
        <v>3588</v>
      </c>
      <c r="G312" s="20">
        <f t="shared" si="46"/>
        <v>5.4298000031849369E-3</v>
      </c>
      <c r="H312" s="20"/>
      <c r="I312" s="20">
        <f t="shared" si="43"/>
        <v>5.4298000031849369E-3</v>
      </c>
      <c r="J312" s="20"/>
      <c r="K312" s="20"/>
      <c r="L312" s="20"/>
      <c r="M312" s="20"/>
      <c r="N312" s="20"/>
      <c r="O312" s="20">
        <f t="shared" ca="1" si="47"/>
        <v>-1.7995574305460916E-3</v>
      </c>
      <c r="P312" s="20">
        <f t="shared" ca="1" si="48"/>
        <v>-3.9787398905030268E-2</v>
      </c>
      <c r="Q312" s="21">
        <f t="shared" si="49"/>
        <v>31302.211000000003</v>
      </c>
      <c r="R312" s="20">
        <f t="shared" si="50"/>
        <v>5.4298000031849369E-3</v>
      </c>
      <c r="S312" s="20"/>
      <c r="T312" s="20"/>
    </row>
    <row r="313" spans="1:20" x14ac:dyDescent="0.2">
      <c r="A313" s="20" t="s">
        <v>80</v>
      </c>
      <c r="B313" s="20"/>
      <c r="C313" s="17">
        <v>46327.375</v>
      </c>
      <c r="D313" s="17"/>
      <c r="E313" s="20">
        <f t="shared" si="44"/>
        <v>3593.0049596486583</v>
      </c>
      <c r="F313" s="20">
        <f t="shared" si="45"/>
        <v>3593</v>
      </c>
      <c r="G313" s="20">
        <f t="shared" si="46"/>
        <v>6.6090499967685901E-3</v>
      </c>
      <c r="H313" s="20"/>
      <c r="I313" s="20">
        <f t="shared" si="43"/>
        <v>6.6090499967685901E-3</v>
      </c>
      <c r="J313" s="20"/>
      <c r="K313" s="20"/>
      <c r="L313" s="20"/>
      <c r="M313" s="20"/>
      <c r="N313" s="20"/>
      <c r="O313" s="20">
        <f t="shared" ca="1" si="47"/>
        <v>-1.8002561090763366E-3</v>
      </c>
      <c r="P313" s="20">
        <f t="shared" ca="1" si="48"/>
        <v>-3.9788254406367095E-2</v>
      </c>
      <c r="Q313" s="21">
        <f t="shared" si="49"/>
        <v>31308.875</v>
      </c>
      <c r="R313" s="20">
        <f t="shared" si="50"/>
        <v>6.6090499967685901E-3</v>
      </c>
      <c r="S313" s="20"/>
      <c r="T313" s="20"/>
    </row>
    <row r="314" spans="1:20" x14ac:dyDescent="0.2">
      <c r="A314" s="20" t="s">
        <v>59</v>
      </c>
      <c r="B314" s="20"/>
      <c r="C314" s="17">
        <v>46328.701000000001</v>
      </c>
      <c r="D314" s="17" t="s">
        <v>49</v>
      </c>
      <c r="E314" s="20">
        <f t="shared" si="44"/>
        <v>3594.0000336944377</v>
      </c>
      <c r="F314" s="20">
        <f t="shared" si="45"/>
        <v>3594</v>
      </c>
      <c r="G314" s="20">
        <f t="shared" si="46"/>
        <v>4.4899999920744449E-5</v>
      </c>
      <c r="H314" s="20"/>
      <c r="I314" s="20">
        <f t="shared" si="43"/>
        <v>4.4899999920744449E-5</v>
      </c>
      <c r="J314" s="20"/>
      <c r="K314" s="20"/>
      <c r="L314" s="20"/>
      <c r="M314" s="20"/>
      <c r="N314" s="20"/>
      <c r="O314" s="20">
        <f t="shared" ca="1" si="47"/>
        <v>-1.8003958447823853E-3</v>
      </c>
      <c r="P314" s="20">
        <f t="shared" ca="1" si="48"/>
        <v>-3.9788425506634459E-2</v>
      </c>
      <c r="Q314" s="21">
        <f t="shared" si="49"/>
        <v>31310.201000000001</v>
      </c>
      <c r="R314" s="20">
        <f t="shared" si="50"/>
        <v>4.4899999920744449E-5</v>
      </c>
      <c r="S314" s="20"/>
      <c r="T314" s="20"/>
    </row>
    <row r="315" spans="1:20" x14ac:dyDescent="0.2">
      <c r="A315" s="20" t="s">
        <v>82</v>
      </c>
      <c r="B315" s="20"/>
      <c r="C315" s="17">
        <v>46331.374000000003</v>
      </c>
      <c r="D315" s="17"/>
      <c r="E315" s="20">
        <f t="shared" si="44"/>
        <v>3596.0059408772195</v>
      </c>
      <c r="F315" s="20">
        <f t="shared" si="45"/>
        <v>3596</v>
      </c>
      <c r="G315" s="20">
        <f t="shared" si="46"/>
        <v>7.9165999995893799E-3</v>
      </c>
      <c r="H315" s="20"/>
      <c r="I315" s="20">
        <f t="shared" si="43"/>
        <v>7.9165999995893799E-3</v>
      </c>
      <c r="J315" s="20"/>
      <c r="K315" s="20"/>
      <c r="L315" s="20"/>
      <c r="M315" s="20"/>
      <c r="N315" s="20"/>
      <c r="O315" s="20">
        <f t="shared" ca="1" si="47"/>
        <v>-1.8006753161944832E-3</v>
      </c>
      <c r="P315" s="20">
        <f t="shared" ca="1" si="48"/>
        <v>-3.9788767707169194E-2</v>
      </c>
      <c r="Q315" s="21">
        <f t="shared" si="49"/>
        <v>31312.874000000003</v>
      </c>
      <c r="R315" s="20">
        <f t="shared" si="50"/>
        <v>7.9165999995893799E-3</v>
      </c>
      <c r="S315" s="20"/>
      <c r="T315" s="20"/>
    </row>
    <row r="316" spans="1:20" x14ac:dyDescent="0.2">
      <c r="A316" s="20" t="s">
        <v>59</v>
      </c>
      <c r="B316" s="20"/>
      <c r="C316" s="17">
        <v>46348.688999999998</v>
      </c>
      <c r="D316" s="17" t="s">
        <v>49</v>
      </c>
      <c r="E316" s="20">
        <f t="shared" si="44"/>
        <v>3608.9996868068206</v>
      </c>
      <c r="F316" s="20">
        <f t="shared" si="45"/>
        <v>3609</v>
      </c>
      <c r="G316" s="20">
        <f t="shared" si="46"/>
        <v>-4.1735000559128821E-4</v>
      </c>
      <c r="H316" s="20"/>
      <c r="I316" s="20">
        <f t="shared" si="43"/>
        <v>-4.1735000559128821E-4</v>
      </c>
      <c r="J316" s="20"/>
      <c r="K316" s="20"/>
      <c r="L316" s="20"/>
      <c r="M316" s="20"/>
      <c r="N316" s="20"/>
      <c r="O316" s="20">
        <f t="shared" ca="1" si="47"/>
        <v>-1.8024918803731195E-3</v>
      </c>
      <c r="P316" s="20">
        <f t="shared" ca="1" si="48"/>
        <v>-3.9790992010644947E-2</v>
      </c>
      <c r="Q316" s="21">
        <f t="shared" si="49"/>
        <v>31330.188999999998</v>
      </c>
      <c r="R316" s="20">
        <f t="shared" si="50"/>
        <v>-4.1735000559128821E-4</v>
      </c>
      <c r="S316" s="20"/>
      <c r="T316" s="20"/>
    </row>
    <row r="317" spans="1:20" x14ac:dyDescent="0.2">
      <c r="A317" s="20" t="s">
        <v>83</v>
      </c>
      <c r="B317" s="20"/>
      <c r="C317" s="17">
        <v>46351.345999999998</v>
      </c>
      <c r="D317" s="17"/>
      <c r="E317" s="20">
        <f t="shared" si="44"/>
        <v>3610.9935870629542</v>
      </c>
      <c r="F317" s="20">
        <f t="shared" si="45"/>
        <v>3611</v>
      </c>
      <c r="G317" s="20">
        <f t="shared" si="46"/>
        <v>-8.5456500019063242E-3</v>
      </c>
      <c r="H317" s="20"/>
      <c r="I317" s="20">
        <f t="shared" si="43"/>
        <v>-8.5456500019063242E-3</v>
      </c>
      <c r="J317" s="20"/>
      <c r="K317" s="20"/>
      <c r="L317" s="20"/>
      <c r="M317" s="20"/>
      <c r="N317" s="20"/>
      <c r="O317" s="20">
        <f t="shared" ca="1" si="47"/>
        <v>-1.8027713517852174E-3</v>
      </c>
      <c r="P317" s="20">
        <f t="shared" ca="1" si="48"/>
        <v>-3.9791334211179676E-2</v>
      </c>
      <c r="Q317" s="21">
        <f t="shared" si="49"/>
        <v>31332.845999999998</v>
      </c>
      <c r="R317" s="20">
        <f t="shared" si="50"/>
        <v>-8.5456500019063242E-3</v>
      </c>
      <c r="S317" s="20"/>
      <c r="T317" s="20"/>
    </row>
    <row r="318" spans="1:20" x14ac:dyDescent="0.2">
      <c r="A318" s="20" t="s">
        <v>84</v>
      </c>
      <c r="B318" s="20"/>
      <c r="C318" s="17">
        <v>46403.315999999999</v>
      </c>
      <c r="D318" s="17"/>
      <c r="E318" s="20">
        <f t="shared" si="44"/>
        <v>3649.9935856746542</v>
      </c>
      <c r="F318" s="20">
        <f t="shared" si="45"/>
        <v>3650</v>
      </c>
      <c r="G318" s="20">
        <f t="shared" si="46"/>
        <v>-8.5475000014412217E-3</v>
      </c>
      <c r="H318" s="20"/>
      <c r="I318" s="20">
        <f t="shared" si="43"/>
        <v>-8.5475000014412217E-3</v>
      </c>
      <c r="J318" s="20"/>
      <c r="K318" s="20"/>
      <c r="L318" s="20"/>
      <c r="M318" s="20"/>
      <c r="N318" s="20"/>
      <c r="O318" s="20">
        <f t="shared" ca="1" si="47"/>
        <v>-1.8082210443211262E-3</v>
      </c>
      <c r="P318" s="20">
        <f t="shared" ca="1" si="48"/>
        <v>-3.9798007121606929E-2</v>
      </c>
      <c r="Q318" s="21">
        <f t="shared" si="49"/>
        <v>31384.815999999999</v>
      </c>
      <c r="R318" s="20">
        <f t="shared" si="50"/>
        <v>-8.5475000014412217E-3</v>
      </c>
      <c r="S318" s="20"/>
      <c r="T318" s="20"/>
    </row>
    <row r="319" spans="1:20" x14ac:dyDescent="0.2">
      <c r="A319" s="20" t="s">
        <v>83</v>
      </c>
      <c r="B319" s="20"/>
      <c r="C319" s="17">
        <v>46407.32</v>
      </c>
      <c r="D319" s="17"/>
      <c r="E319" s="20">
        <f t="shared" si="44"/>
        <v>3652.9983190677899</v>
      </c>
      <c r="F319" s="20">
        <f t="shared" si="45"/>
        <v>3653</v>
      </c>
      <c r="G319" s="20">
        <f t="shared" si="46"/>
        <v>-2.2399500012397766E-3</v>
      </c>
      <c r="H319" s="20"/>
      <c r="I319" s="20">
        <f t="shared" si="43"/>
        <v>-2.2399500012397766E-3</v>
      </c>
      <c r="J319" s="20"/>
      <c r="K319" s="20"/>
      <c r="L319" s="20"/>
      <c r="M319" s="20"/>
      <c r="N319" s="20"/>
      <c r="O319" s="20">
        <f t="shared" ca="1" si="47"/>
        <v>-1.8086402514392731E-3</v>
      </c>
      <c r="P319" s="20">
        <f t="shared" ca="1" si="48"/>
        <v>-3.9798520422409028E-2</v>
      </c>
      <c r="Q319" s="21">
        <f t="shared" si="49"/>
        <v>31388.82</v>
      </c>
      <c r="R319" s="20">
        <f t="shared" si="50"/>
        <v>-2.2399500012397766E-3</v>
      </c>
      <c r="S319" s="20"/>
      <c r="T319" s="20"/>
    </row>
    <row r="320" spans="1:20" x14ac:dyDescent="0.2">
      <c r="A320" s="20" t="s">
        <v>59</v>
      </c>
      <c r="B320" s="20"/>
      <c r="C320" s="17">
        <v>46561.892</v>
      </c>
      <c r="D320" s="17" t="s">
        <v>49</v>
      </c>
      <c r="E320" s="20">
        <f t="shared" si="44"/>
        <v>3768.9942356621245</v>
      </c>
      <c r="F320" s="20">
        <f t="shared" si="45"/>
        <v>3769</v>
      </c>
      <c r="G320" s="20">
        <f t="shared" si="46"/>
        <v>-7.6813499981653877E-3</v>
      </c>
      <c r="H320" s="20"/>
      <c r="I320" s="20">
        <f t="shared" si="43"/>
        <v>-7.6813499981653877E-3</v>
      </c>
      <c r="J320" s="20"/>
      <c r="K320" s="20"/>
      <c r="L320" s="20"/>
      <c r="M320" s="20"/>
      <c r="N320" s="20"/>
      <c r="O320" s="20">
        <f t="shared" ca="1" si="47"/>
        <v>-1.8248495933409505E-3</v>
      </c>
      <c r="P320" s="20">
        <f t="shared" ca="1" si="48"/>
        <v>-3.9818368053423432E-2</v>
      </c>
      <c r="Q320" s="21">
        <f t="shared" si="49"/>
        <v>31543.392</v>
      </c>
      <c r="R320" s="20">
        <f t="shared" si="50"/>
        <v>-7.6813499981653877E-3</v>
      </c>
      <c r="S320" s="20"/>
      <c r="T320" s="20"/>
    </row>
    <row r="321" spans="1:21" x14ac:dyDescent="0.2">
      <c r="A321" s="23" t="s">
        <v>125</v>
      </c>
      <c r="B321" s="19"/>
      <c r="C321" s="18">
        <v>46653.468800000002</v>
      </c>
      <c r="D321" s="18" t="s">
        <v>126</v>
      </c>
      <c r="E321" s="20">
        <f t="shared" si="44"/>
        <v>3837.7164806662413</v>
      </c>
      <c r="F321" s="20">
        <f t="shared" si="45"/>
        <v>3837.5</v>
      </c>
      <c r="G321" s="20">
        <f t="shared" si="46"/>
        <v>0.28847437500371598</v>
      </c>
      <c r="H321" s="20"/>
      <c r="I321" s="20"/>
      <c r="J321" s="20">
        <f>+G321</f>
        <v>0.28847437500371598</v>
      </c>
      <c r="K321" s="20"/>
      <c r="L321" s="20"/>
      <c r="M321" s="20"/>
      <c r="N321" s="20"/>
      <c r="O321" s="20">
        <f t="shared" ca="1" si="47"/>
        <v>-1.8344214892053031E-3</v>
      </c>
      <c r="P321" s="20">
        <f t="shared" ca="1" si="48"/>
        <v>-3.9830088421737971E-2</v>
      </c>
      <c r="Q321" s="21">
        <f t="shared" si="49"/>
        <v>31634.968800000002</v>
      </c>
      <c r="R321" s="20"/>
      <c r="S321" s="20">
        <f>G321</f>
        <v>0.28847437500371598</v>
      </c>
      <c r="T321" s="20"/>
    </row>
    <row r="322" spans="1:21" x14ac:dyDescent="0.2">
      <c r="A322" s="23" t="s">
        <v>125</v>
      </c>
      <c r="B322" s="19"/>
      <c r="C322" s="18">
        <v>46653.541899999997</v>
      </c>
      <c r="D322" s="18" t="s">
        <v>126</v>
      </c>
      <c r="E322" s="20">
        <f t="shared" si="44"/>
        <v>3837.7713373123502</v>
      </c>
      <c r="F322" s="20">
        <f t="shared" si="45"/>
        <v>3838</v>
      </c>
      <c r="H322" s="20"/>
      <c r="I322" s="20"/>
      <c r="J322" s="20"/>
      <c r="K322" s="20"/>
      <c r="L322" s="20"/>
      <c r="M322" s="20"/>
      <c r="N322" s="20"/>
      <c r="O322" s="20">
        <f t="shared" ca="1" si="47"/>
        <v>-1.8344913570583275E-3</v>
      </c>
      <c r="P322" s="20">
        <f t="shared" ca="1" si="48"/>
        <v>-3.9830173971871656E-2</v>
      </c>
      <c r="Q322" s="21">
        <f t="shared" si="49"/>
        <v>31635.041899999997</v>
      </c>
      <c r="R322" s="20">
        <f>U322</f>
        <v>-0.30470770000829361</v>
      </c>
      <c r="S322" s="20"/>
      <c r="T322" s="20"/>
      <c r="U322" s="20">
        <f>+C322-(C$7+F322*C$8)</f>
        <v>-0.30470770000829361</v>
      </c>
    </row>
    <row r="323" spans="1:21" x14ac:dyDescent="0.2">
      <c r="A323" s="23" t="s">
        <v>125</v>
      </c>
      <c r="B323" s="19"/>
      <c r="C323" s="18">
        <v>46653.614999999998</v>
      </c>
      <c r="D323" s="18" t="s">
        <v>126</v>
      </c>
      <c r="E323" s="20">
        <f t="shared" si="44"/>
        <v>3837.826193958465</v>
      </c>
      <c r="F323" s="20">
        <f t="shared" si="45"/>
        <v>3838</v>
      </c>
      <c r="H323" s="20"/>
      <c r="I323" s="20"/>
      <c r="J323" s="20"/>
      <c r="K323" s="20"/>
      <c r="L323" s="20"/>
      <c r="M323" s="20"/>
      <c r="N323" s="20"/>
      <c r="O323" s="20">
        <f t="shared" ca="1" si="47"/>
        <v>-1.8344913570583275E-3</v>
      </c>
      <c r="P323" s="20">
        <f t="shared" ca="1" si="48"/>
        <v>-3.9830173971871656E-2</v>
      </c>
      <c r="Q323" s="21">
        <f t="shared" si="49"/>
        <v>31635.114999999998</v>
      </c>
      <c r="R323" s="20">
        <f>U323</f>
        <v>-0.23160770000686171</v>
      </c>
      <c r="S323" s="20"/>
      <c r="T323" s="20"/>
      <c r="U323" s="20">
        <f>+C323-(C$7+F323*C$8)</f>
        <v>-0.23160770000686171</v>
      </c>
    </row>
    <row r="324" spans="1:21" s="20" customFormat="1" x14ac:dyDescent="0.2">
      <c r="A324" s="23" t="s">
        <v>125</v>
      </c>
      <c r="B324" s="19"/>
      <c r="C324" s="18">
        <v>46654.416799999999</v>
      </c>
      <c r="D324" s="18" t="s">
        <v>126</v>
      </c>
      <c r="E324" s="20">
        <f t="shared" si="44"/>
        <v>3838.4278910700082</v>
      </c>
      <c r="F324" s="20">
        <f t="shared" si="45"/>
        <v>3838.5</v>
      </c>
      <c r="G324" s="20">
        <f t="shared" ref="G324:G355" si="51">+C324-(C$7+F324*C$8)</f>
        <v>-9.6089775004656985E-2</v>
      </c>
      <c r="J324" s="20">
        <f>+G324</f>
        <v>-9.6089775004656985E-2</v>
      </c>
      <c r="O324" s="20">
        <f t="shared" ca="1" si="47"/>
        <v>-1.8345612249113519E-3</v>
      </c>
      <c r="P324" s="20">
        <f t="shared" ca="1" si="48"/>
        <v>-3.9830259522005335E-2</v>
      </c>
      <c r="Q324" s="21">
        <f t="shared" si="49"/>
        <v>31635.916799999999</v>
      </c>
      <c r="S324" s="20">
        <f>G324</f>
        <v>-9.6089775004656985E-2</v>
      </c>
    </row>
    <row r="325" spans="1:21" s="20" customFormat="1" x14ac:dyDescent="0.2">
      <c r="A325" s="20" t="s">
        <v>59</v>
      </c>
      <c r="C325" s="17">
        <v>46945.682999999997</v>
      </c>
      <c r="D325" s="17" t="s">
        <v>49</v>
      </c>
      <c r="E325" s="20">
        <f t="shared" si="44"/>
        <v>4057.0036346843008</v>
      </c>
      <c r="F325" s="20">
        <f t="shared" si="45"/>
        <v>4057</v>
      </c>
      <c r="G325" s="20">
        <f t="shared" si="51"/>
        <v>4.8434499985887669E-3</v>
      </c>
      <c r="I325" s="20">
        <f t="shared" ref="I325:I356" si="52">+G325</f>
        <v>4.8434499985887669E-3</v>
      </c>
      <c r="O325" s="20">
        <f t="shared" ca="1" si="47"/>
        <v>-1.8650934766830463E-3</v>
      </c>
      <c r="P325" s="20">
        <f t="shared" ca="1" si="48"/>
        <v>-3.9867644930424703E-2</v>
      </c>
      <c r="Q325" s="21">
        <f t="shared" si="49"/>
        <v>31927.182999999997</v>
      </c>
      <c r="R325" s="20">
        <f t="shared" ref="R325:R356" si="53">G325</f>
        <v>4.8434499985887669E-3</v>
      </c>
    </row>
    <row r="326" spans="1:21" s="20" customFormat="1" x14ac:dyDescent="0.2">
      <c r="A326" s="20" t="s">
        <v>59</v>
      </c>
      <c r="C326" s="17">
        <v>46993.646000000001</v>
      </c>
      <c r="D326" s="17" t="s">
        <v>49</v>
      </c>
      <c r="E326" s="20">
        <f t="shared" si="44"/>
        <v>4092.9966486041212</v>
      </c>
      <c r="F326" s="20">
        <f t="shared" si="45"/>
        <v>4093</v>
      </c>
      <c r="G326" s="20">
        <f t="shared" si="51"/>
        <v>-4.4659499981207773E-3</v>
      </c>
      <c r="I326" s="20">
        <f t="shared" si="52"/>
        <v>-4.4659499981207773E-3</v>
      </c>
      <c r="O326" s="20">
        <f t="shared" ca="1" si="47"/>
        <v>-1.8701239621008081E-3</v>
      </c>
      <c r="P326" s="20">
        <f t="shared" ca="1" si="48"/>
        <v>-3.9873804540049865E-2</v>
      </c>
      <c r="Q326" s="21">
        <f t="shared" si="49"/>
        <v>31975.146000000001</v>
      </c>
      <c r="R326" s="20">
        <f t="shared" si="53"/>
        <v>-4.4659499981207773E-3</v>
      </c>
    </row>
    <row r="327" spans="1:21" s="20" customFormat="1" x14ac:dyDescent="0.2">
      <c r="A327" s="20" t="s">
        <v>59</v>
      </c>
      <c r="C327" s="17">
        <v>47001.644</v>
      </c>
      <c r="D327" s="17" t="s">
        <v>49</v>
      </c>
      <c r="E327" s="20">
        <f t="shared" si="44"/>
        <v>4098.9986110612381</v>
      </c>
      <c r="F327" s="20">
        <f t="shared" si="45"/>
        <v>4099</v>
      </c>
      <c r="G327" s="20">
        <f t="shared" si="51"/>
        <v>-1.8508499997551553E-3</v>
      </c>
      <c r="I327" s="20">
        <f t="shared" si="52"/>
        <v>-1.8508499997551553E-3</v>
      </c>
      <c r="O327" s="20">
        <f t="shared" ca="1" si="47"/>
        <v>-1.8709623763371018E-3</v>
      </c>
      <c r="P327" s="20">
        <f t="shared" ca="1" si="48"/>
        <v>-3.9874831141654056E-2</v>
      </c>
      <c r="Q327" s="21">
        <f t="shared" si="49"/>
        <v>31983.144</v>
      </c>
      <c r="R327" s="20">
        <f t="shared" si="53"/>
        <v>-1.8508499997551553E-3</v>
      </c>
    </row>
    <row r="328" spans="1:21" s="20" customFormat="1" x14ac:dyDescent="0.2">
      <c r="A328" s="20" t="s">
        <v>59</v>
      </c>
      <c r="C328" s="17">
        <v>47025.627999999997</v>
      </c>
      <c r="D328" s="17" t="s">
        <v>49</v>
      </c>
      <c r="E328" s="20">
        <f t="shared" si="44"/>
        <v>4116.9969941034324</v>
      </c>
      <c r="F328" s="20">
        <f t="shared" si="45"/>
        <v>4117</v>
      </c>
      <c r="G328" s="20">
        <f t="shared" si="51"/>
        <v>-4.0055500066955574E-3</v>
      </c>
      <c r="I328" s="20">
        <f t="shared" si="52"/>
        <v>-4.0055500066955574E-3</v>
      </c>
      <c r="O328" s="20">
        <f t="shared" ca="1" si="47"/>
        <v>-1.8734776190459828E-3</v>
      </c>
      <c r="P328" s="20">
        <f t="shared" ca="1" si="48"/>
        <v>-3.9877910946466637E-2</v>
      </c>
      <c r="Q328" s="21">
        <f t="shared" si="49"/>
        <v>32007.127999999997</v>
      </c>
      <c r="R328" s="20">
        <f t="shared" si="53"/>
        <v>-4.0055500066955574E-3</v>
      </c>
    </row>
    <row r="329" spans="1:21" s="20" customFormat="1" x14ac:dyDescent="0.2">
      <c r="A329" s="20" t="s">
        <v>59</v>
      </c>
      <c r="C329" s="17">
        <v>47029.624000000003</v>
      </c>
      <c r="D329" s="17" t="s">
        <v>49</v>
      </c>
      <c r="E329" s="20">
        <f t="shared" si="44"/>
        <v>4119.9957240332496</v>
      </c>
      <c r="F329" s="20">
        <f t="shared" si="45"/>
        <v>4120</v>
      </c>
      <c r="G329" s="20">
        <f t="shared" si="51"/>
        <v>-5.6980000008479692E-3</v>
      </c>
      <c r="I329" s="20">
        <f t="shared" si="52"/>
        <v>-5.6980000008479692E-3</v>
      </c>
      <c r="O329" s="20">
        <f t="shared" ca="1" si="47"/>
        <v>-1.8738968261641296E-3</v>
      </c>
      <c r="P329" s="20">
        <f t="shared" ca="1" si="48"/>
        <v>-3.9878424247268736E-2</v>
      </c>
      <c r="Q329" s="21">
        <f t="shared" si="49"/>
        <v>32011.124000000003</v>
      </c>
      <c r="R329" s="20">
        <f t="shared" si="53"/>
        <v>-5.6980000008479692E-3</v>
      </c>
    </row>
    <row r="330" spans="1:21" s="20" customFormat="1" x14ac:dyDescent="0.2">
      <c r="A330" s="20" t="s">
        <v>59</v>
      </c>
      <c r="C330" s="17">
        <v>47037.616000000002</v>
      </c>
      <c r="D330" s="17" t="s">
        <v>49</v>
      </c>
      <c r="E330" s="20">
        <f t="shared" si="44"/>
        <v>4125.9931838928733</v>
      </c>
      <c r="F330" s="20">
        <f t="shared" si="45"/>
        <v>4126</v>
      </c>
      <c r="G330" s="20">
        <f t="shared" si="51"/>
        <v>-9.0828999964287505E-3</v>
      </c>
      <c r="I330" s="20">
        <f t="shared" si="52"/>
        <v>-9.0828999964287505E-3</v>
      </c>
      <c r="O330" s="20">
        <f t="shared" ca="1" si="47"/>
        <v>-1.8747352404004233E-3</v>
      </c>
      <c r="P330" s="20">
        <f t="shared" ca="1" si="48"/>
        <v>-3.9879450848872927E-2</v>
      </c>
      <c r="Q330" s="21">
        <f t="shared" si="49"/>
        <v>32019.116000000002</v>
      </c>
      <c r="R330" s="20">
        <f t="shared" si="53"/>
        <v>-9.0828999964287505E-3</v>
      </c>
    </row>
    <row r="331" spans="1:21" s="20" customFormat="1" x14ac:dyDescent="0.2">
      <c r="A331" s="20" t="s">
        <v>59</v>
      </c>
      <c r="C331" s="17">
        <v>47065.607000000004</v>
      </c>
      <c r="D331" s="17" t="s">
        <v>49</v>
      </c>
      <c r="E331" s="20">
        <f t="shared" si="44"/>
        <v>4146.9985516269535</v>
      </c>
      <c r="F331" s="20">
        <f t="shared" si="45"/>
        <v>4147</v>
      </c>
      <c r="G331" s="20">
        <f t="shared" si="51"/>
        <v>-1.9300499989185482E-3</v>
      </c>
      <c r="I331" s="20">
        <f t="shared" si="52"/>
        <v>-1.9300499989185482E-3</v>
      </c>
      <c r="O331" s="20">
        <f t="shared" ca="1" si="47"/>
        <v>-1.8776696902274509E-3</v>
      </c>
      <c r="P331" s="20">
        <f t="shared" ca="1" si="48"/>
        <v>-3.9883043954487607E-2</v>
      </c>
      <c r="Q331" s="21">
        <f t="shared" si="49"/>
        <v>32047.107000000004</v>
      </c>
      <c r="R331" s="20">
        <f t="shared" si="53"/>
        <v>-1.9300499989185482E-3</v>
      </c>
    </row>
    <row r="332" spans="1:21" s="20" customFormat="1" x14ac:dyDescent="0.2">
      <c r="A332" s="20" t="s">
        <v>59</v>
      </c>
      <c r="C332" s="17">
        <v>47073.605000000003</v>
      </c>
      <c r="D332" s="17" t="s">
        <v>49</v>
      </c>
      <c r="E332" s="20">
        <f t="shared" si="44"/>
        <v>4153.0005140840703</v>
      </c>
      <c r="F332" s="20">
        <f t="shared" si="45"/>
        <v>4153</v>
      </c>
      <c r="G332" s="20">
        <f t="shared" si="51"/>
        <v>6.8504999944707379E-4</v>
      </c>
      <c r="I332" s="20">
        <f t="shared" si="52"/>
        <v>6.8504999944707379E-4</v>
      </c>
      <c r="O332" s="20">
        <f t="shared" ca="1" si="47"/>
        <v>-1.8785081044637446E-3</v>
      </c>
      <c r="P332" s="20">
        <f t="shared" ca="1" si="48"/>
        <v>-3.9884070556091798E-2</v>
      </c>
      <c r="Q332" s="21">
        <f t="shared" si="49"/>
        <v>32055.105000000003</v>
      </c>
      <c r="R332" s="20">
        <f t="shared" si="53"/>
        <v>6.8504999944707379E-4</v>
      </c>
    </row>
    <row r="333" spans="1:21" s="20" customFormat="1" x14ac:dyDescent="0.2">
      <c r="A333" s="20" t="s">
        <v>59</v>
      </c>
      <c r="C333" s="17">
        <v>47081.603000000003</v>
      </c>
      <c r="D333" s="17" t="s">
        <v>49</v>
      </c>
      <c r="E333" s="20">
        <f t="shared" si="44"/>
        <v>4159.0024765411872</v>
      </c>
      <c r="F333" s="20">
        <f t="shared" si="45"/>
        <v>4159</v>
      </c>
      <c r="G333" s="20">
        <f t="shared" si="51"/>
        <v>3.3001499978126958E-3</v>
      </c>
      <c r="I333" s="20">
        <f t="shared" si="52"/>
        <v>3.3001499978126958E-3</v>
      </c>
      <c r="O333" s="20">
        <f t="shared" ca="1" si="47"/>
        <v>-1.8793465187000383E-3</v>
      </c>
      <c r="P333" s="20">
        <f t="shared" ca="1" si="48"/>
        <v>-3.988509715769599E-2</v>
      </c>
      <c r="Q333" s="21">
        <f t="shared" si="49"/>
        <v>32063.103000000003</v>
      </c>
      <c r="R333" s="20">
        <f t="shared" si="53"/>
        <v>3.3001499978126958E-3</v>
      </c>
    </row>
    <row r="334" spans="1:21" s="20" customFormat="1" x14ac:dyDescent="0.2">
      <c r="A334" s="20" t="s">
        <v>59</v>
      </c>
      <c r="C334" s="17">
        <v>47105.584999999999</v>
      </c>
      <c r="D334" s="17" t="s">
        <v>49</v>
      </c>
      <c r="E334" s="20">
        <f t="shared" si="44"/>
        <v>4176.9993587175504</v>
      </c>
      <c r="F334" s="20">
        <f t="shared" si="45"/>
        <v>4177</v>
      </c>
      <c r="G334" s="20">
        <f t="shared" si="51"/>
        <v>-8.545500022592023E-4</v>
      </c>
      <c r="I334" s="20">
        <f t="shared" si="52"/>
        <v>-8.545500022592023E-4</v>
      </c>
      <c r="O334" s="20">
        <f t="shared" ca="1" si="47"/>
        <v>-1.8818617614089193E-3</v>
      </c>
      <c r="P334" s="20">
        <f t="shared" ca="1" si="48"/>
        <v>-3.988817696250857E-2</v>
      </c>
      <c r="Q334" s="21">
        <f t="shared" si="49"/>
        <v>32087.084999999999</v>
      </c>
      <c r="R334" s="20">
        <f t="shared" si="53"/>
        <v>-8.545500022592023E-4</v>
      </c>
    </row>
    <row r="335" spans="1:21" s="20" customFormat="1" x14ac:dyDescent="0.2">
      <c r="A335" s="20" t="s">
        <v>85</v>
      </c>
      <c r="C335" s="17">
        <v>47261.506000000001</v>
      </c>
      <c r="D335" s="17"/>
      <c r="E335" s="20">
        <f t="shared" si="44"/>
        <v>4294.0076093147181</v>
      </c>
      <c r="F335" s="20">
        <f t="shared" si="45"/>
        <v>4294</v>
      </c>
      <c r="G335" s="20">
        <f t="shared" si="51"/>
        <v>1.0139899997739121E-2</v>
      </c>
      <c r="I335" s="20">
        <f t="shared" si="52"/>
        <v>1.0139899997739121E-2</v>
      </c>
      <c r="O335" s="20">
        <f t="shared" ca="1" si="47"/>
        <v>-1.8982108390166457E-3</v>
      </c>
      <c r="P335" s="20">
        <f t="shared" ca="1" si="48"/>
        <v>-3.9908195693790338E-2</v>
      </c>
      <c r="Q335" s="21">
        <f t="shared" si="49"/>
        <v>32243.006000000001</v>
      </c>
      <c r="R335" s="20">
        <f t="shared" si="53"/>
        <v>1.0139899997739121E-2</v>
      </c>
    </row>
    <row r="336" spans="1:21" s="20" customFormat="1" x14ac:dyDescent="0.2">
      <c r="A336" s="20" t="s">
        <v>86</v>
      </c>
      <c r="C336" s="17">
        <v>47361.425999999999</v>
      </c>
      <c r="D336" s="17"/>
      <c r="E336" s="20">
        <f t="shared" si="44"/>
        <v>4368.9908662183343</v>
      </c>
      <c r="F336" s="20">
        <f t="shared" si="45"/>
        <v>4369</v>
      </c>
      <c r="G336" s="20">
        <f t="shared" si="51"/>
        <v>-1.2171350004791748E-2</v>
      </c>
      <c r="I336" s="20">
        <f t="shared" si="52"/>
        <v>-1.2171350004791748E-2</v>
      </c>
      <c r="O336" s="20">
        <f t="shared" ca="1" si="47"/>
        <v>-1.9086910169703163E-3</v>
      </c>
      <c r="P336" s="20">
        <f t="shared" ca="1" si="48"/>
        <v>-3.9921028213842753E-2</v>
      </c>
      <c r="Q336" s="21">
        <f t="shared" si="49"/>
        <v>32342.925999999999</v>
      </c>
      <c r="R336" s="20">
        <f t="shared" si="53"/>
        <v>-1.2171350004791748E-2</v>
      </c>
    </row>
    <row r="337" spans="1:18" s="20" customFormat="1" x14ac:dyDescent="0.2">
      <c r="A337" s="20" t="s">
        <v>86</v>
      </c>
      <c r="C337" s="17">
        <v>47365.440999999999</v>
      </c>
      <c r="D337" s="17"/>
      <c r="E337" s="20">
        <f t="shared" si="44"/>
        <v>4372.0038543735382</v>
      </c>
      <c r="F337" s="20">
        <f t="shared" si="45"/>
        <v>4372</v>
      </c>
      <c r="G337" s="20">
        <f t="shared" si="51"/>
        <v>5.136200001288671E-3</v>
      </c>
      <c r="I337" s="20">
        <f t="shared" si="52"/>
        <v>5.136200001288671E-3</v>
      </c>
      <c r="O337" s="20">
        <f t="shared" ca="1" si="47"/>
        <v>-1.9091102240884634E-3</v>
      </c>
      <c r="P337" s="20">
        <f t="shared" ca="1" si="48"/>
        <v>-3.9921541514644852E-2</v>
      </c>
      <c r="Q337" s="21">
        <f t="shared" si="49"/>
        <v>32346.940999999999</v>
      </c>
      <c r="R337" s="20">
        <f t="shared" si="53"/>
        <v>5.136200001288671E-3</v>
      </c>
    </row>
    <row r="338" spans="1:18" s="20" customFormat="1" x14ac:dyDescent="0.2">
      <c r="A338" s="20" t="s">
        <v>87</v>
      </c>
      <c r="C338" s="17">
        <v>47369.438000000002</v>
      </c>
      <c r="D338" s="17"/>
      <c r="E338" s="20">
        <f t="shared" si="44"/>
        <v>4375.0033347362678</v>
      </c>
      <c r="F338" s="20">
        <f t="shared" si="45"/>
        <v>4375</v>
      </c>
      <c r="G338" s="20">
        <f t="shared" si="51"/>
        <v>4.4437500037020072E-3</v>
      </c>
      <c r="I338" s="20">
        <f t="shared" si="52"/>
        <v>4.4437500037020072E-3</v>
      </c>
      <c r="O338" s="20">
        <f t="shared" ca="1" si="47"/>
        <v>-1.90952943120661E-3</v>
      </c>
      <c r="P338" s="20">
        <f t="shared" ca="1" si="48"/>
        <v>-3.9922054815446945E-2</v>
      </c>
      <c r="Q338" s="21">
        <f t="shared" si="49"/>
        <v>32350.938000000002</v>
      </c>
      <c r="R338" s="20">
        <f t="shared" si="53"/>
        <v>4.4437500037020072E-3</v>
      </c>
    </row>
    <row r="339" spans="1:18" s="20" customFormat="1" x14ac:dyDescent="0.2">
      <c r="A339" s="20" t="s">
        <v>88</v>
      </c>
      <c r="C339" s="17">
        <v>47381.413999999997</v>
      </c>
      <c r="D339" s="17"/>
      <c r="E339" s="20">
        <f t="shared" si="44"/>
        <v>4383.9905193307177</v>
      </c>
      <c r="F339" s="20">
        <f t="shared" si="45"/>
        <v>4384</v>
      </c>
      <c r="G339" s="20">
        <f t="shared" si="51"/>
        <v>-1.2633600003027823E-2</v>
      </c>
      <c r="I339" s="20">
        <f t="shared" si="52"/>
        <v>-1.2633600003027823E-2</v>
      </c>
      <c r="O339" s="20">
        <f t="shared" ca="1" si="47"/>
        <v>-1.9107870525610507E-3</v>
      </c>
      <c r="P339" s="20">
        <f t="shared" ca="1" si="48"/>
        <v>-3.9923594717853235E-2</v>
      </c>
      <c r="Q339" s="21">
        <f t="shared" si="49"/>
        <v>32362.913999999997</v>
      </c>
      <c r="R339" s="20">
        <f t="shared" si="53"/>
        <v>-1.2633600003027823E-2</v>
      </c>
    </row>
    <row r="340" spans="1:18" s="20" customFormat="1" x14ac:dyDescent="0.2">
      <c r="A340" s="20" t="s">
        <v>89</v>
      </c>
      <c r="C340" s="17">
        <v>47381.419000000002</v>
      </c>
      <c r="D340" s="17"/>
      <c r="E340" s="20">
        <f t="shared" si="44"/>
        <v>4383.9942714952977</v>
      </c>
      <c r="F340" s="20">
        <f t="shared" si="45"/>
        <v>4384</v>
      </c>
      <c r="G340" s="20">
        <f t="shared" si="51"/>
        <v>-7.6335999983712099E-3</v>
      </c>
      <c r="I340" s="20">
        <f t="shared" si="52"/>
        <v>-7.6335999983712099E-3</v>
      </c>
      <c r="O340" s="20">
        <f t="shared" ca="1" si="47"/>
        <v>-1.9107870525610507E-3</v>
      </c>
      <c r="P340" s="20">
        <f t="shared" ca="1" si="48"/>
        <v>-3.9923594717853235E-2</v>
      </c>
      <c r="Q340" s="21">
        <f t="shared" si="49"/>
        <v>32362.919000000002</v>
      </c>
      <c r="R340" s="20">
        <f t="shared" si="53"/>
        <v>-7.6335999983712099E-3</v>
      </c>
    </row>
    <row r="341" spans="1:18" s="20" customFormat="1" x14ac:dyDescent="0.2">
      <c r="A341" s="20" t="s">
        <v>87</v>
      </c>
      <c r="C341" s="17">
        <v>47381.45</v>
      </c>
      <c r="D341" s="17"/>
      <c r="E341" s="20">
        <f t="shared" ref="E341:E404" si="54">+(C341-C$7)/C$8</f>
        <v>4384.0175349156707</v>
      </c>
      <c r="F341" s="20">
        <f t="shared" ref="F341:F404" si="55">ROUND(2*E341,0)/2</f>
        <v>4384</v>
      </c>
      <c r="G341" s="20">
        <f t="shared" si="51"/>
        <v>2.3366399997030385E-2</v>
      </c>
      <c r="I341" s="20">
        <f t="shared" si="52"/>
        <v>2.3366399997030385E-2</v>
      </c>
      <c r="O341" s="20">
        <f t="shared" ref="O341:O404" ca="1" si="56">+C$11+C$12*$F341</f>
        <v>-1.9107870525610507E-3</v>
      </c>
      <c r="P341" s="20">
        <f t="shared" ref="P341:P404" ca="1" si="57">+D$11+D$12*$F341</f>
        <v>-3.9923594717853235E-2</v>
      </c>
      <c r="Q341" s="21">
        <f t="shared" ref="Q341:Q404" si="58">+C341-15018.5</f>
        <v>32362.949999999997</v>
      </c>
      <c r="R341" s="20">
        <f t="shared" si="53"/>
        <v>2.3366399997030385E-2</v>
      </c>
    </row>
    <row r="342" spans="1:18" s="20" customFormat="1" x14ac:dyDescent="0.2">
      <c r="A342" s="20" t="s">
        <v>86</v>
      </c>
      <c r="C342" s="17">
        <v>47385.425999999999</v>
      </c>
      <c r="D342" s="17"/>
      <c r="E342" s="20">
        <f t="shared" si="54"/>
        <v>4387.0012561871772</v>
      </c>
      <c r="F342" s="20">
        <f t="shared" si="55"/>
        <v>4387</v>
      </c>
      <c r="G342" s="20">
        <f t="shared" si="51"/>
        <v>1.6739499988034368E-3</v>
      </c>
      <c r="I342" s="20">
        <f t="shared" si="52"/>
        <v>1.6739499988034368E-3</v>
      </c>
      <c r="O342" s="20">
        <f t="shared" ca="1" si="56"/>
        <v>-1.9112062596791973E-3</v>
      </c>
      <c r="P342" s="20">
        <f t="shared" ca="1" si="57"/>
        <v>-3.9924108018655334E-2</v>
      </c>
      <c r="Q342" s="21">
        <f t="shared" si="58"/>
        <v>32366.925999999999</v>
      </c>
      <c r="R342" s="20">
        <f t="shared" si="53"/>
        <v>1.6739499988034368E-3</v>
      </c>
    </row>
    <row r="343" spans="1:18" s="20" customFormat="1" x14ac:dyDescent="0.2">
      <c r="A343" s="20" t="s">
        <v>59</v>
      </c>
      <c r="C343" s="17">
        <v>47390.750999999997</v>
      </c>
      <c r="D343" s="17" t="s">
        <v>49</v>
      </c>
      <c r="E343" s="20">
        <f t="shared" si="54"/>
        <v>4390.9973114615123</v>
      </c>
      <c r="F343" s="20">
        <f t="shared" si="55"/>
        <v>4391</v>
      </c>
      <c r="G343" s="20">
        <f t="shared" si="51"/>
        <v>-3.5826500024995767E-3</v>
      </c>
      <c r="I343" s="20">
        <f t="shared" si="52"/>
        <v>-3.5826500024995767E-3</v>
      </c>
      <c r="O343" s="20">
        <f t="shared" ca="1" si="56"/>
        <v>-1.9117652025033931E-3</v>
      </c>
      <c r="P343" s="20">
        <f t="shared" ca="1" si="57"/>
        <v>-3.9924792419724797E-2</v>
      </c>
      <c r="Q343" s="21">
        <f t="shared" si="58"/>
        <v>32372.250999999997</v>
      </c>
      <c r="R343" s="20">
        <f t="shared" si="53"/>
        <v>-3.5826500024995767E-3</v>
      </c>
    </row>
    <row r="344" spans="1:18" s="20" customFormat="1" x14ac:dyDescent="0.2">
      <c r="A344" s="20" t="s">
        <v>59</v>
      </c>
      <c r="C344" s="17">
        <v>47418.743000000002</v>
      </c>
      <c r="D344" s="17" t="s">
        <v>49</v>
      </c>
      <c r="E344" s="20">
        <f t="shared" si="54"/>
        <v>4412.0034296285103</v>
      </c>
      <c r="F344" s="20">
        <f t="shared" si="55"/>
        <v>4412</v>
      </c>
      <c r="G344" s="20">
        <f t="shared" si="51"/>
        <v>4.5701999988523312E-3</v>
      </c>
      <c r="I344" s="20">
        <f t="shared" si="52"/>
        <v>4.5701999988523312E-3</v>
      </c>
      <c r="O344" s="20">
        <f t="shared" ca="1" si="56"/>
        <v>-1.9146996523304212E-3</v>
      </c>
      <c r="P344" s="20">
        <f t="shared" ca="1" si="57"/>
        <v>-3.992838552533947E-2</v>
      </c>
      <c r="Q344" s="21">
        <f t="shared" si="58"/>
        <v>32400.243000000002</v>
      </c>
      <c r="R344" s="20">
        <f t="shared" si="53"/>
        <v>4.5701999988523312E-3</v>
      </c>
    </row>
    <row r="345" spans="1:18" s="20" customFormat="1" x14ac:dyDescent="0.2">
      <c r="A345" s="20" t="s">
        <v>59</v>
      </c>
      <c r="C345" s="17">
        <v>47422.74</v>
      </c>
      <c r="D345" s="17" t="s">
        <v>49</v>
      </c>
      <c r="E345" s="20">
        <f t="shared" si="54"/>
        <v>4415.0029099912354</v>
      </c>
      <c r="F345" s="20">
        <f t="shared" si="55"/>
        <v>4415</v>
      </c>
      <c r="G345" s="20">
        <f t="shared" si="51"/>
        <v>3.8777499939897098E-3</v>
      </c>
      <c r="I345" s="20">
        <f t="shared" si="52"/>
        <v>3.8777499939897098E-3</v>
      </c>
      <c r="O345" s="20">
        <f t="shared" ca="1" si="56"/>
        <v>-1.9151188594485678E-3</v>
      </c>
      <c r="P345" s="20">
        <f t="shared" ca="1" si="57"/>
        <v>-3.9928898826141569E-2</v>
      </c>
      <c r="Q345" s="21">
        <f t="shared" si="58"/>
        <v>32404.239999999998</v>
      </c>
      <c r="R345" s="20">
        <f t="shared" si="53"/>
        <v>3.8777499939897098E-3</v>
      </c>
    </row>
    <row r="346" spans="1:18" s="20" customFormat="1" x14ac:dyDescent="0.2">
      <c r="A346" s="20" t="s">
        <v>59</v>
      </c>
      <c r="C346" s="17">
        <v>47442.722999999998</v>
      </c>
      <c r="D346" s="17" t="s">
        <v>49</v>
      </c>
      <c r="E346" s="20">
        <f t="shared" si="54"/>
        <v>4429.9988109390433</v>
      </c>
      <c r="F346" s="20">
        <f t="shared" si="55"/>
        <v>4430</v>
      </c>
      <c r="G346" s="20">
        <f t="shared" si="51"/>
        <v>-1.5845000016270205E-3</v>
      </c>
      <c r="I346" s="20">
        <f t="shared" si="52"/>
        <v>-1.5845000016270205E-3</v>
      </c>
      <c r="O346" s="20">
        <f t="shared" ca="1" si="56"/>
        <v>-1.917214895039302E-3</v>
      </c>
      <c r="P346" s="20">
        <f t="shared" ca="1" si="57"/>
        <v>-3.9931465330152051E-2</v>
      </c>
      <c r="Q346" s="21">
        <f t="shared" si="58"/>
        <v>32424.222999999998</v>
      </c>
      <c r="R346" s="20">
        <f t="shared" si="53"/>
        <v>-1.5845000016270205E-3</v>
      </c>
    </row>
    <row r="347" spans="1:18" s="20" customFormat="1" x14ac:dyDescent="0.2">
      <c r="A347" s="20" t="s">
        <v>88</v>
      </c>
      <c r="C347" s="17">
        <v>47449.385999999999</v>
      </c>
      <c r="D347" s="17"/>
      <c r="E347" s="20">
        <f t="shared" si="54"/>
        <v>4434.9989454541437</v>
      </c>
      <c r="F347" s="20">
        <f t="shared" si="55"/>
        <v>4435</v>
      </c>
      <c r="G347" s="20">
        <f t="shared" si="51"/>
        <v>-1.4052500046091154E-3</v>
      </c>
      <c r="I347" s="20">
        <f t="shared" si="52"/>
        <v>-1.4052500046091154E-3</v>
      </c>
      <c r="O347" s="20">
        <f t="shared" ca="1" si="56"/>
        <v>-1.9179135735695467E-3</v>
      </c>
      <c r="P347" s="20">
        <f t="shared" ca="1" si="57"/>
        <v>-3.9932320831488878E-2</v>
      </c>
      <c r="Q347" s="21">
        <f t="shared" si="58"/>
        <v>32430.885999999999</v>
      </c>
      <c r="R347" s="20">
        <f t="shared" si="53"/>
        <v>-1.4052500046091154E-3</v>
      </c>
    </row>
    <row r="348" spans="1:18" s="20" customFormat="1" x14ac:dyDescent="0.2">
      <c r="A348" s="20" t="s">
        <v>90</v>
      </c>
      <c r="C348" s="17">
        <v>47449.387999999999</v>
      </c>
      <c r="D348" s="17"/>
      <c r="E348" s="20">
        <f t="shared" si="54"/>
        <v>4435.0004463199748</v>
      </c>
      <c r="F348" s="20">
        <f t="shared" si="55"/>
        <v>4435</v>
      </c>
      <c r="G348" s="20">
        <f t="shared" si="51"/>
        <v>5.947499957983382E-4</v>
      </c>
      <c r="I348" s="20">
        <f t="shared" si="52"/>
        <v>5.947499957983382E-4</v>
      </c>
      <c r="O348" s="20">
        <f t="shared" ca="1" si="56"/>
        <v>-1.9179135735695467E-3</v>
      </c>
      <c r="P348" s="20">
        <f t="shared" ca="1" si="57"/>
        <v>-3.9932320831488878E-2</v>
      </c>
      <c r="Q348" s="21">
        <f t="shared" si="58"/>
        <v>32430.887999999999</v>
      </c>
      <c r="R348" s="20">
        <f t="shared" si="53"/>
        <v>5.947499957983382E-4</v>
      </c>
    </row>
    <row r="349" spans="1:18" s="20" customFormat="1" x14ac:dyDescent="0.2">
      <c r="A349" s="20" t="s">
        <v>59</v>
      </c>
      <c r="C349" s="17">
        <v>47450.716</v>
      </c>
      <c r="D349" s="17" t="s">
        <v>49</v>
      </c>
      <c r="E349" s="20">
        <f t="shared" si="54"/>
        <v>4435.9970212315848</v>
      </c>
      <c r="F349" s="20">
        <f t="shared" si="55"/>
        <v>4436</v>
      </c>
      <c r="G349" s="20">
        <f t="shared" si="51"/>
        <v>-3.9694000006420538E-3</v>
      </c>
      <c r="I349" s="20">
        <f t="shared" si="52"/>
        <v>-3.9694000006420538E-3</v>
      </c>
      <c r="O349" s="20">
        <f t="shared" ca="1" si="56"/>
        <v>-1.9180533092755957E-3</v>
      </c>
      <c r="P349" s="20">
        <f t="shared" ca="1" si="57"/>
        <v>-3.9932491931756249E-2</v>
      </c>
      <c r="Q349" s="21">
        <f t="shared" si="58"/>
        <v>32432.216</v>
      </c>
      <c r="R349" s="20">
        <f t="shared" si="53"/>
        <v>-3.9694000006420538E-3</v>
      </c>
    </row>
    <row r="350" spans="1:18" s="20" customFormat="1" x14ac:dyDescent="0.2">
      <c r="A350" s="20" t="s">
        <v>88</v>
      </c>
      <c r="C350" s="17">
        <v>47461.379000000001</v>
      </c>
      <c r="D350" s="17"/>
      <c r="E350" s="20">
        <f t="shared" si="54"/>
        <v>4443.9988874081591</v>
      </c>
      <c r="F350" s="20">
        <f t="shared" si="55"/>
        <v>4444</v>
      </c>
      <c r="G350" s="20">
        <f t="shared" si="51"/>
        <v>-1.4825999969616532E-3</v>
      </c>
      <c r="I350" s="20">
        <f t="shared" si="52"/>
        <v>-1.4825999969616532E-3</v>
      </c>
      <c r="O350" s="20">
        <f t="shared" ca="1" si="56"/>
        <v>-1.9191711949239872E-3</v>
      </c>
      <c r="P350" s="20">
        <f t="shared" ca="1" si="57"/>
        <v>-3.9933860733895168E-2</v>
      </c>
      <c r="Q350" s="21">
        <f t="shared" si="58"/>
        <v>32442.879000000001</v>
      </c>
      <c r="R350" s="20">
        <f t="shared" si="53"/>
        <v>-1.4825999969616532E-3</v>
      </c>
    </row>
    <row r="351" spans="1:18" s="20" customFormat="1" x14ac:dyDescent="0.2">
      <c r="A351" s="20" t="s">
        <v>59</v>
      </c>
      <c r="C351" s="17">
        <v>47462.701999999997</v>
      </c>
      <c r="D351" s="17" t="s">
        <v>49</v>
      </c>
      <c r="E351" s="20">
        <f t="shared" si="54"/>
        <v>4444.9917101551891</v>
      </c>
      <c r="F351" s="20">
        <f t="shared" si="55"/>
        <v>4445</v>
      </c>
      <c r="G351" s="20">
        <f t="shared" si="51"/>
        <v>-1.1046750005334616E-2</v>
      </c>
      <c r="I351" s="20">
        <f t="shared" si="52"/>
        <v>-1.1046750005334616E-2</v>
      </c>
      <c r="O351" s="20">
        <f t="shared" ca="1" si="56"/>
        <v>-1.9193109306300362E-3</v>
      </c>
      <c r="P351" s="20">
        <f t="shared" ca="1" si="57"/>
        <v>-3.9934031834162532E-2</v>
      </c>
      <c r="Q351" s="21">
        <f t="shared" si="58"/>
        <v>32444.201999999997</v>
      </c>
      <c r="R351" s="20">
        <f t="shared" si="53"/>
        <v>-1.1046750005334616E-2</v>
      </c>
    </row>
    <row r="352" spans="1:18" s="20" customFormat="1" x14ac:dyDescent="0.2">
      <c r="A352" s="20" t="s">
        <v>89</v>
      </c>
      <c r="C352" s="17">
        <v>47469.360999999997</v>
      </c>
      <c r="D352" s="17"/>
      <c r="E352" s="20">
        <f t="shared" si="54"/>
        <v>4449.9888429386274</v>
      </c>
      <c r="F352" s="20">
        <f t="shared" si="55"/>
        <v>4450</v>
      </c>
      <c r="G352" s="20">
        <f t="shared" si="51"/>
        <v>-1.486750000185566E-2</v>
      </c>
      <c r="I352" s="20">
        <f t="shared" si="52"/>
        <v>-1.486750000185566E-2</v>
      </c>
      <c r="O352" s="20">
        <f t="shared" ca="1" si="56"/>
        <v>-1.9200096091602809E-3</v>
      </c>
      <c r="P352" s="20">
        <f t="shared" ca="1" si="57"/>
        <v>-3.9934887335499367E-2</v>
      </c>
      <c r="Q352" s="21">
        <f t="shared" si="58"/>
        <v>32450.860999999997</v>
      </c>
      <c r="R352" s="20">
        <f t="shared" si="53"/>
        <v>-1.486750000185566E-2</v>
      </c>
    </row>
    <row r="353" spans="1:18" s="20" customFormat="1" x14ac:dyDescent="0.2">
      <c r="A353" s="20" t="s">
        <v>89</v>
      </c>
      <c r="C353" s="17">
        <v>47473.368999999999</v>
      </c>
      <c r="D353" s="17"/>
      <c r="E353" s="20">
        <f t="shared" si="54"/>
        <v>4452.9965780634257</v>
      </c>
      <c r="F353" s="20">
        <f t="shared" si="55"/>
        <v>4453</v>
      </c>
      <c r="G353" s="20">
        <f t="shared" si="51"/>
        <v>-4.5599500008393079E-3</v>
      </c>
      <c r="I353" s="20">
        <f t="shared" si="52"/>
        <v>-4.5599500008393079E-3</v>
      </c>
      <c r="O353" s="20">
        <f t="shared" ca="1" si="56"/>
        <v>-1.9204288162784277E-3</v>
      </c>
      <c r="P353" s="20">
        <f t="shared" ca="1" si="57"/>
        <v>-3.9935400636301459E-2</v>
      </c>
      <c r="Q353" s="21">
        <f t="shared" si="58"/>
        <v>32454.868999999999</v>
      </c>
      <c r="R353" s="20">
        <f t="shared" si="53"/>
        <v>-4.5599500008393079E-3</v>
      </c>
    </row>
    <row r="354" spans="1:18" s="20" customFormat="1" x14ac:dyDescent="0.2">
      <c r="A354" s="20" t="s">
        <v>91</v>
      </c>
      <c r="C354" s="17">
        <v>47694.587</v>
      </c>
      <c r="D354" s="17"/>
      <c r="E354" s="20">
        <f t="shared" si="54"/>
        <v>4619.0058467354074</v>
      </c>
      <c r="F354" s="20">
        <f t="shared" si="55"/>
        <v>4619</v>
      </c>
      <c r="G354" s="20">
        <f t="shared" si="51"/>
        <v>7.7911499975016341E-3</v>
      </c>
      <c r="I354" s="20">
        <f t="shared" si="52"/>
        <v>7.7911499975016341E-3</v>
      </c>
      <c r="O354" s="20">
        <f t="shared" ca="1" si="56"/>
        <v>-1.9436249434825522E-3</v>
      </c>
      <c r="P354" s="20">
        <f t="shared" ca="1" si="57"/>
        <v>-3.9963803280684142E-2</v>
      </c>
      <c r="Q354" s="21">
        <f t="shared" si="58"/>
        <v>32676.087</v>
      </c>
      <c r="R354" s="20">
        <f t="shared" si="53"/>
        <v>7.7911499975016341E-3</v>
      </c>
    </row>
    <row r="355" spans="1:18" s="20" customFormat="1" x14ac:dyDescent="0.2">
      <c r="A355" s="20" t="s">
        <v>87</v>
      </c>
      <c r="C355" s="17">
        <v>47782.523999999998</v>
      </c>
      <c r="D355" s="17"/>
      <c r="E355" s="20">
        <f t="shared" si="54"/>
        <v>4684.9966660141627</v>
      </c>
      <c r="F355" s="20">
        <f t="shared" si="55"/>
        <v>4685</v>
      </c>
      <c r="G355" s="20">
        <f t="shared" si="51"/>
        <v>-4.4427500033634715E-3</v>
      </c>
      <c r="I355" s="20">
        <f t="shared" si="52"/>
        <v>-4.4427500033634715E-3</v>
      </c>
      <c r="O355" s="20">
        <f t="shared" ca="1" si="56"/>
        <v>-1.9528475000817826E-3</v>
      </c>
      <c r="P355" s="20">
        <f t="shared" ca="1" si="57"/>
        <v>-3.9975095898330266E-2</v>
      </c>
      <c r="Q355" s="21">
        <f t="shared" si="58"/>
        <v>32764.023999999998</v>
      </c>
      <c r="R355" s="20">
        <f t="shared" si="53"/>
        <v>-4.4427500033634715E-3</v>
      </c>
    </row>
    <row r="356" spans="1:18" s="20" customFormat="1" x14ac:dyDescent="0.2">
      <c r="A356" s="20" t="s">
        <v>92</v>
      </c>
      <c r="C356" s="17">
        <v>48010.402999999998</v>
      </c>
      <c r="D356" s="17"/>
      <c r="E356" s="20">
        <f t="shared" si="54"/>
        <v>4856.0045683354138</v>
      </c>
      <c r="F356" s="20">
        <f t="shared" si="55"/>
        <v>4856</v>
      </c>
      <c r="G356" s="20">
        <f t="shared" ref="G356:G387" si="59">+C356-(C$7+F356*C$8)</f>
        <v>6.0875999988638796E-3</v>
      </c>
      <c r="I356" s="20">
        <f t="shared" si="52"/>
        <v>6.0875999988638796E-3</v>
      </c>
      <c r="O356" s="20">
        <f t="shared" ca="1" si="56"/>
        <v>-1.976742305816152E-3</v>
      </c>
      <c r="P356" s="20">
        <f t="shared" ca="1" si="57"/>
        <v>-4.000435404404977E-2</v>
      </c>
      <c r="Q356" s="21">
        <f t="shared" si="58"/>
        <v>32991.902999999998</v>
      </c>
      <c r="R356" s="20">
        <f t="shared" si="53"/>
        <v>6.0875999988638796E-3</v>
      </c>
    </row>
    <row r="357" spans="1:18" s="20" customFormat="1" x14ac:dyDescent="0.2">
      <c r="A357" s="20" t="s">
        <v>59</v>
      </c>
      <c r="C357" s="17">
        <v>48043.707000000002</v>
      </c>
      <c r="D357" s="17" t="s">
        <v>49</v>
      </c>
      <c r="E357" s="20">
        <f t="shared" si="54"/>
        <v>4880.996986148848</v>
      </c>
      <c r="F357" s="20">
        <f t="shared" si="55"/>
        <v>4881</v>
      </c>
      <c r="G357" s="20">
        <f t="shared" si="59"/>
        <v>-4.0161500000976957E-3</v>
      </c>
      <c r="I357" s="20">
        <f t="shared" ref="I357:I377" si="60">+G357</f>
        <v>-4.0161500000976957E-3</v>
      </c>
      <c r="O357" s="20">
        <f t="shared" ca="1" si="56"/>
        <v>-1.9802356984673754E-3</v>
      </c>
      <c r="P357" s="20">
        <f t="shared" ca="1" si="57"/>
        <v>-4.0008631550733913E-2</v>
      </c>
      <c r="Q357" s="21">
        <f t="shared" si="58"/>
        <v>33025.207000000002</v>
      </c>
      <c r="R357" s="20">
        <f t="shared" ref="R357:R378" si="61">G357</f>
        <v>-4.0161500000976957E-3</v>
      </c>
    </row>
    <row r="358" spans="1:18" s="20" customFormat="1" x14ac:dyDescent="0.2">
      <c r="A358" s="20" t="s">
        <v>59</v>
      </c>
      <c r="C358" s="17">
        <v>48067.697999999997</v>
      </c>
      <c r="D358" s="17" t="s">
        <v>49</v>
      </c>
      <c r="E358" s="20">
        <f t="shared" si="54"/>
        <v>4899.0006222214488</v>
      </c>
      <c r="F358" s="20">
        <f t="shared" si="55"/>
        <v>4899</v>
      </c>
      <c r="G358" s="20">
        <f t="shared" si="59"/>
        <v>8.2914999802596867E-4</v>
      </c>
      <c r="I358" s="20">
        <f t="shared" si="60"/>
        <v>8.2914999802596867E-4</v>
      </c>
      <c r="O358" s="20">
        <f t="shared" ca="1" si="56"/>
        <v>-1.9827509411762564E-3</v>
      </c>
      <c r="P358" s="20">
        <f t="shared" ca="1" si="57"/>
        <v>-4.0011711355546493E-2</v>
      </c>
      <c r="Q358" s="21">
        <f t="shared" si="58"/>
        <v>33049.197999999997</v>
      </c>
      <c r="R358" s="20">
        <f t="shared" si="61"/>
        <v>8.2914999802596867E-4</v>
      </c>
    </row>
    <row r="359" spans="1:18" s="20" customFormat="1" x14ac:dyDescent="0.2">
      <c r="A359" s="20" t="s">
        <v>59</v>
      </c>
      <c r="C359" s="17">
        <v>48151.654999999999</v>
      </c>
      <c r="D359" s="17" t="s">
        <v>49</v>
      </c>
      <c r="E359" s="20">
        <f t="shared" si="54"/>
        <v>4962.0047184970399</v>
      </c>
      <c r="F359" s="20">
        <f t="shared" si="55"/>
        <v>4962</v>
      </c>
      <c r="G359" s="20">
        <f t="shared" si="59"/>
        <v>6.287699994572904E-3</v>
      </c>
      <c r="I359" s="20">
        <f t="shared" si="60"/>
        <v>6.287699994572904E-3</v>
      </c>
      <c r="O359" s="20">
        <f t="shared" ca="1" si="56"/>
        <v>-1.9915542906573398E-3</v>
      </c>
      <c r="P359" s="20">
        <f t="shared" ca="1" si="57"/>
        <v>-4.0022490672390519E-2</v>
      </c>
      <c r="Q359" s="21">
        <f t="shared" si="58"/>
        <v>33133.154999999999</v>
      </c>
      <c r="R359" s="20">
        <f t="shared" si="61"/>
        <v>6.287699994572904E-3</v>
      </c>
    </row>
    <row r="360" spans="1:18" s="20" customFormat="1" x14ac:dyDescent="0.2">
      <c r="A360" s="20" t="s">
        <v>59</v>
      </c>
      <c r="C360" s="17">
        <v>48159.648000000001</v>
      </c>
      <c r="D360" s="17" t="s">
        <v>49</v>
      </c>
      <c r="E360" s="20">
        <f t="shared" si="54"/>
        <v>4968.0029287895823</v>
      </c>
      <c r="F360" s="20">
        <f t="shared" si="55"/>
        <v>4968</v>
      </c>
      <c r="G360" s="20">
        <f t="shared" si="59"/>
        <v>3.9028000028338283E-3</v>
      </c>
      <c r="I360" s="20">
        <f t="shared" si="60"/>
        <v>3.9028000028338283E-3</v>
      </c>
      <c r="O360" s="20">
        <f t="shared" ca="1" si="56"/>
        <v>-1.9923927048936334E-3</v>
      </c>
      <c r="P360" s="20">
        <f t="shared" ca="1" si="57"/>
        <v>-4.002351727399471E-2</v>
      </c>
      <c r="Q360" s="21">
        <f t="shared" si="58"/>
        <v>33141.148000000001</v>
      </c>
      <c r="R360" s="20">
        <f t="shared" si="61"/>
        <v>3.9028000028338283E-3</v>
      </c>
    </row>
    <row r="361" spans="1:18" s="20" customFormat="1" x14ac:dyDescent="0.2">
      <c r="A361" s="20" t="s">
        <v>93</v>
      </c>
      <c r="C361" s="17">
        <v>48174.286999999997</v>
      </c>
      <c r="D361" s="17"/>
      <c r="E361" s="20">
        <f t="shared" si="54"/>
        <v>4978.9885162376577</v>
      </c>
      <c r="F361" s="20">
        <f t="shared" si="55"/>
        <v>4979</v>
      </c>
      <c r="G361" s="20">
        <f t="shared" si="59"/>
        <v>-1.5302850006264634E-2</v>
      </c>
      <c r="I361" s="20">
        <f t="shared" si="60"/>
        <v>-1.5302850006264634E-2</v>
      </c>
      <c r="O361" s="20">
        <f t="shared" ca="1" si="56"/>
        <v>-1.993929797660172E-3</v>
      </c>
      <c r="P361" s="20">
        <f t="shared" ca="1" si="57"/>
        <v>-4.0025399376935736E-2</v>
      </c>
      <c r="Q361" s="21">
        <f t="shared" si="58"/>
        <v>33155.786999999997</v>
      </c>
      <c r="R361" s="20">
        <f t="shared" si="61"/>
        <v>-1.5302850006264634E-2</v>
      </c>
    </row>
    <row r="362" spans="1:18" s="20" customFormat="1" x14ac:dyDescent="0.2">
      <c r="A362" s="20" t="s">
        <v>59</v>
      </c>
      <c r="C362" s="17">
        <v>48191.624000000003</v>
      </c>
      <c r="D362" s="17" t="s">
        <v>49</v>
      </c>
      <c r="E362" s="20">
        <f t="shared" si="54"/>
        <v>4991.9987716914056</v>
      </c>
      <c r="F362" s="20">
        <f t="shared" si="55"/>
        <v>4992</v>
      </c>
      <c r="G362" s="20">
        <f t="shared" si="59"/>
        <v>-1.636799999687355E-3</v>
      </c>
      <c r="I362" s="20">
        <f t="shared" si="60"/>
        <v>-1.636799999687355E-3</v>
      </c>
      <c r="O362" s="20">
        <f t="shared" ca="1" si="56"/>
        <v>-1.9957463618388081E-3</v>
      </c>
      <c r="P362" s="20">
        <f t="shared" ca="1" si="57"/>
        <v>-4.0027623680411482E-2</v>
      </c>
      <c r="Q362" s="21">
        <f t="shared" si="58"/>
        <v>33173.124000000003</v>
      </c>
      <c r="R362" s="20">
        <f t="shared" si="61"/>
        <v>-1.636799999687355E-3</v>
      </c>
    </row>
    <row r="363" spans="1:18" s="20" customFormat="1" x14ac:dyDescent="0.2">
      <c r="A363" s="20" t="s">
        <v>59</v>
      </c>
      <c r="C363" s="17">
        <v>48211.623</v>
      </c>
      <c r="D363" s="17" t="s">
        <v>49</v>
      </c>
      <c r="E363" s="20">
        <f t="shared" si="54"/>
        <v>5007.0066795658568</v>
      </c>
      <c r="F363" s="20">
        <f t="shared" si="55"/>
        <v>5007</v>
      </c>
      <c r="G363" s="20">
        <f t="shared" si="59"/>
        <v>8.9009500006795861E-3</v>
      </c>
      <c r="I363" s="20">
        <f t="shared" si="60"/>
        <v>8.9009500006795861E-3</v>
      </c>
      <c r="O363" s="20">
        <f t="shared" ca="1" si="56"/>
        <v>-1.9978423974295421E-3</v>
      </c>
      <c r="P363" s="20">
        <f t="shared" ca="1" si="57"/>
        <v>-4.0030190184421971E-2</v>
      </c>
      <c r="Q363" s="21">
        <f t="shared" si="58"/>
        <v>33193.123</v>
      </c>
      <c r="R363" s="20">
        <f t="shared" si="61"/>
        <v>8.9009500006795861E-3</v>
      </c>
    </row>
    <row r="364" spans="1:18" s="20" customFormat="1" x14ac:dyDescent="0.2">
      <c r="A364" s="20" t="s">
        <v>59</v>
      </c>
      <c r="C364" s="17">
        <v>48219.605000000003</v>
      </c>
      <c r="D364" s="17" t="s">
        <v>49</v>
      </c>
      <c r="E364" s="20">
        <f t="shared" si="54"/>
        <v>5012.9966350963305</v>
      </c>
      <c r="F364" s="20">
        <f t="shared" si="55"/>
        <v>5013</v>
      </c>
      <c r="G364" s="20">
        <f t="shared" si="59"/>
        <v>-4.4839499969384633E-3</v>
      </c>
      <c r="I364" s="20">
        <f t="shared" si="60"/>
        <v>-4.4839499969384633E-3</v>
      </c>
      <c r="O364" s="20">
        <f t="shared" ca="1" si="56"/>
        <v>-1.9986808116658362E-3</v>
      </c>
      <c r="P364" s="20">
        <f t="shared" ca="1" si="57"/>
        <v>-4.0031216786026162E-2</v>
      </c>
      <c r="Q364" s="21">
        <f t="shared" si="58"/>
        <v>33201.105000000003</v>
      </c>
      <c r="R364" s="20">
        <f t="shared" si="61"/>
        <v>-4.4839499969384633E-3</v>
      </c>
    </row>
    <row r="365" spans="1:18" s="20" customFormat="1" x14ac:dyDescent="0.2">
      <c r="A365" s="20" t="s">
        <v>59</v>
      </c>
      <c r="C365" s="17">
        <v>48219.608999999997</v>
      </c>
      <c r="D365" s="17" t="s">
        <v>49</v>
      </c>
      <c r="E365" s="20">
        <f t="shared" si="54"/>
        <v>5012.9996368279872</v>
      </c>
      <c r="F365" s="20">
        <f t="shared" si="55"/>
        <v>5013</v>
      </c>
      <c r="G365" s="20">
        <f t="shared" si="59"/>
        <v>-4.8395000339951366E-4</v>
      </c>
      <c r="I365" s="20">
        <f t="shared" si="60"/>
        <v>-4.8395000339951366E-4</v>
      </c>
      <c r="O365" s="20">
        <f t="shared" ca="1" si="56"/>
        <v>-1.9986808116658362E-3</v>
      </c>
      <c r="P365" s="20">
        <f t="shared" ca="1" si="57"/>
        <v>-4.0031216786026162E-2</v>
      </c>
      <c r="Q365" s="21">
        <f t="shared" si="58"/>
        <v>33201.108999999997</v>
      </c>
      <c r="R365" s="20">
        <f t="shared" si="61"/>
        <v>-4.8395000339951366E-4</v>
      </c>
    </row>
    <row r="366" spans="1:18" s="20" customFormat="1" x14ac:dyDescent="0.2">
      <c r="A366" s="20" t="s">
        <v>94</v>
      </c>
      <c r="C366" s="17">
        <v>48222.28</v>
      </c>
      <c r="D366" s="17"/>
      <c r="E366" s="20">
        <f t="shared" si="54"/>
        <v>5015.0040431449379</v>
      </c>
      <c r="F366" s="20">
        <f t="shared" si="55"/>
        <v>5015</v>
      </c>
      <c r="G366" s="20">
        <f t="shared" si="59"/>
        <v>5.3877499958616681E-3</v>
      </c>
      <c r="I366" s="20">
        <f t="shared" si="60"/>
        <v>5.3877499958616681E-3</v>
      </c>
      <c r="O366" s="20">
        <f t="shared" ca="1" si="56"/>
        <v>-1.9989602830779336E-3</v>
      </c>
      <c r="P366" s="20">
        <f t="shared" ca="1" si="57"/>
        <v>-4.003155898656089E-2</v>
      </c>
      <c r="Q366" s="21">
        <f t="shared" si="58"/>
        <v>33203.78</v>
      </c>
      <c r="R366" s="20">
        <f t="shared" si="61"/>
        <v>5.3877499958616681E-3</v>
      </c>
    </row>
    <row r="367" spans="1:18" s="20" customFormat="1" x14ac:dyDescent="0.2">
      <c r="A367" s="20" t="s">
        <v>95</v>
      </c>
      <c r="C367" s="17">
        <v>48359.536999999997</v>
      </c>
      <c r="D367" s="17"/>
      <c r="E367" s="20">
        <f t="shared" si="54"/>
        <v>5118.0062138096655</v>
      </c>
      <c r="F367" s="20">
        <f t="shared" si="55"/>
        <v>5118</v>
      </c>
      <c r="G367" s="20">
        <f t="shared" si="59"/>
        <v>8.2802999968407676E-3</v>
      </c>
      <c r="I367" s="20">
        <f t="shared" si="60"/>
        <v>8.2802999968407676E-3</v>
      </c>
      <c r="O367" s="20">
        <f t="shared" ca="1" si="56"/>
        <v>-2.0133530608009752E-3</v>
      </c>
      <c r="P367" s="20">
        <f t="shared" ca="1" si="57"/>
        <v>-4.0049182314099541E-2</v>
      </c>
      <c r="Q367" s="21">
        <f t="shared" si="58"/>
        <v>33341.036999999997</v>
      </c>
      <c r="R367" s="20">
        <f t="shared" si="61"/>
        <v>8.2802999968407676E-3</v>
      </c>
    </row>
    <row r="368" spans="1:18" s="20" customFormat="1" x14ac:dyDescent="0.2">
      <c r="A368" s="20" t="s">
        <v>96</v>
      </c>
      <c r="C368" s="17">
        <v>48443.476000000002</v>
      </c>
      <c r="D368" s="17"/>
      <c r="E368" s="20">
        <f t="shared" si="54"/>
        <v>5180.9968022927833</v>
      </c>
      <c r="F368" s="20">
        <f t="shared" si="55"/>
        <v>5181</v>
      </c>
      <c r="G368" s="20">
        <f t="shared" si="59"/>
        <v>-4.2611499957274646E-3</v>
      </c>
      <c r="I368" s="20">
        <f t="shared" si="60"/>
        <v>-4.2611499957274646E-3</v>
      </c>
      <c r="O368" s="20">
        <f t="shared" ca="1" si="56"/>
        <v>-2.0221564102820585E-3</v>
      </c>
      <c r="P368" s="20">
        <f t="shared" ca="1" si="57"/>
        <v>-4.0059961630943573E-2</v>
      </c>
      <c r="Q368" s="21">
        <f t="shared" si="58"/>
        <v>33424.976000000002</v>
      </c>
      <c r="R368" s="20">
        <f t="shared" si="61"/>
        <v>-4.2611499957274646E-3</v>
      </c>
    </row>
    <row r="369" spans="1:20" s="20" customFormat="1" x14ac:dyDescent="0.2">
      <c r="A369" s="20" t="s">
        <v>97</v>
      </c>
      <c r="C369" s="17">
        <v>48447.48</v>
      </c>
      <c r="D369" s="17">
        <v>5.0000000000000001E-3</v>
      </c>
      <c r="E369" s="20">
        <f t="shared" si="54"/>
        <v>5184.0015356859194</v>
      </c>
      <c r="F369" s="20">
        <f t="shared" si="55"/>
        <v>5184</v>
      </c>
      <c r="G369" s="20">
        <f t="shared" si="59"/>
        <v>2.0464000044739805E-3</v>
      </c>
      <c r="I369" s="20">
        <f t="shared" si="60"/>
        <v>2.0464000044739805E-3</v>
      </c>
      <c r="O369" s="20">
        <f t="shared" ca="1" si="56"/>
        <v>-2.0225756174002052E-3</v>
      </c>
      <c r="P369" s="20">
        <f t="shared" ca="1" si="57"/>
        <v>-4.0060474931745665E-2</v>
      </c>
      <c r="Q369" s="21">
        <f t="shared" si="58"/>
        <v>33428.980000000003</v>
      </c>
      <c r="R369" s="20">
        <f t="shared" si="61"/>
        <v>2.0464000044739805E-3</v>
      </c>
    </row>
    <row r="370" spans="1:20" s="20" customFormat="1" x14ac:dyDescent="0.2">
      <c r="A370" s="20" t="s">
        <v>97</v>
      </c>
      <c r="C370" s="17">
        <v>48467.46</v>
      </c>
      <c r="D370" s="17">
        <v>4.0000000000000001E-3</v>
      </c>
      <c r="E370" s="20">
        <f t="shared" si="54"/>
        <v>5198.9951853349785</v>
      </c>
      <c r="F370" s="20">
        <f t="shared" si="55"/>
        <v>5199</v>
      </c>
      <c r="G370" s="20">
        <f t="shared" si="59"/>
        <v>-6.4158500026678666E-3</v>
      </c>
      <c r="I370" s="20">
        <f t="shared" si="60"/>
        <v>-6.4158500026678666E-3</v>
      </c>
      <c r="O370" s="20">
        <f t="shared" ca="1" si="56"/>
        <v>-2.0246716529909396E-3</v>
      </c>
      <c r="P370" s="20">
        <f t="shared" ca="1" si="57"/>
        <v>-4.0063041435756154E-2</v>
      </c>
      <c r="Q370" s="21">
        <f t="shared" si="58"/>
        <v>33448.959999999999</v>
      </c>
      <c r="R370" s="20">
        <f t="shared" si="61"/>
        <v>-6.4158500026678666E-3</v>
      </c>
    </row>
    <row r="371" spans="1:20" s="20" customFormat="1" x14ac:dyDescent="0.2">
      <c r="A371" s="20" t="s">
        <v>95</v>
      </c>
      <c r="C371" s="17">
        <v>48475.462</v>
      </c>
      <c r="D371" s="17"/>
      <c r="E371" s="20">
        <f t="shared" si="54"/>
        <v>5205.0001495237575</v>
      </c>
      <c r="F371" s="20">
        <f t="shared" si="55"/>
        <v>5205</v>
      </c>
      <c r="G371" s="20">
        <f t="shared" si="59"/>
        <v>1.9924999651266262E-4</v>
      </c>
      <c r="I371" s="20">
        <f t="shared" si="60"/>
        <v>1.9924999651266262E-4</v>
      </c>
      <c r="O371" s="20">
        <f t="shared" ca="1" si="56"/>
        <v>-2.0255100672272332E-3</v>
      </c>
      <c r="P371" s="20">
        <f t="shared" ca="1" si="57"/>
        <v>-4.0064068037360345E-2</v>
      </c>
      <c r="Q371" s="21">
        <f t="shared" si="58"/>
        <v>33456.962</v>
      </c>
      <c r="R371" s="20">
        <f t="shared" si="61"/>
        <v>1.9924999651266262E-4</v>
      </c>
    </row>
    <row r="372" spans="1:20" s="20" customFormat="1" x14ac:dyDescent="0.2">
      <c r="A372" s="20" t="s">
        <v>95</v>
      </c>
      <c r="C372" s="17">
        <v>48479.455999999998</v>
      </c>
      <c r="D372" s="17"/>
      <c r="E372" s="20">
        <f t="shared" si="54"/>
        <v>5207.9973785877382</v>
      </c>
      <c r="F372" s="20">
        <f t="shared" si="55"/>
        <v>5208</v>
      </c>
      <c r="G372" s="20">
        <f t="shared" si="59"/>
        <v>-3.4932000053231604E-3</v>
      </c>
      <c r="I372" s="20">
        <f t="shared" si="60"/>
        <v>-3.4932000053231604E-3</v>
      </c>
      <c r="O372" s="20">
        <f t="shared" ca="1" si="56"/>
        <v>-2.0259292743453798E-3</v>
      </c>
      <c r="P372" s="20">
        <f t="shared" ca="1" si="57"/>
        <v>-4.0064581338162444E-2</v>
      </c>
      <c r="Q372" s="21">
        <f t="shared" si="58"/>
        <v>33460.955999999998</v>
      </c>
      <c r="R372" s="20">
        <f t="shared" si="61"/>
        <v>-3.4932000053231604E-3</v>
      </c>
    </row>
    <row r="373" spans="1:20" s="20" customFormat="1" x14ac:dyDescent="0.2">
      <c r="A373" s="20" t="s">
        <v>95</v>
      </c>
      <c r="C373" s="17">
        <v>48479.457000000002</v>
      </c>
      <c r="D373" s="17"/>
      <c r="E373" s="20">
        <f t="shared" si="54"/>
        <v>5207.9981290206561</v>
      </c>
      <c r="F373" s="20">
        <f t="shared" si="55"/>
        <v>5208</v>
      </c>
      <c r="G373" s="20">
        <f t="shared" si="59"/>
        <v>-2.4932000014814548E-3</v>
      </c>
      <c r="I373" s="20">
        <f t="shared" si="60"/>
        <v>-2.4932000014814548E-3</v>
      </c>
      <c r="O373" s="20">
        <f t="shared" ca="1" si="56"/>
        <v>-2.0259292743453798E-3</v>
      </c>
      <c r="P373" s="20">
        <f t="shared" ca="1" si="57"/>
        <v>-4.0064581338162444E-2</v>
      </c>
      <c r="Q373" s="21">
        <f t="shared" si="58"/>
        <v>33460.957000000002</v>
      </c>
      <c r="R373" s="20">
        <f t="shared" si="61"/>
        <v>-2.4932000014814548E-3</v>
      </c>
    </row>
    <row r="374" spans="1:20" s="20" customFormat="1" x14ac:dyDescent="0.2">
      <c r="A374" s="20" t="s">
        <v>95</v>
      </c>
      <c r="C374" s="17">
        <v>48479.463000000003</v>
      </c>
      <c r="D374" s="17"/>
      <c r="E374" s="20">
        <f t="shared" si="54"/>
        <v>5208.0026316181493</v>
      </c>
      <c r="F374" s="20">
        <f t="shared" si="55"/>
        <v>5208</v>
      </c>
      <c r="G374" s="20">
        <f t="shared" si="59"/>
        <v>3.5067999997409061E-3</v>
      </c>
      <c r="I374" s="20">
        <f t="shared" si="60"/>
        <v>3.5067999997409061E-3</v>
      </c>
      <c r="O374" s="20">
        <f t="shared" ca="1" si="56"/>
        <v>-2.0259292743453798E-3</v>
      </c>
      <c r="P374" s="20">
        <f t="shared" ca="1" si="57"/>
        <v>-4.0064581338162444E-2</v>
      </c>
      <c r="Q374" s="21">
        <f t="shared" si="58"/>
        <v>33460.963000000003</v>
      </c>
      <c r="R374" s="20">
        <f t="shared" si="61"/>
        <v>3.5067999997409061E-3</v>
      </c>
    </row>
    <row r="375" spans="1:20" s="20" customFormat="1" x14ac:dyDescent="0.2">
      <c r="A375" s="20" t="s">
        <v>98</v>
      </c>
      <c r="C375" s="17">
        <v>48480.794999999998</v>
      </c>
      <c r="D375" s="17" t="s">
        <v>49</v>
      </c>
      <c r="E375" s="20">
        <f t="shared" si="54"/>
        <v>5209.0022082614159</v>
      </c>
      <c r="F375" s="20">
        <f t="shared" si="55"/>
        <v>5209</v>
      </c>
      <c r="G375" s="20">
        <f t="shared" si="59"/>
        <v>2.9426499968394637E-3</v>
      </c>
      <c r="I375" s="20">
        <f t="shared" si="60"/>
        <v>2.9426499968394637E-3</v>
      </c>
      <c r="O375" s="20">
        <f t="shared" ca="1" si="56"/>
        <v>-2.026069010051429E-3</v>
      </c>
      <c r="P375" s="20">
        <f t="shared" ca="1" si="57"/>
        <v>-4.0064752438429808E-2</v>
      </c>
      <c r="Q375" s="21">
        <f t="shared" si="58"/>
        <v>33462.294999999998</v>
      </c>
      <c r="R375" s="20">
        <f t="shared" si="61"/>
        <v>2.9426499968394637E-3</v>
      </c>
    </row>
    <row r="376" spans="1:20" s="20" customFormat="1" x14ac:dyDescent="0.2">
      <c r="A376" s="20" t="s">
        <v>97</v>
      </c>
      <c r="C376" s="17">
        <v>48495.447</v>
      </c>
      <c r="D376" s="17">
        <v>5.0000000000000001E-3</v>
      </c>
      <c r="E376" s="20">
        <f t="shared" si="54"/>
        <v>5219.9975513373965</v>
      </c>
      <c r="F376" s="20">
        <f t="shared" si="55"/>
        <v>5220</v>
      </c>
      <c r="G376" s="20">
        <f t="shared" si="59"/>
        <v>-3.2629999986966141E-3</v>
      </c>
      <c r="I376" s="20">
        <f t="shared" si="60"/>
        <v>-3.2629999986966141E-3</v>
      </c>
      <c r="O376" s="20">
        <f t="shared" ca="1" si="56"/>
        <v>-2.0276061028179672E-3</v>
      </c>
      <c r="P376" s="20">
        <f t="shared" ca="1" si="57"/>
        <v>-4.0066634541370827E-2</v>
      </c>
      <c r="Q376" s="21">
        <f t="shared" si="58"/>
        <v>33476.947</v>
      </c>
      <c r="R376" s="20">
        <f t="shared" si="61"/>
        <v>-3.2629999986966141E-3</v>
      </c>
    </row>
    <row r="377" spans="1:20" s="20" customFormat="1" x14ac:dyDescent="0.2">
      <c r="A377" s="20" t="s">
        <v>95</v>
      </c>
      <c r="C377" s="17">
        <v>48499.445</v>
      </c>
      <c r="D377" s="17"/>
      <c r="E377" s="20">
        <f t="shared" si="54"/>
        <v>5222.9977821330394</v>
      </c>
      <c r="F377" s="20">
        <f t="shared" si="55"/>
        <v>5223</v>
      </c>
      <c r="G377" s="20">
        <f t="shared" si="59"/>
        <v>-2.9554499997175299E-3</v>
      </c>
      <c r="I377" s="20">
        <f t="shared" si="60"/>
        <v>-2.9554499997175299E-3</v>
      </c>
      <c r="O377" s="20">
        <f t="shared" ca="1" si="56"/>
        <v>-2.0280253099361142E-3</v>
      </c>
      <c r="P377" s="20">
        <f t="shared" ca="1" si="57"/>
        <v>-4.0067147842172926E-2</v>
      </c>
      <c r="Q377" s="21">
        <f t="shared" si="58"/>
        <v>33480.945</v>
      </c>
      <c r="R377" s="20">
        <f t="shared" si="61"/>
        <v>-2.9554499997175299E-3</v>
      </c>
    </row>
    <row r="378" spans="1:20" s="20" customFormat="1" x14ac:dyDescent="0.2">
      <c r="A378" s="20" t="s">
        <v>99</v>
      </c>
      <c r="C378" s="17">
        <v>48539.424899999998</v>
      </c>
      <c r="D378" s="17"/>
      <c r="E378" s="20">
        <f t="shared" si="54"/>
        <v>5253.0000150461774</v>
      </c>
      <c r="F378" s="20">
        <f t="shared" si="55"/>
        <v>5253</v>
      </c>
      <c r="G378" s="20">
        <f t="shared" si="59"/>
        <v>2.0049999875482172E-5</v>
      </c>
      <c r="J378" s="20">
        <f>+G378</f>
        <v>2.0049999875482172E-5</v>
      </c>
      <c r="O378" s="20">
        <f t="shared" ca="1" si="56"/>
        <v>-2.0322173811175822E-3</v>
      </c>
      <c r="P378" s="20">
        <f t="shared" ca="1" si="57"/>
        <v>-4.0072280850193889E-2</v>
      </c>
      <c r="Q378" s="21">
        <f t="shared" si="58"/>
        <v>33520.924899999998</v>
      </c>
      <c r="R378" s="20">
        <f t="shared" si="61"/>
        <v>2.0049999875482172E-5</v>
      </c>
    </row>
    <row r="379" spans="1:20" s="20" customFormat="1" x14ac:dyDescent="0.2">
      <c r="A379" s="62" t="s">
        <v>1063</v>
      </c>
      <c r="B379" s="63" t="s">
        <v>104</v>
      </c>
      <c r="C379" s="62">
        <v>48569.502</v>
      </c>
      <c r="D379" s="62" t="s">
        <v>131</v>
      </c>
      <c r="E379" s="20">
        <f t="shared" si="54"/>
        <v>5275.5708608850082</v>
      </c>
      <c r="F379" s="20">
        <f t="shared" si="55"/>
        <v>5275.5</v>
      </c>
      <c r="G379" s="20">
        <f t="shared" si="59"/>
        <v>9.442667500115931E-2</v>
      </c>
      <c r="H379"/>
      <c r="I379" s="20">
        <f t="shared" ref="I379:I409" si="62">+G379</f>
        <v>9.442667500115931E-2</v>
      </c>
      <c r="J379"/>
      <c r="N379"/>
      <c r="O379" s="20">
        <f t="shared" ca="1" si="56"/>
        <v>-2.0353614345036838E-3</v>
      </c>
      <c r="P379" s="20">
        <f t="shared" ca="1" si="57"/>
        <v>-4.0076130606209619E-2</v>
      </c>
      <c r="Q379" s="21">
        <f t="shared" si="58"/>
        <v>33551.002</v>
      </c>
      <c r="R379"/>
      <c r="S379" s="20">
        <f>G379</f>
        <v>9.442667500115931E-2</v>
      </c>
      <c r="T379"/>
    </row>
    <row r="380" spans="1:20" s="20" customFormat="1" x14ac:dyDescent="0.2">
      <c r="A380" s="20" t="s">
        <v>99</v>
      </c>
      <c r="C380" s="17">
        <v>48619.364999999998</v>
      </c>
      <c r="D380" s="17">
        <v>1.0999999999999999E-2</v>
      </c>
      <c r="E380" s="20">
        <f t="shared" si="54"/>
        <v>5312.9896973440236</v>
      </c>
      <c r="F380" s="20">
        <f t="shared" si="55"/>
        <v>5313</v>
      </c>
      <c r="G380" s="20">
        <f t="shared" si="59"/>
        <v>-1.372895000531571E-2</v>
      </c>
      <c r="I380" s="20">
        <f t="shared" si="62"/>
        <v>-1.372895000531571E-2</v>
      </c>
      <c r="O380" s="20">
        <f t="shared" ca="1" si="56"/>
        <v>-2.0406015234805189E-3</v>
      </c>
      <c r="P380" s="20">
        <f t="shared" ca="1" si="57"/>
        <v>-4.0082546866235823E-2</v>
      </c>
      <c r="Q380" s="21">
        <f t="shared" si="58"/>
        <v>33600.864999999998</v>
      </c>
      <c r="R380" s="20">
        <f>G380</f>
        <v>-1.372895000531571E-2</v>
      </c>
    </row>
    <row r="381" spans="1:20" s="20" customFormat="1" x14ac:dyDescent="0.2">
      <c r="A381" s="20" t="s">
        <v>100</v>
      </c>
      <c r="C381" s="17">
        <v>48688.673999999999</v>
      </c>
      <c r="D381" s="17">
        <v>3.0000000000000001E-3</v>
      </c>
      <c r="E381" s="20">
        <f t="shared" si="54"/>
        <v>5365.0014522752981</v>
      </c>
      <c r="F381" s="20">
        <f t="shared" si="55"/>
        <v>5365</v>
      </c>
      <c r="G381" s="20">
        <f t="shared" si="59"/>
        <v>1.9352499948581681E-3</v>
      </c>
      <c r="I381" s="20">
        <f t="shared" si="62"/>
        <v>1.9352499948581681E-3</v>
      </c>
      <c r="O381" s="20">
        <f t="shared" ca="1" si="56"/>
        <v>-2.047867780195064E-3</v>
      </c>
      <c r="P381" s="20">
        <f t="shared" ca="1" si="57"/>
        <v>-4.009144408013883E-2</v>
      </c>
      <c r="Q381" s="21">
        <f t="shared" si="58"/>
        <v>33670.173999999999</v>
      </c>
      <c r="R381" s="20">
        <f>G381</f>
        <v>1.9352499948581681E-3</v>
      </c>
    </row>
    <row r="382" spans="1:20" s="20" customFormat="1" x14ac:dyDescent="0.2">
      <c r="A382" s="20" t="s">
        <v>101</v>
      </c>
      <c r="C382" s="17">
        <v>48820.593999999997</v>
      </c>
      <c r="D382" s="17">
        <v>2E-3</v>
      </c>
      <c r="E382" s="20">
        <f t="shared" si="54"/>
        <v>5463.9985624707042</v>
      </c>
      <c r="F382" s="20">
        <f t="shared" si="55"/>
        <v>5464</v>
      </c>
      <c r="G382" s="20">
        <f t="shared" si="59"/>
        <v>-1.9156000053044409E-3</v>
      </c>
      <c r="I382" s="20">
        <f t="shared" si="62"/>
        <v>-1.9156000053044409E-3</v>
      </c>
      <c r="O382" s="20">
        <f t="shared" ca="1" si="56"/>
        <v>-2.0617016150939094E-3</v>
      </c>
      <c r="P382" s="20">
        <f t="shared" ca="1" si="57"/>
        <v>-4.0108383006608017E-2</v>
      </c>
      <c r="Q382" s="21">
        <f t="shared" si="58"/>
        <v>33802.093999999997</v>
      </c>
      <c r="R382" s="20">
        <f>G382</f>
        <v>-1.9156000053044409E-3</v>
      </c>
    </row>
    <row r="383" spans="1:20" s="20" customFormat="1" x14ac:dyDescent="0.2">
      <c r="A383" s="18" t="s">
        <v>31</v>
      </c>
      <c r="B383" s="19"/>
      <c r="C383" s="18">
        <v>49027.574999999997</v>
      </c>
      <c r="D383" s="18">
        <v>5.0000000000000001E-3</v>
      </c>
      <c r="E383" s="20">
        <f t="shared" si="54"/>
        <v>5619.3239177265841</v>
      </c>
      <c r="F383" s="20">
        <f t="shared" si="55"/>
        <v>5619.5</v>
      </c>
      <c r="G383" s="20">
        <f t="shared" si="59"/>
        <v>-0.23464092500216793</v>
      </c>
      <c r="I383" s="20">
        <f t="shared" si="62"/>
        <v>-0.23464092500216793</v>
      </c>
      <c r="O383" s="20">
        <f t="shared" ca="1" si="56"/>
        <v>-2.08343051738452E-3</v>
      </c>
      <c r="P383" s="20">
        <f t="shared" ca="1" si="57"/>
        <v>-4.013498909818336E-2</v>
      </c>
      <c r="Q383" s="21">
        <f t="shared" si="58"/>
        <v>34009.074999999997</v>
      </c>
      <c r="S383" s="20">
        <f>G383</f>
        <v>-0.23464092500216793</v>
      </c>
    </row>
    <row r="384" spans="1:20" s="20" customFormat="1" x14ac:dyDescent="0.2">
      <c r="A384" s="20" t="s">
        <v>98</v>
      </c>
      <c r="C384" s="17">
        <v>49089.775000000001</v>
      </c>
      <c r="D384" s="17" t="s">
        <v>49</v>
      </c>
      <c r="E384" s="20">
        <f t="shared" si="54"/>
        <v>5666.0008450625064</v>
      </c>
      <c r="F384" s="20">
        <f t="shared" si="55"/>
        <v>5666</v>
      </c>
      <c r="G384" s="20">
        <f t="shared" si="59"/>
        <v>1.1260999963269569E-3</v>
      </c>
      <c r="I384" s="20">
        <f t="shared" si="62"/>
        <v>1.1260999963269569E-3</v>
      </c>
      <c r="O384" s="20">
        <f t="shared" ca="1" si="56"/>
        <v>-2.0899282277157959E-3</v>
      </c>
      <c r="P384" s="20">
        <f t="shared" ca="1" si="57"/>
        <v>-4.0142945260615862E-2</v>
      </c>
      <c r="Q384" s="21">
        <f t="shared" si="58"/>
        <v>34071.275000000001</v>
      </c>
      <c r="R384" s="20">
        <f t="shared" ref="R384:R391" si="63">G384</f>
        <v>1.1260999963269569E-3</v>
      </c>
    </row>
    <row r="385" spans="1:19" s="20" customFormat="1" x14ac:dyDescent="0.2">
      <c r="A385" s="20" t="s">
        <v>102</v>
      </c>
      <c r="C385" s="17">
        <v>49092.428999999996</v>
      </c>
      <c r="D385" s="17">
        <v>2E-3</v>
      </c>
      <c r="E385" s="20">
        <f t="shared" si="54"/>
        <v>5667.9924940198898</v>
      </c>
      <c r="F385" s="20">
        <f t="shared" si="55"/>
        <v>5668</v>
      </c>
      <c r="G385" s="20">
        <f t="shared" si="59"/>
        <v>-1.0002200004237238E-2</v>
      </c>
      <c r="I385" s="20">
        <f t="shared" si="62"/>
        <v>-1.0002200004237238E-2</v>
      </c>
      <c r="O385" s="20">
        <f t="shared" ca="1" si="56"/>
        <v>-2.0902076991278938E-3</v>
      </c>
      <c r="P385" s="20">
        <f t="shared" ca="1" si="57"/>
        <v>-4.014328746115059E-2</v>
      </c>
      <c r="Q385" s="21">
        <f t="shared" si="58"/>
        <v>34073.928999999996</v>
      </c>
      <c r="R385" s="20">
        <f t="shared" si="63"/>
        <v>-1.0002200004237238E-2</v>
      </c>
    </row>
    <row r="386" spans="1:19" s="20" customFormat="1" x14ac:dyDescent="0.2">
      <c r="A386" s="20" t="s">
        <v>98</v>
      </c>
      <c r="C386" s="17">
        <v>49133.750999999997</v>
      </c>
      <c r="D386" s="17" t="s">
        <v>49</v>
      </c>
      <c r="E386" s="20">
        <f t="shared" si="54"/>
        <v>5699.0018829487462</v>
      </c>
      <c r="F386" s="20">
        <f t="shared" si="55"/>
        <v>5699</v>
      </c>
      <c r="G386" s="20">
        <f t="shared" si="59"/>
        <v>2.509149991965387E-3</v>
      </c>
      <c r="I386" s="20">
        <f t="shared" si="62"/>
        <v>2.509149991965387E-3</v>
      </c>
      <c r="O386" s="20">
        <f t="shared" ca="1" si="56"/>
        <v>-2.0945395060154113E-3</v>
      </c>
      <c r="P386" s="20">
        <f t="shared" ca="1" si="57"/>
        <v>-4.0148591569438924E-2</v>
      </c>
      <c r="Q386" s="21">
        <f t="shared" si="58"/>
        <v>34115.250999999997</v>
      </c>
      <c r="R386" s="20">
        <f t="shared" si="63"/>
        <v>2.509149991965387E-3</v>
      </c>
    </row>
    <row r="387" spans="1:19" s="20" customFormat="1" x14ac:dyDescent="0.2">
      <c r="A387" s="20" t="s">
        <v>98</v>
      </c>
      <c r="C387" s="17">
        <v>49197.712</v>
      </c>
      <c r="D387" s="17" t="s">
        <v>49</v>
      </c>
      <c r="E387" s="20">
        <f t="shared" si="54"/>
        <v>5747.0003226486306</v>
      </c>
      <c r="F387" s="20">
        <f t="shared" si="55"/>
        <v>5747</v>
      </c>
      <c r="G387" s="20">
        <f t="shared" si="59"/>
        <v>4.2994999967049807E-4</v>
      </c>
      <c r="I387" s="20">
        <f t="shared" si="62"/>
        <v>4.2994999967049807E-4</v>
      </c>
      <c r="O387" s="20">
        <f t="shared" ca="1" si="56"/>
        <v>-2.1012468199057607E-3</v>
      </c>
      <c r="P387" s="20">
        <f t="shared" ca="1" si="57"/>
        <v>-4.0156804382272468E-2</v>
      </c>
      <c r="Q387" s="21">
        <f t="shared" si="58"/>
        <v>34179.212</v>
      </c>
      <c r="R387" s="20">
        <f t="shared" si="63"/>
        <v>4.2994999967049807E-4</v>
      </c>
    </row>
    <row r="388" spans="1:19" s="20" customFormat="1" x14ac:dyDescent="0.2">
      <c r="A388" s="20" t="s">
        <v>98</v>
      </c>
      <c r="C388" s="17">
        <v>49213.705000000002</v>
      </c>
      <c r="D388" s="17" t="s">
        <v>49</v>
      </c>
      <c r="E388" s="20">
        <f t="shared" si="54"/>
        <v>5759.00199626412</v>
      </c>
      <c r="F388" s="20">
        <f t="shared" si="55"/>
        <v>5759</v>
      </c>
      <c r="G388" s="20">
        <f t="shared" ref="G388:G419" si="64">+C388-(C$7+F388*C$8)</f>
        <v>2.6601499994285405E-3</v>
      </c>
      <c r="I388" s="20">
        <f t="shared" si="62"/>
        <v>2.6601499994285405E-3</v>
      </c>
      <c r="O388" s="20">
        <f t="shared" ca="1" si="56"/>
        <v>-2.102923648378348E-3</v>
      </c>
      <c r="P388" s="20">
        <f t="shared" ca="1" si="57"/>
        <v>-4.015885758548085E-2</v>
      </c>
      <c r="Q388" s="21">
        <f t="shared" si="58"/>
        <v>34195.205000000002</v>
      </c>
      <c r="R388" s="20">
        <f t="shared" si="63"/>
        <v>2.6601499994285405E-3</v>
      </c>
    </row>
    <row r="389" spans="1:19" s="20" customFormat="1" x14ac:dyDescent="0.2">
      <c r="A389" s="20" t="s">
        <v>103</v>
      </c>
      <c r="C389" s="17">
        <v>49232.358</v>
      </c>
      <c r="D389" s="17">
        <v>4.0000000000000001E-3</v>
      </c>
      <c r="E389" s="20">
        <f t="shared" si="54"/>
        <v>5772.9998214344869</v>
      </c>
      <c r="F389" s="20">
        <f t="shared" si="55"/>
        <v>5773</v>
      </c>
      <c r="G389" s="20">
        <f t="shared" si="64"/>
        <v>-2.3795000015525147E-4</v>
      </c>
      <c r="I389" s="20">
        <f t="shared" si="62"/>
        <v>-2.3795000015525147E-4</v>
      </c>
      <c r="O389" s="20">
        <f t="shared" ca="1" si="56"/>
        <v>-2.1048799482630328E-3</v>
      </c>
      <c r="P389" s="20">
        <f t="shared" ca="1" si="57"/>
        <v>-4.0161252989223968E-2</v>
      </c>
      <c r="Q389" s="21">
        <f t="shared" si="58"/>
        <v>34213.858</v>
      </c>
      <c r="R389" s="20">
        <f t="shared" si="63"/>
        <v>-2.3795000015525147E-4</v>
      </c>
    </row>
    <row r="390" spans="1:19" s="20" customFormat="1" x14ac:dyDescent="0.2">
      <c r="A390" s="20" t="s">
        <v>98</v>
      </c>
      <c r="C390" s="17">
        <v>49241.69</v>
      </c>
      <c r="D390" s="17" t="s">
        <v>49</v>
      </c>
      <c r="E390" s="20">
        <f t="shared" si="54"/>
        <v>5780.0028614007069</v>
      </c>
      <c r="F390" s="20">
        <f t="shared" si="55"/>
        <v>5780</v>
      </c>
      <c r="G390" s="20">
        <f t="shared" si="64"/>
        <v>3.8130000029923394E-3</v>
      </c>
      <c r="I390" s="20">
        <f t="shared" si="62"/>
        <v>3.8130000029923394E-3</v>
      </c>
      <c r="O390" s="20">
        <f t="shared" ca="1" si="56"/>
        <v>-2.1058580982053756E-3</v>
      </c>
      <c r="P390" s="20">
        <f t="shared" ca="1" si="57"/>
        <v>-4.016245069109553E-2</v>
      </c>
      <c r="Q390" s="21">
        <f t="shared" si="58"/>
        <v>34223.19</v>
      </c>
      <c r="R390" s="20">
        <f t="shared" si="63"/>
        <v>3.8130000029923394E-3</v>
      </c>
    </row>
    <row r="391" spans="1:19" s="20" customFormat="1" x14ac:dyDescent="0.2">
      <c r="A391" s="20" t="s">
        <v>98</v>
      </c>
      <c r="C391" s="17">
        <v>49241.692999999999</v>
      </c>
      <c r="D391" s="17" t="s">
        <v>49</v>
      </c>
      <c r="E391" s="20">
        <f t="shared" si="54"/>
        <v>5780.0051126994513</v>
      </c>
      <c r="F391" s="20">
        <f t="shared" si="55"/>
        <v>5780</v>
      </c>
      <c r="G391" s="20">
        <f t="shared" si="64"/>
        <v>6.8129999999655411E-3</v>
      </c>
      <c r="I391" s="20">
        <f t="shared" si="62"/>
        <v>6.8129999999655411E-3</v>
      </c>
      <c r="O391" s="20">
        <f t="shared" ca="1" si="56"/>
        <v>-2.1058580982053756E-3</v>
      </c>
      <c r="P391" s="20">
        <f t="shared" ca="1" si="57"/>
        <v>-4.016245069109553E-2</v>
      </c>
      <c r="Q391" s="21">
        <f t="shared" si="58"/>
        <v>34223.192999999999</v>
      </c>
      <c r="R391" s="20">
        <f t="shared" si="63"/>
        <v>6.8129999999655411E-3</v>
      </c>
    </row>
    <row r="392" spans="1:19" s="20" customFormat="1" x14ac:dyDescent="0.2">
      <c r="A392" s="20" t="s">
        <v>103</v>
      </c>
      <c r="B392" s="16" t="s">
        <v>104</v>
      </c>
      <c r="C392" s="17">
        <v>49250.341</v>
      </c>
      <c r="D392" s="17">
        <v>3.0000000000000001E-3</v>
      </c>
      <c r="E392" s="20">
        <f t="shared" si="54"/>
        <v>5786.4948565515579</v>
      </c>
      <c r="F392" s="20">
        <f t="shared" si="55"/>
        <v>5786.5</v>
      </c>
      <c r="G392" s="20">
        <f t="shared" si="64"/>
        <v>-6.8539749991032295E-3</v>
      </c>
      <c r="I392" s="20">
        <f t="shared" si="62"/>
        <v>-6.8539749991032295E-3</v>
      </c>
      <c r="O392" s="20">
        <f t="shared" ca="1" si="56"/>
        <v>-2.1067663802946937E-3</v>
      </c>
      <c r="P392" s="20">
        <f t="shared" ca="1" si="57"/>
        <v>-4.0163562842833407E-2</v>
      </c>
      <c r="Q392" s="21">
        <f t="shared" si="58"/>
        <v>34231.841</v>
      </c>
      <c r="S392" s="20">
        <f>G392</f>
        <v>-6.8539749991032295E-3</v>
      </c>
    </row>
    <row r="393" spans="1:19" s="20" customFormat="1" x14ac:dyDescent="0.2">
      <c r="A393" s="20" t="s">
        <v>103</v>
      </c>
      <c r="C393" s="17">
        <v>49316.305999999997</v>
      </c>
      <c r="D393" s="17">
        <v>4.0000000000000001E-3</v>
      </c>
      <c r="E393" s="20">
        <f t="shared" si="54"/>
        <v>5835.9971638138368</v>
      </c>
      <c r="F393" s="20">
        <f t="shared" si="55"/>
        <v>5836</v>
      </c>
      <c r="G393" s="20">
        <f t="shared" si="64"/>
        <v>-3.7794000018038787E-3</v>
      </c>
      <c r="I393" s="20">
        <f t="shared" si="62"/>
        <v>-3.7794000018038787E-3</v>
      </c>
      <c r="O393" s="20">
        <f t="shared" ca="1" si="56"/>
        <v>-2.1136832977441166E-3</v>
      </c>
      <c r="P393" s="20">
        <f t="shared" ca="1" si="57"/>
        <v>-4.0172032306068001E-2</v>
      </c>
      <c r="Q393" s="21">
        <f t="shared" si="58"/>
        <v>34297.805999999997</v>
      </c>
      <c r="R393" s="20">
        <f>G393</f>
        <v>-3.7794000018038787E-3</v>
      </c>
    </row>
    <row r="394" spans="1:19" s="20" customFormat="1" x14ac:dyDescent="0.2">
      <c r="A394" s="20" t="s">
        <v>105</v>
      </c>
      <c r="C394" s="17">
        <v>49441.563000000002</v>
      </c>
      <c r="D394" s="17"/>
      <c r="E394" s="20">
        <f t="shared" si="54"/>
        <v>5929.9941394941479</v>
      </c>
      <c r="F394" s="20">
        <f t="shared" si="55"/>
        <v>5930</v>
      </c>
      <c r="G394" s="20">
        <f t="shared" si="64"/>
        <v>-7.8094999989843927E-3</v>
      </c>
      <c r="I394" s="20">
        <f t="shared" si="62"/>
        <v>-7.8094999989843927E-3</v>
      </c>
      <c r="O394" s="20">
        <f t="shared" ca="1" si="56"/>
        <v>-2.126818454112717E-3</v>
      </c>
      <c r="P394" s="20">
        <f t="shared" ca="1" si="57"/>
        <v>-4.0188115731200361E-2</v>
      </c>
      <c r="Q394" s="21">
        <f t="shared" si="58"/>
        <v>34423.063000000002</v>
      </c>
      <c r="R394" s="20">
        <f>G394</f>
        <v>-7.8094999989843927E-3</v>
      </c>
    </row>
    <row r="395" spans="1:19" s="20" customFormat="1" x14ac:dyDescent="0.2">
      <c r="A395" s="20" t="s">
        <v>95</v>
      </c>
      <c r="C395" s="17">
        <v>49569.502</v>
      </c>
      <c r="D395" s="17"/>
      <c r="E395" s="20">
        <f t="shared" si="54"/>
        <v>6026.003776253473</v>
      </c>
      <c r="F395" s="20">
        <f t="shared" si="55"/>
        <v>6026</v>
      </c>
      <c r="G395" s="20">
        <f t="shared" si="64"/>
        <v>5.0321000016992912E-3</v>
      </c>
      <c r="I395" s="20">
        <f t="shared" si="62"/>
        <v>5.0321000016992912E-3</v>
      </c>
      <c r="O395" s="20">
        <f t="shared" ca="1" si="56"/>
        <v>-2.1402330818934157E-3</v>
      </c>
      <c r="P395" s="20">
        <f t="shared" ca="1" si="57"/>
        <v>-4.0204541356867456E-2</v>
      </c>
      <c r="Q395" s="21">
        <f t="shared" si="58"/>
        <v>34551.002</v>
      </c>
      <c r="R395" s="20">
        <f>G395</f>
        <v>5.0321000016992912E-3</v>
      </c>
    </row>
    <row r="396" spans="1:19" s="20" customFormat="1" x14ac:dyDescent="0.2">
      <c r="A396" s="20" t="s">
        <v>106</v>
      </c>
      <c r="C396" s="17">
        <v>49641.455999999998</v>
      </c>
      <c r="D396" s="17">
        <v>4.0000000000000001E-3</v>
      </c>
      <c r="E396" s="20">
        <f t="shared" si="54"/>
        <v>6080.0004262458933</v>
      </c>
      <c r="F396" s="20">
        <f t="shared" si="55"/>
        <v>6080</v>
      </c>
      <c r="G396" s="20">
        <f t="shared" si="64"/>
        <v>5.6799999583745375E-4</v>
      </c>
      <c r="I396" s="20">
        <f t="shared" si="62"/>
        <v>5.6799999583745375E-4</v>
      </c>
      <c r="O396" s="20">
        <f t="shared" ca="1" si="56"/>
        <v>-2.1477788100200583E-3</v>
      </c>
      <c r="P396" s="20">
        <f t="shared" ca="1" si="57"/>
        <v>-4.0213780771305191E-2</v>
      </c>
      <c r="Q396" s="21">
        <f t="shared" si="58"/>
        <v>34622.955999999998</v>
      </c>
      <c r="R396" s="20">
        <f>G396</f>
        <v>5.6799999583745375E-4</v>
      </c>
    </row>
    <row r="397" spans="1:19" s="20" customFormat="1" x14ac:dyDescent="0.2">
      <c r="A397" s="18" t="s">
        <v>31</v>
      </c>
      <c r="B397" s="19"/>
      <c r="C397" s="18">
        <v>49648.555999999997</v>
      </c>
      <c r="D397" s="18">
        <v>6.0000000000000001E-3</v>
      </c>
      <c r="E397" s="20">
        <f t="shared" si="54"/>
        <v>6085.3284999450088</v>
      </c>
      <c r="F397" s="20">
        <f t="shared" si="55"/>
        <v>6085.5</v>
      </c>
      <c r="G397" s="20">
        <f t="shared" si="64"/>
        <v>-0.22853482500067912</v>
      </c>
      <c r="I397" s="20">
        <f t="shared" si="62"/>
        <v>-0.22853482500067912</v>
      </c>
      <c r="O397" s="20">
        <f t="shared" ca="1" si="56"/>
        <v>-2.1485473564033276E-3</v>
      </c>
      <c r="P397" s="20">
        <f t="shared" ca="1" si="57"/>
        <v>-4.0214721822775704E-2</v>
      </c>
      <c r="Q397" s="21">
        <f t="shared" si="58"/>
        <v>34630.055999999997</v>
      </c>
      <c r="S397" s="20">
        <f>G397</f>
        <v>-0.22853482500067912</v>
      </c>
    </row>
    <row r="398" spans="1:19" s="20" customFormat="1" x14ac:dyDescent="0.2">
      <c r="A398" s="20" t="s">
        <v>98</v>
      </c>
      <c r="C398" s="17">
        <v>49894.648999999998</v>
      </c>
      <c r="D398" s="17" t="s">
        <v>49</v>
      </c>
      <c r="E398" s="20">
        <f t="shared" si="54"/>
        <v>6270.0047873867807</v>
      </c>
      <c r="F398" s="20">
        <f t="shared" si="55"/>
        <v>6270</v>
      </c>
      <c r="G398" s="20">
        <f t="shared" si="64"/>
        <v>6.3794999950914644E-3</v>
      </c>
      <c r="I398" s="20">
        <f t="shared" si="62"/>
        <v>6.3794999950914644E-3</v>
      </c>
      <c r="O398" s="20">
        <f t="shared" ca="1" si="56"/>
        <v>-2.1743285941693579E-3</v>
      </c>
      <c r="P398" s="20">
        <f t="shared" ca="1" si="57"/>
        <v>-4.0246289822104646E-2</v>
      </c>
      <c r="Q398" s="21">
        <f t="shared" si="58"/>
        <v>34876.148999999998</v>
      </c>
      <c r="R398" s="20">
        <f t="shared" ref="R398:R429" si="65">G398</f>
        <v>6.3794999950914644E-3</v>
      </c>
    </row>
    <row r="399" spans="1:19" s="20" customFormat="1" x14ac:dyDescent="0.2">
      <c r="A399" s="20" t="s">
        <v>98</v>
      </c>
      <c r="C399" s="17">
        <v>49918.631999999998</v>
      </c>
      <c r="D399" s="17" t="s">
        <v>49</v>
      </c>
      <c r="E399" s="20">
        <f t="shared" si="54"/>
        <v>6288.0024199960626</v>
      </c>
      <c r="F399" s="20">
        <f t="shared" si="55"/>
        <v>6288</v>
      </c>
      <c r="G399" s="20">
        <f t="shared" si="64"/>
        <v>3.2247999988612719E-3</v>
      </c>
      <c r="I399" s="20">
        <f t="shared" si="62"/>
        <v>3.2247999988612719E-3</v>
      </c>
      <c r="O399" s="20">
        <f t="shared" ca="1" si="56"/>
        <v>-2.1768438368782389E-3</v>
      </c>
      <c r="P399" s="20">
        <f t="shared" ca="1" si="57"/>
        <v>-4.0249369626917227E-2</v>
      </c>
      <c r="Q399" s="21">
        <f t="shared" si="58"/>
        <v>34900.131999999998</v>
      </c>
      <c r="R399" s="20">
        <f t="shared" si="65"/>
        <v>3.2247999988612719E-3</v>
      </c>
    </row>
    <row r="400" spans="1:19" s="20" customFormat="1" x14ac:dyDescent="0.2">
      <c r="A400" s="20" t="s">
        <v>98</v>
      </c>
      <c r="C400" s="17">
        <v>49926.625999999997</v>
      </c>
      <c r="D400" s="17" t="s">
        <v>49</v>
      </c>
      <c r="E400" s="20">
        <f t="shared" si="54"/>
        <v>6294.0013807215173</v>
      </c>
      <c r="F400" s="20">
        <f t="shared" si="55"/>
        <v>6294</v>
      </c>
      <c r="G400" s="20">
        <f t="shared" si="64"/>
        <v>1.8398999964119866E-3</v>
      </c>
      <c r="I400" s="20">
        <f t="shared" si="62"/>
        <v>1.8398999964119866E-3</v>
      </c>
      <c r="O400" s="20">
        <f t="shared" ca="1" si="56"/>
        <v>-2.1776822511145322E-3</v>
      </c>
      <c r="P400" s="20">
        <f t="shared" ca="1" si="57"/>
        <v>-4.0250396228521418E-2</v>
      </c>
      <c r="Q400" s="21">
        <f t="shared" si="58"/>
        <v>34908.125999999997</v>
      </c>
      <c r="R400" s="20">
        <f t="shared" si="65"/>
        <v>1.8398999964119866E-3</v>
      </c>
    </row>
    <row r="401" spans="1:20" s="20" customFormat="1" x14ac:dyDescent="0.2">
      <c r="A401" s="20" t="s">
        <v>98</v>
      </c>
      <c r="C401" s="17">
        <v>49954.6</v>
      </c>
      <c r="D401" s="17" t="s">
        <v>49</v>
      </c>
      <c r="E401" s="20">
        <f t="shared" si="54"/>
        <v>6314.9939910960366</v>
      </c>
      <c r="F401" s="20">
        <f t="shared" si="55"/>
        <v>6315</v>
      </c>
      <c r="G401" s="20">
        <f t="shared" si="64"/>
        <v>-8.0072500059031881E-3</v>
      </c>
      <c r="I401" s="20">
        <f t="shared" si="62"/>
        <v>-8.0072500059031881E-3</v>
      </c>
      <c r="O401" s="20">
        <f t="shared" ca="1" si="56"/>
        <v>-2.1806167009415602E-3</v>
      </c>
      <c r="P401" s="20">
        <f t="shared" ca="1" si="57"/>
        <v>-4.0253989334136091E-2</v>
      </c>
      <c r="Q401" s="21">
        <f t="shared" si="58"/>
        <v>34936.1</v>
      </c>
      <c r="R401" s="20">
        <f t="shared" si="65"/>
        <v>-8.0072500059031881E-3</v>
      </c>
    </row>
    <row r="402" spans="1:20" s="20" customFormat="1" x14ac:dyDescent="0.2">
      <c r="A402" s="20" t="s">
        <v>98</v>
      </c>
      <c r="C402" s="17">
        <v>49970.597999999998</v>
      </c>
      <c r="D402" s="17" t="s">
        <v>49</v>
      </c>
      <c r="E402" s="20">
        <f t="shared" si="54"/>
        <v>6326.9994168761004</v>
      </c>
      <c r="F402" s="20">
        <f t="shared" si="55"/>
        <v>6327</v>
      </c>
      <c r="G402" s="20">
        <f t="shared" si="64"/>
        <v>-7.7705000148853287E-4</v>
      </c>
      <c r="I402" s="20">
        <f t="shared" si="62"/>
        <v>-7.7705000148853287E-4</v>
      </c>
      <c r="O402" s="20">
        <f t="shared" ca="1" si="56"/>
        <v>-2.1822935294141476E-3</v>
      </c>
      <c r="P402" s="20">
        <f t="shared" ca="1" si="57"/>
        <v>-4.025604253734448E-2</v>
      </c>
      <c r="Q402" s="21">
        <f t="shared" si="58"/>
        <v>34952.097999999998</v>
      </c>
      <c r="R402" s="20">
        <f t="shared" si="65"/>
        <v>-7.7705000148853287E-4</v>
      </c>
    </row>
    <row r="403" spans="1:20" s="20" customFormat="1" x14ac:dyDescent="0.2">
      <c r="A403" s="20" t="s">
        <v>98</v>
      </c>
      <c r="C403" s="17">
        <v>49978.591999999997</v>
      </c>
      <c r="D403" s="17" t="s">
        <v>49</v>
      </c>
      <c r="E403" s="20">
        <f t="shared" si="54"/>
        <v>6332.9983776015551</v>
      </c>
      <c r="F403" s="20">
        <f t="shared" si="55"/>
        <v>6333</v>
      </c>
      <c r="G403" s="20">
        <f t="shared" si="64"/>
        <v>-2.1619500039378181E-3</v>
      </c>
      <c r="I403" s="20">
        <f t="shared" si="62"/>
        <v>-2.1619500039378181E-3</v>
      </c>
      <c r="O403" s="20">
        <f t="shared" ca="1" si="56"/>
        <v>-2.1831319436504413E-3</v>
      </c>
      <c r="P403" s="20">
        <f t="shared" ca="1" si="57"/>
        <v>-4.0257069138948672E-2</v>
      </c>
      <c r="Q403" s="21">
        <f t="shared" si="58"/>
        <v>34960.091999999997</v>
      </c>
      <c r="R403" s="20">
        <f t="shared" si="65"/>
        <v>-2.1619500039378181E-3</v>
      </c>
    </row>
    <row r="404" spans="1:20" s="20" customFormat="1" x14ac:dyDescent="0.2">
      <c r="A404" s="20" t="s">
        <v>98</v>
      </c>
      <c r="C404" s="17">
        <v>49978.597000000002</v>
      </c>
      <c r="D404" s="17" t="s">
        <v>49</v>
      </c>
      <c r="E404" s="20">
        <f t="shared" si="54"/>
        <v>6333.002129766136</v>
      </c>
      <c r="F404" s="20">
        <f t="shared" si="55"/>
        <v>6333</v>
      </c>
      <c r="G404" s="20">
        <f t="shared" si="64"/>
        <v>2.8380500007187948E-3</v>
      </c>
      <c r="I404" s="20">
        <f t="shared" si="62"/>
        <v>2.8380500007187948E-3</v>
      </c>
      <c r="O404" s="20">
        <f t="shared" ca="1" si="56"/>
        <v>-2.1831319436504413E-3</v>
      </c>
      <c r="P404" s="20">
        <f t="shared" ca="1" si="57"/>
        <v>-4.0257069138948672E-2</v>
      </c>
      <c r="Q404" s="21">
        <f t="shared" si="58"/>
        <v>34960.097000000002</v>
      </c>
      <c r="R404" s="20">
        <f t="shared" si="65"/>
        <v>2.8380500007187948E-3</v>
      </c>
    </row>
    <row r="405" spans="1:20" s="20" customFormat="1" x14ac:dyDescent="0.2">
      <c r="A405" s="20" t="s">
        <v>98</v>
      </c>
      <c r="C405" s="17">
        <v>50006.574999999997</v>
      </c>
      <c r="D405" s="17" t="s">
        <v>49</v>
      </c>
      <c r="E405" s="20">
        <f t="shared" ref="E405:E468" si="66">+(C405-C$7)/C$8</f>
        <v>6353.9977418723111</v>
      </c>
      <c r="F405" s="20">
        <f t="shared" ref="F405:F468" si="67">ROUND(2*E405,0)/2</f>
        <v>6354</v>
      </c>
      <c r="G405" s="20">
        <f t="shared" si="64"/>
        <v>-3.0091000080574304E-3</v>
      </c>
      <c r="I405" s="20">
        <f t="shared" si="62"/>
        <v>-3.0091000080574304E-3</v>
      </c>
      <c r="O405" s="20">
        <f t="shared" ref="O405:O468" ca="1" si="68">+C$11+C$12*$F405</f>
        <v>-2.1860663934774689E-3</v>
      </c>
      <c r="P405" s="20">
        <f t="shared" ref="P405:P468" ca="1" si="69">+D$11+D$12*$F405</f>
        <v>-4.0260662244563351E-2</v>
      </c>
      <c r="Q405" s="21">
        <f t="shared" ref="Q405:Q468" si="70">+C405-15018.5</f>
        <v>34988.074999999997</v>
      </c>
      <c r="R405" s="20">
        <f t="shared" si="65"/>
        <v>-3.0091000080574304E-3</v>
      </c>
    </row>
    <row r="406" spans="1:20" s="20" customFormat="1" x14ac:dyDescent="0.2">
      <c r="A406" s="20" t="s">
        <v>98</v>
      </c>
      <c r="C406" s="17">
        <v>50026.565999999999</v>
      </c>
      <c r="D406" s="17" t="s">
        <v>49</v>
      </c>
      <c r="E406" s="20">
        <f t="shared" si="66"/>
        <v>6368.9996462834433</v>
      </c>
      <c r="F406" s="20">
        <f t="shared" si="67"/>
        <v>6369</v>
      </c>
      <c r="G406" s="20">
        <f t="shared" si="64"/>
        <v>-4.7135000204434618E-4</v>
      </c>
      <c r="I406" s="20">
        <f t="shared" si="62"/>
        <v>-4.7135000204434618E-4</v>
      </c>
      <c r="O406" s="20">
        <f t="shared" ca="1" si="68"/>
        <v>-2.1881624290682033E-3</v>
      </c>
      <c r="P406" s="20">
        <f t="shared" ca="1" si="69"/>
        <v>-4.0263228748573833E-2</v>
      </c>
      <c r="Q406" s="21">
        <f t="shared" si="70"/>
        <v>35008.065999999999</v>
      </c>
      <c r="R406" s="20">
        <f t="shared" si="65"/>
        <v>-4.7135000204434618E-4</v>
      </c>
    </row>
    <row r="407" spans="1:20" s="20" customFormat="1" x14ac:dyDescent="0.2">
      <c r="A407" s="20" t="s">
        <v>98</v>
      </c>
      <c r="C407" s="17">
        <v>50046.555</v>
      </c>
      <c r="D407" s="17" t="s">
        <v>49</v>
      </c>
      <c r="E407" s="20">
        <f t="shared" si="66"/>
        <v>6384.0000498287445</v>
      </c>
      <c r="F407" s="20">
        <f t="shared" si="67"/>
        <v>6384</v>
      </c>
      <c r="G407" s="20">
        <f t="shared" si="64"/>
        <v>6.6399996285326779E-5</v>
      </c>
      <c r="I407" s="20">
        <f t="shared" si="62"/>
        <v>6.6399996285326779E-5</v>
      </c>
      <c r="O407" s="20">
        <f t="shared" ca="1" si="68"/>
        <v>-2.1902584646589372E-3</v>
      </c>
      <c r="P407" s="20">
        <f t="shared" ca="1" si="69"/>
        <v>-4.0265795252584315E-2</v>
      </c>
      <c r="Q407" s="21">
        <f t="shared" si="70"/>
        <v>35028.055</v>
      </c>
      <c r="R407" s="20">
        <f t="shared" si="65"/>
        <v>6.6399996285326779E-5</v>
      </c>
    </row>
    <row r="408" spans="1:20" s="20" customFormat="1" x14ac:dyDescent="0.2">
      <c r="A408" s="20" t="s">
        <v>98</v>
      </c>
      <c r="C408" s="17">
        <v>50050.553999999996</v>
      </c>
      <c r="D408" s="17" t="s">
        <v>49</v>
      </c>
      <c r="E408" s="20">
        <f t="shared" si="66"/>
        <v>6387.0010310573007</v>
      </c>
      <c r="F408" s="20">
        <f t="shared" si="67"/>
        <v>6387</v>
      </c>
      <c r="G408" s="20">
        <f t="shared" si="64"/>
        <v>1.373949991830159E-3</v>
      </c>
      <c r="I408" s="20">
        <f t="shared" si="62"/>
        <v>1.373949991830159E-3</v>
      </c>
      <c r="O408" s="20">
        <f t="shared" ca="1" si="68"/>
        <v>-2.1906776717770843E-3</v>
      </c>
      <c r="P408" s="20">
        <f t="shared" ca="1" si="69"/>
        <v>-4.0266308553386414E-2</v>
      </c>
      <c r="Q408" s="21">
        <f t="shared" si="70"/>
        <v>35032.053999999996</v>
      </c>
      <c r="R408" s="20">
        <f t="shared" si="65"/>
        <v>1.373949991830159E-3</v>
      </c>
    </row>
    <row r="409" spans="1:20" s="20" customFormat="1" x14ac:dyDescent="0.2">
      <c r="A409" s="20" t="s">
        <v>98</v>
      </c>
      <c r="C409" s="17">
        <v>50054.553999999996</v>
      </c>
      <c r="D409" s="17" t="s">
        <v>49</v>
      </c>
      <c r="E409" s="20">
        <f t="shared" si="66"/>
        <v>6390.0027627187746</v>
      </c>
      <c r="F409" s="20">
        <f t="shared" si="67"/>
        <v>6390</v>
      </c>
      <c r="G409" s="20">
        <f t="shared" si="64"/>
        <v>3.6814999984926544E-3</v>
      </c>
      <c r="I409" s="20">
        <f t="shared" si="62"/>
        <v>3.6814999984926544E-3</v>
      </c>
      <c r="O409" s="20">
        <f t="shared" ca="1" si="68"/>
        <v>-2.1910968788952309E-3</v>
      </c>
      <c r="P409" s="20">
        <f t="shared" ca="1" si="69"/>
        <v>-4.0266821854188506E-2</v>
      </c>
      <c r="Q409" s="21">
        <f t="shared" si="70"/>
        <v>35036.053999999996</v>
      </c>
      <c r="R409" s="20">
        <f t="shared" si="65"/>
        <v>3.6814999984926544E-3</v>
      </c>
    </row>
    <row r="410" spans="1:20" s="20" customFormat="1" x14ac:dyDescent="0.2">
      <c r="A410" s="62" t="s">
        <v>1169</v>
      </c>
      <c r="B410" s="63" t="s">
        <v>21</v>
      </c>
      <c r="C410" s="62">
        <v>50222.461600000002</v>
      </c>
      <c r="D410" s="62" t="s">
        <v>131</v>
      </c>
      <c r="E410" s="20">
        <f t="shared" si="66"/>
        <v>6516.0061524993007</v>
      </c>
      <c r="F410" s="20">
        <f t="shared" si="67"/>
        <v>6516</v>
      </c>
      <c r="G410" s="20">
        <f t="shared" si="64"/>
        <v>8.198600000469014E-3</v>
      </c>
      <c r="H410"/>
      <c r="J410" s="20">
        <f>+G410</f>
        <v>8.198600000469014E-3</v>
      </c>
      <c r="N410"/>
      <c r="O410" s="20">
        <f t="shared" ca="1" si="68"/>
        <v>-2.208703577857398E-3</v>
      </c>
      <c r="P410" s="20">
        <f t="shared" ca="1" si="69"/>
        <v>-4.0288380487876564E-2</v>
      </c>
      <c r="Q410" s="21">
        <f t="shared" si="70"/>
        <v>35203.961600000002</v>
      </c>
      <c r="R410" s="20">
        <f t="shared" si="65"/>
        <v>8.198600000469014E-3</v>
      </c>
      <c r="S410"/>
      <c r="T410"/>
    </row>
    <row r="411" spans="1:20" s="20" customFormat="1" x14ac:dyDescent="0.2">
      <c r="A411" s="20" t="s">
        <v>107</v>
      </c>
      <c r="C411" s="17">
        <v>50234.455000000002</v>
      </c>
      <c r="D411" s="17">
        <v>5.0000000000000001E-3</v>
      </c>
      <c r="E411" s="20">
        <f t="shared" si="66"/>
        <v>6525.00639462648</v>
      </c>
      <c r="F411" s="20">
        <f t="shared" si="67"/>
        <v>6525</v>
      </c>
      <c r="G411" s="20">
        <f t="shared" si="64"/>
        <v>8.5212499980116263E-3</v>
      </c>
      <c r="I411" s="20">
        <f>+G411</f>
        <v>8.5212499980116263E-3</v>
      </c>
      <c r="O411" s="20">
        <f t="shared" ca="1" si="68"/>
        <v>-2.2099611992118383E-3</v>
      </c>
      <c r="P411" s="20">
        <f t="shared" ca="1" si="69"/>
        <v>-4.0289920390282855E-2</v>
      </c>
      <c r="Q411" s="21">
        <f t="shared" si="70"/>
        <v>35215.955000000002</v>
      </c>
      <c r="R411" s="20">
        <f t="shared" si="65"/>
        <v>8.5212499980116263E-3</v>
      </c>
    </row>
    <row r="412" spans="1:20" s="20" customFormat="1" x14ac:dyDescent="0.2">
      <c r="A412" s="62" t="s">
        <v>1169</v>
      </c>
      <c r="B412" s="63" t="s">
        <v>21</v>
      </c>
      <c r="C412" s="62">
        <v>50242.456700000002</v>
      </c>
      <c r="D412" s="62" t="s">
        <v>131</v>
      </c>
      <c r="E412" s="20">
        <f t="shared" si="66"/>
        <v>6531.0111336853852</v>
      </c>
      <c r="F412" s="20">
        <f t="shared" si="67"/>
        <v>6531</v>
      </c>
      <c r="G412" s="20">
        <f t="shared" si="64"/>
        <v>1.4836349997494835E-2</v>
      </c>
      <c r="H412"/>
      <c r="J412" s="20">
        <f>+G412</f>
        <v>1.4836349997494835E-2</v>
      </c>
      <c r="N412"/>
      <c r="O412" s="20">
        <f t="shared" ca="1" si="68"/>
        <v>-2.210799613448132E-3</v>
      </c>
      <c r="P412" s="20">
        <f t="shared" ca="1" si="69"/>
        <v>-4.0290946991887053E-2</v>
      </c>
      <c r="Q412" s="21">
        <f t="shared" si="70"/>
        <v>35223.956700000002</v>
      </c>
      <c r="R412" s="20">
        <f t="shared" si="65"/>
        <v>1.4836349997494835E-2</v>
      </c>
      <c r="S412"/>
      <c r="T412"/>
    </row>
    <row r="413" spans="1:20" s="20" customFormat="1" x14ac:dyDescent="0.2">
      <c r="A413" s="20" t="s">
        <v>107</v>
      </c>
      <c r="C413" s="17">
        <v>50282.423999999999</v>
      </c>
      <c r="D413" s="17">
        <v>8.9999999999999993E-3</v>
      </c>
      <c r="E413" s="20">
        <f t="shared" si="66"/>
        <v>6561.0039111437882</v>
      </c>
      <c r="F413" s="20">
        <f t="shared" si="67"/>
        <v>6561</v>
      </c>
      <c r="G413" s="20">
        <f t="shared" si="64"/>
        <v>5.2118499952484854E-3</v>
      </c>
      <c r="I413" s="20">
        <f>+G413</f>
        <v>5.2118499952484854E-3</v>
      </c>
      <c r="O413" s="20">
        <f t="shared" ca="1" si="68"/>
        <v>-2.2149916846296003E-3</v>
      </c>
      <c r="P413" s="20">
        <f t="shared" ca="1" si="69"/>
        <v>-4.0296079999908016E-2</v>
      </c>
      <c r="Q413" s="21">
        <f t="shared" si="70"/>
        <v>35263.923999999999</v>
      </c>
      <c r="R413" s="20">
        <f t="shared" si="65"/>
        <v>5.2118499952484854E-3</v>
      </c>
    </row>
    <row r="414" spans="1:20" s="20" customFormat="1" x14ac:dyDescent="0.2">
      <c r="A414" s="20" t="s">
        <v>98</v>
      </c>
      <c r="C414" s="17">
        <v>50287.745000000003</v>
      </c>
      <c r="D414" s="17" t="s">
        <v>49</v>
      </c>
      <c r="E414" s="20">
        <f t="shared" si="66"/>
        <v>6564.9969646864665</v>
      </c>
      <c r="F414" s="20">
        <f t="shared" si="67"/>
        <v>6565</v>
      </c>
      <c r="G414" s="20">
        <f t="shared" si="64"/>
        <v>-4.0447499995934777E-3</v>
      </c>
      <c r="I414" s="20">
        <f>+G414</f>
        <v>-4.0447499995934777E-3</v>
      </c>
      <c r="O414" s="20">
        <f t="shared" ca="1" si="68"/>
        <v>-2.2155506274537961E-3</v>
      </c>
      <c r="P414" s="20">
        <f t="shared" ca="1" si="69"/>
        <v>-4.0296764400977479E-2</v>
      </c>
      <c r="Q414" s="21">
        <f t="shared" si="70"/>
        <v>35269.245000000003</v>
      </c>
      <c r="R414" s="20">
        <f t="shared" si="65"/>
        <v>-4.0447499995934777E-3</v>
      </c>
    </row>
    <row r="415" spans="1:20" s="20" customFormat="1" x14ac:dyDescent="0.2">
      <c r="A415" s="20" t="s">
        <v>107</v>
      </c>
      <c r="C415" s="17">
        <v>50290.413999999997</v>
      </c>
      <c r="D415" s="17">
        <v>4.0000000000000001E-3</v>
      </c>
      <c r="E415" s="20">
        <f t="shared" si="66"/>
        <v>6566.9998701375807</v>
      </c>
      <c r="F415" s="20">
        <f t="shared" si="67"/>
        <v>6567</v>
      </c>
      <c r="G415" s="20">
        <f t="shared" si="64"/>
        <v>-1.7305000073974952E-4</v>
      </c>
      <c r="I415" s="20">
        <f>+G415</f>
        <v>-1.7305000073974952E-4</v>
      </c>
      <c r="O415" s="20">
        <f t="shared" ca="1" si="68"/>
        <v>-2.215830098865894E-3</v>
      </c>
      <c r="P415" s="20">
        <f t="shared" ca="1" si="69"/>
        <v>-4.0297106601512207E-2</v>
      </c>
      <c r="Q415" s="21">
        <f t="shared" si="70"/>
        <v>35271.913999999997</v>
      </c>
      <c r="R415" s="20">
        <f t="shared" si="65"/>
        <v>-1.7305000073974952E-4</v>
      </c>
    </row>
    <row r="416" spans="1:20" s="20" customFormat="1" x14ac:dyDescent="0.2">
      <c r="A416" s="20" t="s">
        <v>108</v>
      </c>
      <c r="C416" s="17">
        <v>50314.396999999997</v>
      </c>
      <c r="D416" s="17">
        <v>2E-3</v>
      </c>
      <c r="E416" s="20">
        <f t="shared" si="66"/>
        <v>6584.9975027468627</v>
      </c>
      <c r="F416" s="20">
        <f t="shared" si="67"/>
        <v>6585</v>
      </c>
      <c r="G416" s="20">
        <f t="shared" si="64"/>
        <v>-3.3277500042458996E-3</v>
      </c>
      <c r="I416" s="20">
        <f>+G416</f>
        <v>-3.3277500042458996E-3</v>
      </c>
      <c r="O416" s="20">
        <f t="shared" ca="1" si="68"/>
        <v>-2.218345341574775E-3</v>
      </c>
      <c r="P416" s="20">
        <f t="shared" ca="1" si="69"/>
        <v>-4.0300186406324788E-2</v>
      </c>
      <c r="Q416" s="21">
        <f t="shared" si="70"/>
        <v>35295.896999999997</v>
      </c>
      <c r="R416" s="20">
        <f t="shared" si="65"/>
        <v>-3.3277500042458996E-3</v>
      </c>
    </row>
    <row r="417" spans="1:20" s="20" customFormat="1" x14ac:dyDescent="0.2">
      <c r="A417" s="62" t="s">
        <v>1169</v>
      </c>
      <c r="B417" s="63" t="s">
        <v>21</v>
      </c>
      <c r="C417" s="62">
        <v>50314.405100000004</v>
      </c>
      <c r="D417" s="62" t="s">
        <v>131</v>
      </c>
      <c r="E417" s="20">
        <f t="shared" si="66"/>
        <v>6585.0035812534825</v>
      </c>
      <c r="F417" s="20">
        <f t="shared" si="67"/>
        <v>6585</v>
      </c>
      <c r="G417" s="20">
        <f t="shared" si="64"/>
        <v>4.77225000213366E-3</v>
      </c>
      <c r="H417"/>
      <c r="J417" s="20">
        <f>+G417</f>
        <v>4.77225000213366E-3</v>
      </c>
      <c r="N417"/>
      <c r="O417" s="20">
        <f t="shared" ca="1" si="68"/>
        <v>-2.218345341574775E-3</v>
      </c>
      <c r="P417" s="20">
        <f t="shared" ca="1" si="69"/>
        <v>-4.0300186406324788E-2</v>
      </c>
      <c r="Q417" s="21">
        <f t="shared" si="70"/>
        <v>35295.905100000004</v>
      </c>
      <c r="R417" s="20">
        <f t="shared" si="65"/>
        <v>4.77225000213366E-3</v>
      </c>
      <c r="S417"/>
      <c r="T417"/>
    </row>
    <row r="418" spans="1:20" s="20" customFormat="1" x14ac:dyDescent="0.2">
      <c r="A418" s="20" t="s">
        <v>98</v>
      </c>
      <c r="C418" s="17">
        <v>50327.728000000003</v>
      </c>
      <c r="D418" s="17" t="s">
        <v>49</v>
      </c>
      <c r="E418" s="20">
        <f t="shared" si="66"/>
        <v>6595.0015239416443</v>
      </c>
      <c r="F418" s="20">
        <f t="shared" si="67"/>
        <v>6595</v>
      </c>
      <c r="G418" s="20">
        <f t="shared" si="64"/>
        <v>2.0307500017224811E-3</v>
      </c>
      <c r="I418" s="20">
        <f t="shared" ref="I418:I445" si="71">+G418</f>
        <v>2.0307500017224811E-3</v>
      </c>
      <c r="O418" s="20">
        <f t="shared" ca="1" si="68"/>
        <v>-2.2197426986352645E-3</v>
      </c>
      <c r="P418" s="20">
        <f t="shared" ca="1" si="69"/>
        <v>-4.0301897408998442E-2</v>
      </c>
      <c r="Q418" s="21">
        <f t="shared" si="70"/>
        <v>35309.228000000003</v>
      </c>
      <c r="R418" s="20">
        <f t="shared" si="65"/>
        <v>2.0307500017224811E-3</v>
      </c>
    </row>
    <row r="419" spans="1:20" s="20" customFormat="1" x14ac:dyDescent="0.2">
      <c r="A419" s="20" t="s">
        <v>109</v>
      </c>
      <c r="C419" s="17">
        <v>50334.394</v>
      </c>
      <c r="D419" s="17">
        <v>6.0000000000000001E-3</v>
      </c>
      <c r="E419" s="20">
        <f t="shared" si="66"/>
        <v>6600.0039097554882</v>
      </c>
      <c r="F419" s="20">
        <f t="shared" si="67"/>
        <v>6600</v>
      </c>
      <c r="G419" s="20">
        <f t="shared" si="64"/>
        <v>5.2100000029895455E-3</v>
      </c>
      <c r="I419" s="20">
        <f t="shared" si="71"/>
        <v>5.2100000029895455E-3</v>
      </c>
      <c r="O419" s="20">
        <f t="shared" ca="1" si="68"/>
        <v>-2.220441377165509E-3</v>
      </c>
      <c r="P419" s="20">
        <f t="shared" ca="1" si="69"/>
        <v>-4.030275291033527E-2</v>
      </c>
      <c r="Q419" s="21">
        <f t="shared" si="70"/>
        <v>35315.894</v>
      </c>
      <c r="R419" s="20">
        <f t="shared" si="65"/>
        <v>5.2100000029895455E-3</v>
      </c>
    </row>
    <row r="420" spans="1:20" s="20" customFormat="1" x14ac:dyDescent="0.2">
      <c r="A420" s="20" t="s">
        <v>109</v>
      </c>
      <c r="C420" s="17">
        <v>50334.400000000001</v>
      </c>
      <c r="D420" s="17">
        <v>8.9999999999999993E-3</v>
      </c>
      <c r="E420" s="20">
        <f t="shared" si="66"/>
        <v>6600.0084123529814</v>
      </c>
      <c r="F420" s="20">
        <f t="shared" si="67"/>
        <v>6600</v>
      </c>
      <c r="G420" s="20">
        <f t="shared" ref="G420:G451" si="72">+C420-(C$7+F420*C$8)</f>
        <v>1.1210000004211906E-2</v>
      </c>
      <c r="I420" s="20">
        <f t="shared" si="71"/>
        <v>1.1210000004211906E-2</v>
      </c>
      <c r="O420" s="20">
        <f t="shared" ca="1" si="68"/>
        <v>-2.220441377165509E-3</v>
      </c>
      <c r="P420" s="20">
        <f t="shared" ca="1" si="69"/>
        <v>-4.030275291033527E-2</v>
      </c>
      <c r="Q420" s="21">
        <f t="shared" si="70"/>
        <v>35315.9</v>
      </c>
      <c r="R420" s="20">
        <f t="shared" si="65"/>
        <v>1.1210000004211906E-2</v>
      </c>
    </row>
    <row r="421" spans="1:20" s="20" customFormat="1" x14ac:dyDescent="0.2">
      <c r="A421" s="20" t="s">
        <v>98</v>
      </c>
      <c r="C421" s="17">
        <v>50339.720999999998</v>
      </c>
      <c r="D421" s="17" t="s">
        <v>49</v>
      </c>
      <c r="E421" s="20">
        <f t="shared" si="66"/>
        <v>6604.0014658956543</v>
      </c>
      <c r="F421" s="20">
        <f t="shared" si="67"/>
        <v>6604</v>
      </c>
      <c r="G421" s="20">
        <f t="shared" si="72"/>
        <v>1.9533999948180281E-3</v>
      </c>
      <c r="I421" s="20">
        <f t="shared" si="71"/>
        <v>1.9533999948180281E-3</v>
      </c>
      <c r="O421" s="20">
        <f t="shared" ca="1" si="68"/>
        <v>-2.2210003199897048E-3</v>
      </c>
      <c r="P421" s="20">
        <f t="shared" ca="1" si="69"/>
        <v>-4.0303437311404733E-2</v>
      </c>
      <c r="Q421" s="21">
        <f t="shared" si="70"/>
        <v>35321.220999999998</v>
      </c>
      <c r="R421" s="20">
        <f t="shared" si="65"/>
        <v>1.9533999948180281E-3</v>
      </c>
    </row>
    <row r="422" spans="1:20" s="20" customFormat="1" x14ac:dyDescent="0.2">
      <c r="A422" s="20" t="s">
        <v>98</v>
      </c>
      <c r="C422" s="17">
        <v>50363.709000000003</v>
      </c>
      <c r="D422" s="17" t="s">
        <v>49</v>
      </c>
      <c r="E422" s="20">
        <f t="shared" si="66"/>
        <v>6622.0028506695162</v>
      </c>
      <c r="F422" s="20">
        <f t="shared" si="67"/>
        <v>6622</v>
      </c>
      <c r="G422" s="20">
        <f t="shared" si="72"/>
        <v>3.7987000032444485E-3</v>
      </c>
      <c r="I422" s="20">
        <f t="shared" si="71"/>
        <v>3.7987000032444485E-3</v>
      </c>
      <c r="O422" s="20">
        <f t="shared" ca="1" si="68"/>
        <v>-2.2235155626985858E-3</v>
      </c>
      <c r="P422" s="20">
        <f t="shared" ca="1" si="69"/>
        <v>-4.0306517116217314E-2</v>
      </c>
      <c r="Q422" s="21">
        <f t="shared" si="70"/>
        <v>35345.209000000003</v>
      </c>
      <c r="R422" s="20">
        <f t="shared" si="65"/>
        <v>3.7987000032444485E-3</v>
      </c>
    </row>
    <row r="423" spans="1:20" s="20" customFormat="1" x14ac:dyDescent="0.2">
      <c r="A423" s="20" t="s">
        <v>108</v>
      </c>
      <c r="C423" s="17">
        <v>50466.298000000003</v>
      </c>
      <c r="D423" s="17">
        <v>8.0000000000000002E-3</v>
      </c>
      <c r="E423" s="20">
        <f t="shared" si="66"/>
        <v>6698.989013024252</v>
      </c>
      <c r="F423" s="20">
        <f t="shared" si="67"/>
        <v>6699</v>
      </c>
      <c r="G423" s="20">
        <f t="shared" si="72"/>
        <v>-1.4640850000432692E-2</v>
      </c>
      <c r="I423" s="20">
        <f t="shared" si="71"/>
        <v>-1.4640850000432692E-2</v>
      </c>
      <c r="O423" s="20">
        <f t="shared" ca="1" si="68"/>
        <v>-2.2342752120643548E-3</v>
      </c>
      <c r="P423" s="20">
        <f t="shared" ca="1" si="69"/>
        <v>-4.0319691836804457E-2</v>
      </c>
      <c r="Q423" s="21">
        <f t="shared" si="70"/>
        <v>35447.798000000003</v>
      </c>
      <c r="R423" s="20">
        <f t="shared" si="65"/>
        <v>-1.4640850000432692E-2</v>
      </c>
    </row>
    <row r="424" spans="1:20" s="20" customFormat="1" x14ac:dyDescent="0.2">
      <c r="A424" s="20" t="s">
        <v>110</v>
      </c>
      <c r="C424" s="17">
        <v>50571.586000000003</v>
      </c>
      <c r="D424" s="17">
        <v>4.0000000000000001E-3</v>
      </c>
      <c r="E424" s="20">
        <f t="shared" si="66"/>
        <v>6778.0005938175673</v>
      </c>
      <c r="F424" s="20">
        <f t="shared" si="67"/>
        <v>6778</v>
      </c>
      <c r="G424" s="20">
        <f t="shared" si="72"/>
        <v>7.9130000085569918E-4</v>
      </c>
      <c r="I424" s="20">
        <f t="shared" si="71"/>
        <v>7.9130000085569918E-4</v>
      </c>
      <c r="O424" s="20">
        <f t="shared" ca="1" si="68"/>
        <v>-2.2453143328422208E-3</v>
      </c>
      <c r="P424" s="20">
        <f t="shared" ca="1" si="69"/>
        <v>-4.0333208757926335E-2</v>
      </c>
      <c r="Q424" s="21">
        <f t="shared" si="70"/>
        <v>35553.086000000003</v>
      </c>
      <c r="R424" s="20">
        <f t="shared" si="65"/>
        <v>7.9130000085569918E-4</v>
      </c>
    </row>
    <row r="425" spans="1:20" s="20" customFormat="1" x14ac:dyDescent="0.2">
      <c r="A425" s="20" t="s">
        <v>111</v>
      </c>
      <c r="C425" s="17">
        <v>50948.703000000001</v>
      </c>
      <c r="D425" s="17"/>
      <c r="E425" s="20">
        <f t="shared" si="66"/>
        <v>7061.0016035625749</v>
      </c>
      <c r="F425" s="20">
        <f t="shared" si="67"/>
        <v>7061</v>
      </c>
      <c r="G425" s="20">
        <f t="shared" si="72"/>
        <v>2.1368500019889325E-3</v>
      </c>
      <c r="I425" s="20">
        <f t="shared" si="71"/>
        <v>2.1368500019889325E-3</v>
      </c>
      <c r="O425" s="20">
        <f t="shared" ca="1" si="68"/>
        <v>-2.2848595376540721E-3</v>
      </c>
      <c r="P425" s="20">
        <f t="shared" ca="1" si="69"/>
        <v>-4.0381630133590786E-2</v>
      </c>
      <c r="Q425" s="21">
        <f t="shared" si="70"/>
        <v>35930.203000000001</v>
      </c>
      <c r="R425" s="20">
        <f t="shared" si="65"/>
        <v>2.1368500019889325E-3</v>
      </c>
    </row>
    <row r="426" spans="1:20" s="20" customFormat="1" x14ac:dyDescent="0.2">
      <c r="A426" s="20" t="s">
        <v>111</v>
      </c>
      <c r="C426" s="17">
        <v>50984.678999999996</v>
      </c>
      <c r="D426" s="17"/>
      <c r="E426" s="20">
        <f t="shared" si="66"/>
        <v>7087.9991781258677</v>
      </c>
      <c r="F426" s="20">
        <f t="shared" si="67"/>
        <v>7088</v>
      </c>
      <c r="G426" s="20">
        <f t="shared" si="72"/>
        <v>-1.0952000084216706E-3</v>
      </c>
      <c r="I426" s="20">
        <f t="shared" si="71"/>
        <v>-1.0952000084216706E-3</v>
      </c>
      <c r="O426" s="20">
        <f t="shared" ca="1" si="68"/>
        <v>-2.2886324017173934E-3</v>
      </c>
      <c r="P426" s="20">
        <f t="shared" ca="1" si="69"/>
        <v>-4.0386249840809657E-2</v>
      </c>
      <c r="Q426" s="21">
        <f t="shared" si="70"/>
        <v>35966.178999999996</v>
      </c>
      <c r="R426" s="20">
        <f t="shared" si="65"/>
        <v>-1.0952000084216706E-3</v>
      </c>
    </row>
    <row r="427" spans="1:20" s="20" customFormat="1" x14ac:dyDescent="0.2">
      <c r="A427" s="20" t="s">
        <v>111</v>
      </c>
      <c r="C427" s="17">
        <v>50984.682999999997</v>
      </c>
      <c r="D427" s="17"/>
      <c r="E427" s="20">
        <f t="shared" si="66"/>
        <v>7088.0021798575299</v>
      </c>
      <c r="F427" s="20">
        <f t="shared" si="67"/>
        <v>7088</v>
      </c>
      <c r="G427" s="20">
        <f t="shared" si="72"/>
        <v>2.9047999923932366E-3</v>
      </c>
      <c r="I427" s="20">
        <f t="shared" si="71"/>
        <v>2.9047999923932366E-3</v>
      </c>
      <c r="O427" s="20">
        <f t="shared" ca="1" si="68"/>
        <v>-2.2886324017173934E-3</v>
      </c>
      <c r="P427" s="20">
        <f t="shared" ca="1" si="69"/>
        <v>-4.0386249840809657E-2</v>
      </c>
      <c r="Q427" s="21">
        <f t="shared" si="70"/>
        <v>35966.182999999997</v>
      </c>
      <c r="R427" s="20">
        <f t="shared" si="65"/>
        <v>2.9047999923932366E-3</v>
      </c>
    </row>
    <row r="428" spans="1:20" s="20" customFormat="1" x14ac:dyDescent="0.2">
      <c r="A428" s="20" t="s">
        <v>111</v>
      </c>
      <c r="C428" s="17">
        <v>50988.682999999997</v>
      </c>
      <c r="D428" s="17"/>
      <c r="E428" s="20">
        <f t="shared" si="66"/>
        <v>7091.0039115190029</v>
      </c>
      <c r="F428" s="20">
        <f t="shared" si="67"/>
        <v>7091</v>
      </c>
      <c r="G428" s="20">
        <f t="shared" si="72"/>
        <v>5.212349999055732E-3</v>
      </c>
      <c r="I428" s="20">
        <f t="shared" si="71"/>
        <v>5.212349999055732E-3</v>
      </c>
      <c r="O428" s="20">
        <f t="shared" ca="1" si="68"/>
        <v>-2.2890516088355404E-3</v>
      </c>
      <c r="P428" s="20">
        <f t="shared" ca="1" si="69"/>
        <v>-4.0386763141611749E-2</v>
      </c>
      <c r="Q428" s="21">
        <f t="shared" si="70"/>
        <v>35970.182999999997</v>
      </c>
      <c r="R428" s="20">
        <f t="shared" si="65"/>
        <v>5.212349999055732E-3</v>
      </c>
    </row>
    <row r="429" spans="1:20" s="20" customFormat="1" x14ac:dyDescent="0.2">
      <c r="A429" s="20" t="s">
        <v>111</v>
      </c>
      <c r="C429" s="17">
        <v>50992.68</v>
      </c>
      <c r="D429" s="17"/>
      <c r="E429" s="20">
        <f t="shared" si="66"/>
        <v>7094.0033918817335</v>
      </c>
      <c r="F429" s="20">
        <f t="shared" si="67"/>
        <v>7094</v>
      </c>
      <c r="G429" s="20">
        <f t="shared" si="72"/>
        <v>4.5199000014690682E-3</v>
      </c>
      <c r="I429" s="20">
        <f t="shared" si="71"/>
        <v>4.5199000014690682E-3</v>
      </c>
      <c r="O429" s="20">
        <f t="shared" ca="1" si="68"/>
        <v>-2.289470815953687E-3</v>
      </c>
      <c r="P429" s="20">
        <f t="shared" ca="1" si="69"/>
        <v>-4.0387276442413848E-2</v>
      </c>
      <c r="Q429" s="21">
        <f t="shared" si="70"/>
        <v>35974.18</v>
      </c>
      <c r="R429" s="20">
        <f t="shared" si="65"/>
        <v>4.5199000014690682E-3</v>
      </c>
    </row>
    <row r="430" spans="1:20" s="20" customFormat="1" x14ac:dyDescent="0.2">
      <c r="A430" s="20" t="s">
        <v>111</v>
      </c>
      <c r="C430" s="17">
        <v>51004.665000000001</v>
      </c>
      <c r="D430" s="17"/>
      <c r="E430" s="20">
        <f t="shared" si="66"/>
        <v>7102.9973303724246</v>
      </c>
      <c r="F430" s="20">
        <f t="shared" si="67"/>
        <v>7103</v>
      </c>
      <c r="G430" s="20">
        <f t="shared" si="72"/>
        <v>-3.5574499997892417E-3</v>
      </c>
      <c r="I430" s="20">
        <f t="shared" si="71"/>
        <v>-3.5574499997892417E-3</v>
      </c>
      <c r="O430" s="20">
        <f t="shared" ca="1" si="68"/>
        <v>-2.2907284373081278E-3</v>
      </c>
      <c r="P430" s="20">
        <f t="shared" ca="1" si="69"/>
        <v>-4.0388816344820139E-2</v>
      </c>
      <c r="Q430" s="21">
        <f t="shared" si="70"/>
        <v>35986.165000000001</v>
      </c>
      <c r="R430" s="20">
        <f t="shared" ref="R430:R461" si="73">G430</f>
        <v>-3.5574499997892417E-3</v>
      </c>
    </row>
    <row r="431" spans="1:20" s="20" customFormat="1" x14ac:dyDescent="0.2">
      <c r="A431" s="20" t="s">
        <v>111</v>
      </c>
      <c r="C431" s="17">
        <v>51040.654000000002</v>
      </c>
      <c r="D431" s="17"/>
      <c r="E431" s="20">
        <f t="shared" si="66"/>
        <v>7130.0046605636217</v>
      </c>
      <c r="F431" s="20">
        <f t="shared" si="67"/>
        <v>7130</v>
      </c>
      <c r="G431" s="20">
        <f t="shared" si="72"/>
        <v>6.2105000033625402E-3</v>
      </c>
      <c r="I431" s="20">
        <f t="shared" si="71"/>
        <v>6.2105000033625402E-3</v>
      </c>
      <c r="O431" s="20">
        <f t="shared" ca="1" si="68"/>
        <v>-2.2945013013714491E-3</v>
      </c>
      <c r="P431" s="20">
        <f t="shared" ca="1" si="69"/>
        <v>-4.039343605203901E-2</v>
      </c>
      <c r="Q431" s="21">
        <f t="shared" si="70"/>
        <v>36022.154000000002</v>
      </c>
      <c r="R431" s="20">
        <f t="shared" si="73"/>
        <v>6.2105000033625402E-3</v>
      </c>
    </row>
    <row r="432" spans="1:20" s="20" customFormat="1" x14ac:dyDescent="0.2">
      <c r="A432" s="20" t="s">
        <v>111</v>
      </c>
      <c r="C432" s="17">
        <v>51044.642999999996</v>
      </c>
      <c r="D432" s="17"/>
      <c r="E432" s="20">
        <f t="shared" si="66"/>
        <v>7132.9981374630215</v>
      </c>
      <c r="F432" s="20">
        <f t="shared" si="67"/>
        <v>7133</v>
      </c>
      <c r="G432" s="20">
        <f t="shared" si="72"/>
        <v>-2.4819500031298958E-3</v>
      </c>
      <c r="I432" s="20">
        <f t="shared" si="71"/>
        <v>-2.4819500031298958E-3</v>
      </c>
      <c r="O432" s="20">
        <f t="shared" ca="1" si="68"/>
        <v>-2.2949205084895957E-3</v>
      </c>
      <c r="P432" s="20">
        <f t="shared" ca="1" si="69"/>
        <v>-4.0393949352841102E-2</v>
      </c>
      <c r="Q432" s="21">
        <f t="shared" si="70"/>
        <v>36026.142999999996</v>
      </c>
      <c r="R432" s="20">
        <f t="shared" si="73"/>
        <v>-2.4819500031298958E-3</v>
      </c>
    </row>
    <row r="433" spans="1:20" s="20" customFormat="1" x14ac:dyDescent="0.2">
      <c r="A433" s="20" t="s">
        <v>111</v>
      </c>
      <c r="C433" s="17">
        <v>51044.644</v>
      </c>
      <c r="D433" s="17"/>
      <c r="E433" s="20">
        <f t="shared" si="66"/>
        <v>7132.9988878959402</v>
      </c>
      <c r="F433" s="20">
        <f t="shared" si="67"/>
        <v>7133</v>
      </c>
      <c r="G433" s="20">
        <f t="shared" si="72"/>
        <v>-1.4819499992881902E-3</v>
      </c>
      <c r="I433" s="20">
        <f t="shared" si="71"/>
        <v>-1.4819499992881902E-3</v>
      </c>
      <c r="O433" s="20">
        <f t="shared" ca="1" si="68"/>
        <v>-2.2949205084895957E-3</v>
      </c>
      <c r="P433" s="20">
        <f t="shared" ca="1" si="69"/>
        <v>-4.0393949352841102E-2</v>
      </c>
      <c r="Q433" s="21">
        <f t="shared" si="70"/>
        <v>36026.144</v>
      </c>
      <c r="R433" s="20">
        <f t="shared" si="73"/>
        <v>-1.4819499992881902E-3</v>
      </c>
    </row>
    <row r="434" spans="1:20" s="20" customFormat="1" x14ac:dyDescent="0.2">
      <c r="A434" s="20" t="s">
        <v>111</v>
      </c>
      <c r="C434" s="17">
        <v>51048.648999999998</v>
      </c>
      <c r="D434" s="17"/>
      <c r="E434" s="20">
        <f t="shared" si="66"/>
        <v>7136.0043717219887</v>
      </c>
      <c r="F434" s="20">
        <f t="shared" si="67"/>
        <v>7136</v>
      </c>
      <c r="G434" s="20">
        <f t="shared" si="72"/>
        <v>5.8255999974790029E-3</v>
      </c>
      <c r="I434" s="20">
        <f t="shared" si="71"/>
        <v>5.8255999974790029E-3</v>
      </c>
      <c r="O434" s="20">
        <f t="shared" ca="1" si="68"/>
        <v>-2.2953397156077427E-3</v>
      </c>
      <c r="P434" s="20">
        <f t="shared" ca="1" si="69"/>
        <v>-4.0394462653643201E-2</v>
      </c>
      <c r="Q434" s="21">
        <f t="shared" si="70"/>
        <v>36030.148999999998</v>
      </c>
      <c r="R434" s="20">
        <f t="shared" si="73"/>
        <v>5.8255999974790029E-3</v>
      </c>
    </row>
    <row r="435" spans="1:20" s="20" customFormat="1" x14ac:dyDescent="0.2">
      <c r="A435" s="20" t="s">
        <v>111</v>
      </c>
      <c r="C435" s="17">
        <v>51056.646000000001</v>
      </c>
      <c r="D435" s="17"/>
      <c r="E435" s="20">
        <f t="shared" si="66"/>
        <v>7142.0055837461932</v>
      </c>
      <c r="F435" s="20">
        <f t="shared" si="67"/>
        <v>7142</v>
      </c>
      <c r="G435" s="20">
        <f t="shared" si="72"/>
        <v>7.4406999992788769E-3</v>
      </c>
      <c r="I435" s="20">
        <f t="shared" si="71"/>
        <v>7.4406999992788769E-3</v>
      </c>
      <c r="O435" s="20">
        <f t="shared" ca="1" si="68"/>
        <v>-2.2961781298440364E-3</v>
      </c>
      <c r="P435" s="20">
        <f t="shared" ca="1" si="69"/>
        <v>-4.0395489255247392E-2</v>
      </c>
      <c r="Q435" s="21">
        <f t="shared" si="70"/>
        <v>36038.146000000001</v>
      </c>
      <c r="R435" s="20">
        <f t="shared" si="73"/>
        <v>7.4406999992788769E-3</v>
      </c>
    </row>
    <row r="436" spans="1:20" s="20" customFormat="1" x14ac:dyDescent="0.2">
      <c r="A436" s="20" t="s">
        <v>111</v>
      </c>
      <c r="C436" s="17">
        <v>51076.627</v>
      </c>
      <c r="D436" s="17"/>
      <c r="E436" s="20">
        <f t="shared" si="66"/>
        <v>7156.9999838281701</v>
      </c>
      <c r="F436" s="20">
        <f t="shared" si="67"/>
        <v>7157</v>
      </c>
      <c r="G436" s="20">
        <f t="shared" si="72"/>
        <v>-2.1549996745306998E-5</v>
      </c>
      <c r="I436" s="20">
        <f t="shared" si="71"/>
        <v>-2.1549996745306998E-5</v>
      </c>
      <c r="O436" s="20">
        <f t="shared" ca="1" si="68"/>
        <v>-2.2982741654347704E-3</v>
      </c>
      <c r="P436" s="20">
        <f t="shared" ca="1" si="69"/>
        <v>-4.0398055759257874E-2</v>
      </c>
      <c r="Q436" s="21">
        <f t="shared" si="70"/>
        <v>36058.127</v>
      </c>
      <c r="R436" s="20">
        <f t="shared" si="73"/>
        <v>-2.1549996745306998E-5</v>
      </c>
    </row>
    <row r="437" spans="1:20" s="20" customFormat="1" x14ac:dyDescent="0.2">
      <c r="A437" s="20" t="s">
        <v>111</v>
      </c>
      <c r="C437" s="17">
        <v>51076.631999999998</v>
      </c>
      <c r="D437" s="17"/>
      <c r="E437" s="20">
        <f t="shared" si="66"/>
        <v>7157.0037359927446</v>
      </c>
      <c r="F437" s="20">
        <f t="shared" si="67"/>
        <v>7157</v>
      </c>
      <c r="G437" s="20">
        <f t="shared" si="72"/>
        <v>4.9784500006353483E-3</v>
      </c>
      <c r="I437" s="20">
        <f t="shared" si="71"/>
        <v>4.9784500006353483E-3</v>
      </c>
      <c r="O437" s="20">
        <f t="shared" ca="1" si="68"/>
        <v>-2.2982741654347704E-3</v>
      </c>
      <c r="P437" s="20">
        <f t="shared" ca="1" si="69"/>
        <v>-4.0398055759257874E-2</v>
      </c>
      <c r="Q437" s="21">
        <f t="shared" si="70"/>
        <v>36058.131999999998</v>
      </c>
      <c r="R437" s="20">
        <f t="shared" si="73"/>
        <v>4.9784500006353483E-3</v>
      </c>
    </row>
    <row r="438" spans="1:20" s="20" customFormat="1" x14ac:dyDescent="0.2">
      <c r="A438" s="20" t="s">
        <v>111</v>
      </c>
      <c r="C438" s="17">
        <v>51080.618000000002</v>
      </c>
      <c r="D438" s="17"/>
      <c r="E438" s="20">
        <f t="shared" si="66"/>
        <v>7159.9949615934065</v>
      </c>
      <c r="F438" s="20">
        <f t="shared" si="67"/>
        <v>7160</v>
      </c>
      <c r="G438" s="20">
        <f t="shared" si="72"/>
        <v>-6.7140000028302893E-3</v>
      </c>
      <c r="I438" s="20">
        <f t="shared" si="71"/>
        <v>-6.7140000028302893E-3</v>
      </c>
      <c r="O438" s="20">
        <f t="shared" ca="1" si="68"/>
        <v>-2.2986933725529174E-3</v>
      </c>
      <c r="P438" s="20">
        <f t="shared" ca="1" si="69"/>
        <v>-4.0398569060059973E-2</v>
      </c>
      <c r="Q438" s="21">
        <f t="shared" si="70"/>
        <v>36062.118000000002</v>
      </c>
      <c r="R438" s="20">
        <f t="shared" si="73"/>
        <v>-6.7140000028302893E-3</v>
      </c>
    </row>
    <row r="439" spans="1:20" s="20" customFormat="1" x14ac:dyDescent="0.2">
      <c r="A439" s="20" t="s">
        <v>111</v>
      </c>
      <c r="C439" s="17">
        <v>51084.62</v>
      </c>
      <c r="D439" s="17"/>
      <c r="E439" s="20">
        <f t="shared" si="66"/>
        <v>7162.9981941207116</v>
      </c>
      <c r="F439" s="20">
        <f t="shared" si="67"/>
        <v>7163</v>
      </c>
      <c r="G439" s="20">
        <f t="shared" si="72"/>
        <v>-2.4064499957603402E-3</v>
      </c>
      <c r="I439" s="20">
        <f t="shared" si="71"/>
        <v>-2.4064499957603402E-3</v>
      </c>
      <c r="O439" s="20">
        <f t="shared" ca="1" si="68"/>
        <v>-2.2991125796710645E-3</v>
      </c>
      <c r="P439" s="20">
        <f t="shared" ca="1" si="69"/>
        <v>-4.0399082360862072E-2</v>
      </c>
      <c r="Q439" s="21">
        <f t="shared" si="70"/>
        <v>36066.120000000003</v>
      </c>
      <c r="R439" s="20">
        <f t="shared" si="73"/>
        <v>-2.4064499957603402E-3</v>
      </c>
    </row>
    <row r="440" spans="1:20" s="20" customFormat="1" x14ac:dyDescent="0.2">
      <c r="A440" s="20" t="s">
        <v>111</v>
      </c>
      <c r="C440" s="17">
        <v>51088.618000000002</v>
      </c>
      <c r="D440" s="17"/>
      <c r="E440" s="20">
        <f t="shared" si="66"/>
        <v>7165.9984249163545</v>
      </c>
      <c r="F440" s="20">
        <f t="shared" si="67"/>
        <v>7166</v>
      </c>
      <c r="G440" s="20">
        <f t="shared" si="72"/>
        <v>-2.098899996781256E-3</v>
      </c>
      <c r="I440" s="20">
        <f t="shared" si="71"/>
        <v>-2.098899996781256E-3</v>
      </c>
      <c r="O440" s="20">
        <f t="shared" ca="1" si="68"/>
        <v>-2.2995317867892111E-3</v>
      </c>
      <c r="P440" s="20">
        <f t="shared" ca="1" si="69"/>
        <v>-4.0399595661664164E-2</v>
      </c>
      <c r="Q440" s="21">
        <f t="shared" si="70"/>
        <v>36070.118000000002</v>
      </c>
      <c r="R440" s="20">
        <f t="shared" si="73"/>
        <v>-2.098899996781256E-3</v>
      </c>
    </row>
    <row r="441" spans="1:20" s="20" customFormat="1" x14ac:dyDescent="0.2">
      <c r="A441" s="20" t="s">
        <v>111</v>
      </c>
      <c r="C441" s="17">
        <v>51088.624000000003</v>
      </c>
      <c r="D441" s="17"/>
      <c r="E441" s="20">
        <f t="shared" si="66"/>
        <v>7166.0029275138477</v>
      </c>
      <c r="F441" s="20">
        <f t="shared" si="67"/>
        <v>7166</v>
      </c>
      <c r="G441" s="20">
        <f t="shared" si="72"/>
        <v>3.9011000044411048E-3</v>
      </c>
      <c r="I441" s="20">
        <f t="shared" si="71"/>
        <v>3.9011000044411048E-3</v>
      </c>
      <c r="O441" s="20">
        <f t="shared" ca="1" si="68"/>
        <v>-2.2995317867892111E-3</v>
      </c>
      <c r="P441" s="20">
        <f t="shared" ca="1" si="69"/>
        <v>-4.0399595661664164E-2</v>
      </c>
      <c r="Q441" s="21">
        <f t="shared" si="70"/>
        <v>36070.124000000003</v>
      </c>
      <c r="R441" s="20">
        <f t="shared" si="73"/>
        <v>3.9011000044411048E-3</v>
      </c>
    </row>
    <row r="442" spans="1:20" s="20" customFormat="1" x14ac:dyDescent="0.2">
      <c r="A442" s="20" t="s">
        <v>111</v>
      </c>
      <c r="C442" s="17">
        <v>51108.610999999997</v>
      </c>
      <c r="D442" s="17"/>
      <c r="E442" s="20">
        <f t="shared" si="66"/>
        <v>7181.0018301933123</v>
      </c>
      <c r="F442" s="20">
        <f t="shared" si="67"/>
        <v>7181</v>
      </c>
      <c r="G442" s="20">
        <f t="shared" si="72"/>
        <v>2.4388499950873666E-3</v>
      </c>
      <c r="I442" s="20">
        <f t="shared" si="71"/>
        <v>2.4388499950873666E-3</v>
      </c>
      <c r="O442" s="20">
        <f t="shared" ca="1" si="68"/>
        <v>-2.3016278223799451E-3</v>
      </c>
      <c r="P442" s="20">
        <f t="shared" ca="1" si="69"/>
        <v>-4.0402162165674646E-2</v>
      </c>
      <c r="Q442" s="21">
        <f t="shared" si="70"/>
        <v>36090.110999999997</v>
      </c>
      <c r="R442" s="20">
        <f t="shared" si="73"/>
        <v>2.4388499950873666E-3</v>
      </c>
    </row>
    <row r="443" spans="1:20" s="20" customFormat="1" x14ac:dyDescent="0.2">
      <c r="A443" s="20" t="s">
        <v>112</v>
      </c>
      <c r="C443" s="17">
        <v>51123.27</v>
      </c>
      <c r="D443" s="17">
        <v>4.0000000000000001E-3</v>
      </c>
      <c r="E443" s="20">
        <f t="shared" si="66"/>
        <v>7192.0024262996985</v>
      </c>
      <c r="F443" s="20">
        <f t="shared" si="67"/>
        <v>7192</v>
      </c>
      <c r="G443" s="20">
        <f t="shared" si="72"/>
        <v>3.2331999973393977E-3</v>
      </c>
      <c r="I443" s="20">
        <f t="shared" si="71"/>
        <v>3.2331999973393977E-3</v>
      </c>
      <c r="O443" s="20">
        <f t="shared" ca="1" si="68"/>
        <v>-2.3031649151464837E-3</v>
      </c>
      <c r="P443" s="20">
        <f t="shared" ca="1" si="69"/>
        <v>-4.0404044268615671E-2</v>
      </c>
      <c r="Q443" s="21">
        <f t="shared" si="70"/>
        <v>36104.769999999997</v>
      </c>
      <c r="R443" s="20">
        <f t="shared" si="73"/>
        <v>3.2331999973393977E-3</v>
      </c>
    </row>
    <row r="444" spans="1:20" s="20" customFormat="1" x14ac:dyDescent="0.2">
      <c r="A444" s="20" t="s">
        <v>111</v>
      </c>
      <c r="C444" s="17">
        <v>51140.580999999998</v>
      </c>
      <c r="D444" s="17"/>
      <c r="E444" s="20">
        <f t="shared" si="66"/>
        <v>7204.9931704976434</v>
      </c>
      <c r="F444" s="20">
        <f t="shared" si="67"/>
        <v>7205</v>
      </c>
      <c r="G444" s="20">
        <f t="shared" si="72"/>
        <v>-9.1007500013802201E-3</v>
      </c>
      <c r="I444" s="20">
        <f t="shared" si="71"/>
        <v>-9.1007500013802201E-3</v>
      </c>
      <c r="O444" s="20">
        <f t="shared" ca="1" si="68"/>
        <v>-2.3049814793251197E-3</v>
      </c>
      <c r="P444" s="20">
        <f t="shared" ca="1" si="69"/>
        <v>-4.0406268572091425E-2</v>
      </c>
      <c r="Q444" s="21">
        <f t="shared" si="70"/>
        <v>36122.080999999998</v>
      </c>
      <c r="R444" s="20">
        <f t="shared" si="73"/>
        <v>-9.1007500013802201E-3</v>
      </c>
    </row>
    <row r="445" spans="1:20" s="20" customFormat="1" x14ac:dyDescent="0.2">
      <c r="A445" s="20" t="s">
        <v>111</v>
      </c>
      <c r="C445" s="17">
        <v>51253.857000000004</v>
      </c>
      <c r="D445" s="17"/>
      <c r="E445" s="20">
        <f t="shared" si="66"/>
        <v>7289.9992094189256</v>
      </c>
      <c r="F445" s="20">
        <f t="shared" si="67"/>
        <v>7290</v>
      </c>
      <c r="G445" s="20">
        <f t="shared" si="72"/>
        <v>-1.0534999964875169E-3</v>
      </c>
      <c r="I445" s="20">
        <f t="shared" si="71"/>
        <v>-1.0534999964875169E-3</v>
      </c>
      <c r="O445" s="20">
        <f t="shared" ca="1" si="68"/>
        <v>-2.3168590143392799E-3</v>
      </c>
      <c r="P445" s="20">
        <f t="shared" ca="1" si="69"/>
        <v>-4.0420812094817495E-2</v>
      </c>
      <c r="Q445" s="21">
        <f t="shared" si="70"/>
        <v>36235.357000000004</v>
      </c>
      <c r="R445" s="20">
        <f t="shared" si="73"/>
        <v>-1.0534999964875169E-3</v>
      </c>
    </row>
    <row r="446" spans="1:20" s="20" customFormat="1" x14ac:dyDescent="0.2">
      <c r="A446" s="24" t="s">
        <v>113</v>
      </c>
      <c r="C446" s="17">
        <v>51309.825299999997</v>
      </c>
      <c r="D446" s="17">
        <v>2.0000000000000001E-4</v>
      </c>
      <c r="E446" s="20">
        <f t="shared" si="66"/>
        <v>7331.9996639561368</v>
      </c>
      <c r="F446" s="20">
        <f t="shared" si="67"/>
        <v>7332</v>
      </c>
      <c r="G446" s="20">
        <f t="shared" si="72"/>
        <v>-4.4780000462196767E-4</v>
      </c>
      <c r="K446" s="20">
        <f>+G446</f>
        <v>-4.4780000462196767E-4</v>
      </c>
      <c r="O446" s="20">
        <f t="shared" ca="1" si="68"/>
        <v>-2.3227279139933356E-3</v>
      </c>
      <c r="P446" s="20">
        <f t="shared" ca="1" si="69"/>
        <v>-4.0427998306046847E-2</v>
      </c>
      <c r="Q446" s="21">
        <f t="shared" si="70"/>
        <v>36291.325299999997</v>
      </c>
      <c r="R446" s="20">
        <f t="shared" si="73"/>
        <v>-4.4780000462196767E-4</v>
      </c>
    </row>
    <row r="447" spans="1:20" s="20" customFormat="1" x14ac:dyDescent="0.2">
      <c r="A447" s="62" t="s">
        <v>1258</v>
      </c>
      <c r="B447" s="63" t="s">
        <v>21</v>
      </c>
      <c r="C447" s="62">
        <v>51397.775000000001</v>
      </c>
      <c r="D447" s="62" t="s">
        <v>131</v>
      </c>
      <c r="E447" s="20">
        <f t="shared" si="66"/>
        <v>7398.0000137329225</v>
      </c>
      <c r="F447" s="20">
        <f t="shared" si="67"/>
        <v>7398</v>
      </c>
      <c r="G447" s="20">
        <f t="shared" si="72"/>
        <v>1.8300001102034003E-5</v>
      </c>
      <c r="H447"/>
      <c r="I447" s="20">
        <f t="shared" ref="I447:I452" si="74">+G447</f>
        <v>1.8300001102034003E-5</v>
      </c>
      <c r="J447"/>
      <c r="N447"/>
      <c r="O447" s="20">
        <f t="shared" ca="1" si="68"/>
        <v>-2.331950470592566E-3</v>
      </c>
      <c r="P447" s="20">
        <f t="shared" ca="1" si="69"/>
        <v>-4.0439290923692972E-2</v>
      </c>
      <c r="Q447" s="21">
        <f t="shared" si="70"/>
        <v>36379.275000000001</v>
      </c>
      <c r="R447" s="20">
        <f t="shared" si="73"/>
        <v>1.8300001102034003E-5</v>
      </c>
      <c r="S447"/>
      <c r="T447"/>
    </row>
    <row r="448" spans="1:20" s="20" customFormat="1" x14ac:dyDescent="0.2">
      <c r="A448" s="62" t="s">
        <v>1262</v>
      </c>
      <c r="B448" s="63" t="s">
        <v>21</v>
      </c>
      <c r="C448" s="62">
        <v>51404.440999999999</v>
      </c>
      <c r="D448" s="62" t="s">
        <v>131</v>
      </c>
      <c r="E448" s="20">
        <f t="shared" si="66"/>
        <v>7403.0023995467664</v>
      </c>
      <c r="F448" s="20">
        <f t="shared" si="67"/>
        <v>7403</v>
      </c>
      <c r="G448" s="20">
        <f t="shared" si="72"/>
        <v>3.1975499950931408E-3</v>
      </c>
      <c r="H448"/>
      <c r="I448" s="20">
        <f t="shared" si="74"/>
        <v>3.1975499950931408E-3</v>
      </c>
      <c r="J448"/>
      <c r="N448"/>
      <c r="O448" s="20">
        <f t="shared" ca="1" si="68"/>
        <v>-2.3326491491228105E-3</v>
      </c>
      <c r="P448" s="20">
        <f t="shared" ca="1" si="69"/>
        <v>-4.0440146425029799E-2</v>
      </c>
      <c r="Q448" s="21">
        <f t="shared" si="70"/>
        <v>36385.940999999999</v>
      </c>
      <c r="R448" s="20">
        <f t="shared" si="73"/>
        <v>3.1975499950931408E-3</v>
      </c>
      <c r="S448"/>
      <c r="T448"/>
    </row>
    <row r="449" spans="1:20" s="20" customFormat="1" x14ac:dyDescent="0.2">
      <c r="A449" s="62" t="s">
        <v>1258</v>
      </c>
      <c r="B449" s="63" t="s">
        <v>21</v>
      </c>
      <c r="C449" s="62">
        <v>51429.758000000002</v>
      </c>
      <c r="D449" s="62" t="s">
        <v>131</v>
      </c>
      <c r="E449" s="20">
        <f t="shared" si="66"/>
        <v>7422.0011096651524</v>
      </c>
      <c r="F449" s="20">
        <f t="shared" si="67"/>
        <v>7422</v>
      </c>
      <c r="G449" s="20">
        <f t="shared" si="72"/>
        <v>1.4786999963689595E-3</v>
      </c>
      <c r="H449"/>
      <c r="I449" s="20">
        <f t="shared" si="74"/>
        <v>1.4786999963689595E-3</v>
      </c>
      <c r="J449"/>
      <c r="N449"/>
      <c r="O449" s="20">
        <f t="shared" ca="1" si="68"/>
        <v>-2.3353041275377406E-3</v>
      </c>
      <c r="P449" s="20">
        <f t="shared" ca="1" si="69"/>
        <v>-4.0443397330109744E-2</v>
      </c>
      <c r="Q449" s="21">
        <f t="shared" si="70"/>
        <v>36411.258000000002</v>
      </c>
      <c r="R449" s="20">
        <f t="shared" si="73"/>
        <v>1.4786999963689595E-3</v>
      </c>
      <c r="S449"/>
      <c r="T449"/>
    </row>
    <row r="450" spans="1:20" s="20" customFormat="1" x14ac:dyDescent="0.2">
      <c r="A450" s="62" t="s">
        <v>1262</v>
      </c>
      <c r="B450" s="63" t="s">
        <v>21</v>
      </c>
      <c r="C450" s="62">
        <v>51432.411999999997</v>
      </c>
      <c r="D450" s="62" t="s">
        <v>131</v>
      </c>
      <c r="E450" s="20">
        <f t="shared" si="66"/>
        <v>7423.9927586225367</v>
      </c>
      <c r="F450" s="20">
        <f t="shared" si="67"/>
        <v>7424</v>
      </c>
      <c r="G450" s="20">
        <f t="shared" si="72"/>
        <v>-9.6496000041952357E-3</v>
      </c>
      <c r="H450"/>
      <c r="I450" s="20">
        <f t="shared" si="74"/>
        <v>-9.6496000041952357E-3</v>
      </c>
      <c r="J450"/>
      <c r="N450"/>
      <c r="O450" s="20">
        <f t="shared" ca="1" si="68"/>
        <v>-2.3355835989498385E-3</v>
      </c>
      <c r="P450" s="20">
        <f t="shared" ca="1" si="69"/>
        <v>-4.0443739530644472E-2</v>
      </c>
      <c r="Q450" s="21">
        <f t="shared" si="70"/>
        <v>36413.911999999997</v>
      </c>
      <c r="R450" s="20">
        <f t="shared" si="73"/>
        <v>-9.6496000041952357E-3</v>
      </c>
      <c r="S450"/>
      <c r="T450"/>
    </row>
    <row r="451" spans="1:20" s="20" customFormat="1" x14ac:dyDescent="0.2">
      <c r="A451" s="62" t="s">
        <v>1262</v>
      </c>
      <c r="B451" s="63" t="s">
        <v>21</v>
      </c>
      <c r="C451" s="62">
        <v>51432.415000000001</v>
      </c>
      <c r="D451" s="62" t="s">
        <v>131</v>
      </c>
      <c r="E451" s="20">
        <f t="shared" si="66"/>
        <v>7423.9950099212856</v>
      </c>
      <c r="F451" s="20">
        <f t="shared" si="67"/>
        <v>7424</v>
      </c>
      <c r="G451" s="20">
        <f t="shared" si="72"/>
        <v>-6.6495999999460764E-3</v>
      </c>
      <c r="H451"/>
      <c r="I451" s="20">
        <f t="shared" si="74"/>
        <v>-6.6495999999460764E-3</v>
      </c>
      <c r="J451"/>
      <c r="N451"/>
      <c r="O451" s="20">
        <f t="shared" ca="1" si="68"/>
        <v>-2.3355835989498385E-3</v>
      </c>
      <c r="P451" s="20">
        <f t="shared" ca="1" si="69"/>
        <v>-4.0443739530644472E-2</v>
      </c>
      <c r="Q451" s="21">
        <f t="shared" si="70"/>
        <v>36413.915000000001</v>
      </c>
      <c r="R451" s="20">
        <f t="shared" si="73"/>
        <v>-6.6495999999460764E-3</v>
      </c>
      <c r="S451"/>
      <c r="T451"/>
    </row>
    <row r="452" spans="1:20" s="20" customFormat="1" x14ac:dyDescent="0.2">
      <c r="A452" s="62" t="s">
        <v>1258</v>
      </c>
      <c r="B452" s="63" t="s">
        <v>21</v>
      </c>
      <c r="C452" s="62">
        <v>51433.752</v>
      </c>
      <c r="D452" s="62" t="s">
        <v>131</v>
      </c>
      <c r="E452" s="20">
        <f t="shared" si="66"/>
        <v>7424.9983387291331</v>
      </c>
      <c r="F452" s="20">
        <f t="shared" si="67"/>
        <v>7425</v>
      </c>
      <c r="G452" s="20">
        <f t="shared" ref="G452:G483" si="75">+C452-(C$7+F452*C$8)</f>
        <v>-2.2137499981909059E-3</v>
      </c>
      <c r="H452"/>
      <c r="I452" s="20">
        <f t="shared" si="74"/>
        <v>-2.2137499981909059E-3</v>
      </c>
      <c r="J452"/>
      <c r="N452"/>
      <c r="O452" s="20">
        <f t="shared" ca="1" si="68"/>
        <v>-2.3357233346558877E-3</v>
      </c>
      <c r="P452" s="20">
        <f t="shared" ca="1" si="69"/>
        <v>-4.0443910630911843E-2</v>
      </c>
      <c r="Q452" s="21">
        <f t="shared" si="70"/>
        <v>36415.252</v>
      </c>
      <c r="R452" s="20">
        <f t="shared" si="73"/>
        <v>-2.2137499981909059E-3</v>
      </c>
      <c r="S452"/>
      <c r="T452"/>
    </row>
    <row r="453" spans="1:20" s="20" customFormat="1" x14ac:dyDescent="0.2">
      <c r="A453" s="24" t="s">
        <v>113</v>
      </c>
      <c r="C453" s="17">
        <v>51433.754209999999</v>
      </c>
      <c r="D453" s="17">
        <v>6.9999999999999994E-5</v>
      </c>
      <c r="E453" s="20">
        <f t="shared" si="66"/>
        <v>7424.9999971858751</v>
      </c>
      <c r="F453" s="20">
        <f t="shared" si="67"/>
        <v>7425</v>
      </c>
      <c r="G453" s="20">
        <f t="shared" si="75"/>
        <v>-3.749999450519681E-6</v>
      </c>
      <c r="K453" s="20">
        <f>+G453</f>
        <v>-3.749999450519681E-6</v>
      </c>
      <c r="O453" s="20">
        <f t="shared" ca="1" si="68"/>
        <v>-2.3357233346558877E-3</v>
      </c>
      <c r="P453" s="20">
        <f t="shared" ca="1" si="69"/>
        <v>-4.0443910630911843E-2</v>
      </c>
      <c r="Q453" s="21">
        <f t="shared" si="70"/>
        <v>36415.254209999999</v>
      </c>
      <c r="R453" s="20">
        <f t="shared" si="73"/>
        <v>-3.749999450519681E-6</v>
      </c>
    </row>
    <row r="454" spans="1:20" s="20" customFormat="1" x14ac:dyDescent="0.2">
      <c r="A454" s="62" t="s">
        <v>1262</v>
      </c>
      <c r="B454" s="63" t="s">
        <v>21</v>
      </c>
      <c r="C454" s="62">
        <v>51436.419000000002</v>
      </c>
      <c r="D454" s="62" t="s">
        <v>131</v>
      </c>
      <c r="E454" s="20">
        <f t="shared" si="66"/>
        <v>7426.9997433144217</v>
      </c>
      <c r="F454" s="20">
        <f t="shared" si="67"/>
        <v>7427</v>
      </c>
      <c r="G454" s="20">
        <f t="shared" si="75"/>
        <v>-3.4204999974463135E-4</v>
      </c>
      <c r="H454"/>
      <c r="I454" s="20">
        <f>+G454</f>
        <v>-3.4204999974463135E-4</v>
      </c>
      <c r="J454"/>
      <c r="N454"/>
      <c r="O454" s="20">
        <f t="shared" ca="1" si="68"/>
        <v>-2.3360028060679851E-3</v>
      </c>
      <c r="P454" s="20">
        <f t="shared" ca="1" si="69"/>
        <v>-4.0444252831446571E-2</v>
      </c>
      <c r="Q454" s="21">
        <f t="shared" si="70"/>
        <v>36417.919000000002</v>
      </c>
      <c r="R454" s="20">
        <f t="shared" si="73"/>
        <v>-3.4204999974463135E-4</v>
      </c>
      <c r="S454"/>
      <c r="T454"/>
    </row>
    <row r="455" spans="1:20" s="20" customFormat="1" x14ac:dyDescent="0.2">
      <c r="A455" s="62" t="s">
        <v>1258</v>
      </c>
      <c r="B455" s="63" t="s">
        <v>21</v>
      </c>
      <c r="C455" s="62">
        <v>51437.752</v>
      </c>
      <c r="D455" s="62" t="s">
        <v>131</v>
      </c>
      <c r="E455" s="20">
        <f t="shared" si="66"/>
        <v>7428.0000703906071</v>
      </c>
      <c r="F455" s="20">
        <f t="shared" si="67"/>
        <v>7428</v>
      </c>
      <c r="G455" s="20">
        <f t="shared" si="75"/>
        <v>9.3800001195631921E-5</v>
      </c>
      <c r="H455"/>
      <c r="I455" s="20">
        <f>+G455</f>
        <v>9.3800001195631921E-5</v>
      </c>
      <c r="J455"/>
      <c r="N455"/>
      <c r="O455" s="20">
        <f t="shared" ca="1" si="68"/>
        <v>-2.3361425417740343E-3</v>
      </c>
      <c r="P455" s="20">
        <f t="shared" ca="1" si="69"/>
        <v>-4.0444423931713935E-2</v>
      </c>
      <c r="Q455" s="21">
        <f t="shared" si="70"/>
        <v>36419.252</v>
      </c>
      <c r="R455" s="20">
        <f t="shared" si="73"/>
        <v>9.3800001195631921E-5</v>
      </c>
      <c r="S455"/>
      <c r="T455"/>
    </row>
    <row r="456" spans="1:20" s="20" customFormat="1" x14ac:dyDescent="0.2">
      <c r="A456" s="62" t="s">
        <v>1262</v>
      </c>
      <c r="B456" s="63" t="s">
        <v>21</v>
      </c>
      <c r="C456" s="62">
        <v>51468.396999999997</v>
      </c>
      <c r="D456" s="62" t="s">
        <v>131</v>
      </c>
      <c r="E456" s="20">
        <f t="shared" si="66"/>
        <v>7450.9970870820707</v>
      </c>
      <c r="F456" s="20">
        <f t="shared" si="67"/>
        <v>7451</v>
      </c>
      <c r="G456" s="20">
        <f t="shared" si="75"/>
        <v>-3.8816500018583611E-3</v>
      </c>
      <c r="H456"/>
      <c r="I456" s="20">
        <f>+G456</f>
        <v>-3.8816500018583611E-3</v>
      </c>
      <c r="J456"/>
      <c r="N456"/>
      <c r="O456" s="20">
        <f t="shared" ca="1" si="68"/>
        <v>-2.3393564630131598E-3</v>
      </c>
      <c r="P456" s="20">
        <f t="shared" ca="1" si="69"/>
        <v>-4.0448359237863343E-2</v>
      </c>
      <c r="Q456" s="21">
        <f t="shared" si="70"/>
        <v>36449.896999999997</v>
      </c>
      <c r="R456" s="20">
        <f t="shared" si="73"/>
        <v>-3.8816500018583611E-3</v>
      </c>
      <c r="S456"/>
      <c r="T456"/>
    </row>
    <row r="457" spans="1:20" s="20" customFormat="1" x14ac:dyDescent="0.2">
      <c r="A457" s="20" t="s">
        <v>114</v>
      </c>
      <c r="C457" s="17">
        <v>51468.401599999997</v>
      </c>
      <c r="D457" s="17">
        <v>4.0000000000000001E-3</v>
      </c>
      <c r="E457" s="20">
        <f t="shared" si="66"/>
        <v>7451.0005390734814</v>
      </c>
      <c r="F457" s="20">
        <f t="shared" si="67"/>
        <v>7451</v>
      </c>
      <c r="G457" s="20">
        <f t="shared" si="75"/>
        <v>7.1834999835118651E-4</v>
      </c>
      <c r="J457" s="20">
        <f>+G457</f>
        <v>7.1834999835118651E-4</v>
      </c>
      <c r="O457" s="20">
        <f t="shared" ca="1" si="68"/>
        <v>-2.3393564630131598E-3</v>
      </c>
      <c r="P457" s="20">
        <f t="shared" ca="1" si="69"/>
        <v>-4.0448359237863343E-2</v>
      </c>
      <c r="Q457" s="21">
        <f t="shared" si="70"/>
        <v>36449.901599999997</v>
      </c>
      <c r="R457" s="20">
        <f t="shared" si="73"/>
        <v>7.1834999835118651E-4</v>
      </c>
    </row>
    <row r="458" spans="1:20" s="20" customFormat="1" x14ac:dyDescent="0.2">
      <c r="A458" s="62" t="s">
        <v>1289</v>
      </c>
      <c r="B458" s="63" t="s">
        <v>21</v>
      </c>
      <c r="C458" s="62">
        <v>51496.39</v>
      </c>
      <c r="D458" s="62" t="s">
        <v>131</v>
      </c>
      <c r="E458" s="20">
        <f t="shared" si="66"/>
        <v>7472.003955681982</v>
      </c>
      <c r="F458" s="20">
        <f t="shared" si="67"/>
        <v>7472</v>
      </c>
      <c r="G458" s="20">
        <f t="shared" si="75"/>
        <v>5.2711999960592948E-3</v>
      </c>
      <c r="H458"/>
      <c r="I458" s="20">
        <f t="shared" ref="I458:I466" si="76">+G458</f>
        <v>5.2711999960592948E-3</v>
      </c>
      <c r="J458"/>
      <c r="N458"/>
      <c r="O458" s="20">
        <f t="shared" ca="1" si="68"/>
        <v>-2.3422909128401875E-3</v>
      </c>
      <c r="P458" s="20">
        <f t="shared" ca="1" si="69"/>
        <v>-4.0451952343478023E-2</v>
      </c>
      <c r="Q458" s="21">
        <f t="shared" si="70"/>
        <v>36477.89</v>
      </c>
      <c r="R458" s="20">
        <f t="shared" si="73"/>
        <v>5.2711999960592948E-3</v>
      </c>
      <c r="S458"/>
      <c r="T458"/>
    </row>
    <row r="459" spans="1:20" s="20" customFormat="1" x14ac:dyDescent="0.2">
      <c r="A459" s="62" t="s">
        <v>1292</v>
      </c>
      <c r="B459" s="63" t="s">
        <v>21</v>
      </c>
      <c r="C459" s="62">
        <v>51601.644999999997</v>
      </c>
      <c r="D459" s="62" t="s">
        <v>131</v>
      </c>
      <c r="E459" s="20">
        <f t="shared" si="66"/>
        <v>7550.9907721890877</v>
      </c>
      <c r="F459" s="20">
        <f t="shared" si="67"/>
        <v>7551</v>
      </c>
      <c r="G459" s="20">
        <f t="shared" si="75"/>
        <v>-1.229665000573732E-2</v>
      </c>
      <c r="H459"/>
      <c r="I459" s="20">
        <f t="shared" si="76"/>
        <v>-1.229665000573732E-2</v>
      </c>
      <c r="J459"/>
      <c r="N459"/>
      <c r="O459" s="20">
        <f t="shared" ca="1" si="68"/>
        <v>-2.3533300336180544E-3</v>
      </c>
      <c r="P459" s="20">
        <f t="shared" ca="1" si="69"/>
        <v>-4.0465469264599901E-2</v>
      </c>
      <c r="Q459" s="21">
        <f t="shared" si="70"/>
        <v>36583.144999999997</v>
      </c>
      <c r="R459" s="20">
        <f t="shared" si="73"/>
        <v>-1.229665000573732E-2</v>
      </c>
      <c r="S459"/>
      <c r="T459"/>
    </row>
    <row r="460" spans="1:20" s="20" customFormat="1" x14ac:dyDescent="0.2">
      <c r="A460" s="62" t="s">
        <v>1295</v>
      </c>
      <c r="B460" s="63" t="s">
        <v>21</v>
      </c>
      <c r="C460" s="62">
        <v>51677.605000000003</v>
      </c>
      <c r="D460" s="62" t="s">
        <v>131</v>
      </c>
      <c r="E460" s="20">
        <f t="shared" si="66"/>
        <v>7607.9936564404816</v>
      </c>
      <c r="F460" s="20">
        <f t="shared" si="67"/>
        <v>7608</v>
      </c>
      <c r="G460" s="20">
        <f t="shared" si="75"/>
        <v>-8.4531999964383431E-3</v>
      </c>
      <c r="H460"/>
      <c r="I460" s="20">
        <f t="shared" si="76"/>
        <v>-8.4531999964383431E-3</v>
      </c>
      <c r="J460"/>
      <c r="N460"/>
      <c r="O460" s="20">
        <f t="shared" ca="1" si="68"/>
        <v>-2.361294968862844E-3</v>
      </c>
      <c r="P460" s="20">
        <f t="shared" ca="1" si="69"/>
        <v>-4.0475221979839736E-2</v>
      </c>
      <c r="Q460" s="21">
        <f t="shared" si="70"/>
        <v>36659.105000000003</v>
      </c>
      <c r="R460" s="20">
        <f t="shared" si="73"/>
        <v>-8.4531999964383431E-3</v>
      </c>
      <c r="S460"/>
      <c r="T460"/>
    </row>
    <row r="461" spans="1:20" s="20" customFormat="1" x14ac:dyDescent="0.2">
      <c r="A461" s="62" t="s">
        <v>1298</v>
      </c>
      <c r="B461" s="63" t="s">
        <v>21</v>
      </c>
      <c r="C461" s="62">
        <v>52029.413</v>
      </c>
      <c r="D461" s="62" t="s">
        <v>131</v>
      </c>
      <c r="E461" s="20">
        <f t="shared" si="66"/>
        <v>7872.0019595304275</v>
      </c>
      <c r="F461" s="20">
        <f t="shared" si="67"/>
        <v>7872</v>
      </c>
      <c r="G461" s="20">
        <f t="shared" si="75"/>
        <v>2.6111999977729283E-3</v>
      </c>
      <c r="H461"/>
      <c r="I461" s="20">
        <f t="shared" si="76"/>
        <v>2.6111999977729283E-3</v>
      </c>
      <c r="J461"/>
      <c r="N461"/>
      <c r="O461" s="20">
        <f t="shared" ca="1" si="68"/>
        <v>-2.3981851952597651E-3</v>
      </c>
      <c r="P461" s="20">
        <f t="shared" ca="1" si="69"/>
        <v>-4.0520392450424235E-2</v>
      </c>
      <c r="Q461" s="21">
        <f t="shared" si="70"/>
        <v>37010.913</v>
      </c>
      <c r="R461" s="20">
        <f t="shared" si="73"/>
        <v>2.6111999977729283E-3</v>
      </c>
      <c r="S461"/>
      <c r="T461"/>
    </row>
    <row r="462" spans="1:20" s="20" customFormat="1" x14ac:dyDescent="0.2">
      <c r="A462" s="62" t="s">
        <v>1258</v>
      </c>
      <c r="B462" s="63" t="s">
        <v>21</v>
      </c>
      <c r="C462" s="62">
        <v>52042.74</v>
      </c>
      <c r="D462" s="62" t="s">
        <v>131</v>
      </c>
      <c r="E462" s="20">
        <f t="shared" si="66"/>
        <v>7882.0029789935415</v>
      </c>
      <c r="F462" s="20">
        <f t="shared" si="67"/>
        <v>7882</v>
      </c>
      <c r="G462" s="20">
        <f t="shared" si="75"/>
        <v>3.9696999956504442E-3</v>
      </c>
      <c r="H462"/>
      <c r="I462" s="20">
        <f t="shared" si="76"/>
        <v>3.9696999956504442E-3</v>
      </c>
      <c r="J462"/>
      <c r="N462"/>
      <c r="O462" s="20">
        <f t="shared" ca="1" si="68"/>
        <v>-2.3995825523202546E-3</v>
      </c>
      <c r="P462" s="20">
        <f t="shared" ca="1" si="69"/>
        <v>-4.0522103453097889E-2</v>
      </c>
      <c r="Q462" s="21">
        <f t="shared" si="70"/>
        <v>37024.239999999998</v>
      </c>
      <c r="R462" s="20">
        <f t="shared" ref="R462:R476" si="77">G462</f>
        <v>3.9696999956504442E-3</v>
      </c>
      <c r="S462"/>
      <c r="T462"/>
    </row>
    <row r="463" spans="1:20" s="20" customFormat="1" x14ac:dyDescent="0.2">
      <c r="A463" s="62" t="s">
        <v>1303</v>
      </c>
      <c r="B463" s="63" t="s">
        <v>21</v>
      </c>
      <c r="C463" s="62">
        <v>52053.387000000002</v>
      </c>
      <c r="D463" s="62" t="s">
        <v>131</v>
      </c>
      <c r="E463" s="20">
        <f t="shared" si="66"/>
        <v>7889.9928382434728</v>
      </c>
      <c r="F463" s="20">
        <f t="shared" si="67"/>
        <v>7890</v>
      </c>
      <c r="G463" s="20">
        <f t="shared" si="75"/>
        <v>-9.5434999966528267E-3</v>
      </c>
      <c r="H463"/>
      <c r="I463" s="20">
        <f t="shared" si="76"/>
        <v>-9.5434999966528267E-3</v>
      </c>
      <c r="J463"/>
      <c r="N463"/>
      <c r="O463" s="20">
        <f t="shared" ca="1" si="68"/>
        <v>-2.4007004379686461E-3</v>
      </c>
      <c r="P463" s="20">
        <f t="shared" ca="1" si="69"/>
        <v>-4.0523472255236816E-2</v>
      </c>
      <c r="Q463" s="21">
        <f t="shared" si="70"/>
        <v>37034.887000000002</v>
      </c>
      <c r="R463" s="20">
        <f t="shared" si="77"/>
        <v>-9.5434999966528267E-3</v>
      </c>
      <c r="S463"/>
      <c r="T463"/>
    </row>
    <row r="464" spans="1:20" s="20" customFormat="1" x14ac:dyDescent="0.2">
      <c r="A464" s="62" t="s">
        <v>1258</v>
      </c>
      <c r="B464" s="63" t="s">
        <v>21</v>
      </c>
      <c r="C464" s="62">
        <v>52070.720000000001</v>
      </c>
      <c r="D464" s="62" t="s">
        <v>131</v>
      </c>
      <c r="E464" s="20">
        <f t="shared" si="66"/>
        <v>7903.000091965554</v>
      </c>
      <c r="F464" s="20">
        <f t="shared" si="67"/>
        <v>7903</v>
      </c>
      <c r="G464" s="20">
        <f t="shared" si="75"/>
        <v>1.2255000183358788E-4</v>
      </c>
      <c r="H464"/>
      <c r="I464" s="20">
        <f t="shared" si="76"/>
        <v>1.2255000183358788E-4</v>
      </c>
      <c r="J464"/>
      <c r="N464"/>
      <c r="O464" s="20">
        <f t="shared" ca="1" si="68"/>
        <v>-2.4025170021472822E-3</v>
      </c>
      <c r="P464" s="20">
        <f t="shared" ca="1" si="69"/>
        <v>-4.0525696558712569E-2</v>
      </c>
      <c r="Q464" s="21">
        <f t="shared" si="70"/>
        <v>37052.22</v>
      </c>
      <c r="R464" s="20">
        <f t="shared" si="77"/>
        <v>1.2255000183358788E-4</v>
      </c>
      <c r="S464"/>
      <c r="T464"/>
    </row>
    <row r="465" spans="1:20" s="20" customFormat="1" x14ac:dyDescent="0.2">
      <c r="A465" s="62" t="s">
        <v>1258</v>
      </c>
      <c r="B465" s="63" t="s">
        <v>21</v>
      </c>
      <c r="C465" s="62">
        <v>52086.714999999997</v>
      </c>
      <c r="D465" s="62" t="s">
        <v>131</v>
      </c>
      <c r="E465" s="20">
        <f t="shared" si="66"/>
        <v>7915.003266446869</v>
      </c>
      <c r="F465" s="20">
        <f t="shared" si="67"/>
        <v>7915</v>
      </c>
      <c r="G465" s="20">
        <f t="shared" si="75"/>
        <v>4.3527499947231263E-3</v>
      </c>
      <c r="H465"/>
      <c r="I465" s="20">
        <f t="shared" si="76"/>
        <v>4.3527499947231263E-3</v>
      </c>
      <c r="J465"/>
      <c r="N465"/>
      <c r="O465" s="20">
        <f t="shared" ca="1" si="68"/>
        <v>-2.4041938306198695E-3</v>
      </c>
      <c r="P465" s="20">
        <f t="shared" ca="1" si="69"/>
        <v>-4.0527749761920952E-2</v>
      </c>
      <c r="Q465" s="21">
        <f t="shared" si="70"/>
        <v>37068.214999999997</v>
      </c>
      <c r="R465" s="20">
        <f t="shared" si="77"/>
        <v>4.3527499947231263E-3</v>
      </c>
      <c r="S465"/>
      <c r="T465"/>
    </row>
    <row r="466" spans="1:20" s="20" customFormat="1" x14ac:dyDescent="0.2">
      <c r="A466" s="62" t="s">
        <v>1258</v>
      </c>
      <c r="B466" s="63" t="s">
        <v>21</v>
      </c>
      <c r="C466" s="62">
        <v>52118.688000000002</v>
      </c>
      <c r="D466" s="62" t="s">
        <v>131</v>
      </c>
      <c r="E466" s="20">
        <f t="shared" si="66"/>
        <v>7938.996858049949</v>
      </c>
      <c r="F466" s="20">
        <f t="shared" si="67"/>
        <v>7939</v>
      </c>
      <c r="G466" s="20">
        <f t="shared" si="75"/>
        <v>-4.1868499974953011E-3</v>
      </c>
      <c r="H466"/>
      <c r="I466" s="20">
        <f t="shared" si="76"/>
        <v>-4.1868499974953011E-3</v>
      </c>
      <c r="J466"/>
      <c r="N466"/>
      <c r="O466" s="20">
        <f t="shared" ca="1" si="68"/>
        <v>-2.4075474875650442E-3</v>
      </c>
      <c r="P466" s="20">
        <f t="shared" ca="1" si="69"/>
        <v>-4.0531856168337731E-2</v>
      </c>
      <c r="Q466" s="21">
        <f t="shared" si="70"/>
        <v>37100.188000000002</v>
      </c>
      <c r="R466" s="20">
        <f t="shared" si="77"/>
        <v>-4.1868499974953011E-3</v>
      </c>
      <c r="S466"/>
      <c r="T466"/>
    </row>
    <row r="467" spans="1:20" s="20" customFormat="1" x14ac:dyDescent="0.2">
      <c r="A467" s="62" t="s">
        <v>1314</v>
      </c>
      <c r="B467" s="63" t="s">
        <v>21</v>
      </c>
      <c r="C467" s="62">
        <v>52163.995000000003</v>
      </c>
      <c r="D467" s="62" t="s">
        <v>131</v>
      </c>
      <c r="E467" s="20">
        <f t="shared" si="66"/>
        <v>7972.9967221465486</v>
      </c>
      <c r="F467" s="20">
        <f t="shared" si="67"/>
        <v>7973</v>
      </c>
      <c r="G467" s="20">
        <f t="shared" si="75"/>
        <v>-4.3679500013240613E-3</v>
      </c>
      <c r="H467"/>
      <c r="J467"/>
      <c r="K467" s="20">
        <f>+G467</f>
        <v>-4.3679500013240613E-3</v>
      </c>
      <c r="N467"/>
      <c r="O467" s="20">
        <f t="shared" ca="1" si="68"/>
        <v>-2.4122985015707084E-3</v>
      </c>
      <c r="P467" s="20">
        <f t="shared" ca="1" si="69"/>
        <v>-4.0537673577428157E-2</v>
      </c>
      <c r="Q467" s="21">
        <f t="shared" si="70"/>
        <v>37145.495000000003</v>
      </c>
      <c r="R467" s="20">
        <f t="shared" si="77"/>
        <v>-4.3679500013240613E-3</v>
      </c>
      <c r="S467"/>
      <c r="T467"/>
    </row>
    <row r="468" spans="1:20" s="20" customFormat="1" x14ac:dyDescent="0.2">
      <c r="A468" s="62" t="s">
        <v>1317</v>
      </c>
      <c r="B468" s="63" t="s">
        <v>21</v>
      </c>
      <c r="C468" s="62">
        <v>52181.313000000002</v>
      </c>
      <c r="D468" s="62" t="s">
        <v>131</v>
      </c>
      <c r="E468" s="20">
        <f t="shared" si="66"/>
        <v>7985.992719374899</v>
      </c>
      <c r="F468" s="20">
        <f t="shared" si="67"/>
        <v>7986</v>
      </c>
      <c r="G468" s="20">
        <f t="shared" si="75"/>
        <v>-9.7019000022555701E-3</v>
      </c>
      <c r="H468"/>
      <c r="I468" s="20">
        <f t="shared" ref="I468:I476" si="78">+G468</f>
        <v>-9.7019000022555701E-3</v>
      </c>
      <c r="J468"/>
      <c r="N468"/>
      <c r="O468" s="20">
        <f t="shared" ca="1" si="68"/>
        <v>-2.4141150657493449E-3</v>
      </c>
      <c r="P468" s="20">
        <f t="shared" ca="1" si="69"/>
        <v>-4.0539897880903911E-2</v>
      </c>
      <c r="Q468" s="21">
        <f t="shared" si="70"/>
        <v>37162.813000000002</v>
      </c>
      <c r="R468" s="20">
        <f t="shared" si="77"/>
        <v>-9.7019000022555701E-3</v>
      </c>
      <c r="S468"/>
      <c r="T468"/>
    </row>
    <row r="469" spans="1:20" s="20" customFormat="1" x14ac:dyDescent="0.2">
      <c r="A469" s="62" t="s">
        <v>1258</v>
      </c>
      <c r="B469" s="63" t="s">
        <v>21</v>
      </c>
      <c r="C469" s="62">
        <v>52182.656000000003</v>
      </c>
      <c r="D469" s="62" t="s">
        <v>131</v>
      </c>
      <c r="E469" s="20">
        <f t="shared" ref="E469:E532" si="79">+(C469-C$7)/C$8</f>
        <v>7987.0005507802389</v>
      </c>
      <c r="F469" s="20">
        <f t="shared" ref="F469:F532" si="80">ROUND(2*E469,0)/2</f>
        <v>7987</v>
      </c>
      <c r="G469" s="20">
        <f t="shared" si="75"/>
        <v>7.3395000072196126E-4</v>
      </c>
      <c r="H469"/>
      <c r="I469" s="20">
        <f t="shared" si="78"/>
        <v>7.3395000072196126E-4</v>
      </c>
      <c r="J469"/>
      <c r="N469"/>
      <c r="O469" s="20">
        <f t="shared" ref="O469:O532" ca="1" si="81">+C$11+C$12*$F469</f>
        <v>-2.4142548014553936E-3</v>
      </c>
      <c r="P469" s="20">
        <f t="shared" ref="P469:P532" ca="1" si="82">+D$11+D$12*$F469</f>
        <v>-4.0540068981171275E-2</v>
      </c>
      <c r="Q469" s="21">
        <f t="shared" ref="Q469:Q532" si="83">+C469-15018.5</f>
        <v>37164.156000000003</v>
      </c>
      <c r="R469" s="20">
        <f t="shared" si="77"/>
        <v>7.3395000072196126E-4</v>
      </c>
      <c r="S469"/>
      <c r="T469"/>
    </row>
    <row r="470" spans="1:20" s="20" customFormat="1" x14ac:dyDescent="0.2">
      <c r="A470" s="62" t="s">
        <v>1258</v>
      </c>
      <c r="B470" s="63" t="s">
        <v>21</v>
      </c>
      <c r="C470" s="62">
        <v>52210.646000000001</v>
      </c>
      <c r="D470" s="62" t="s">
        <v>131</v>
      </c>
      <c r="E470" s="20">
        <f t="shared" si="79"/>
        <v>8008.0051680814013</v>
      </c>
      <c r="F470" s="20">
        <f t="shared" si="80"/>
        <v>8008</v>
      </c>
      <c r="G470" s="20">
        <f t="shared" si="75"/>
        <v>6.8868000016664155E-3</v>
      </c>
      <c r="H470"/>
      <c r="I470" s="20">
        <f t="shared" si="78"/>
        <v>6.8868000016664155E-3</v>
      </c>
      <c r="J470"/>
      <c r="N470"/>
      <c r="O470" s="20">
        <f t="shared" ca="1" si="81"/>
        <v>-2.4171892512824212E-3</v>
      </c>
      <c r="P470" s="20">
        <f t="shared" ca="1" si="82"/>
        <v>-4.0543662086785948E-2</v>
      </c>
      <c r="Q470" s="21">
        <f t="shared" si="83"/>
        <v>37192.146000000001</v>
      </c>
      <c r="R470" s="20">
        <f t="shared" si="77"/>
        <v>6.8868000016664155E-3</v>
      </c>
      <c r="S470"/>
      <c r="T470"/>
    </row>
    <row r="471" spans="1:20" s="20" customFormat="1" x14ac:dyDescent="0.2">
      <c r="A471" s="62" t="s">
        <v>1324</v>
      </c>
      <c r="B471" s="63" t="s">
        <v>21</v>
      </c>
      <c r="C471" s="62">
        <v>52217.305999999997</v>
      </c>
      <c r="D471" s="62" t="s">
        <v>131</v>
      </c>
      <c r="E471" s="20">
        <f t="shared" si="79"/>
        <v>8013.0030512977519</v>
      </c>
      <c r="F471" s="20">
        <f t="shared" si="80"/>
        <v>8013</v>
      </c>
      <c r="G471" s="20">
        <f t="shared" si="75"/>
        <v>4.0660499944351614E-3</v>
      </c>
      <c r="H471"/>
      <c r="I471" s="20">
        <f t="shared" si="78"/>
        <v>4.0660499944351614E-3</v>
      </c>
      <c r="J471"/>
      <c r="N471"/>
      <c r="O471" s="20">
        <f t="shared" ca="1" si="81"/>
        <v>-2.4178879298126662E-3</v>
      </c>
      <c r="P471" s="20">
        <f t="shared" ca="1" si="82"/>
        <v>-4.0544517588122775E-2</v>
      </c>
      <c r="Q471" s="21">
        <f t="shared" si="83"/>
        <v>37198.805999999997</v>
      </c>
      <c r="R471" s="20">
        <f t="shared" si="77"/>
        <v>4.0660499944351614E-3</v>
      </c>
      <c r="S471"/>
      <c r="T471"/>
    </row>
    <row r="472" spans="1:20" s="20" customFormat="1" x14ac:dyDescent="0.2">
      <c r="A472" s="62" t="s">
        <v>1258</v>
      </c>
      <c r="B472" s="63" t="s">
        <v>21</v>
      </c>
      <c r="C472" s="62">
        <v>52226.627</v>
      </c>
      <c r="D472" s="62" t="s">
        <v>131</v>
      </c>
      <c r="E472" s="20">
        <f t="shared" si="79"/>
        <v>8019.9978365019042</v>
      </c>
      <c r="F472" s="20">
        <f t="shared" si="80"/>
        <v>8020</v>
      </c>
      <c r="G472" s="20">
        <f t="shared" si="75"/>
        <v>-2.8830000010202639E-3</v>
      </c>
      <c r="H472"/>
      <c r="I472" s="20">
        <f t="shared" si="78"/>
        <v>-2.8830000010202639E-3</v>
      </c>
      <c r="J472"/>
      <c r="N472"/>
      <c r="O472" s="20">
        <f t="shared" ca="1" si="81"/>
        <v>-2.4188660797550086E-3</v>
      </c>
      <c r="P472" s="20">
        <f t="shared" ca="1" si="82"/>
        <v>-4.0545715289994337E-2</v>
      </c>
      <c r="Q472" s="21">
        <f t="shared" si="83"/>
        <v>37208.127</v>
      </c>
      <c r="R472" s="20">
        <f t="shared" si="77"/>
        <v>-2.8830000010202639E-3</v>
      </c>
      <c r="S472"/>
      <c r="T472"/>
    </row>
    <row r="473" spans="1:20" s="20" customFormat="1" x14ac:dyDescent="0.2">
      <c r="A473" s="62" t="s">
        <v>1258</v>
      </c>
      <c r="B473" s="63" t="s">
        <v>21</v>
      </c>
      <c r="C473" s="62">
        <v>52226.629000000001</v>
      </c>
      <c r="D473" s="62" t="s">
        <v>131</v>
      </c>
      <c r="E473" s="20">
        <f t="shared" si="79"/>
        <v>8019.9993373677353</v>
      </c>
      <c r="F473" s="20">
        <f t="shared" si="80"/>
        <v>8020</v>
      </c>
      <c r="G473" s="20">
        <f t="shared" si="75"/>
        <v>-8.8300000061281025E-4</v>
      </c>
      <c r="H473"/>
      <c r="I473" s="20">
        <f t="shared" si="78"/>
        <v>-8.8300000061281025E-4</v>
      </c>
      <c r="J473"/>
      <c r="N473"/>
      <c r="O473" s="20">
        <f t="shared" ca="1" si="81"/>
        <v>-2.4188660797550086E-3</v>
      </c>
      <c r="P473" s="20">
        <f t="shared" ca="1" si="82"/>
        <v>-4.0545715289994337E-2</v>
      </c>
      <c r="Q473" s="21">
        <f t="shared" si="83"/>
        <v>37208.129000000001</v>
      </c>
      <c r="R473" s="20">
        <f t="shared" si="77"/>
        <v>-8.8300000061281025E-4</v>
      </c>
      <c r="S473"/>
      <c r="T473"/>
    </row>
    <row r="474" spans="1:20" s="20" customFormat="1" x14ac:dyDescent="0.2">
      <c r="A474" s="62" t="s">
        <v>1258</v>
      </c>
      <c r="B474" s="63" t="s">
        <v>21</v>
      </c>
      <c r="C474" s="62">
        <v>52230.629000000001</v>
      </c>
      <c r="D474" s="62" t="s">
        <v>131</v>
      </c>
      <c r="E474" s="20">
        <f t="shared" si="79"/>
        <v>8023.0010690292092</v>
      </c>
      <c r="F474" s="20">
        <f t="shared" si="80"/>
        <v>8023</v>
      </c>
      <c r="G474" s="20">
        <f t="shared" si="75"/>
        <v>1.4245499987737276E-3</v>
      </c>
      <c r="H474"/>
      <c r="I474" s="20">
        <f t="shared" si="78"/>
        <v>1.4245499987737276E-3</v>
      </c>
      <c r="J474"/>
      <c r="N474"/>
      <c r="O474" s="20">
        <f t="shared" ca="1" si="81"/>
        <v>-2.4192852868731556E-3</v>
      </c>
      <c r="P474" s="20">
        <f t="shared" ca="1" si="82"/>
        <v>-4.0546228590796436E-2</v>
      </c>
      <c r="Q474" s="21">
        <f t="shared" si="83"/>
        <v>37212.129000000001</v>
      </c>
      <c r="R474" s="20">
        <f t="shared" si="77"/>
        <v>1.4245499987737276E-3</v>
      </c>
      <c r="S474"/>
      <c r="T474"/>
    </row>
    <row r="475" spans="1:20" s="20" customFormat="1" x14ac:dyDescent="0.2">
      <c r="A475" s="62" t="s">
        <v>1333</v>
      </c>
      <c r="B475" s="63" t="s">
        <v>21</v>
      </c>
      <c r="C475" s="62">
        <v>52386.544000000002</v>
      </c>
      <c r="D475" s="62" t="s">
        <v>131</v>
      </c>
      <c r="E475" s="20">
        <f t="shared" si="79"/>
        <v>8140.0048170288837</v>
      </c>
      <c r="F475" s="20">
        <f t="shared" si="80"/>
        <v>8140</v>
      </c>
      <c r="G475" s="20">
        <f t="shared" si="75"/>
        <v>6.4189999975496903E-3</v>
      </c>
      <c r="H475"/>
      <c r="I475" s="20">
        <f t="shared" si="78"/>
        <v>6.4189999975496903E-3</v>
      </c>
      <c r="J475"/>
      <c r="N475"/>
      <c r="O475" s="20">
        <f t="shared" ca="1" si="81"/>
        <v>-2.435634364480882E-3</v>
      </c>
      <c r="P475" s="20">
        <f t="shared" ca="1" si="82"/>
        <v>-4.0566247322078204E-2</v>
      </c>
      <c r="Q475" s="21">
        <f t="shared" si="83"/>
        <v>37368.044000000002</v>
      </c>
      <c r="R475" s="20">
        <f t="shared" si="77"/>
        <v>6.4189999975496903E-3</v>
      </c>
      <c r="S475"/>
      <c r="T475"/>
    </row>
    <row r="476" spans="1:20" s="20" customFormat="1" x14ac:dyDescent="0.2">
      <c r="A476" s="20" t="s">
        <v>115</v>
      </c>
      <c r="B476" s="20" t="s">
        <v>116</v>
      </c>
      <c r="C476" s="17">
        <v>52386.544000000002</v>
      </c>
      <c r="D476" s="17">
        <v>3.0000000000000001E-3</v>
      </c>
      <c r="E476" s="20">
        <f t="shared" si="79"/>
        <v>8140.0048170288837</v>
      </c>
      <c r="F476" s="20">
        <f t="shared" si="80"/>
        <v>8140</v>
      </c>
      <c r="G476" s="20">
        <f t="shared" si="75"/>
        <v>6.4189999975496903E-3</v>
      </c>
      <c r="I476" s="20">
        <f t="shared" si="78"/>
        <v>6.4189999975496903E-3</v>
      </c>
      <c r="O476" s="20">
        <f t="shared" ca="1" si="81"/>
        <v>-2.435634364480882E-3</v>
      </c>
      <c r="P476" s="20">
        <f t="shared" ca="1" si="82"/>
        <v>-4.0566247322078204E-2</v>
      </c>
      <c r="Q476" s="21">
        <f t="shared" si="83"/>
        <v>37368.044000000002</v>
      </c>
      <c r="R476" s="20">
        <f t="shared" si="77"/>
        <v>6.4189999975496903E-3</v>
      </c>
    </row>
    <row r="477" spans="1:20" s="20" customFormat="1" x14ac:dyDescent="0.2">
      <c r="A477" s="17" t="s">
        <v>129</v>
      </c>
      <c r="B477" s="16" t="s">
        <v>104</v>
      </c>
      <c r="C477" s="17">
        <v>52412.5213</v>
      </c>
      <c r="D477" s="17" t="s">
        <v>130</v>
      </c>
      <c r="E477" s="20">
        <f t="shared" si="79"/>
        <v>8159.4990380012841</v>
      </c>
      <c r="F477" s="20">
        <f t="shared" si="80"/>
        <v>8159.5</v>
      </c>
      <c r="G477" s="20">
        <f t="shared" si="75"/>
        <v>-1.2819250041502528E-3</v>
      </c>
      <c r="K477" s="20">
        <f>+G477</f>
        <v>-1.2819250041502528E-3</v>
      </c>
      <c r="O477" s="20">
        <f t="shared" ca="1" si="81"/>
        <v>-2.4383592107488361E-3</v>
      </c>
      <c r="P477" s="20">
        <f t="shared" ca="1" si="82"/>
        <v>-4.0569583777291827E-2</v>
      </c>
      <c r="Q477" s="21">
        <f t="shared" si="83"/>
        <v>37394.0213</v>
      </c>
      <c r="S477" s="20">
        <f>G477</f>
        <v>-1.2819250041502528E-3</v>
      </c>
    </row>
    <row r="478" spans="1:20" s="20" customFormat="1" x14ac:dyDescent="0.2">
      <c r="A478" s="17" t="s">
        <v>117</v>
      </c>
      <c r="B478" s="25"/>
      <c r="C478" s="17">
        <v>52442.505599999997</v>
      </c>
      <c r="D478" s="17">
        <v>2.0000000000000001E-4</v>
      </c>
      <c r="E478" s="20">
        <f t="shared" si="79"/>
        <v>8182.0002436655641</v>
      </c>
      <c r="F478" s="20">
        <f t="shared" si="80"/>
        <v>8182</v>
      </c>
      <c r="G478" s="20">
        <f t="shared" si="75"/>
        <v>3.2469999132445082E-4</v>
      </c>
      <c r="J478" s="20">
        <f>+G478</f>
        <v>3.2469999132445082E-4</v>
      </c>
      <c r="O478" s="20">
        <f t="shared" ca="1" si="81"/>
        <v>-2.4415032641349373E-3</v>
      </c>
      <c r="P478" s="20">
        <f t="shared" ca="1" si="82"/>
        <v>-4.0573433533307557E-2</v>
      </c>
      <c r="Q478" s="21">
        <f t="shared" si="83"/>
        <v>37424.005599999997</v>
      </c>
      <c r="R478" s="20">
        <f t="shared" ref="R478:R497" si="84">G478</f>
        <v>3.2469999132445082E-4</v>
      </c>
    </row>
    <row r="479" spans="1:20" s="20" customFormat="1" x14ac:dyDescent="0.2">
      <c r="A479" s="62" t="s">
        <v>1344</v>
      </c>
      <c r="B479" s="63" t="s">
        <v>21</v>
      </c>
      <c r="C479" s="62">
        <v>52530.46</v>
      </c>
      <c r="D479" s="62" t="s">
        <v>131</v>
      </c>
      <c r="E479" s="20">
        <f t="shared" si="79"/>
        <v>8248.0041204770496</v>
      </c>
      <c r="F479" s="20">
        <f t="shared" si="80"/>
        <v>8248</v>
      </c>
      <c r="G479" s="20">
        <f t="shared" si="75"/>
        <v>5.4907999947317876E-3</v>
      </c>
      <c r="H479"/>
      <c r="I479" s="20">
        <f>+G479</f>
        <v>5.4907999947317876E-3</v>
      </c>
      <c r="J479"/>
      <c r="N479"/>
      <c r="O479" s="20">
        <f t="shared" ca="1" si="81"/>
        <v>-2.4507258207341681E-3</v>
      </c>
      <c r="P479" s="20">
        <f t="shared" ca="1" si="82"/>
        <v>-4.0584726150953682E-2</v>
      </c>
      <c r="Q479" s="21">
        <f t="shared" si="83"/>
        <v>37511.96</v>
      </c>
      <c r="R479" s="20">
        <f t="shared" si="84"/>
        <v>5.4907999947317876E-3</v>
      </c>
      <c r="S479"/>
      <c r="T479"/>
    </row>
    <row r="480" spans="1:20" s="20" customFormat="1" x14ac:dyDescent="0.2">
      <c r="A480" s="15" t="s">
        <v>118</v>
      </c>
      <c r="B480" s="16" t="s">
        <v>21</v>
      </c>
      <c r="C480" s="17">
        <v>52687.69</v>
      </c>
      <c r="D480" s="17">
        <v>3.0000000000000001E-3</v>
      </c>
      <c r="E480" s="20">
        <f t="shared" si="79"/>
        <v>8365.9946877604361</v>
      </c>
      <c r="F480" s="20">
        <f t="shared" si="80"/>
        <v>8366</v>
      </c>
      <c r="G480" s="20">
        <f t="shared" si="75"/>
        <v>-7.0789000019431114E-3</v>
      </c>
      <c r="I480" s="20">
        <f>+G480</f>
        <v>-7.0789000019431114E-3</v>
      </c>
      <c r="O480" s="20">
        <f t="shared" ca="1" si="81"/>
        <v>-2.4672146340479432E-3</v>
      </c>
      <c r="P480" s="20">
        <f t="shared" ca="1" si="82"/>
        <v>-4.0604915982502814E-2</v>
      </c>
      <c r="Q480" s="21">
        <f t="shared" si="83"/>
        <v>37669.19</v>
      </c>
      <c r="R480" s="20">
        <f t="shared" si="84"/>
        <v>-7.0789000019431114E-3</v>
      </c>
    </row>
    <row r="481" spans="1:20" s="20" customFormat="1" x14ac:dyDescent="0.2">
      <c r="A481" s="15" t="s">
        <v>119</v>
      </c>
      <c r="B481" s="16" t="s">
        <v>21</v>
      </c>
      <c r="C481" s="17">
        <v>52855.6</v>
      </c>
      <c r="D481" s="17">
        <v>3.0000000000000001E-3</v>
      </c>
      <c r="E481" s="20">
        <f t="shared" si="79"/>
        <v>8491.9998785799526</v>
      </c>
      <c r="F481" s="20">
        <f t="shared" si="80"/>
        <v>8492</v>
      </c>
      <c r="G481" s="20">
        <f t="shared" si="75"/>
        <v>-1.6180000238819048E-4</v>
      </c>
      <c r="K481" s="20">
        <f>+G481</f>
        <v>-1.6180000238819048E-4</v>
      </c>
      <c r="O481" s="20">
        <f t="shared" ca="1" si="81"/>
        <v>-2.4848213330101098E-3</v>
      </c>
      <c r="P481" s="20">
        <f t="shared" ca="1" si="82"/>
        <v>-4.0626474616190872E-2</v>
      </c>
      <c r="Q481" s="21">
        <f t="shared" si="83"/>
        <v>37837.1</v>
      </c>
      <c r="R481" s="20">
        <f t="shared" si="84"/>
        <v>-1.6180000238819048E-4</v>
      </c>
    </row>
    <row r="482" spans="1:20" s="20" customFormat="1" x14ac:dyDescent="0.2">
      <c r="A482" s="62" t="s">
        <v>1353</v>
      </c>
      <c r="B482" s="63" t="s">
        <v>21</v>
      </c>
      <c r="C482" s="62">
        <v>52883.58</v>
      </c>
      <c r="D482" s="62" t="s">
        <v>131</v>
      </c>
      <c r="E482" s="20">
        <f t="shared" si="79"/>
        <v>8512.996991551965</v>
      </c>
      <c r="F482" s="20">
        <f t="shared" si="80"/>
        <v>8513</v>
      </c>
      <c r="G482" s="20">
        <f t="shared" si="75"/>
        <v>-4.0089499962050468E-3</v>
      </c>
      <c r="H482"/>
      <c r="I482" s="20">
        <f>+G482</f>
        <v>-4.0089499962050468E-3</v>
      </c>
      <c r="J482"/>
      <c r="N482"/>
      <c r="O482" s="20">
        <f t="shared" ca="1" si="81"/>
        <v>-2.4877557828371375E-3</v>
      </c>
      <c r="P482" s="20">
        <f t="shared" ca="1" si="82"/>
        <v>-4.0630067721805545E-2</v>
      </c>
      <c r="Q482" s="21">
        <f t="shared" si="83"/>
        <v>37865.08</v>
      </c>
      <c r="R482" s="20">
        <f t="shared" si="84"/>
        <v>-4.0089499962050468E-3</v>
      </c>
      <c r="S482"/>
      <c r="T482"/>
    </row>
    <row r="483" spans="1:20" s="20" customFormat="1" x14ac:dyDescent="0.2">
      <c r="A483" s="62" t="s">
        <v>1353</v>
      </c>
      <c r="B483" s="63" t="s">
        <v>21</v>
      </c>
      <c r="C483" s="62">
        <v>52899.575400000002</v>
      </c>
      <c r="D483" s="62" t="s">
        <v>131</v>
      </c>
      <c r="E483" s="20">
        <f t="shared" si="79"/>
        <v>8525.0004662064493</v>
      </c>
      <c r="F483" s="20">
        <f t="shared" si="80"/>
        <v>8525</v>
      </c>
      <c r="G483" s="20">
        <f t="shared" si="75"/>
        <v>6.2125000113155693E-4</v>
      </c>
      <c r="H483"/>
      <c r="J483"/>
      <c r="K483" s="20">
        <f>+G483</f>
        <v>6.2125000113155693E-4</v>
      </c>
      <c r="N483"/>
      <c r="O483" s="20">
        <f t="shared" ca="1" si="81"/>
        <v>-2.4894326113097248E-3</v>
      </c>
      <c r="P483" s="20">
        <f t="shared" ca="1" si="82"/>
        <v>-4.0632120925013934E-2</v>
      </c>
      <c r="Q483" s="21">
        <f t="shared" si="83"/>
        <v>37881.075400000002</v>
      </c>
      <c r="R483" s="20">
        <f t="shared" si="84"/>
        <v>6.2125000113155693E-4</v>
      </c>
      <c r="S483"/>
      <c r="T483"/>
    </row>
    <row r="484" spans="1:20" s="20" customFormat="1" x14ac:dyDescent="0.2">
      <c r="A484" s="62" t="s">
        <v>1353</v>
      </c>
      <c r="B484" s="63" t="s">
        <v>21</v>
      </c>
      <c r="C484" s="62">
        <v>52931.556299999997</v>
      </c>
      <c r="D484" s="62" t="s">
        <v>131</v>
      </c>
      <c r="E484" s="20">
        <f t="shared" si="79"/>
        <v>8548.9999862295517</v>
      </c>
      <c r="F484" s="20">
        <f t="shared" si="80"/>
        <v>8549</v>
      </c>
      <c r="G484" s="20">
        <f t="shared" ref="G484:G501" si="85">+C484-(C$7+F484*C$8)</f>
        <v>-1.8350008758716285E-5</v>
      </c>
      <c r="H484"/>
      <c r="K484" s="20">
        <f>+G484</f>
        <v>-1.8350008758716285E-5</v>
      </c>
      <c r="N484"/>
      <c r="O484" s="20">
        <f t="shared" ca="1" si="81"/>
        <v>-2.4927862682548995E-3</v>
      </c>
      <c r="P484" s="20">
        <f t="shared" ca="1" si="82"/>
        <v>-4.0636227331430706E-2</v>
      </c>
      <c r="Q484" s="21">
        <f t="shared" si="83"/>
        <v>37913.056299999997</v>
      </c>
      <c r="R484" s="20">
        <f t="shared" si="84"/>
        <v>-1.8350008758716285E-5</v>
      </c>
      <c r="S484"/>
      <c r="T484"/>
    </row>
    <row r="485" spans="1:20" s="20" customFormat="1" x14ac:dyDescent="0.2">
      <c r="A485" s="62" t="s">
        <v>1353</v>
      </c>
      <c r="B485" s="63" t="s">
        <v>21</v>
      </c>
      <c r="C485" s="62">
        <v>52975.533000000003</v>
      </c>
      <c r="D485" s="62" t="s">
        <v>131</v>
      </c>
      <c r="E485" s="20">
        <f t="shared" si="79"/>
        <v>8582.001549418841</v>
      </c>
      <c r="F485" s="20">
        <f t="shared" si="80"/>
        <v>8582</v>
      </c>
      <c r="G485" s="20">
        <f t="shared" si="85"/>
        <v>2.0646999983000569E-3</v>
      </c>
      <c r="H485"/>
      <c r="I485" s="20">
        <f>+G485</f>
        <v>2.0646999983000569E-3</v>
      </c>
      <c r="J485"/>
      <c r="N485"/>
      <c r="O485" s="20">
        <f t="shared" ca="1" si="81"/>
        <v>-2.4973975465545149E-3</v>
      </c>
      <c r="P485" s="20">
        <f t="shared" ca="1" si="82"/>
        <v>-4.0641873640253769E-2</v>
      </c>
      <c r="Q485" s="21">
        <f t="shared" si="83"/>
        <v>37957.033000000003</v>
      </c>
      <c r="R485" s="20">
        <f t="shared" si="84"/>
        <v>2.0646999983000569E-3</v>
      </c>
      <c r="S485"/>
      <c r="T485"/>
    </row>
    <row r="486" spans="1:20" s="20" customFormat="1" x14ac:dyDescent="0.2">
      <c r="A486" s="62" t="s">
        <v>1366</v>
      </c>
      <c r="B486" s="63" t="s">
        <v>21</v>
      </c>
      <c r="C486" s="62">
        <v>53151.429300000003</v>
      </c>
      <c r="D486" s="62" t="s">
        <v>131</v>
      </c>
      <c r="E486" s="20">
        <f t="shared" si="79"/>
        <v>8713.999922630368</v>
      </c>
      <c r="F486" s="20">
        <f t="shared" si="80"/>
        <v>8714</v>
      </c>
      <c r="G486" s="20">
        <f t="shared" si="85"/>
        <v>-1.0309999925084412E-4</v>
      </c>
      <c r="H486"/>
      <c r="J486"/>
      <c r="K486" s="20">
        <f>+G486</f>
        <v>-1.0309999925084412E-4</v>
      </c>
      <c r="N486"/>
      <c r="O486" s="20">
        <f t="shared" ca="1" si="81"/>
        <v>-2.5158426597529752E-3</v>
      </c>
      <c r="P486" s="20">
        <f t="shared" ca="1" si="82"/>
        <v>-4.0664458875546018E-2</v>
      </c>
      <c r="Q486" s="21">
        <f t="shared" si="83"/>
        <v>38132.929300000003</v>
      </c>
      <c r="R486" s="20">
        <f t="shared" si="84"/>
        <v>-1.0309999925084412E-4</v>
      </c>
      <c r="S486"/>
      <c r="T486"/>
    </row>
    <row r="487" spans="1:20" s="20" customFormat="1" x14ac:dyDescent="0.2">
      <c r="A487" s="22" t="s">
        <v>120</v>
      </c>
      <c r="B487" s="25"/>
      <c r="C487" s="17">
        <v>53151.429300000003</v>
      </c>
      <c r="D487" s="17">
        <v>1E-4</v>
      </c>
      <c r="E487" s="20">
        <f t="shared" si="79"/>
        <v>8713.999922630368</v>
      </c>
      <c r="F487" s="20">
        <f t="shared" si="80"/>
        <v>8714</v>
      </c>
      <c r="G487" s="20">
        <f t="shared" si="85"/>
        <v>-1.0309999925084412E-4</v>
      </c>
      <c r="J487" s="20">
        <f>+G487</f>
        <v>-1.0309999925084412E-4</v>
      </c>
      <c r="O487" s="20">
        <f t="shared" ca="1" si="81"/>
        <v>-2.5158426597529752E-3</v>
      </c>
      <c r="P487" s="20">
        <f t="shared" ca="1" si="82"/>
        <v>-4.0664458875546018E-2</v>
      </c>
      <c r="Q487" s="21">
        <f t="shared" si="83"/>
        <v>38132.929300000003</v>
      </c>
      <c r="R487" s="20">
        <f t="shared" si="84"/>
        <v>-1.0309999925084412E-4</v>
      </c>
    </row>
    <row r="488" spans="1:20" s="20" customFormat="1" x14ac:dyDescent="0.2">
      <c r="A488" s="18" t="s">
        <v>139</v>
      </c>
      <c r="B488" s="19" t="s">
        <v>21</v>
      </c>
      <c r="C488" s="18">
        <v>53187.411999999997</v>
      </c>
      <c r="D488" s="18">
        <v>3.0000000000000001E-3</v>
      </c>
      <c r="E488" s="20">
        <f t="shared" si="79"/>
        <v>8741.0025250941908</v>
      </c>
      <c r="F488" s="20">
        <f t="shared" si="80"/>
        <v>8741</v>
      </c>
      <c r="G488" s="20">
        <f t="shared" si="85"/>
        <v>3.3648499957052991E-3</v>
      </c>
      <c r="H488"/>
      <c r="I488" s="20">
        <f>+G488</f>
        <v>3.3648499957052991E-3</v>
      </c>
      <c r="M488"/>
      <c r="O488" s="20">
        <f t="shared" ca="1" si="81"/>
        <v>-2.519615523816297E-3</v>
      </c>
      <c r="P488" s="20">
        <f t="shared" ca="1" si="82"/>
        <v>-4.0669078582764889E-2</v>
      </c>
      <c r="Q488" s="21">
        <f t="shared" si="83"/>
        <v>38168.911999999997</v>
      </c>
      <c r="R488" s="20">
        <f t="shared" si="84"/>
        <v>3.3648499957052991E-3</v>
      </c>
      <c r="S488"/>
      <c r="T488"/>
    </row>
    <row r="489" spans="1:20" s="20" customFormat="1" x14ac:dyDescent="0.2">
      <c r="A489" s="18" t="s">
        <v>138</v>
      </c>
      <c r="B489" s="19" t="s">
        <v>21</v>
      </c>
      <c r="C489" s="18">
        <v>53251.358</v>
      </c>
      <c r="D489" s="18" t="s">
        <v>131</v>
      </c>
      <c r="E489" s="20">
        <f t="shared" si="79"/>
        <v>8788.989708300347</v>
      </c>
      <c r="F489" s="20">
        <f t="shared" si="80"/>
        <v>8789</v>
      </c>
      <c r="G489" s="20">
        <f t="shared" si="85"/>
        <v>-1.3714350003283471E-2</v>
      </c>
      <c r="H489"/>
      <c r="I489" s="20">
        <f>+G489</f>
        <v>-1.3714350003283471E-2</v>
      </c>
      <c r="M489"/>
      <c r="O489" s="20">
        <f t="shared" ca="1" si="81"/>
        <v>-2.5263228377066464E-3</v>
      </c>
      <c r="P489" s="20">
        <f t="shared" ca="1" si="82"/>
        <v>-4.0677291395598433E-2</v>
      </c>
      <c r="Q489" s="21">
        <f t="shared" si="83"/>
        <v>38232.858</v>
      </c>
      <c r="R489" s="20">
        <f t="shared" si="84"/>
        <v>-1.3714350003283471E-2</v>
      </c>
      <c r="S489"/>
      <c r="T489"/>
    </row>
    <row r="490" spans="1:20" s="20" customFormat="1" x14ac:dyDescent="0.2">
      <c r="A490" s="18" t="s">
        <v>138</v>
      </c>
      <c r="B490" s="19" t="s">
        <v>21</v>
      </c>
      <c r="C490" s="18">
        <v>53251.362000000001</v>
      </c>
      <c r="D490" s="18" t="s">
        <v>131</v>
      </c>
      <c r="E490" s="20">
        <f t="shared" si="79"/>
        <v>8788.9927100320074</v>
      </c>
      <c r="F490" s="20">
        <f t="shared" si="80"/>
        <v>8789</v>
      </c>
      <c r="G490" s="20">
        <f t="shared" si="85"/>
        <v>-9.7143500024685636E-3</v>
      </c>
      <c r="H490"/>
      <c r="I490" s="20">
        <f>+G490</f>
        <v>-9.7143500024685636E-3</v>
      </c>
      <c r="M490"/>
      <c r="O490" s="20">
        <f t="shared" ca="1" si="81"/>
        <v>-2.5263228377066464E-3</v>
      </c>
      <c r="P490" s="20">
        <f t="shared" ca="1" si="82"/>
        <v>-4.0677291395598433E-2</v>
      </c>
      <c r="Q490" s="21">
        <f t="shared" si="83"/>
        <v>38232.862000000001</v>
      </c>
      <c r="R490" s="20">
        <f t="shared" si="84"/>
        <v>-9.7143500024685636E-3</v>
      </c>
      <c r="S490"/>
      <c r="T490"/>
    </row>
    <row r="491" spans="1:20" s="20" customFormat="1" x14ac:dyDescent="0.2">
      <c r="A491" s="17" t="s">
        <v>133</v>
      </c>
      <c r="B491" s="16" t="s">
        <v>21</v>
      </c>
      <c r="C491" s="17">
        <v>53251.375999999997</v>
      </c>
      <c r="D491" s="17" t="s">
        <v>131</v>
      </c>
      <c r="E491" s="20">
        <f t="shared" si="79"/>
        <v>8789.0032160928204</v>
      </c>
      <c r="F491" s="20">
        <f t="shared" si="80"/>
        <v>8789</v>
      </c>
      <c r="G491" s="20">
        <f t="shared" si="85"/>
        <v>4.2856499931076542E-3</v>
      </c>
      <c r="I491" s="20">
        <f>+G491</f>
        <v>4.2856499931076542E-3</v>
      </c>
      <c r="O491" s="20">
        <f t="shared" ca="1" si="81"/>
        <v>-2.5263228377066464E-3</v>
      </c>
      <c r="P491" s="20">
        <f t="shared" ca="1" si="82"/>
        <v>-4.0677291395598433E-2</v>
      </c>
      <c r="Q491" s="21">
        <f t="shared" si="83"/>
        <v>38232.875999999997</v>
      </c>
      <c r="R491" s="20">
        <f t="shared" si="84"/>
        <v>4.2856499931076542E-3</v>
      </c>
    </row>
    <row r="492" spans="1:20" s="20" customFormat="1" x14ac:dyDescent="0.2">
      <c r="A492" s="22" t="s">
        <v>121</v>
      </c>
      <c r="B492" s="26"/>
      <c r="C492" s="17">
        <v>53259.367899999997</v>
      </c>
      <c r="D492" s="17">
        <v>2.0000000000000001E-4</v>
      </c>
      <c r="E492" s="20">
        <f t="shared" si="79"/>
        <v>8795.0006009091539</v>
      </c>
      <c r="F492" s="20">
        <f t="shared" si="80"/>
        <v>8795</v>
      </c>
      <c r="G492" s="20">
        <f t="shared" si="85"/>
        <v>8.0075000005308539E-4</v>
      </c>
      <c r="J492" s="20">
        <f>+G492</f>
        <v>8.0075000005308539E-4</v>
      </c>
      <c r="O492" s="20">
        <f t="shared" ca="1" si="81"/>
        <v>-2.5271612519429396E-3</v>
      </c>
      <c r="P492" s="20">
        <f t="shared" ca="1" si="82"/>
        <v>-4.0678317997202632E-2</v>
      </c>
      <c r="Q492" s="21">
        <f t="shared" si="83"/>
        <v>38240.867899999997</v>
      </c>
      <c r="R492" s="20">
        <f t="shared" si="84"/>
        <v>8.0075000005308539E-4</v>
      </c>
    </row>
    <row r="493" spans="1:20" s="20" customFormat="1" x14ac:dyDescent="0.2">
      <c r="A493" s="62" t="s">
        <v>1353</v>
      </c>
      <c r="B493" s="63" t="s">
        <v>21</v>
      </c>
      <c r="C493" s="62">
        <v>53264.695</v>
      </c>
      <c r="D493" s="62" t="s">
        <v>131</v>
      </c>
      <c r="E493" s="20">
        <f t="shared" si="79"/>
        <v>8798.9982320926156</v>
      </c>
      <c r="F493" s="20">
        <f t="shared" si="80"/>
        <v>8799</v>
      </c>
      <c r="G493" s="20">
        <f t="shared" si="85"/>
        <v>-2.3558500033686869E-3</v>
      </c>
      <c r="H493"/>
      <c r="I493" s="20">
        <f>+G493</f>
        <v>-2.3558500033686869E-3</v>
      </c>
      <c r="J493"/>
      <c r="N493"/>
      <c r="O493" s="20">
        <f t="shared" ca="1" si="81"/>
        <v>-2.5277201947671354E-3</v>
      </c>
      <c r="P493" s="20">
        <f t="shared" ca="1" si="82"/>
        <v>-4.0679002398272088E-2</v>
      </c>
      <c r="Q493" s="21">
        <f t="shared" si="83"/>
        <v>38246.195</v>
      </c>
      <c r="R493" s="20">
        <f t="shared" si="84"/>
        <v>-2.3558500033686869E-3</v>
      </c>
      <c r="S493"/>
      <c r="T493"/>
    </row>
    <row r="494" spans="1:20" s="20" customFormat="1" x14ac:dyDescent="0.2">
      <c r="A494" s="62" t="s">
        <v>1353</v>
      </c>
      <c r="B494" s="63" t="s">
        <v>21</v>
      </c>
      <c r="C494" s="62">
        <v>53284.684999999998</v>
      </c>
      <c r="D494" s="62" t="s">
        <v>131</v>
      </c>
      <c r="E494" s="20">
        <f t="shared" si="79"/>
        <v>8813.9993860708291</v>
      </c>
      <c r="F494" s="20">
        <f t="shared" si="80"/>
        <v>8814</v>
      </c>
      <c r="G494" s="20">
        <f t="shared" si="85"/>
        <v>-8.181000011973083E-4</v>
      </c>
      <c r="H494"/>
      <c r="I494" s="20">
        <f>+G494</f>
        <v>-8.181000011973083E-4</v>
      </c>
      <c r="J494"/>
      <c r="N494"/>
      <c r="O494" s="20">
        <f t="shared" ca="1" si="81"/>
        <v>-2.5298162303578698E-3</v>
      </c>
      <c r="P494" s="20">
        <f t="shared" ca="1" si="82"/>
        <v>-4.0681568902282576E-2</v>
      </c>
      <c r="Q494" s="21">
        <f t="shared" si="83"/>
        <v>38266.184999999998</v>
      </c>
      <c r="R494" s="20">
        <f t="shared" si="84"/>
        <v>-8.181000011973083E-4</v>
      </c>
      <c r="S494"/>
      <c r="T494"/>
    </row>
    <row r="495" spans="1:20" s="20" customFormat="1" x14ac:dyDescent="0.2">
      <c r="A495" s="62" t="s">
        <v>1353</v>
      </c>
      <c r="B495" s="63" t="s">
        <v>21</v>
      </c>
      <c r="C495" s="62">
        <v>53288.683499999999</v>
      </c>
      <c r="D495" s="62" t="s">
        <v>131</v>
      </c>
      <c r="E495" s="20">
        <f t="shared" si="79"/>
        <v>8816.9999920829305</v>
      </c>
      <c r="F495" s="20">
        <f t="shared" si="80"/>
        <v>8817</v>
      </c>
      <c r="G495" s="20">
        <f t="shared" si="85"/>
        <v>-1.0550000297371298E-5</v>
      </c>
      <c r="H495"/>
      <c r="I495"/>
      <c r="J495"/>
      <c r="K495" s="20">
        <f>+G495</f>
        <v>-1.0550000297371298E-5</v>
      </c>
      <c r="N495"/>
      <c r="O495" s="20">
        <f t="shared" ca="1" si="81"/>
        <v>-2.5302354374760168E-3</v>
      </c>
      <c r="P495" s="20">
        <f t="shared" ca="1" si="82"/>
        <v>-4.0682082203084668E-2</v>
      </c>
      <c r="Q495" s="21">
        <f t="shared" si="83"/>
        <v>38270.183499999999</v>
      </c>
      <c r="R495" s="20">
        <f t="shared" si="84"/>
        <v>-1.0550000297371298E-5</v>
      </c>
      <c r="S495"/>
      <c r="T495"/>
    </row>
    <row r="496" spans="1:20" s="20" customFormat="1" x14ac:dyDescent="0.2">
      <c r="A496" s="62" t="s">
        <v>1353</v>
      </c>
      <c r="B496" s="63" t="s">
        <v>21</v>
      </c>
      <c r="C496" s="62">
        <v>53288.684000000001</v>
      </c>
      <c r="D496" s="62" t="s">
        <v>131</v>
      </c>
      <c r="E496" s="20">
        <f t="shared" si="79"/>
        <v>8817.0003672993898</v>
      </c>
      <c r="F496" s="20">
        <f t="shared" si="80"/>
        <v>8817</v>
      </c>
      <c r="G496" s="20">
        <f t="shared" si="85"/>
        <v>4.8945000162348151E-4</v>
      </c>
      <c r="H496"/>
      <c r="I496" s="20">
        <f>+G496</f>
        <v>4.8945000162348151E-4</v>
      </c>
      <c r="J496"/>
      <c r="N496"/>
      <c r="O496" s="20">
        <f t="shared" ca="1" si="81"/>
        <v>-2.5302354374760168E-3</v>
      </c>
      <c r="P496" s="20">
        <f t="shared" ca="1" si="82"/>
        <v>-4.0682082203084668E-2</v>
      </c>
      <c r="Q496" s="21">
        <f t="shared" si="83"/>
        <v>38270.184000000001</v>
      </c>
      <c r="R496" s="20">
        <f t="shared" si="84"/>
        <v>4.8945000162348151E-4</v>
      </c>
      <c r="S496"/>
      <c r="T496"/>
    </row>
    <row r="497" spans="1:21" s="20" customFormat="1" x14ac:dyDescent="0.2">
      <c r="A497" s="22" t="s">
        <v>121</v>
      </c>
      <c r="B497" s="26"/>
      <c r="C497" s="17">
        <v>53291.349199999997</v>
      </c>
      <c r="D497" s="17">
        <v>1.4E-3</v>
      </c>
      <c r="E497" s="20">
        <f t="shared" si="79"/>
        <v>8819.0004211054274</v>
      </c>
      <c r="F497" s="20">
        <f t="shared" si="80"/>
        <v>8819</v>
      </c>
      <c r="G497" s="20">
        <f t="shared" si="85"/>
        <v>5.6114999460987747E-4</v>
      </c>
      <c r="J497" s="20">
        <f>+G497</f>
        <v>5.6114999460987747E-4</v>
      </c>
      <c r="O497" s="20">
        <f t="shared" ca="1" si="81"/>
        <v>-2.5305149088881143E-3</v>
      </c>
      <c r="P497" s="20">
        <f t="shared" ca="1" si="82"/>
        <v>-4.0682424403619404E-2</v>
      </c>
      <c r="Q497" s="21">
        <f t="shared" si="83"/>
        <v>38272.849199999997</v>
      </c>
      <c r="R497" s="20">
        <f t="shared" si="84"/>
        <v>5.6114999460987747E-4</v>
      </c>
    </row>
    <row r="498" spans="1:21" x14ac:dyDescent="0.2">
      <c r="A498" s="17" t="s">
        <v>129</v>
      </c>
      <c r="B498" s="16" t="s">
        <v>104</v>
      </c>
      <c r="C498" s="17">
        <v>53301.337549999997</v>
      </c>
      <c r="D498" s="17" t="s">
        <v>131</v>
      </c>
      <c r="E498" s="20">
        <f t="shared" si="79"/>
        <v>8826.4960077156466</v>
      </c>
      <c r="F498" s="20">
        <f t="shared" si="80"/>
        <v>8826.5</v>
      </c>
      <c r="G498" s="20">
        <f t="shared" si="85"/>
        <v>-5.3199750036583282E-3</v>
      </c>
      <c r="H498" s="20"/>
      <c r="I498" s="20"/>
      <c r="J498" s="20"/>
      <c r="K498" s="20">
        <f>+G498</f>
        <v>-5.3199750036583282E-3</v>
      </c>
      <c r="L498" s="20"/>
      <c r="M498" s="20"/>
      <c r="N498" s="20"/>
      <c r="O498" s="20">
        <f t="shared" ca="1" si="81"/>
        <v>-2.5315629266834815E-3</v>
      </c>
      <c r="P498" s="20">
        <f t="shared" ca="1" si="82"/>
        <v>-4.0683707655624644E-2</v>
      </c>
      <c r="Q498" s="21">
        <f t="shared" si="83"/>
        <v>38282.837549999997</v>
      </c>
      <c r="R498" s="20"/>
      <c r="S498" s="20">
        <f>G498</f>
        <v>-5.3199750036583282E-3</v>
      </c>
      <c r="T498" s="20"/>
    </row>
    <row r="499" spans="1:21" x14ac:dyDescent="0.2">
      <c r="A499" s="17" t="s">
        <v>129</v>
      </c>
      <c r="B499" s="16" t="s">
        <v>104</v>
      </c>
      <c r="C499" s="17">
        <v>53301.35699</v>
      </c>
      <c r="D499" s="17" t="s">
        <v>131</v>
      </c>
      <c r="E499" s="20">
        <f t="shared" si="79"/>
        <v>8826.5105961315257</v>
      </c>
      <c r="F499" s="20">
        <f t="shared" si="80"/>
        <v>8826.5</v>
      </c>
      <c r="G499" s="20">
        <f t="shared" si="85"/>
        <v>1.4120025000011083E-2</v>
      </c>
      <c r="H499" s="20"/>
      <c r="I499" s="20"/>
      <c r="J499" s="20"/>
      <c r="K499" s="20">
        <f>+G499</f>
        <v>1.4120025000011083E-2</v>
      </c>
      <c r="L499" s="20"/>
      <c r="M499" s="20"/>
      <c r="N499" s="20"/>
      <c r="O499" s="20">
        <f t="shared" ca="1" si="81"/>
        <v>-2.5315629266834815E-3</v>
      </c>
      <c r="P499" s="20">
        <f t="shared" ca="1" si="82"/>
        <v>-4.0683707655624644E-2</v>
      </c>
      <c r="Q499" s="21">
        <f t="shared" si="83"/>
        <v>38282.85699</v>
      </c>
      <c r="R499" s="20"/>
      <c r="S499" s="20">
        <f>G499</f>
        <v>1.4120025000011083E-2</v>
      </c>
      <c r="T499" s="20"/>
    </row>
    <row r="500" spans="1:21" x14ac:dyDescent="0.2">
      <c r="A500" s="62" t="s">
        <v>1353</v>
      </c>
      <c r="B500" s="63" t="s">
        <v>21</v>
      </c>
      <c r="C500" s="62">
        <v>53340.652000000002</v>
      </c>
      <c r="D500" s="62" t="s">
        <v>131</v>
      </c>
      <c r="E500" s="20">
        <f t="shared" si="79"/>
        <v>8855.9988650452597</v>
      </c>
      <c r="F500" s="20">
        <f t="shared" si="80"/>
        <v>8856</v>
      </c>
      <c r="G500" s="20">
        <f t="shared" si="85"/>
        <v>-1.5123999983188696E-3</v>
      </c>
      <c r="I500" s="20">
        <f>+G500</f>
        <v>-1.5123999983188696E-3</v>
      </c>
      <c r="K500" s="20"/>
      <c r="L500" s="20"/>
      <c r="M500" s="20"/>
      <c r="O500" s="20">
        <f t="shared" ca="1" si="81"/>
        <v>-2.535685130011925E-3</v>
      </c>
      <c r="P500" s="20">
        <f t="shared" ca="1" si="82"/>
        <v>-4.0688755113511929E-2</v>
      </c>
      <c r="Q500" s="21">
        <f t="shared" si="83"/>
        <v>38322.152000000002</v>
      </c>
      <c r="R500" s="20">
        <f>G500</f>
        <v>-1.5123999983188696E-3</v>
      </c>
    </row>
    <row r="501" spans="1:21" x14ac:dyDescent="0.2">
      <c r="A501" s="17" t="s">
        <v>129</v>
      </c>
      <c r="B501" s="16" t="s">
        <v>21</v>
      </c>
      <c r="C501" s="17">
        <v>53409.456789999997</v>
      </c>
      <c r="D501" s="17">
        <v>6.9999999999999999E-4</v>
      </c>
      <c r="E501" s="20">
        <f t="shared" si="79"/>
        <v>8907.6322441962693</v>
      </c>
      <c r="F501" s="20">
        <f t="shared" si="80"/>
        <v>8907.5</v>
      </c>
      <c r="G501" s="20">
        <f t="shared" si="85"/>
        <v>0.17622387499432079</v>
      </c>
      <c r="H501" s="20"/>
      <c r="I501" s="20"/>
      <c r="J501" s="20"/>
      <c r="K501" s="20">
        <f>+G501</f>
        <v>0.17622387499432079</v>
      </c>
      <c r="L501" s="20"/>
      <c r="M501" s="20"/>
      <c r="N501" s="20"/>
      <c r="O501" s="20">
        <f t="shared" ca="1" si="81"/>
        <v>-2.5428815188734458E-3</v>
      </c>
      <c r="P501" s="20">
        <f t="shared" ca="1" si="82"/>
        <v>-4.0697566777281251E-2</v>
      </c>
      <c r="Q501" s="21">
        <f t="shared" si="83"/>
        <v>38390.956789999997</v>
      </c>
      <c r="R501" s="20"/>
      <c r="S501" s="20">
        <f>G501</f>
        <v>0.17622387499432079</v>
      </c>
      <c r="T501" s="20"/>
    </row>
    <row r="502" spans="1:21" x14ac:dyDescent="0.2">
      <c r="A502" s="17" t="s">
        <v>127</v>
      </c>
      <c r="B502" s="26" t="s">
        <v>104</v>
      </c>
      <c r="C502" s="27">
        <v>53410.337599999999</v>
      </c>
      <c r="D502" s="27">
        <v>2.0000000000000001E-4</v>
      </c>
      <c r="E502" s="20">
        <f t="shared" si="79"/>
        <v>8908.2932330124568</v>
      </c>
      <c r="F502" s="20">
        <f t="shared" si="80"/>
        <v>8908.5</v>
      </c>
      <c r="H502" s="20"/>
      <c r="I502" s="20"/>
      <c r="J502" s="20"/>
      <c r="K502" s="20"/>
      <c r="L502" s="20"/>
      <c r="M502" s="20"/>
      <c r="N502" s="20"/>
      <c r="O502" s="20">
        <f t="shared" ca="1" si="81"/>
        <v>-2.543021254579495E-3</v>
      </c>
      <c r="P502" s="20">
        <f t="shared" ca="1" si="82"/>
        <v>-4.0697737877548615E-2</v>
      </c>
      <c r="Q502" s="21">
        <f t="shared" si="83"/>
        <v>38391.837599999999</v>
      </c>
      <c r="R502" s="20"/>
      <c r="S502" s="20">
        <f>U502</f>
        <v>-0.27553027500107419</v>
      </c>
      <c r="T502" s="20"/>
      <c r="U502" s="20">
        <f>+C502-(C$7+F502*C$8)</f>
        <v>-0.27553027500107419</v>
      </c>
    </row>
    <row r="503" spans="1:21" s="20" customFormat="1" x14ac:dyDescent="0.2">
      <c r="A503" s="17" t="s">
        <v>127</v>
      </c>
      <c r="B503" s="26" t="s">
        <v>21</v>
      </c>
      <c r="C503" s="27">
        <v>53410.491499999996</v>
      </c>
      <c r="D503" s="27">
        <v>5.0000000000000001E-4</v>
      </c>
      <c r="E503" s="20">
        <f t="shared" si="79"/>
        <v>8908.4087246381314</v>
      </c>
      <c r="F503" s="20">
        <f t="shared" si="80"/>
        <v>8908.5</v>
      </c>
      <c r="G503" s="20">
        <f>+C503-(C$7+F503*C$8)</f>
        <v>-0.12163027500355383</v>
      </c>
      <c r="K503" s="20">
        <f>+G503</f>
        <v>-0.12163027500355383</v>
      </c>
      <c r="O503" s="20">
        <f t="shared" ca="1" si="81"/>
        <v>-2.543021254579495E-3</v>
      </c>
      <c r="P503" s="20">
        <f t="shared" ca="1" si="82"/>
        <v>-4.0697737877548615E-2</v>
      </c>
      <c r="Q503" s="21">
        <f t="shared" si="83"/>
        <v>38391.991499999996</v>
      </c>
      <c r="S503" s="20">
        <f>G503</f>
        <v>-0.12163027500355383</v>
      </c>
    </row>
    <row r="504" spans="1:21" s="20" customFormat="1" x14ac:dyDescent="0.2">
      <c r="A504" s="17" t="s">
        <v>129</v>
      </c>
      <c r="B504" s="16" t="s">
        <v>104</v>
      </c>
      <c r="C504" s="17">
        <v>53410.496359999997</v>
      </c>
      <c r="D504" s="17" t="s">
        <v>132</v>
      </c>
      <c r="E504" s="20">
        <f t="shared" si="79"/>
        <v>8908.4123717421007</v>
      </c>
      <c r="F504" s="20">
        <f t="shared" si="80"/>
        <v>8908.5</v>
      </c>
      <c r="G504" s="20">
        <f>+C504-(C$7+F504*C$8)</f>
        <v>-0.11677027500263648</v>
      </c>
      <c r="K504" s="20">
        <f>+G504</f>
        <v>-0.11677027500263648</v>
      </c>
      <c r="O504" s="20">
        <f t="shared" ca="1" si="81"/>
        <v>-2.543021254579495E-3</v>
      </c>
      <c r="P504" s="20">
        <f t="shared" ca="1" si="82"/>
        <v>-4.0697737877548615E-2</v>
      </c>
      <c r="Q504" s="21">
        <f t="shared" si="83"/>
        <v>38391.996359999997</v>
      </c>
      <c r="S504" s="20">
        <f>G504</f>
        <v>-0.11677027500263648</v>
      </c>
    </row>
    <row r="505" spans="1:21" s="20" customFormat="1" x14ac:dyDescent="0.2">
      <c r="A505" s="62" t="s">
        <v>1405</v>
      </c>
      <c r="B505" s="63" t="s">
        <v>21</v>
      </c>
      <c r="C505" s="62">
        <v>53459.2526</v>
      </c>
      <c r="D505" s="62" t="s">
        <v>131</v>
      </c>
      <c r="E505" s="20">
        <f t="shared" si="79"/>
        <v>8945.0006590677058</v>
      </c>
      <c r="F505" s="20">
        <f t="shared" si="80"/>
        <v>8945</v>
      </c>
      <c r="G505" s="20">
        <f>+C505-(C$7+F505*C$8)</f>
        <v>8.7825000082375482E-4</v>
      </c>
      <c r="H505"/>
      <c r="J505"/>
      <c r="K505" s="20">
        <f>+G505</f>
        <v>8.7825000082375482E-4</v>
      </c>
      <c r="N505"/>
      <c r="O505" s="20">
        <f t="shared" ca="1" si="81"/>
        <v>-2.5481216078502814E-3</v>
      </c>
      <c r="P505" s="20">
        <f t="shared" ca="1" si="82"/>
        <v>-4.0703983037307462E-2</v>
      </c>
      <c r="Q505" s="21">
        <f t="shared" si="83"/>
        <v>38440.7526</v>
      </c>
      <c r="R505" s="20">
        <f>G505</f>
        <v>8.7825000082375482E-4</v>
      </c>
      <c r="S505"/>
      <c r="T505"/>
    </row>
    <row r="506" spans="1:21" s="20" customFormat="1" x14ac:dyDescent="0.2">
      <c r="A506" s="17" t="s">
        <v>127</v>
      </c>
      <c r="B506" s="26" t="s">
        <v>104</v>
      </c>
      <c r="C506" s="27">
        <v>53464.314299999998</v>
      </c>
      <c r="D506" s="27">
        <v>8.9999999999999998E-4</v>
      </c>
      <c r="E506" s="20">
        <f t="shared" si="79"/>
        <v>8948.7991253554264</v>
      </c>
      <c r="F506" s="20">
        <f t="shared" si="80"/>
        <v>8949</v>
      </c>
      <c r="O506" s="20">
        <f t="shared" ca="1" si="81"/>
        <v>-2.5486805506744772E-3</v>
      </c>
      <c r="P506" s="20">
        <f t="shared" ca="1" si="82"/>
        <v>-4.0704667438376925E-2</v>
      </c>
      <c r="Q506" s="21">
        <f t="shared" si="83"/>
        <v>38445.814299999998</v>
      </c>
      <c r="R506" s="20">
        <f>U506</f>
        <v>-0.26767835000646301</v>
      </c>
      <c r="U506" s="20">
        <f>+C506-(C$7+F506*C$8)</f>
        <v>-0.26767835000646301</v>
      </c>
    </row>
    <row r="507" spans="1:21" s="20" customFormat="1" x14ac:dyDescent="0.2">
      <c r="A507" s="22" t="s">
        <v>122</v>
      </c>
      <c r="B507" s="26" t="s">
        <v>21</v>
      </c>
      <c r="C507" s="27">
        <v>53495.231489999998</v>
      </c>
      <c r="D507" s="17">
        <v>6.0000000000000002E-5</v>
      </c>
      <c r="E507" s="20">
        <f t="shared" si="79"/>
        <v>8972.0004023821275</v>
      </c>
      <c r="F507" s="20">
        <f t="shared" si="80"/>
        <v>8972</v>
      </c>
      <c r="G507" s="20">
        <f t="shared" ref="G507:G538" si="86">+C507-(C$7+F507*C$8)</f>
        <v>5.3620000107912347E-4</v>
      </c>
      <c r="K507" s="20">
        <f>+G507</f>
        <v>5.3620000107912347E-4</v>
      </c>
      <c r="O507" s="20">
        <f t="shared" ca="1" si="81"/>
        <v>-2.5518944719136027E-3</v>
      </c>
      <c r="P507" s="20">
        <f t="shared" ca="1" si="82"/>
        <v>-4.0708602744526326E-2</v>
      </c>
      <c r="Q507" s="21">
        <f t="shared" si="83"/>
        <v>38476.731489999998</v>
      </c>
      <c r="R507" s="20">
        <f t="shared" ref="R507:R513" si="87">G507</f>
        <v>5.3620000107912347E-4</v>
      </c>
    </row>
    <row r="508" spans="1:21" s="20" customFormat="1" x14ac:dyDescent="0.2">
      <c r="A508" s="22" t="s">
        <v>122</v>
      </c>
      <c r="B508" s="26" t="s">
        <v>21</v>
      </c>
      <c r="C508" s="27">
        <v>53499.229200000002</v>
      </c>
      <c r="D508" s="17">
        <v>1E-4</v>
      </c>
      <c r="E508" s="20">
        <f t="shared" si="79"/>
        <v>8975.0004155522274</v>
      </c>
      <c r="F508" s="20">
        <f t="shared" si="80"/>
        <v>8975</v>
      </c>
      <c r="G508" s="20">
        <f t="shared" si="86"/>
        <v>5.5374999647028744E-4</v>
      </c>
      <c r="K508" s="20">
        <f>+G508</f>
        <v>5.5374999647028744E-4</v>
      </c>
      <c r="O508" s="20">
        <f t="shared" ca="1" si="81"/>
        <v>-2.5523136790317497E-3</v>
      </c>
      <c r="P508" s="20">
        <f t="shared" ca="1" si="82"/>
        <v>-4.0709116045328425E-2</v>
      </c>
      <c r="Q508" s="21">
        <f t="shared" si="83"/>
        <v>38480.729200000002</v>
      </c>
      <c r="R508" s="20">
        <f t="shared" si="87"/>
        <v>5.5374999647028744E-4</v>
      </c>
    </row>
    <row r="509" spans="1:21" s="20" customFormat="1" x14ac:dyDescent="0.2">
      <c r="A509" s="22" t="s">
        <v>123</v>
      </c>
      <c r="B509" s="26" t="s">
        <v>21</v>
      </c>
      <c r="C509" s="27">
        <v>53525.880599999997</v>
      </c>
      <c r="D509" s="27">
        <v>6.9999999999999999E-4</v>
      </c>
      <c r="E509" s="20">
        <f t="shared" si="79"/>
        <v>8995.0005033528741</v>
      </c>
      <c r="F509" s="20">
        <f t="shared" si="80"/>
        <v>8995</v>
      </c>
      <c r="G509" s="20">
        <f t="shared" si="86"/>
        <v>6.7074999242322519E-4</v>
      </c>
      <c r="K509" s="20">
        <f>+G509</f>
        <v>6.7074999242322519E-4</v>
      </c>
      <c r="O509" s="20">
        <f t="shared" ca="1" si="81"/>
        <v>-2.5551083931527286E-3</v>
      </c>
      <c r="P509" s="20">
        <f t="shared" ca="1" si="82"/>
        <v>-4.0712538050675734E-2</v>
      </c>
      <c r="Q509" s="21">
        <f t="shared" si="83"/>
        <v>38507.380599999997</v>
      </c>
      <c r="R509" s="20">
        <f t="shared" si="87"/>
        <v>6.7074999242322519E-4</v>
      </c>
    </row>
    <row r="510" spans="1:21" s="20" customFormat="1" x14ac:dyDescent="0.2">
      <c r="A510" s="62" t="s">
        <v>1405</v>
      </c>
      <c r="B510" s="63" t="s">
        <v>21</v>
      </c>
      <c r="C510" s="62">
        <v>53527.213199999998</v>
      </c>
      <c r="D510" s="62" t="s">
        <v>131</v>
      </c>
      <c r="E510" s="20">
        <f t="shared" si="79"/>
        <v>8996.0005302558948</v>
      </c>
      <c r="F510" s="20">
        <f t="shared" si="80"/>
        <v>8996</v>
      </c>
      <c r="G510" s="20">
        <f t="shared" si="86"/>
        <v>7.0659999619238079E-4</v>
      </c>
      <c r="H510"/>
      <c r="J510"/>
      <c r="K510" s="20">
        <f>+G510</f>
        <v>7.0659999619238079E-4</v>
      </c>
      <c r="N510"/>
      <c r="O510" s="20">
        <f t="shared" ca="1" si="81"/>
        <v>-2.5552481288587774E-3</v>
      </c>
      <c r="P510" s="20">
        <f t="shared" ca="1" si="82"/>
        <v>-4.0712709150943105E-2</v>
      </c>
      <c r="Q510" s="21">
        <f t="shared" si="83"/>
        <v>38508.713199999998</v>
      </c>
      <c r="R510" s="20">
        <f t="shared" si="87"/>
        <v>7.0659999619238079E-4</v>
      </c>
      <c r="S510"/>
      <c r="T510"/>
    </row>
    <row r="511" spans="1:21" s="20" customFormat="1" x14ac:dyDescent="0.2">
      <c r="A511" s="22" t="s">
        <v>123</v>
      </c>
      <c r="B511" s="26" t="s">
        <v>21</v>
      </c>
      <c r="C511" s="27">
        <v>53529.879500000003</v>
      </c>
      <c r="D511" s="27">
        <v>5.9999999999999995E-4</v>
      </c>
      <c r="E511" s="20">
        <f t="shared" si="79"/>
        <v>8998.0014095381466</v>
      </c>
      <c r="F511" s="20">
        <f t="shared" si="80"/>
        <v>8998</v>
      </c>
      <c r="G511" s="20">
        <f t="shared" si="86"/>
        <v>1.8783000050461851E-3</v>
      </c>
      <c r="K511" s="20">
        <f>+G511</f>
        <v>1.8783000050461851E-3</v>
      </c>
      <c r="O511" s="20">
        <f t="shared" ca="1" si="81"/>
        <v>-2.5555276002708753E-3</v>
      </c>
      <c r="P511" s="20">
        <f t="shared" ca="1" si="82"/>
        <v>-4.0713051351477833E-2</v>
      </c>
      <c r="Q511" s="21">
        <f t="shared" si="83"/>
        <v>38511.379500000003</v>
      </c>
      <c r="R511" s="20">
        <f t="shared" si="87"/>
        <v>1.8783000050461851E-3</v>
      </c>
    </row>
    <row r="512" spans="1:21" s="20" customFormat="1" x14ac:dyDescent="0.2">
      <c r="A512" s="62" t="s">
        <v>1353</v>
      </c>
      <c r="B512" s="63" t="s">
        <v>21</v>
      </c>
      <c r="C512" s="62">
        <v>53589.843000000001</v>
      </c>
      <c r="D512" s="62" t="s">
        <v>131</v>
      </c>
      <c r="E512" s="20">
        <f t="shared" si="79"/>
        <v>9042.999993658841</v>
      </c>
      <c r="F512" s="20">
        <f t="shared" si="80"/>
        <v>9043</v>
      </c>
      <c r="G512" s="20">
        <f t="shared" si="86"/>
        <v>-8.4499988588504493E-6</v>
      </c>
      <c r="H512"/>
      <c r="I512" s="20">
        <f>+G512</f>
        <v>-8.4499988588504493E-6</v>
      </c>
      <c r="J512"/>
      <c r="N512"/>
      <c r="O512" s="20">
        <f t="shared" ca="1" si="81"/>
        <v>-2.561815707043078E-3</v>
      </c>
      <c r="P512" s="20">
        <f t="shared" ca="1" si="82"/>
        <v>-4.0720750863509285E-2</v>
      </c>
      <c r="Q512" s="21">
        <f t="shared" si="83"/>
        <v>38571.343000000001</v>
      </c>
      <c r="R512" s="20">
        <f t="shared" si="87"/>
        <v>-8.4499988588504493E-6</v>
      </c>
      <c r="S512"/>
      <c r="T512"/>
    </row>
    <row r="513" spans="1:20" s="20" customFormat="1" x14ac:dyDescent="0.2">
      <c r="A513" s="18" t="s">
        <v>139</v>
      </c>
      <c r="B513" s="19" t="s">
        <v>21</v>
      </c>
      <c r="C513" s="18">
        <v>53616.498</v>
      </c>
      <c r="D513" s="18">
        <v>2E-3</v>
      </c>
      <c r="E513" s="20">
        <f t="shared" si="79"/>
        <v>9063.0027830179861</v>
      </c>
      <c r="F513" s="20">
        <f t="shared" si="80"/>
        <v>9063</v>
      </c>
      <c r="G513" s="20">
        <f t="shared" si="86"/>
        <v>3.7085500007378869E-3</v>
      </c>
      <c r="H513"/>
      <c r="I513" s="20">
        <f>+G513</f>
        <v>3.7085500007378869E-3</v>
      </c>
      <c r="M513"/>
      <c r="O513" s="20">
        <f t="shared" ca="1" si="81"/>
        <v>-2.5646104211640569E-3</v>
      </c>
      <c r="P513" s="20">
        <f t="shared" ca="1" si="82"/>
        <v>-4.0724172868856594E-2</v>
      </c>
      <c r="Q513" s="21">
        <f t="shared" si="83"/>
        <v>38597.998</v>
      </c>
      <c r="R513" s="20">
        <f t="shared" si="87"/>
        <v>3.7085500007378869E-3</v>
      </c>
      <c r="S513"/>
      <c r="T513"/>
    </row>
    <row r="514" spans="1:20" s="20" customFormat="1" x14ac:dyDescent="0.2">
      <c r="A514" s="17" t="s">
        <v>128</v>
      </c>
      <c r="B514" s="16" t="s">
        <v>21</v>
      </c>
      <c r="C514" s="17">
        <v>53931.503000000026</v>
      </c>
      <c r="D514" s="17">
        <v>0.01</v>
      </c>
      <c r="E514" s="20">
        <f t="shared" si="79"/>
        <v>9299.3929035236506</v>
      </c>
      <c r="F514" s="20">
        <f t="shared" si="80"/>
        <v>9299.5</v>
      </c>
      <c r="G514" s="20">
        <f t="shared" si="86"/>
        <v>-0.14271292497869581</v>
      </c>
      <c r="I514" s="20">
        <f>+G514</f>
        <v>-0.14271292497869581</v>
      </c>
      <c r="O514" s="20">
        <f t="shared" ca="1" si="81"/>
        <v>-2.5976579156446319E-3</v>
      </c>
      <c r="P514" s="20">
        <f t="shared" ca="1" si="82"/>
        <v>-4.0764638082088543E-2</v>
      </c>
      <c r="Q514" s="21">
        <f t="shared" si="83"/>
        <v>38913.003000000026</v>
      </c>
      <c r="S514" s="20">
        <f>G514</f>
        <v>-0.14271292497869581</v>
      </c>
    </row>
    <row r="515" spans="1:20" s="20" customFormat="1" x14ac:dyDescent="0.2">
      <c r="A515" s="62" t="s">
        <v>1431</v>
      </c>
      <c r="B515" s="63" t="s">
        <v>21</v>
      </c>
      <c r="C515" s="62">
        <v>54022.915000000001</v>
      </c>
      <c r="D515" s="62" t="s">
        <v>131</v>
      </c>
      <c r="E515" s="20">
        <f t="shared" si="79"/>
        <v>9367.9914771832937</v>
      </c>
      <c r="F515" s="20">
        <f t="shared" si="80"/>
        <v>9368</v>
      </c>
      <c r="G515" s="20">
        <f t="shared" si="86"/>
        <v>-1.1357200004567858E-2</v>
      </c>
      <c r="H515"/>
      <c r="J515"/>
      <c r="K515" s="20">
        <f>+G515</f>
        <v>-1.1357200004567858E-2</v>
      </c>
      <c r="N515"/>
      <c r="O515" s="20">
        <f t="shared" ca="1" si="81"/>
        <v>-2.6072298115089841E-3</v>
      </c>
      <c r="P515" s="20">
        <f t="shared" ca="1" si="82"/>
        <v>-4.0776358450403082E-2</v>
      </c>
      <c r="Q515" s="21">
        <f t="shared" si="83"/>
        <v>39004.415000000001</v>
      </c>
      <c r="R515" s="20">
        <f t="shared" ref="R515:R523" si="88">G515</f>
        <v>-1.1357200004567858E-2</v>
      </c>
      <c r="S515"/>
      <c r="T515"/>
    </row>
    <row r="516" spans="1:20" s="20" customFormat="1" x14ac:dyDescent="0.2">
      <c r="A516" s="62" t="s">
        <v>1434</v>
      </c>
      <c r="B516" s="63" t="s">
        <v>21</v>
      </c>
      <c r="C516" s="62">
        <v>54061.567000000003</v>
      </c>
      <c r="D516" s="62" t="s">
        <v>131</v>
      </c>
      <c r="E516" s="20">
        <f t="shared" si="79"/>
        <v>9396.9972102281172</v>
      </c>
      <c r="F516" s="20">
        <f t="shared" si="80"/>
        <v>9397</v>
      </c>
      <c r="G516" s="20">
        <f t="shared" si="86"/>
        <v>-3.7175499965087511E-3</v>
      </c>
      <c r="H516"/>
      <c r="I516" s="20">
        <f>+G516</f>
        <v>-3.7175499965087511E-3</v>
      </c>
      <c r="J516"/>
      <c r="N516"/>
      <c r="O516" s="20">
        <f t="shared" ca="1" si="81"/>
        <v>-2.6112821469844037E-3</v>
      </c>
      <c r="P516" s="20">
        <f t="shared" ca="1" si="82"/>
        <v>-4.0781320358156681E-2</v>
      </c>
      <c r="Q516" s="21">
        <f t="shared" si="83"/>
        <v>39043.067000000003</v>
      </c>
      <c r="R516" s="20">
        <f t="shared" si="88"/>
        <v>-3.7175499965087511E-3</v>
      </c>
      <c r="S516"/>
      <c r="T516"/>
    </row>
    <row r="517" spans="1:20" s="20" customFormat="1" x14ac:dyDescent="0.2">
      <c r="A517" s="62" t="s">
        <v>1434</v>
      </c>
      <c r="B517" s="63" t="s">
        <v>21</v>
      </c>
      <c r="C517" s="62">
        <v>54230.806700000001</v>
      </c>
      <c r="D517" s="62" t="s">
        <v>131</v>
      </c>
      <c r="E517" s="20">
        <f t="shared" si="79"/>
        <v>9524.000251695199</v>
      </c>
      <c r="F517" s="20">
        <f t="shared" si="80"/>
        <v>9524</v>
      </c>
      <c r="G517" s="20">
        <f t="shared" si="86"/>
        <v>3.3540000003995374E-4</v>
      </c>
      <c r="H517"/>
      <c r="I517"/>
      <c r="J517"/>
      <c r="K517" s="20">
        <f>+G517</f>
        <v>3.3540000003995374E-4</v>
      </c>
      <c r="N517"/>
      <c r="O517" s="20">
        <f t="shared" ca="1" si="81"/>
        <v>-2.6290285816526196E-3</v>
      </c>
      <c r="P517" s="20">
        <f t="shared" ca="1" si="82"/>
        <v>-4.0803050092112103E-2</v>
      </c>
      <c r="Q517" s="21">
        <f t="shared" si="83"/>
        <v>39212.306700000001</v>
      </c>
      <c r="R517" s="20">
        <f t="shared" si="88"/>
        <v>3.3540000003995374E-4</v>
      </c>
      <c r="S517"/>
      <c r="T517"/>
    </row>
    <row r="518" spans="1:20" x14ac:dyDescent="0.2">
      <c r="A518" s="17" t="s">
        <v>124</v>
      </c>
      <c r="B518" s="26"/>
      <c r="C518" s="17">
        <v>54297.434800000003</v>
      </c>
      <c r="D518" s="17">
        <v>4.0000000000000002E-4</v>
      </c>
      <c r="E518" s="20">
        <f t="shared" si="79"/>
        <v>9574.0001710236629</v>
      </c>
      <c r="F518" s="20">
        <f t="shared" si="80"/>
        <v>9574</v>
      </c>
      <c r="G518" s="20">
        <f t="shared" si="86"/>
        <v>2.2790000366512686E-4</v>
      </c>
      <c r="H518" s="20"/>
      <c r="I518" s="20"/>
      <c r="J518" s="20">
        <f>+G518</f>
        <v>2.2790000366512686E-4</v>
      </c>
      <c r="K518" s="20"/>
      <c r="L518" s="20"/>
      <c r="M518" s="20"/>
      <c r="N518" s="20"/>
      <c r="O518" s="20">
        <f t="shared" ca="1" si="81"/>
        <v>-2.6360153669550664E-3</v>
      </c>
      <c r="P518" s="20">
        <f t="shared" ca="1" si="82"/>
        <v>-4.0811605105480382E-2</v>
      </c>
      <c r="Q518" s="21">
        <f t="shared" si="83"/>
        <v>39278.934800000003</v>
      </c>
      <c r="R518" s="20">
        <f t="shared" si="88"/>
        <v>2.2790000366512686E-4</v>
      </c>
      <c r="S518" s="20"/>
      <c r="T518" s="20"/>
    </row>
    <row r="519" spans="1:20" s="20" customFormat="1" x14ac:dyDescent="0.2">
      <c r="A519" s="62" t="s">
        <v>1446</v>
      </c>
      <c r="B519" s="63" t="s">
        <v>21</v>
      </c>
      <c r="C519" s="62">
        <v>54465.3367</v>
      </c>
      <c r="D519" s="62" t="s">
        <v>131</v>
      </c>
      <c r="E519" s="20">
        <f t="shared" si="79"/>
        <v>9699.999283336565</v>
      </c>
      <c r="F519" s="20">
        <f t="shared" si="80"/>
        <v>9700</v>
      </c>
      <c r="G519" s="20">
        <f t="shared" si="86"/>
        <v>-9.5500000315951183E-4</v>
      </c>
      <c r="H519"/>
      <c r="J519"/>
      <c r="K519" s="20">
        <f t="shared" ref="K519:K531" si="89">+G519</f>
        <v>-9.5500000315951183E-4</v>
      </c>
      <c r="N519"/>
      <c r="O519" s="20">
        <f t="shared" ca="1" si="81"/>
        <v>-2.6536220659172335E-3</v>
      </c>
      <c r="P519" s="20">
        <f t="shared" ca="1" si="82"/>
        <v>-4.083316373916844E-2</v>
      </c>
      <c r="Q519" s="21">
        <f t="shared" si="83"/>
        <v>39446.8367</v>
      </c>
      <c r="R519" s="20">
        <f t="shared" si="88"/>
        <v>-9.5500000315951183E-4</v>
      </c>
      <c r="S519"/>
      <c r="T519"/>
    </row>
    <row r="520" spans="1:20" s="20" customFormat="1" x14ac:dyDescent="0.2">
      <c r="A520" s="17" t="s">
        <v>134</v>
      </c>
      <c r="B520" s="16" t="s">
        <v>21</v>
      </c>
      <c r="C520" s="17">
        <v>54557.37932</v>
      </c>
      <c r="D520" s="17">
        <v>2.0000000000000001E-4</v>
      </c>
      <c r="E520" s="20">
        <f t="shared" si="79"/>
        <v>9769.0710950013163</v>
      </c>
      <c r="F520" s="20">
        <f t="shared" si="80"/>
        <v>9769</v>
      </c>
      <c r="G520" s="20">
        <f t="shared" si="86"/>
        <v>9.473864999745274E-2</v>
      </c>
      <c r="K520" s="20">
        <f t="shared" si="89"/>
        <v>9.473864999745274E-2</v>
      </c>
      <c r="O520" s="20">
        <f t="shared" ca="1" si="81"/>
        <v>-2.6632638296346109E-3</v>
      </c>
      <c r="P520" s="20">
        <f t="shared" ca="1" si="82"/>
        <v>-4.0844969657616664E-2</v>
      </c>
      <c r="Q520" s="21">
        <f t="shared" si="83"/>
        <v>39538.87932</v>
      </c>
      <c r="R520" s="20">
        <f t="shared" si="88"/>
        <v>9.473864999745274E-2</v>
      </c>
    </row>
    <row r="521" spans="1:20" s="20" customFormat="1" x14ac:dyDescent="0.2">
      <c r="A521" s="17" t="s">
        <v>134</v>
      </c>
      <c r="B521" s="16" t="s">
        <v>21</v>
      </c>
      <c r="C521" s="17">
        <v>54698.537279999997</v>
      </c>
      <c r="D521" s="17">
        <v>5.0000000000000001E-4</v>
      </c>
      <c r="E521" s="20">
        <f t="shared" si="79"/>
        <v>9875.0006744515795</v>
      </c>
      <c r="F521" s="20">
        <f t="shared" si="80"/>
        <v>9875</v>
      </c>
      <c r="G521" s="20">
        <f t="shared" si="86"/>
        <v>8.9874999684980139E-4</v>
      </c>
      <c r="K521" s="20">
        <f t="shared" si="89"/>
        <v>8.9874999684980139E-4</v>
      </c>
      <c r="O521" s="20">
        <f t="shared" ca="1" si="81"/>
        <v>-2.6780758144757987E-3</v>
      </c>
      <c r="P521" s="20">
        <f t="shared" ca="1" si="82"/>
        <v>-4.0863106285957414E-2</v>
      </c>
      <c r="Q521" s="21">
        <f t="shared" si="83"/>
        <v>39680.037279999997</v>
      </c>
      <c r="R521" s="20">
        <f t="shared" si="88"/>
        <v>8.9874999684980139E-4</v>
      </c>
    </row>
    <row r="522" spans="1:20" s="20" customFormat="1" x14ac:dyDescent="0.2">
      <c r="A522" s="17" t="s">
        <v>134</v>
      </c>
      <c r="B522" s="16" t="s">
        <v>21</v>
      </c>
      <c r="C522" s="17">
        <v>54698.537479999999</v>
      </c>
      <c r="D522" s="17">
        <v>6.9999999999999999E-4</v>
      </c>
      <c r="E522" s="20">
        <f t="shared" si="79"/>
        <v>9875.0008245381632</v>
      </c>
      <c r="F522" s="20">
        <f t="shared" si="80"/>
        <v>9875</v>
      </c>
      <c r="G522" s="20">
        <f t="shared" si="86"/>
        <v>1.098749999073334E-3</v>
      </c>
      <c r="K522" s="20">
        <f t="shared" si="89"/>
        <v>1.098749999073334E-3</v>
      </c>
      <c r="O522" s="20">
        <f t="shared" ca="1" si="81"/>
        <v>-2.6780758144757987E-3</v>
      </c>
      <c r="P522" s="20">
        <f t="shared" ca="1" si="82"/>
        <v>-4.0863106285957414E-2</v>
      </c>
      <c r="Q522" s="21">
        <f t="shared" si="83"/>
        <v>39680.037479999999</v>
      </c>
      <c r="R522" s="20">
        <f t="shared" si="88"/>
        <v>1.098749999073334E-3</v>
      </c>
    </row>
    <row r="523" spans="1:20" s="20" customFormat="1" x14ac:dyDescent="0.2">
      <c r="A523" s="17" t="s">
        <v>134</v>
      </c>
      <c r="B523" s="16" t="s">
        <v>21</v>
      </c>
      <c r="C523" s="17">
        <v>54698.538079999998</v>
      </c>
      <c r="D523" s="17">
        <v>6.9999999999999999E-4</v>
      </c>
      <c r="E523" s="20">
        <f t="shared" si="79"/>
        <v>9875.0012747979126</v>
      </c>
      <c r="F523" s="20">
        <f t="shared" si="80"/>
        <v>9875</v>
      </c>
      <c r="G523" s="20">
        <f t="shared" si="86"/>
        <v>1.6987499984679744E-3</v>
      </c>
      <c r="K523" s="20">
        <f t="shared" si="89"/>
        <v>1.6987499984679744E-3</v>
      </c>
      <c r="O523" s="20">
        <f t="shared" ca="1" si="81"/>
        <v>-2.6780758144757987E-3</v>
      </c>
      <c r="P523" s="20">
        <f t="shared" ca="1" si="82"/>
        <v>-4.0863106285957414E-2</v>
      </c>
      <c r="Q523" s="21">
        <f t="shared" si="83"/>
        <v>39680.038079999998</v>
      </c>
      <c r="R523" s="20">
        <f t="shared" si="88"/>
        <v>1.6987499984679744E-3</v>
      </c>
    </row>
    <row r="524" spans="1:20" s="20" customFormat="1" x14ac:dyDescent="0.2">
      <c r="A524" s="17" t="s">
        <v>134</v>
      </c>
      <c r="B524" s="16" t="s">
        <v>104</v>
      </c>
      <c r="C524" s="17">
        <v>54712.517330000002</v>
      </c>
      <c r="D524" s="17">
        <v>1.2999999999999999E-3</v>
      </c>
      <c r="E524" s="20">
        <f t="shared" si="79"/>
        <v>9885.4917641300799</v>
      </c>
      <c r="F524" s="20">
        <f t="shared" si="80"/>
        <v>9885.5</v>
      </c>
      <c r="G524" s="20">
        <f t="shared" si="86"/>
        <v>-1.0974824996083044E-2</v>
      </c>
      <c r="K524" s="20">
        <f t="shared" si="89"/>
        <v>-1.0974824996083044E-2</v>
      </c>
      <c r="O524" s="20">
        <f t="shared" ca="1" si="81"/>
        <v>-2.6795430393893125E-3</v>
      </c>
      <c r="P524" s="20">
        <f t="shared" ca="1" si="82"/>
        <v>-4.0864902838764747E-2</v>
      </c>
      <c r="Q524" s="21">
        <f t="shared" si="83"/>
        <v>39694.017330000002</v>
      </c>
      <c r="S524" s="20">
        <f>G524</f>
        <v>-1.0974824996083044E-2</v>
      </c>
    </row>
    <row r="525" spans="1:20" s="20" customFormat="1" x14ac:dyDescent="0.2">
      <c r="A525" s="17" t="s">
        <v>134</v>
      </c>
      <c r="B525" s="16" t="s">
        <v>104</v>
      </c>
      <c r="C525" s="17">
        <v>54712.525930000003</v>
      </c>
      <c r="D525" s="17">
        <v>1.1999999999999999E-3</v>
      </c>
      <c r="E525" s="20">
        <f t="shared" si="79"/>
        <v>9885.4982178531536</v>
      </c>
      <c r="F525" s="20">
        <f t="shared" si="80"/>
        <v>9885.5</v>
      </c>
      <c r="G525" s="20">
        <f t="shared" si="86"/>
        <v>-2.3748249950585887E-3</v>
      </c>
      <c r="K525" s="20">
        <f t="shared" si="89"/>
        <v>-2.3748249950585887E-3</v>
      </c>
      <c r="O525" s="20">
        <f t="shared" ca="1" si="81"/>
        <v>-2.6795430393893125E-3</v>
      </c>
      <c r="P525" s="20">
        <f t="shared" ca="1" si="82"/>
        <v>-4.0864902838764747E-2</v>
      </c>
      <c r="Q525" s="21">
        <f t="shared" si="83"/>
        <v>39694.025930000003</v>
      </c>
      <c r="S525" s="20">
        <f>G525</f>
        <v>-2.3748249950585887E-3</v>
      </c>
    </row>
    <row r="526" spans="1:20" s="20" customFormat="1" x14ac:dyDescent="0.2">
      <c r="A526" s="17" t="s">
        <v>134</v>
      </c>
      <c r="B526" s="16" t="s">
        <v>104</v>
      </c>
      <c r="C526" s="17">
        <v>54712.526429999998</v>
      </c>
      <c r="D526" s="17">
        <v>2.2000000000000001E-3</v>
      </c>
      <c r="E526" s="20">
        <f t="shared" si="79"/>
        <v>9885.4985930696075</v>
      </c>
      <c r="F526" s="20">
        <f t="shared" si="80"/>
        <v>9885.5</v>
      </c>
      <c r="G526" s="20">
        <f t="shared" si="86"/>
        <v>-1.8748250004136935E-3</v>
      </c>
      <c r="K526" s="20">
        <f t="shared" si="89"/>
        <v>-1.8748250004136935E-3</v>
      </c>
      <c r="O526" s="20">
        <f t="shared" ca="1" si="81"/>
        <v>-2.6795430393893125E-3</v>
      </c>
      <c r="P526" s="20">
        <f t="shared" ca="1" si="82"/>
        <v>-4.0864902838764747E-2</v>
      </c>
      <c r="Q526" s="21">
        <f t="shared" si="83"/>
        <v>39694.026429999998</v>
      </c>
      <c r="S526" s="20">
        <f>G526</f>
        <v>-1.8748250004136935E-3</v>
      </c>
    </row>
    <row r="527" spans="1:20" s="20" customFormat="1" x14ac:dyDescent="0.2">
      <c r="A527" s="15" t="s">
        <v>140</v>
      </c>
      <c r="B527" s="16" t="s">
        <v>21</v>
      </c>
      <c r="C527" s="17">
        <v>54987.703099999999</v>
      </c>
      <c r="D527" s="17">
        <v>1E-4</v>
      </c>
      <c r="E527" s="20">
        <f t="shared" si="79"/>
        <v>10092.000223779094</v>
      </c>
      <c r="F527" s="20">
        <f t="shared" si="80"/>
        <v>10092</v>
      </c>
      <c r="G527" s="20">
        <f t="shared" si="86"/>
        <v>2.9820000054314733E-4</v>
      </c>
      <c r="K527" s="20">
        <f t="shared" si="89"/>
        <v>2.9820000054314733E-4</v>
      </c>
      <c r="L527"/>
      <c r="N527"/>
      <c r="O527" s="20">
        <f t="shared" ca="1" si="81"/>
        <v>-2.7083984626884196E-3</v>
      </c>
      <c r="P527" s="20">
        <f t="shared" ca="1" si="82"/>
        <v>-4.0900235043975733E-2</v>
      </c>
      <c r="Q527" s="21">
        <f t="shared" si="83"/>
        <v>39969.203099999999</v>
      </c>
      <c r="R527" s="20">
        <f t="shared" ref="R527:R536" si="90">G527</f>
        <v>2.9820000054314733E-4</v>
      </c>
      <c r="S527"/>
      <c r="T527"/>
    </row>
    <row r="528" spans="1:20" s="20" customFormat="1" x14ac:dyDescent="0.2">
      <c r="A528" s="18" t="s">
        <v>137</v>
      </c>
      <c r="B528" s="19" t="s">
        <v>21</v>
      </c>
      <c r="C528" s="18">
        <v>55074.320599999999</v>
      </c>
      <c r="D528" s="18">
        <v>1E-4</v>
      </c>
      <c r="E528" s="20">
        <f t="shared" si="79"/>
        <v>10157.000846826022</v>
      </c>
      <c r="F528" s="20">
        <f t="shared" si="80"/>
        <v>10157</v>
      </c>
      <c r="G528" s="20">
        <f t="shared" si="86"/>
        <v>1.1284499996691011E-3</v>
      </c>
      <c r="K528" s="20">
        <f t="shared" si="89"/>
        <v>1.1284499996691011E-3</v>
      </c>
      <c r="O528" s="20">
        <f t="shared" ca="1" si="81"/>
        <v>-2.7174812835816008E-3</v>
      </c>
      <c r="P528" s="20">
        <f t="shared" ca="1" si="82"/>
        <v>-4.0911356561354494E-2</v>
      </c>
      <c r="Q528" s="21">
        <f t="shared" si="83"/>
        <v>40055.820599999999</v>
      </c>
      <c r="R528" s="20">
        <f t="shared" si="90"/>
        <v>1.1284499996691011E-3</v>
      </c>
    </row>
    <row r="529" spans="1:21" s="20" customFormat="1" x14ac:dyDescent="0.2">
      <c r="A529" s="15" t="s">
        <v>142</v>
      </c>
      <c r="B529" s="16" t="s">
        <v>21</v>
      </c>
      <c r="C529" s="17">
        <v>55087.645299999996</v>
      </c>
      <c r="D529" s="17">
        <v>2.0000000000000001E-4</v>
      </c>
      <c r="E529" s="20">
        <f t="shared" si="79"/>
        <v>10167.00014029343</v>
      </c>
      <c r="F529" s="20">
        <f t="shared" si="80"/>
        <v>10167</v>
      </c>
      <c r="G529" s="20">
        <f t="shared" si="86"/>
        <v>1.8694999744184315E-4</v>
      </c>
      <c r="K529" s="20">
        <f t="shared" si="89"/>
        <v>1.8694999744184315E-4</v>
      </c>
      <c r="L529"/>
      <c r="N529"/>
      <c r="O529" s="20">
        <f t="shared" ca="1" si="81"/>
        <v>-2.7188786406420898E-3</v>
      </c>
      <c r="P529" s="20">
        <f t="shared" ca="1" si="82"/>
        <v>-4.0913067564028148E-2</v>
      </c>
      <c r="Q529" s="21">
        <f t="shared" si="83"/>
        <v>40069.145299999996</v>
      </c>
      <c r="R529" s="20">
        <f t="shared" si="90"/>
        <v>1.8694999744184315E-4</v>
      </c>
      <c r="S529"/>
      <c r="T529"/>
    </row>
    <row r="530" spans="1:21" s="20" customFormat="1" x14ac:dyDescent="0.2">
      <c r="A530" s="15" t="s">
        <v>141</v>
      </c>
      <c r="B530" s="16" t="s">
        <v>21</v>
      </c>
      <c r="C530" s="17">
        <v>55304.853900000002</v>
      </c>
      <c r="D530" s="17">
        <v>1E-4</v>
      </c>
      <c r="E530" s="20">
        <f t="shared" si="79"/>
        <v>10330.000623234537</v>
      </c>
      <c r="F530" s="20">
        <f t="shared" si="80"/>
        <v>10330</v>
      </c>
      <c r="G530" s="20">
        <f t="shared" si="86"/>
        <v>8.3050000102957711E-4</v>
      </c>
      <c r="K530" s="20">
        <f t="shared" si="89"/>
        <v>8.3050000102957711E-4</v>
      </c>
      <c r="L530"/>
      <c r="N530"/>
      <c r="O530" s="20">
        <f t="shared" ca="1" si="81"/>
        <v>-2.7416555607280681E-3</v>
      </c>
      <c r="P530" s="20">
        <f t="shared" ca="1" si="82"/>
        <v>-4.0940956907608732E-2</v>
      </c>
      <c r="Q530" s="21">
        <f t="shared" si="83"/>
        <v>40286.353900000002</v>
      </c>
      <c r="R530" s="20">
        <f t="shared" si="90"/>
        <v>8.3050000102957711E-4</v>
      </c>
      <c r="S530"/>
      <c r="T530"/>
    </row>
    <row r="531" spans="1:21" s="20" customFormat="1" x14ac:dyDescent="0.2">
      <c r="A531" s="76" t="s">
        <v>1517</v>
      </c>
      <c r="B531" s="77" t="s">
        <v>21</v>
      </c>
      <c r="C531" s="78">
        <v>55479.42</v>
      </c>
      <c r="D531" s="78">
        <v>2.9999999999999997E-4</v>
      </c>
      <c r="E531" s="20">
        <f t="shared" si="79"/>
        <v>10461.000770582037</v>
      </c>
      <c r="F531" s="20">
        <f t="shared" si="80"/>
        <v>10461</v>
      </c>
      <c r="G531" s="20">
        <f t="shared" si="86"/>
        <v>1.0268499972880818E-3</v>
      </c>
      <c r="H531"/>
      <c r="K531" s="20">
        <f t="shared" si="89"/>
        <v>1.0268499972880818E-3</v>
      </c>
      <c r="N531"/>
      <c r="O531" s="20">
        <f t="shared" ca="1" si="81"/>
        <v>-2.7599609382204793E-3</v>
      </c>
      <c r="P531" s="20">
        <f t="shared" ca="1" si="82"/>
        <v>-4.0963371042633617E-2</v>
      </c>
      <c r="Q531" s="21">
        <f t="shared" si="83"/>
        <v>40460.92</v>
      </c>
      <c r="R531" s="20">
        <f t="shared" si="90"/>
        <v>1.0268499972880818E-3</v>
      </c>
      <c r="S531"/>
      <c r="T531"/>
    </row>
    <row r="532" spans="1:21" x14ac:dyDescent="0.2">
      <c r="A532" s="41" t="s">
        <v>157</v>
      </c>
      <c r="B532" s="41"/>
      <c r="C532" s="43">
        <v>55479.4205</v>
      </c>
      <c r="D532" s="43">
        <v>2.8E-3</v>
      </c>
      <c r="E532" s="20">
        <f t="shared" si="79"/>
        <v>10461.001145798497</v>
      </c>
      <c r="F532" s="20">
        <f t="shared" si="80"/>
        <v>10461</v>
      </c>
      <c r="G532" s="20">
        <f t="shared" si="86"/>
        <v>1.5268499992089346E-3</v>
      </c>
      <c r="I532" s="20"/>
      <c r="J532" s="20">
        <f>+G532</f>
        <v>1.5268499992089346E-3</v>
      </c>
      <c r="K532" s="20"/>
      <c r="L532" s="20"/>
      <c r="M532" s="20"/>
      <c r="O532" s="20">
        <f t="shared" ca="1" si="81"/>
        <v>-2.7599609382204793E-3</v>
      </c>
      <c r="P532" s="20">
        <f t="shared" ca="1" si="82"/>
        <v>-4.0963371042633617E-2</v>
      </c>
      <c r="Q532" s="21">
        <f t="shared" si="83"/>
        <v>40460.9205</v>
      </c>
      <c r="R532" s="20">
        <f t="shared" si="90"/>
        <v>1.5268499992089346E-3</v>
      </c>
      <c r="U532" s="20"/>
    </row>
    <row r="533" spans="1:21" x14ac:dyDescent="0.2">
      <c r="A533" s="41" t="s">
        <v>157</v>
      </c>
      <c r="B533" s="41"/>
      <c r="C533" s="43">
        <v>55487.4156</v>
      </c>
      <c r="D533" s="43">
        <v>3.5000000000000001E-3</v>
      </c>
      <c r="E533" s="20">
        <f t="shared" ref="E533:E571" si="91">+(C533-C$7)/C$8</f>
        <v>10467.000932000159</v>
      </c>
      <c r="F533" s="20">
        <f t="shared" ref="F533:F571" si="92">ROUND(2*E533,0)/2</f>
        <v>10467</v>
      </c>
      <c r="G533" s="20">
        <f t="shared" si="86"/>
        <v>1.2419499980751425E-3</v>
      </c>
      <c r="I533" s="20"/>
      <c r="J533" s="20">
        <f>+G533</f>
        <v>1.2419499980751425E-3</v>
      </c>
      <c r="K533" s="20"/>
      <c r="L533" s="20"/>
      <c r="M533" s="20"/>
      <c r="O533" s="20">
        <f t="shared" ref="O533:O571" ca="1" si="93">+C$11+C$12*$F533</f>
        <v>-2.7607993524567734E-3</v>
      </c>
      <c r="P533" s="20">
        <f t="shared" ref="P533:P571" ca="1" si="94">+D$11+D$12*$F533</f>
        <v>-4.0964397644237809E-2</v>
      </c>
      <c r="Q533" s="21">
        <f t="shared" ref="Q533:Q571" si="95">+C533-15018.5</f>
        <v>40468.9156</v>
      </c>
      <c r="R533" s="20">
        <f t="shared" si="90"/>
        <v>1.2419499980751425E-3</v>
      </c>
    </row>
    <row r="534" spans="1:21" x14ac:dyDescent="0.2">
      <c r="A534" s="41" t="s">
        <v>155</v>
      </c>
      <c r="B534" s="42" t="s">
        <v>21</v>
      </c>
      <c r="C534" s="43">
        <v>56193.674200000001</v>
      </c>
      <c r="D534" s="43">
        <v>1E-4</v>
      </c>
      <c r="E534" s="20">
        <f t="shared" si="91"/>
        <v>10997.000632202209</v>
      </c>
      <c r="F534" s="20">
        <f t="shared" si="92"/>
        <v>10997</v>
      </c>
      <c r="G534" s="20">
        <f t="shared" si="86"/>
        <v>8.4244999743532389E-4</v>
      </c>
      <c r="H534" s="20"/>
      <c r="I534" s="20"/>
      <c r="J534" s="20"/>
      <c r="K534" s="20">
        <f>+G534</f>
        <v>8.4244999743532389E-4</v>
      </c>
      <c r="L534" s="20"/>
      <c r="M534" s="20"/>
      <c r="O534" s="20">
        <f t="shared" ca="1" si="93"/>
        <v>-2.834859276662713E-3</v>
      </c>
      <c r="P534" s="20">
        <f t="shared" ca="1" si="94"/>
        <v>-4.1055080785941542E-2</v>
      </c>
      <c r="Q534" s="21">
        <f t="shared" si="95"/>
        <v>41175.174200000001</v>
      </c>
      <c r="R534" s="20">
        <f t="shared" si="90"/>
        <v>8.4244999743532389E-4</v>
      </c>
    </row>
    <row r="535" spans="1:21" x14ac:dyDescent="0.2">
      <c r="A535" s="76" t="s">
        <v>1517</v>
      </c>
      <c r="B535" s="77" t="s">
        <v>21</v>
      </c>
      <c r="C535" s="78">
        <v>56461.518600000003</v>
      </c>
      <c r="D535" s="78">
        <v>1E-4</v>
      </c>
      <c r="E535" s="20">
        <f t="shared" si="91"/>
        <v>11197.999886159329</v>
      </c>
      <c r="F535" s="20">
        <f t="shared" si="92"/>
        <v>11198</v>
      </c>
      <c r="G535" s="20">
        <f t="shared" si="86"/>
        <v>-1.5169999824138358E-4</v>
      </c>
      <c r="I535" s="20"/>
      <c r="J535" s="20"/>
      <c r="K535" s="20">
        <f>+G535</f>
        <v>-1.5169999824138358E-4</v>
      </c>
      <c r="L535" s="20"/>
      <c r="M535" s="20"/>
      <c r="O535" s="20">
        <f t="shared" ca="1" si="93"/>
        <v>-2.8629461535785508E-3</v>
      </c>
      <c r="P535" s="20">
        <f t="shared" ca="1" si="94"/>
        <v>-4.1089471939682015E-2</v>
      </c>
      <c r="Q535" s="21">
        <f t="shared" si="95"/>
        <v>41443.018600000003</v>
      </c>
      <c r="R535" s="20">
        <f t="shared" si="90"/>
        <v>-1.5169999824138358E-4</v>
      </c>
    </row>
    <row r="536" spans="1:21" x14ac:dyDescent="0.2">
      <c r="A536" s="43" t="s">
        <v>143</v>
      </c>
      <c r="B536" s="42" t="s">
        <v>21</v>
      </c>
      <c r="C536" s="43">
        <v>56489.502999999997</v>
      </c>
      <c r="D536" s="43">
        <v>1.8E-3</v>
      </c>
      <c r="E536" s="20">
        <f t="shared" si="91"/>
        <v>11219.00030103616</v>
      </c>
      <c r="F536" s="20">
        <f t="shared" si="92"/>
        <v>11219</v>
      </c>
      <c r="G536" s="20">
        <f t="shared" si="86"/>
        <v>4.0114999865181744E-4</v>
      </c>
      <c r="I536" s="20"/>
      <c r="J536" s="20">
        <f>+G536</f>
        <v>4.0114999865181744E-4</v>
      </c>
      <c r="K536" s="20"/>
      <c r="L536" s="20"/>
      <c r="M536" s="20"/>
      <c r="O536" s="20">
        <f t="shared" ca="1" si="93"/>
        <v>-2.8658806034055784E-3</v>
      </c>
      <c r="P536" s="20">
        <f t="shared" ca="1" si="94"/>
        <v>-4.1093065045296695E-2</v>
      </c>
      <c r="Q536" s="21">
        <f t="shared" si="95"/>
        <v>41471.002999999997</v>
      </c>
      <c r="R536" s="20">
        <f t="shared" si="90"/>
        <v>4.0114999865181744E-4</v>
      </c>
    </row>
    <row r="537" spans="1:21" x14ac:dyDescent="0.2">
      <c r="A537" s="44" t="s">
        <v>156</v>
      </c>
      <c r="B537" s="45" t="s">
        <v>21</v>
      </c>
      <c r="C537" s="43">
        <v>56499.506500000003</v>
      </c>
      <c r="D537" s="46">
        <v>4.0000000000000002E-4</v>
      </c>
      <c r="E537" s="20">
        <f t="shared" si="91"/>
        <v>11226.507256705054</v>
      </c>
      <c r="F537" s="20">
        <f t="shared" si="92"/>
        <v>11226.5</v>
      </c>
      <c r="G537" s="20">
        <f t="shared" si="86"/>
        <v>9.6700249996501952E-3</v>
      </c>
      <c r="I537" s="20"/>
      <c r="J537" s="20">
        <f>+G537</f>
        <v>9.6700249996501952E-3</v>
      </c>
      <c r="K537" s="20"/>
      <c r="L537" s="20"/>
      <c r="M537" s="20"/>
      <c r="O537" s="20">
        <f t="shared" ca="1" si="93"/>
        <v>-2.8669286212009456E-3</v>
      </c>
      <c r="P537" s="20">
        <f t="shared" ca="1" si="94"/>
        <v>-4.1094348297301936E-2</v>
      </c>
      <c r="Q537" s="21">
        <f t="shared" si="95"/>
        <v>41481.006500000003</v>
      </c>
      <c r="S537" s="20">
        <f>G537</f>
        <v>9.6700249996501952E-3</v>
      </c>
    </row>
    <row r="538" spans="1:21" s="20" customFormat="1" x14ac:dyDescent="0.2">
      <c r="A538" s="62" t="s">
        <v>1503</v>
      </c>
      <c r="B538" s="63" t="s">
        <v>21</v>
      </c>
      <c r="C538" s="62">
        <v>56966.561999999998</v>
      </c>
      <c r="D538" s="62" t="s">
        <v>131</v>
      </c>
      <c r="E538" s="20">
        <f t="shared" si="91"/>
        <v>11577.001077208926</v>
      </c>
      <c r="F538" s="20">
        <f t="shared" si="92"/>
        <v>11577</v>
      </c>
      <c r="G538" s="20">
        <f t="shared" si="86"/>
        <v>1.4354499944602139E-3</v>
      </c>
      <c r="H538"/>
      <c r="J538"/>
      <c r="K538" s="20">
        <f>+G538</f>
        <v>1.4354499944602139E-3</v>
      </c>
      <c r="N538"/>
      <c r="O538" s="20">
        <f t="shared" ca="1" si="93"/>
        <v>-2.9159059861711004E-3</v>
      </c>
      <c r="P538" s="20">
        <f t="shared" ca="1" si="94"/>
        <v>-4.1154318941013554E-2</v>
      </c>
      <c r="Q538" s="21">
        <f t="shared" si="95"/>
        <v>41948.061999999998</v>
      </c>
      <c r="R538" s="20">
        <f t="shared" ref="R538:R571" si="96">G538</f>
        <v>1.4354499944602139E-3</v>
      </c>
      <c r="S538"/>
      <c r="T538"/>
      <c r="U538"/>
    </row>
    <row r="539" spans="1:21" s="20" customFormat="1" x14ac:dyDescent="0.2">
      <c r="A539" s="70" t="s">
        <v>1513</v>
      </c>
      <c r="B539" s="71" t="s">
        <v>21</v>
      </c>
      <c r="C539" s="72">
        <v>56966.561999999998</v>
      </c>
      <c r="D539" s="72">
        <v>1E-4</v>
      </c>
      <c r="E539" s="20">
        <f t="shared" si="91"/>
        <v>11577.001077208926</v>
      </c>
      <c r="F539" s="20">
        <f t="shared" si="92"/>
        <v>11577</v>
      </c>
      <c r="G539" s="20">
        <f t="shared" ref="G539:G570" si="97">+C539-(C$7+F539*C$8)</f>
        <v>1.4354499944602139E-3</v>
      </c>
      <c r="H539"/>
      <c r="K539" s="20">
        <f>+G539</f>
        <v>1.4354499944602139E-3</v>
      </c>
      <c r="N539"/>
      <c r="O539" s="20">
        <f t="shared" ca="1" si="93"/>
        <v>-2.9159059861711004E-3</v>
      </c>
      <c r="P539" s="20">
        <f t="shared" ca="1" si="94"/>
        <v>-4.1154318941013554E-2</v>
      </c>
      <c r="Q539" s="21">
        <f t="shared" si="95"/>
        <v>41948.061999999998</v>
      </c>
      <c r="R539" s="20">
        <f t="shared" si="96"/>
        <v>1.4354499944602139E-3</v>
      </c>
      <c r="S539"/>
      <c r="T539"/>
    </row>
    <row r="540" spans="1:21" s="20" customFormat="1" x14ac:dyDescent="0.2">
      <c r="A540" s="65" t="s">
        <v>158</v>
      </c>
      <c r="B540" s="66"/>
      <c r="C540" s="65">
        <v>57158.449200000003</v>
      </c>
      <c r="D540" s="65">
        <v>4.7000000000000002E-3</v>
      </c>
      <c r="E540" s="20">
        <f t="shared" si="91"/>
        <v>11720.999548126822</v>
      </c>
      <c r="F540" s="20">
        <f t="shared" si="92"/>
        <v>11721</v>
      </c>
      <c r="G540" s="20">
        <f t="shared" si="97"/>
        <v>-6.0215000121388584E-4</v>
      </c>
      <c r="H540"/>
      <c r="J540" s="20">
        <f>+G540</f>
        <v>-6.0215000121388584E-4</v>
      </c>
      <c r="N540"/>
      <c r="O540" s="20">
        <f t="shared" ca="1" si="93"/>
        <v>-2.9360279278421481E-3</v>
      </c>
      <c r="P540" s="20">
        <f t="shared" ca="1" si="94"/>
        <v>-4.1178957379514193E-2</v>
      </c>
      <c r="Q540" s="21">
        <f t="shared" si="95"/>
        <v>42139.949200000003</v>
      </c>
      <c r="R540" s="20">
        <f t="shared" si="96"/>
        <v>-6.0215000121388584E-4</v>
      </c>
      <c r="S540"/>
      <c r="T540"/>
      <c r="U540"/>
    </row>
    <row r="541" spans="1:21" s="20" customFormat="1" x14ac:dyDescent="0.2">
      <c r="A541" s="70" t="s">
        <v>1514</v>
      </c>
      <c r="B541" s="71" t="s">
        <v>21</v>
      </c>
      <c r="C541" s="72">
        <v>57235.7399</v>
      </c>
      <c r="D541" s="72">
        <v>2.0000000000000001E-4</v>
      </c>
      <c r="E541" s="20">
        <f t="shared" si="91"/>
        <v>11779.001033458688</v>
      </c>
      <c r="F541" s="20">
        <f t="shared" si="92"/>
        <v>11779</v>
      </c>
      <c r="G541" s="20">
        <f t="shared" si="97"/>
        <v>1.3771499943686649E-3</v>
      </c>
      <c r="H541"/>
      <c r="K541" s="20">
        <f t="shared" ref="K541:K571" si="98">+G541</f>
        <v>1.3771499943686649E-3</v>
      </c>
      <c r="N541"/>
      <c r="O541" s="20">
        <f t="shared" ca="1" si="93"/>
        <v>-2.9441325987929869E-3</v>
      </c>
      <c r="P541" s="20">
        <f t="shared" ca="1" si="94"/>
        <v>-4.1188881195021398E-2</v>
      </c>
      <c r="Q541" s="21">
        <f t="shared" si="95"/>
        <v>42217.2399</v>
      </c>
      <c r="R541" s="20">
        <f t="shared" si="96"/>
        <v>1.3771499943686649E-3</v>
      </c>
      <c r="S541"/>
      <c r="T541"/>
    </row>
    <row r="542" spans="1:21" s="20" customFormat="1" x14ac:dyDescent="0.2">
      <c r="A542" s="67" t="s">
        <v>2</v>
      </c>
      <c r="B542" s="68" t="s">
        <v>21</v>
      </c>
      <c r="C542" s="69">
        <v>57298.3698</v>
      </c>
      <c r="D542" s="69">
        <v>2.8999999999999998E-3</v>
      </c>
      <c r="E542" s="20">
        <f t="shared" si="91"/>
        <v>11826.000571904924</v>
      </c>
      <c r="F542" s="20">
        <f t="shared" si="92"/>
        <v>11826</v>
      </c>
      <c r="G542" s="20">
        <f t="shared" si="97"/>
        <v>7.620999967912212E-4</v>
      </c>
      <c r="H542"/>
      <c r="K542" s="20">
        <f t="shared" si="98"/>
        <v>7.620999967912212E-4</v>
      </c>
      <c r="N542"/>
      <c r="O542" s="20">
        <f t="shared" ca="1" si="93"/>
        <v>-2.9507001769772871E-3</v>
      </c>
      <c r="P542" s="20">
        <f t="shared" ca="1" si="94"/>
        <v>-4.1196922907587578E-2</v>
      </c>
      <c r="Q542" s="21">
        <f t="shared" si="95"/>
        <v>42279.8698</v>
      </c>
      <c r="R542" s="20">
        <f t="shared" si="96"/>
        <v>7.620999967912212E-4</v>
      </c>
      <c r="S542"/>
      <c r="T542"/>
    </row>
    <row r="543" spans="1:21" s="20" customFormat="1" x14ac:dyDescent="0.2">
      <c r="A543" s="70" t="s">
        <v>1515</v>
      </c>
      <c r="B543" s="71" t="s">
        <v>21</v>
      </c>
      <c r="C543" s="72">
        <v>57596.864399999999</v>
      </c>
      <c r="D543" s="72">
        <v>1E-4</v>
      </c>
      <c r="E543" s="20">
        <f t="shared" si="91"/>
        <v>12050.000744804665</v>
      </c>
      <c r="F543" s="20">
        <f t="shared" si="92"/>
        <v>12050</v>
      </c>
      <c r="G543" s="20">
        <f t="shared" si="97"/>
        <v>9.9249999766470864E-4</v>
      </c>
      <c r="H543"/>
      <c r="K543" s="20">
        <f t="shared" si="98"/>
        <v>9.9249999766470864E-4</v>
      </c>
      <c r="N543"/>
      <c r="O543" s="20">
        <f t="shared" ca="1" si="93"/>
        <v>-2.9820009751322504E-3</v>
      </c>
      <c r="P543" s="20">
        <f t="shared" ca="1" si="94"/>
        <v>-4.123524936747746E-2</v>
      </c>
      <c r="Q543" s="21">
        <f t="shared" si="95"/>
        <v>42578.364399999999</v>
      </c>
      <c r="R543" s="20">
        <f t="shared" si="96"/>
        <v>9.9249999766470864E-4</v>
      </c>
      <c r="S543"/>
      <c r="T543"/>
    </row>
    <row r="544" spans="1:21" s="20" customFormat="1" x14ac:dyDescent="0.2">
      <c r="A544" s="82" t="s">
        <v>1</v>
      </c>
      <c r="B544" s="83" t="s">
        <v>21</v>
      </c>
      <c r="C544" s="83">
        <v>57891.361700000001</v>
      </c>
      <c r="D544" s="83">
        <v>1E-3</v>
      </c>
      <c r="E544" s="20">
        <f t="shared" si="91"/>
        <v>12271.00121221181</v>
      </c>
      <c r="F544" s="20">
        <f t="shared" si="92"/>
        <v>12271</v>
      </c>
      <c r="G544" s="20">
        <f t="shared" si="97"/>
        <v>1.6153499964275397E-3</v>
      </c>
      <c r="H544"/>
      <c r="K544" s="20">
        <f t="shared" si="98"/>
        <v>1.6153499964275397E-3</v>
      </c>
      <c r="N544"/>
      <c r="O544" s="20">
        <f t="shared" ca="1" si="93"/>
        <v>-3.0128825661690671E-3</v>
      </c>
      <c r="P544" s="20">
        <f t="shared" ca="1" si="94"/>
        <v>-4.1273062526565242E-2</v>
      </c>
      <c r="Q544" s="21">
        <f t="shared" si="95"/>
        <v>42872.861700000001</v>
      </c>
      <c r="R544" s="20">
        <f t="shared" si="96"/>
        <v>1.6153499964275397E-3</v>
      </c>
      <c r="S544"/>
      <c r="T544"/>
    </row>
    <row r="545" spans="1:21" s="20" customFormat="1" x14ac:dyDescent="0.2">
      <c r="A545" s="73" t="s">
        <v>1516</v>
      </c>
      <c r="B545" s="74" t="s">
        <v>21</v>
      </c>
      <c r="C545" s="75">
        <v>57916.679700000001</v>
      </c>
      <c r="D545" s="75">
        <v>1E-4</v>
      </c>
      <c r="E545" s="20">
        <f t="shared" si="91"/>
        <v>12290.000672763108</v>
      </c>
      <c r="F545" s="20">
        <f t="shared" si="92"/>
        <v>12290</v>
      </c>
      <c r="G545" s="20">
        <f t="shared" si="97"/>
        <v>8.9650000154506415E-4</v>
      </c>
      <c r="H545"/>
      <c r="K545" s="20">
        <f t="shared" si="98"/>
        <v>8.9650000154506415E-4</v>
      </c>
      <c r="N545"/>
      <c r="O545" s="20">
        <f t="shared" ca="1" si="93"/>
        <v>-3.0155375445839968E-3</v>
      </c>
      <c r="P545" s="20">
        <f t="shared" ca="1" si="94"/>
        <v>-4.1276313431645187E-2</v>
      </c>
      <c r="Q545" s="21">
        <f t="shared" si="95"/>
        <v>42898.179700000001</v>
      </c>
      <c r="R545" s="20">
        <f t="shared" si="96"/>
        <v>8.9650000154506415E-4</v>
      </c>
      <c r="S545"/>
      <c r="T545"/>
    </row>
    <row r="546" spans="1:21" s="20" customFormat="1" x14ac:dyDescent="0.2">
      <c r="A546" s="87" t="s">
        <v>1523</v>
      </c>
      <c r="B546" s="88" t="s">
        <v>21</v>
      </c>
      <c r="C546" s="80">
        <v>57952.657569999807</v>
      </c>
      <c r="D546" s="80">
        <v>2.0000000000000001E-4</v>
      </c>
      <c r="E546" s="20">
        <f t="shared" si="91"/>
        <v>12316.999650635809</v>
      </c>
      <c r="F546" s="20">
        <f t="shared" si="92"/>
        <v>12317</v>
      </c>
      <c r="G546" s="20">
        <f t="shared" si="97"/>
        <v>-4.6555019798688591E-4</v>
      </c>
      <c r="H546"/>
      <c r="K546" s="20">
        <f t="shared" si="98"/>
        <v>-4.6555019798688591E-4</v>
      </c>
      <c r="N546"/>
      <c r="O546" s="20">
        <f t="shared" ca="1" si="93"/>
        <v>-3.0193104086473181E-3</v>
      </c>
      <c r="P546" s="20">
        <f t="shared" ca="1" si="94"/>
        <v>-4.1280933138864058E-2</v>
      </c>
      <c r="Q546" s="21">
        <f t="shared" si="95"/>
        <v>42934.157569999807</v>
      </c>
      <c r="R546" s="20">
        <f t="shared" si="96"/>
        <v>-4.6555019798688591E-4</v>
      </c>
      <c r="S546"/>
      <c r="T546"/>
    </row>
    <row r="547" spans="1:21" x14ac:dyDescent="0.2">
      <c r="A547" s="73" t="s">
        <v>1516</v>
      </c>
      <c r="B547" s="74" t="s">
        <v>21</v>
      </c>
      <c r="C547" s="75">
        <v>57952.658799999997</v>
      </c>
      <c r="D547" s="75">
        <v>1E-4</v>
      </c>
      <c r="E547" s="20">
        <f t="shared" si="91"/>
        <v>12317.00057366844</v>
      </c>
      <c r="F547" s="20">
        <f t="shared" si="92"/>
        <v>12317</v>
      </c>
      <c r="G547" s="20">
        <f t="shared" si="97"/>
        <v>7.6444999285740778E-4</v>
      </c>
      <c r="I547" s="20"/>
      <c r="J547" s="20"/>
      <c r="K547" s="20">
        <f t="shared" si="98"/>
        <v>7.6444999285740778E-4</v>
      </c>
      <c r="L547" s="20"/>
      <c r="M547" s="20"/>
      <c r="O547" s="20">
        <f t="shared" ca="1" si="93"/>
        <v>-3.0193104086473181E-3</v>
      </c>
      <c r="P547" s="20">
        <f t="shared" ca="1" si="94"/>
        <v>-4.1280933138864058E-2</v>
      </c>
      <c r="Q547" s="21">
        <f t="shared" si="95"/>
        <v>42934.158799999997</v>
      </c>
      <c r="R547" s="20">
        <f t="shared" si="96"/>
        <v>7.6444999285740778E-4</v>
      </c>
      <c r="U547" s="20"/>
    </row>
    <row r="548" spans="1:21" s="20" customFormat="1" x14ac:dyDescent="0.2">
      <c r="A548" s="73" t="s">
        <v>1516</v>
      </c>
      <c r="B548" s="74" t="s">
        <v>21</v>
      </c>
      <c r="C548" s="75">
        <v>57952.659899999999</v>
      </c>
      <c r="D548" s="75">
        <v>2.0000000000000001E-4</v>
      </c>
      <c r="E548" s="20">
        <f t="shared" si="91"/>
        <v>12317.001399144647</v>
      </c>
      <c r="F548" s="20">
        <f t="shared" si="92"/>
        <v>12317</v>
      </c>
      <c r="G548" s="20">
        <f t="shared" si="97"/>
        <v>1.8644499941729009E-3</v>
      </c>
      <c r="H548"/>
      <c r="K548" s="20">
        <f t="shared" si="98"/>
        <v>1.8644499941729009E-3</v>
      </c>
      <c r="N548"/>
      <c r="O548" s="20">
        <f t="shared" ca="1" si="93"/>
        <v>-3.0193104086473181E-3</v>
      </c>
      <c r="P548" s="20">
        <f t="shared" ca="1" si="94"/>
        <v>-4.1280933138864058E-2</v>
      </c>
      <c r="Q548" s="21">
        <f t="shared" si="95"/>
        <v>42934.159899999999</v>
      </c>
      <c r="R548" s="20">
        <f t="shared" si="96"/>
        <v>1.8644499941729009E-3</v>
      </c>
      <c r="S548"/>
      <c r="T548"/>
    </row>
    <row r="549" spans="1:21" s="20" customFormat="1" x14ac:dyDescent="0.2">
      <c r="A549" s="73" t="s">
        <v>1518</v>
      </c>
      <c r="B549" s="79" t="s">
        <v>21</v>
      </c>
      <c r="C549" s="73">
        <v>58000.631699999998</v>
      </c>
      <c r="D549" s="73">
        <v>1E-4</v>
      </c>
      <c r="E549" s="20">
        <f t="shared" si="91"/>
        <v>12353.001016874119</v>
      </c>
      <c r="F549" s="20">
        <f t="shared" si="92"/>
        <v>12353</v>
      </c>
      <c r="G549" s="20">
        <f t="shared" si="97"/>
        <v>1.3550500007113442E-3</v>
      </c>
      <c r="H549"/>
      <c r="K549" s="20">
        <f t="shared" si="98"/>
        <v>1.3550500007113442E-3</v>
      </c>
      <c r="N549"/>
      <c r="O549" s="20">
        <f t="shared" ca="1" si="93"/>
        <v>-3.0243408940650801E-3</v>
      </c>
      <c r="P549" s="20">
        <f t="shared" ca="1" si="94"/>
        <v>-4.1287092748489213E-2</v>
      </c>
      <c r="Q549" s="21">
        <f t="shared" si="95"/>
        <v>42982.131699999998</v>
      </c>
      <c r="R549" s="20">
        <f t="shared" si="96"/>
        <v>1.3550500007113442E-3</v>
      </c>
      <c r="S549"/>
      <c r="T549"/>
    </row>
    <row r="550" spans="1:21" s="20" customFormat="1" x14ac:dyDescent="0.2">
      <c r="A550" s="84" t="s">
        <v>1519</v>
      </c>
      <c r="B550" s="85" t="s">
        <v>21</v>
      </c>
      <c r="C550" s="86">
        <v>58297.7932</v>
      </c>
      <c r="D550" s="86">
        <v>1E-4</v>
      </c>
      <c r="E550" s="20">
        <f t="shared" si="91"/>
        <v>12576.000787654386</v>
      </c>
      <c r="F550" s="20">
        <f t="shared" si="92"/>
        <v>12576</v>
      </c>
      <c r="G550" s="20">
        <f t="shared" si="97"/>
        <v>1.0496000031707808E-3</v>
      </c>
      <c r="H550"/>
      <c r="K550" s="20">
        <f t="shared" si="98"/>
        <v>1.0496000031707808E-3</v>
      </c>
      <c r="N550"/>
      <c r="O550" s="20">
        <f t="shared" ca="1" si="93"/>
        <v>-3.0555019565139947E-3</v>
      </c>
      <c r="P550" s="20">
        <f t="shared" ca="1" si="94"/>
        <v>-4.132524810811173E-2</v>
      </c>
      <c r="Q550" s="21">
        <f t="shared" si="95"/>
        <v>43279.2932</v>
      </c>
      <c r="R550" s="20">
        <f t="shared" si="96"/>
        <v>1.0496000031707808E-3</v>
      </c>
      <c r="S550"/>
      <c r="T550"/>
    </row>
    <row r="551" spans="1:21" x14ac:dyDescent="0.2">
      <c r="A551" s="81" t="s">
        <v>0</v>
      </c>
      <c r="B551" s="81" t="s">
        <v>21</v>
      </c>
      <c r="C551" s="80">
        <v>58300.457000000002</v>
      </c>
      <c r="D551" s="80">
        <v>2E-3</v>
      </c>
      <c r="E551" s="20">
        <f t="shared" si="91"/>
        <v>12577.999790854346</v>
      </c>
      <c r="F551" s="20">
        <f t="shared" si="92"/>
        <v>12578</v>
      </c>
      <c r="G551" s="20">
        <f t="shared" si="97"/>
        <v>-2.7870000485563651E-4</v>
      </c>
      <c r="I551" s="20"/>
      <c r="J551" s="20"/>
      <c r="K551" s="20">
        <f t="shared" si="98"/>
        <v>-2.7870000485563651E-4</v>
      </c>
      <c r="L551" s="20"/>
      <c r="M551" s="20"/>
      <c r="O551" s="20">
        <f t="shared" ca="1" si="93"/>
        <v>-3.0557814279260926E-3</v>
      </c>
      <c r="P551" s="20">
        <f t="shared" ca="1" si="94"/>
        <v>-4.1325590308646465E-2</v>
      </c>
      <c r="Q551" s="21">
        <f t="shared" si="95"/>
        <v>43281.957000000002</v>
      </c>
      <c r="R551" s="20">
        <f t="shared" si="96"/>
        <v>-2.7870000485563651E-4</v>
      </c>
    </row>
    <row r="552" spans="1:21" x14ac:dyDescent="0.2">
      <c r="A552" s="84" t="s">
        <v>1519</v>
      </c>
      <c r="B552" s="85" t="s">
        <v>21</v>
      </c>
      <c r="C552" s="86">
        <v>58344.432099999998</v>
      </c>
      <c r="D552" s="86">
        <v>1E-4</v>
      </c>
      <c r="E552" s="20">
        <f t="shared" si="91"/>
        <v>12611.000153350964</v>
      </c>
      <c r="F552" s="20">
        <f t="shared" si="92"/>
        <v>12611</v>
      </c>
      <c r="G552" s="20">
        <f t="shared" si="97"/>
        <v>2.0434999169083312E-4</v>
      </c>
      <c r="I552" s="20"/>
      <c r="J552" s="20"/>
      <c r="K552" s="20">
        <f t="shared" si="98"/>
        <v>2.0434999169083312E-4</v>
      </c>
      <c r="L552" s="20"/>
      <c r="M552" s="20"/>
      <c r="O552" s="20">
        <f t="shared" ca="1" si="93"/>
        <v>-3.0603927062257076E-3</v>
      </c>
      <c r="P552" s="20">
        <f t="shared" ca="1" si="94"/>
        <v>-4.1331236617469527E-2</v>
      </c>
      <c r="Q552" s="21">
        <f t="shared" si="95"/>
        <v>43325.932099999998</v>
      </c>
      <c r="R552" s="20">
        <f t="shared" si="96"/>
        <v>2.0434999169083312E-4</v>
      </c>
    </row>
    <row r="553" spans="1:21" x14ac:dyDescent="0.2">
      <c r="A553" s="84" t="s">
        <v>1520</v>
      </c>
      <c r="B553" s="85" t="s">
        <v>21</v>
      </c>
      <c r="C553" s="86">
        <v>58685.569900000002</v>
      </c>
      <c r="D553" s="86">
        <v>1E-4</v>
      </c>
      <c r="E553" s="20">
        <f t="shared" si="91"/>
        <v>12867.001187147351</v>
      </c>
      <c r="F553" s="20">
        <f t="shared" si="92"/>
        <v>12867</v>
      </c>
      <c r="G553" s="20">
        <f t="shared" si="97"/>
        <v>1.5819499967619777E-3</v>
      </c>
      <c r="I553" s="20"/>
      <c r="J553" s="20"/>
      <c r="K553" s="20">
        <f t="shared" si="98"/>
        <v>1.5819499967619777E-3</v>
      </c>
      <c r="L553" s="20"/>
      <c r="M553" s="20"/>
      <c r="O553" s="20">
        <f t="shared" ca="1" si="93"/>
        <v>-3.0961650469742371E-3</v>
      </c>
      <c r="P553" s="20">
        <f t="shared" ca="1" si="94"/>
        <v>-4.13750382859151E-2</v>
      </c>
      <c r="Q553" s="21">
        <f t="shared" si="95"/>
        <v>43667.069900000002</v>
      </c>
      <c r="R553" s="20">
        <f t="shared" si="96"/>
        <v>1.5819499967619777E-3</v>
      </c>
    </row>
    <row r="554" spans="1:21" s="20" customFormat="1" x14ac:dyDescent="0.2">
      <c r="A554" s="84" t="s">
        <v>1520</v>
      </c>
      <c r="B554" s="85" t="s">
        <v>21</v>
      </c>
      <c r="C554" s="86">
        <v>58689.5677</v>
      </c>
      <c r="D554" s="86">
        <v>1E-4</v>
      </c>
      <c r="E554" s="20">
        <f t="shared" si="91"/>
        <v>12870.001267856409</v>
      </c>
      <c r="F554" s="20">
        <f t="shared" si="92"/>
        <v>12870</v>
      </c>
      <c r="G554" s="20">
        <f t="shared" si="97"/>
        <v>1.6895000007934868E-3</v>
      </c>
      <c r="H554"/>
      <c r="K554" s="20">
        <f t="shared" si="98"/>
        <v>1.6895000007934868E-3</v>
      </c>
      <c r="N554"/>
      <c r="O554" s="20">
        <f t="shared" ca="1" si="93"/>
        <v>-3.0965842540923837E-3</v>
      </c>
      <c r="P554" s="20">
        <f t="shared" ca="1" si="94"/>
        <v>-4.1375551586717199E-2</v>
      </c>
      <c r="Q554" s="21">
        <f t="shared" si="95"/>
        <v>43671.0677</v>
      </c>
      <c r="R554" s="20">
        <f t="shared" si="96"/>
        <v>1.6895000007934868E-3</v>
      </c>
      <c r="S554"/>
      <c r="T554"/>
    </row>
    <row r="555" spans="1:21" x14ac:dyDescent="0.2">
      <c r="A555" s="84" t="s">
        <v>1520</v>
      </c>
      <c r="B555" s="85" t="s">
        <v>21</v>
      </c>
      <c r="C555" s="86">
        <v>58693.565600000002</v>
      </c>
      <c r="D555" s="86">
        <v>1E-4</v>
      </c>
      <c r="E555" s="20">
        <f t="shared" si="91"/>
        <v>12873.001423608763</v>
      </c>
      <c r="F555" s="20">
        <f t="shared" si="92"/>
        <v>12873</v>
      </c>
      <c r="G555" s="20">
        <f t="shared" si="97"/>
        <v>1.8970499950228259E-3</v>
      </c>
      <c r="I555" s="20"/>
      <c r="J555" s="20"/>
      <c r="K555" s="20">
        <f t="shared" si="98"/>
        <v>1.8970499950228259E-3</v>
      </c>
      <c r="L555" s="20"/>
      <c r="M555" s="20"/>
      <c r="O555" s="20">
        <f t="shared" ca="1" si="93"/>
        <v>-3.0970034612105308E-3</v>
      </c>
      <c r="P555" s="20">
        <f t="shared" ca="1" si="94"/>
        <v>-4.1376064887519298E-2</v>
      </c>
      <c r="Q555" s="21">
        <f t="shared" si="95"/>
        <v>43675.065600000002</v>
      </c>
      <c r="R555" s="20">
        <f t="shared" si="96"/>
        <v>1.8970499950228259E-3</v>
      </c>
      <c r="S555" s="20"/>
    </row>
    <row r="556" spans="1:21" x14ac:dyDescent="0.2">
      <c r="A556" s="87" t="s">
        <v>1521</v>
      </c>
      <c r="B556" s="88" t="s">
        <v>21</v>
      </c>
      <c r="C556" s="80">
        <v>58709.555899999999</v>
      </c>
      <c r="D556" s="80">
        <v>1E-4</v>
      </c>
      <c r="E556" s="20">
        <f t="shared" si="91"/>
        <v>12885.001071055376</v>
      </c>
      <c r="F556" s="20">
        <f t="shared" si="92"/>
        <v>12885</v>
      </c>
      <c r="G556" s="20">
        <f t="shared" si="97"/>
        <v>1.4272499975049868E-3</v>
      </c>
      <c r="I556" s="20"/>
      <c r="J556" s="20"/>
      <c r="K556" s="20">
        <f t="shared" si="98"/>
        <v>1.4272499975049868E-3</v>
      </c>
      <c r="L556" s="20"/>
      <c r="M556" s="20"/>
      <c r="O556" s="20">
        <f t="shared" ca="1" si="93"/>
        <v>-3.0986802896831181E-3</v>
      </c>
      <c r="P556" s="20">
        <f t="shared" ca="1" si="94"/>
        <v>-4.1378118090727681E-2</v>
      </c>
      <c r="Q556" s="21">
        <f t="shared" si="95"/>
        <v>43691.055899999999</v>
      </c>
      <c r="R556" s="20">
        <f t="shared" si="96"/>
        <v>1.4272499975049868E-3</v>
      </c>
    </row>
    <row r="557" spans="1:21" x14ac:dyDescent="0.2">
      <c r="A557" s="89" t="s">
        <v>1527</v>
      </c>
      <c r="B557" s="85" t="s">
        <v>21</v>
      </c>
      <c r="C557" s="86">
        <v>58990.726999999999</v>
      </c>
      <c r="D557" s="86">
        <v>2.0000000000000001E-4</v>
      </c>
      <c r="E557" s="20">
        <f t="shared" si="91"/>
        <v>13096.001119345734</v>
      </c>
      <c r="F557" s="20">
        <f t="shared" si="92"/>
        <v>13096</v>
      </c>
      <c r="G557" s="20">
        <f t="shared" si="97"/>
        <v>1.4915999927325174E-3</v>
      </c>
      <c r="I557" s="20"/>
      <c r="J557" s="20"/>
      <c r="K557" s="20">
        <f t="shared" si="98"/>
        <v>1.4915999927325174E-3</v>
      </c>
      <c r="L557" s="20"/>
      <c r="M557" s="20"/>
      <c r="O557" s="20">
        <f t="shared" ca="1" si="93"/>
        <v>-3.1281645236594449E-3</v>
      </c>
      <c r="P557" s="20">
        <f t="shared" ca="1" si="94"/>
        <v>-4.1414220247141809E-2</v>
      </c>
      <c r="Q557" s="21">
        <f t="shared" si="95"/>
        <v>43972.226999999999</v>
      </c>
      <c r="R557" s="20">
        <f t="shared" si="96"/>
        <v>1.4915999927325174E-3</v>
      </c>
    </row>
    <row r="558" spans="1:21" x14ac:dyDescent="0.2">
      <c r="A558" s="87" t="s">
        <v>1522</v>
      </c>
      <c r="B558" s="88" t="s">
        <v>21</v>
      </c>
      <c r="C558" s="80">
        <v>59014.712899999999</v>
      </c>
      <c r="D558" s="80">
        <v>1E-4</v>
      </c>
      <c r="E558" s="20">
        <f t="shared" si="91"/>
        <v>13114.000928210471</v>
      </c>
      <c r="F558" s="20">
        <f t="shared" si="92"/>
        <v>13114</v>
      </c>
      <c r="G558" s="20">
        <f t="shared" si="97"/>
        <v>1.2368999960017391E-3</v>
      </c>
      <c r="I558" s="20"/>
      <c r="J558" s="20"/>
      <c r="K558" s="20">
        <f t="shared" si="98"/>
        <v>1.2368999960017391E-3</v>
      </c>
      <c r="L558" s="20"/>
      <c r="M558" s="20"/>
      <c r="O558" s="20">
        <f t="shared" ca="1" si="93"/>
        <v>-3.1306797663683264E-3</v>
      </c>
      <c r="P558" s="20">
        <f t="shared" ca="1" si="94"/>
        <v>-4.1417300051954389E-2</v>
      </c>
      <c r="Q558" s="21">
        <f t="shared" si="95"/>
        <v>43996.212899999999</v>
      </c>
      <c r="R558" s="20">
        <f t="shared" si="96"/>
        <v>1.2368999960017391E-3</v>
      </c>
    </row>
    <row r="559" spans="1:21" x14ac:dyDescent="0.2">
      <c r="A559" s="89" t="s">
        <v>1527</v>
      </c>
      <c r="B559" s="85" t="s">
        <v>21</v>
      </c>
      <c r="C559" s="86">
        <v>59022.708400000003</v>
      </c>
      <c r="D559" s="86">
        <v>2.0000000000000001E-4</v>
      </c>
      <c r="E559" s="20">
        <f t="shared" si="91"/>
        <v>13120.001014585303</v>
      </c>
      <c r="F559" s="20">
        <f t="shared" si="92"/>
        <v>13120</v>
      </c>
      <c r="G559" s="20">
        <f t="shared" si="97"/>
        <v>1.3520000065909699E-3</v>
      </c>
      <c r="I559" s="20"/>
      <c r="J559" s="20"/>
      <c r="K559" s="20">
        <f t="shared" si="98"/>
        <v>1.3520000065909699E-3</v>
      </c>
      <c r="L559" s="20"/>
      <c r="M559" s="20"/>
      <c r="O559" s="20">
        <f t="shared" ca="1" si="93"/>
        <v>-3.1315181806046196E-3</v>
      </c>
      <c r="P559" s="20">
        <f t="shared" ca="1" si="94"/>
        <v>-4.1418326653558581E-2</v>
      </c>
      <c r="Q559" s="21">
        <f t="shared" si="95"/>
        <v>44004.208400000003</v>
      </c>
      <c r="R559" s="20">
        <f t="shared" si="96"/>
        <v>1.3520000065909699E-3</v>
      </c>
    </row>
    <row r="560" spans="1:21" ht="12" customHeight="1" x14ac:dyDescent="0.2">
      <c r="A560" s="87" t="s">
        <v>1522</v>
      </c>
      <c r="B560" s="88" t="s">
        <v>21</v>
      </c>
      <c r="C560" s="80">
        <v>59058.6878</v>
      </c>
      <c r="D560" s="80">
        <v>1E-4</v>
      </c>
      <c r="E560" s="20">
        <f t="shared" si="91"/>
        <v>13147.001140620509</v>
      </c>
      <c r="F560" s="20">
        <f t="shared" si="92"/>
        <v>13147</v>
      </c>
      <c r="G560" s="20">
        <f t="shared" si="97"/>
        <v>1.5199499976006337E-3</v>
      </c>
      <c r="I560" s="20"/>
      <c r="J560" s="20"/>
      <c r="K560" s="20">
        <f t="shared" si="98"/>
        <v>1.5199499976006337E-3</v>
      </c>
      <c r="L560" s="20"/>
      <c r="M560" s="20"/>
      <c r="O560" s="20">
        <f t="shared" ca="1" si="93"/>
        <v>-3.1352910446679413E-3</v>
      </c>
      <c r="P560" s="20">
        <f t="shared" ca="1" si="94"/>
        <v>-4.1422946360777452E-2</v>
      </c>
      <c r="Q560" s="21">
        <f t="shared" si="95"/>
        <v>44040.1878</v>
      </c>
      <c r="R560" s="20">
        <f t="shared" si="96"/>
        <v>1.5199499976006337E-3</v>
      </c>
    </row>
    <row r="561" spans="1:18" ht="12" customHeight="1" x14ac:dyDescent="0.2">
      <c r="A561" s="89" t="s">
        <v>1527</v>
      </c>
      <c r="B561" s="85" t="s">
        <v>21</v>
      </c>
      <c r="C561" s="86">
        <v>59098.664799999999</v>
      </c>
      <c r="D561" s="86">
        <v>2.9999999999999997E-4</v>
      </c>
      <c r="E561" s="20">
        <f t="shared" si="91"/>
        <v>13177.001197278192</v>
      </c>
      <c r="F561" s="20">
        <f t="shared" si="92"/>
        <v>13177</v>
      </c>
      <c r="G561" s="20">
        <f t="shared" si="97"/>
        <v>1.5954499976942316E-3</v>
      </c>
      <c r="I561" s="20"/>
      <c r="J561" s="20"/>
      <c r="K561" s="20">
        <f t="shared" si="98"/>
        <v>1.5954499976942316E-3</v>
      </c>
      <c r="L561" s="20"/>
      <c r="M561" s="20"/>
      <c r="O561" s="20">
        <f t="shared" ca="1" si="93"/>
        <v>-3.1394831158494093E-3</v>
      </c>
      <c r="P561" s="20">
        <f t="shared" ca="1" si="94"/>
        <v>-4.1428079368798422E-2</v>
      </c>
      <c r="Q561" s="21">
        <f t="shared" si="95"/>
        <v>44080.164799999999</v>
      </c>
      <c r="R561" s="20">
        <f t="shared" si="96"/>
        <v>1.5954499976942316E-3</v>
      </c>
    </row>
    <row r="562" spans="1:18" ht="12" customHeight="1" x14ac:dyDescent="0.2">
      <c r="A562" s="87" t="s">
        <v>1524</v>
      </c>
      <c r="B562" s="88" t="s">
        <v>21</v>
      </c>
      <c r="C562" s="80">
        <v>59103.995199999998</v>
      </c>
      <c r="D562" s="80" t="s">
        <v>167</v>
      </c>
      <c r="E562" s="20">
        <f t="shared" si="91"/>
        <v>13181.001304890271</v>
      </c>
      <c r="F562" s="20">
        <f t="shared" si="92"/>
        <v>13181</v>
      </c>
      <c r="G562" s="20">
        <f t="shared" si="97"/>
        <v>1.7388499909429811E-3</v>
      </c>
      <c r="I562" s="20"/>
      <c r="J562" s="20"/>
      <c r="K562" s="20">
        <f t="shared" si="98"/>
        <v>1.7388499909429811E-3</v>
      </c>
      <c r="L562" s="20"/>
      <c r="M562" s="20"/>
      <c r="O562" s="20">
        <f t="shared" ca="1" si="93"/>
        <v>-3.140042058673605E-3</v>
      </c>
      <c r="P562" s="20">
        <f t="shared" ca="1" si="94"/>
        <v>-4.1428763769867885E-2</v>
      </c>
      <c r="Q562" s="21">
        <f t="shared" si="95"/>
        <v>44085.495199999998</v>
      </c>
      <c r="R562" s="20">
        <f t="shared" si="96"/>
        <v>1.7388499909429811E-3</v>
      </c>
    </row>
    <row r="563" spans="1:18" ht="12" customHeight="1" x14ac:dyDescent="0.2">
      <c r="A563" s="89" t="s">
        <v>1527</v>
      </c>
      <c r="B563" s="85" t="s">
        <v>21</v>
      </c>
      <c r="C563" s="86">
        <v>59134.6443</v>
      </c>
      <c r="D563" s="86">
        <v>1E-4</v>
      </c>
      <c r="E563" s="20">
        <f t="shared" si="91"/>
        <v>13204.001398356693</v>
      </c>
      <c r="F563" s="20">
        <f t="shared" si="92"/>
        <v>13204</v>
      </c>
      <c r="G563" s="20">
        <f t="shared" si="97"/>
        <v>1.8634000007295981E-3</v>
      </c>
      <c r="I563" s="20"/>
      <c r="J563" s="20"/>
      <c r="K563" s="20">
        <f t="shared" si="98"/>
        <v>1.8634000007295981E-3</v>
      </c>
      <c r="L563" s="20"/>
      <c r="M563" s="20"/>
      <c r="O563" s="20">
        <f t="shared" ca="1" si="93"/>
        <v>-3.143255979912731E-3</v>
      </c>
      <c r="P563" s="20">
        <f t="shared" ca="1" si="94"/>
        <v>-4.1432699076017286E-2</v>
      </c>
      <c r="Q563" s="21">
        <f t="shared" si="95"/>
        <v>44116.1443</v>
      </c>
      <c r="R563" s="20">
        <f t="shared" si="96"/>
        <v>1.8634000007295981E-3</v>
      </c>
    </row>
    <row r="564" spans="1:18" ht="12" customHeight="1" x14ac:dyDescent="0.2">
      <c r="A564" s="91" t="s">
        <v>1528</v>
      </c>
      <c r="B564" s="90" t="s">
        <v>21</v>
      </c>
      <c r="C564" s="97">
        <v>59306.543000000063</v>
      </c>
      <c r="D564" s="96">
        <v>1E-3</v>
      </c>
      <c r="E564" s="20">
        <f t="shared" si="91"/>
        <v>13332.999840945789</v>
      </c>
      <c r="F564" s="20">
        <f t="shared" si="92"/>
        <v>13333</v>
      </c>
      <c r="G564" s="20">
        <f t="shared" si="97"/>
        <v>-2.1194994042161852E-4</v>
      </c>
      <c r="I564" s="20"/>
      <c r="J564" s="20"/>
      <c r="K564" s="20">
        <f t="shared" si="98"/>
        <v>-2.1194994042161852E-4</v>
      </c>
      <c r="L564" s="20"/>
      <c r="M564" s="20"/>
      <c r="O564" s="20">
        <f t="shared" ca="1" si="93"/>
        <v>-3.1612818859930447E-3</v>
      </c>
      <c r="P564" s="20">
        <f t="shared" ca="1" si="94"/>
        <v>-4.1454771010507444E-2</v>
      </c>
      <c r="Q564" s="21">
        <f t="shared" si="95"/>
        <v>44288.043000000063</v>
      </c>
      <c r="R564" s="20">
        <f t="shared" si="96"/>
        <v>-2.1194994042161852E-4</v>
      </c>
    </row>
    <row r="565" spans="1:18" ht="12" customHeight="1" x14ac:dyDescent="0.2">
      <c r="A565" s="91" t="s">
        <v>1529</v>
      </c>
      <c r="B565" s="90" t="s">
        <v>21</v>
      </c>
      <c r="C565" s="97">
        <v>59366.51</v>
      </c>
      <c r="D565" s="96">
        <v>5.0000000000000001E-4</v>
      </c>
      <c r="E565" s="20">
        <f t="shared" si="91"/>
        <v>13378.001051581645</v>
      </c>
      <c r="F565" s="20">
        <f t="shared" si="92"/>
        <v>13378</v>
      </c>
      <c r="G565" s="20">
        <f t="shared" si="97"/>
        <v>1.4012999963597395E-3</v>
      </c>
      <c r="I565" s="20"/>
      <c r="J565" s="20"/>
      <c r="K565" s="20">
        <f t="shared" si="98"/>
        <v>1.4012999963597395E-3</v>
      </c>
      <c r="L565" s="20"/>
      <c r="M565" s="20"/>
      <c r="O565" s="20">
        <f t="shared" ca="1" si="93"/>
        <v>-3.167569992765247E-3</v>
      </c>
      <c r="P565" s="20">
        <f t="shared" ca="1" si="94"/>
        <v>-4.1462470522538895E-2</v>
      </c>
      <c r="Q565" s="21">
        <f t="shared" si="95"/>
        <v>44348.01</v>
      </c>
      <c r="R565" s="20">
        <f t="shared" si="96"/>
        <v>1.4012999963597395E-3</v>
      </c>
    </row>
    <row r="566" spans="1:18" ht="12" customHeight="1" x14ac:dyDescent="0.2">
      <c r="A566" s="89" t="s">
        <v>1526</v>
      </c>
      <c r="B566" s="85" t="s">
        <v>21</v>
      </c>
      <c r="C566" s="86">
        <v>59387.8315</v>
      </c>
      <c r="D566" s="86">
        <v>2.9999999999999997E-4</v>
      </c>
      <c r="E566" s="20">
        <f t="shared" si="91"/>
        <v>13394.001406986672</v>
      </c>
      <c r="F566" s="20">
        <f t="shared" si="92"/>
        <v>13394</v>
      </c>
      <c r="G566" s="20">
        <f t="shared" si="97"/>
        <v>1.8749000009847805E-3</v>
      </c>
      <c r="I566" s="20"/>
      <c r="J566" s="20"/>
      <c r="K566" s="20">
        <f t="shared" si="98"/>
        <v>1.8749000009847805E-3</v>
      </c>
      <c r="L566" s="20"/>
      <c r="M566" s="20"/>
      <c r="O566" s="20">
        <f t="shared" ca="1" si="93"/>
        <v>-3.1698057640620302E-3</v>
      </c>
      <c r="P566" s="20">
        <f t="shared" ca="1" si="94"/>
        <v>-4.1465208126816741E-2</v>
      </c>
      <c r="Q566" s="21">
        <f t="shared" si="95"/>
        <v>44369.3315</v>
      </c>
      <c r="R566" s="20">
        <f t="shared" si="96"/>
        <v>1.8749000009847805E-3</v>
      </c>
    </row>
    <row r="567" spans="1:18" ht="12" customHeight="1" x14ac:dyDescent="0.2">
      <c r="A567" s="89" t="s">
        <v>1526</v>
      </c>
      <c r="B567" s="85" t="s">
        <v>21</v>
      </c>
      <c r="C567" s="86">
        <v>59418.479899999998</v>
      </c>
      <c r="D567" s="86">
        <v>1E-4</v>
      </c>
      <c r="E567" s="20">
        <f t="shared" si="91"/>
        <v>13417.000975150049</v>
      </c>
      <c r="F567" s="20">
        <f t="shared" si="92"/>
        <v>13417</v>
      </c>
      <c r="G567" s="20">
        <f t="shared" si="97"/>
        <v>1.2994499920750968E-3</v>
      </c>
      <c r="I567" s="20"/>
      <c r="J567" s="20"/>
      <c r="K567" s="20">
        <f t="shared" si="98"/>
        <v>1.2994499920750968E-3</v>
      </c>
      <c r="L567" s="20"/>
      <c r="M567" s="20"/>
      <c r="O567" s="20">
        <f t="shared" ca="1" si="93"/>
        <v>-3.1730196853011561E-3</v>
      </c>
      <c r="P567" s="20">
        <f t="shared" ca="1" si="94"/>
        <v>-4.1469143432966149E-2</v>
      </c>
      <c r="Q567" s="21">
        <f t="shared" si="95"/>
        <v>44399.979899999998</v>
      </c>
      <c r="R567" s="20">
        <f t="shared" si="96"/>
        <v>1.2994499920750968E-3</v>
      </c>
    </row>
    <row r="568" spans="1:18" ht="12" customHeight="1" x14ac:dyDescent="0.2">
      <c r="A568" s="91" t="s">
        <v>1530</v>
      </c>
      <c r="B568" s="90" t="s">
        <v>21</v>
      </c>
      <c r="C568" s="97">
        <v>59747.622799999997</v>
      </c>
      <c r="D568" s="96">
        <v>5.9999999999999995E-4</v>
      </c>
      <c r="E568" s="20">
        <f t="shared" si="91"/>
        <v>13664.00064116988</v>
      </c>
      <c r="F568" s="20">
        <f t="shared" si="92"/>
        <v>13664</v>
      </c>
      <c r="G568" s="20">
        <f t="shared" si="97"/>
        <v>8.5439999384107068E-4</v>
      </c>
      <c r="I568" s="20"/>
      <c r="J568" s="20"/>
      <c r="K568" s="20">
        <f t="shared" si="98"/>
        <v>8.5439999384107068E-4</v>
      </c>
      <c r="L568" s="20"/>
      <c r="M568" s="20"/>
      <c r="O568" s="20">
        <f t="shared" ca="1" si="93"/>
        <v>-3.2075344046952449E-3</v>
      </c>
      <c r="P568" s="20">
        <f t="shared" ca="1" si="94"/>
        <v>-4.1511405199005438E-2</v>
      </c>
      <c r="Q568" s="21">
        <f t="shared" si="95"/>
        <v>44729.122799999997</v>
      </c>
      <c r="R568" s="20">
        <f t="shared" si="96"/>
        <v>8.5439999384107068E-4</v>
      </c>
    </row>
    <row r="569" spans="1:18" ht="12" customHeight="1" x14ac:dyDescent="0.2">
      <c r="A569" s="91" t="s">
        <v>1530</v>
      </c>
      <c r="B569" s="90" t="s">
        <v>21</v>
      </c>
      <c r="C569" s="97">
        <v>59787.6005</v>
      </c>
      <c r="D569" s="96">
        <v>1E-4</v>
      </c>
      <c r="E569" s="20">
        <f t="shared" si="91"/>
        <v>13694.001223130608</v>
      </c>
      <c r="F569" s="20">
        <f t="shared" si="92"/>
        <v>13694</v>
      </c>
      <c r="G569" s="20">
        <f t="shared" si="97"/>
        <v>1.6298999980790541E-3</v>
      </c>
      <c r="I569" s="20"/>
      <c r="J569" s="20"/>
      <c r="K569" s="20">
        <f t="shared" si="98"/>
        <v>1.6298999980790541E-3</v>
      </c>
      <c r="L569" s="20"/>
      <c r="M569" s="20"/>
      <c r="O569" s="20">
        <f t="shared" ca="1" si="93"/>
        <v>-3.2117264758767133E-3</v>
      </c>
      <c r="P569" s="20">
        <f t="shared" ca="1" si="94"/>
        <v>-4.1516538207026402E-2</v>
      </c>
      <c r="Q569" s="21">
        <f t="shared" si="95"/>
        <v>44769.1005</v>
      </c>
      <c r="R569" s="20">
        <f t="shared" si="96"/>
        <v>1.6298999980790541E-3</v>
      </c>
    </row>
    <row r="570" spans="1:18" ht="12" customHeight="1" x14ac:dyDescent="0.2">
      <c r="A570" s="93" t="s">
        <v>1531</v>
      </c>
      <c r="B570" s="92" t="s">
        <v>21</v>
      </c>
      <c r="C570" s="97">
        <v>59863.5556</v>
      </c>
      <c r="D570" s="96">
        <v>5.9999999999999995E-4</v>
      </c>
      <c r="E570" s="20">
        <f t="shared" si="91"/>
        <v>13751.00043026071</v>
      </c>
      <c r="F570" s="20">
        <f t="shared" si="92"/>
        <v>13751</v>
      </c>
      <c r="G570" s="20">
        <f t="shared" si="97"/>
        <v>5.733499929192476E-4</v>
      </c>
      <c r="I570" s="20"/>
      <c r="J570" s="20"/>
      <c r="K570" s="20">
        <f t="shared" si="98"/>
        <v>5.733499929192476E-4</v>
      </c>
      <c r="L570" s="20"/>
      <c r="M570" s="20"/>
      <c r="O570" s="20">
        <f t="shared" ca="1" si="93"/>
        <v>-3.2196914111215029E-3</v>
      </c>
      <c r="P570" s="20">
        <f t="shared" ca="1" si="94"/>
        <v>-4.1526290922266236E-2</v>
      </c>
      <c r="Q570" s="21">
        <f t="shared" si="95"/>
        <v>44845.0556</v>
      </c>
      <c r="R570" s="20">
        <f t="shared" si="96"/>
        <v>5.733499929192476E-4</v>
      </c>
    </row>
    <row r="571" spans="1:18" ht="12" customHeight="1" x14ac:dyDescent="0.2">
      <c r="A571" s="93" t="s">
        <v>1531</v>
      </c>
      <c r="B571" s="92" t="s">
        <v>21</v>
      </c>
      <c r="C571" s="97">
        <v>59863.556900000003</v>
      </c>
      <c r="D571" s="96">
        <v>1E-4</v>
      </c>
      <c r="E571" s="20">
        <f t="shared" si="91"/>
        <v>13751.001405823503</v>
      </c>
      <c r="F571" s="20">
        <f t="shared" si="92"/>
        <v>13751</v>
      </c>
      <c r="G571" s="20">
        <f t="shared" ref="G571" si="99">+C571-(C$7+F571*C$8)</f>
        <v>1.8733499964582734E-3</v>
      </c>
      <c r="I571" s="20"/>
      <c r="J571" s="20"/>
      <c r="K571" s="20">
        <f t="shared" si="98"/>
        <v>1.8733499964582734E-3</v>
      </c>
      <c r="L571" s="20"/>
      <c r="M571" s="20"/>
      <c r="O571" s="20">
        <f t="shared" ca="1" si="93"/>
        <v>-3.2196914111215029E-3</v>
      </c>
      <c r="P571" s="20">
        <f t="shared" ca="1" si="94"/>
        <v>-4.1526290922266236E-2</v>
      </c>
      <c r="Q571" s="21">
        <f t="shared" si="95"/>
        <v>44845.056900000003</v>
      </c>
      <c r="R571" s="20">
        <f t="shared" si="96"/>
        <v>1.8733499964582734E-3</v>
      </c>
    </row>
    <row r="572" spans="1:18" ht="12" customHeight="1" x14ac:dyDescent="0.2">
      <c r="A572" s="94" t="s">
        <v>1532</v>
      </c>
      <c r="B572" s="95" t="s">
        <v>21</v>
      </c>
      <c r="C572" s="96">
        <v>60048.783000000003</v>
      </c>
      <c r="D572" s="96">
        <v>2.9999999999999997E-4</v>
      </c>
      <c r="E572" s="20">
        <f t="shared" ref="E572:E574" si="100">+(C572-C$7)/C$8</f>
        <v>13890.001168048833</v>
      </c>
      <c r="F572" s="20">
        <f t="shared" ref="F572:F574" si="101">ROUND(2*E572,0)/2</f>
        <v>13890</v>
      </c>
      <c r="G572" s="20">
        <f t="shared" ref="G572:G574" si="102">+C572-(C$7+F572*C$8)</f>
        <v>1.556499999423977E-3</v>
      </c>
      <c r="I572" s="20"/>
      <c r="J572" s="20"/>
      <c r="K572" s="20">
        <f t="shared" ref="K572:K574" si="103">+G572</f>
        <v>1.556499999423977E-3</v>
      </c>
      <c r="L572" s="20"/>
      <c r="M572" s="20"/>
      <c r="O572" s="20">
        <f t="shared" ref="O572:O574" ca="1" si="104">+C$11+C$12*$F572</f>
        <v>-3.2391146742623061E-3</v>
      </c>
      <c r="P572" s="20">
        <f t="shared" ref="P572:P574" ca="1" si="105">+D$11+D$12*$F572</f>
        <v>-4.1550073859430048E-2</v>
      </c>
      <c r="Q572" s="21">
        <f t="shared" ref="Q572:Q574" si="106">+C572-15018.5</f>
        <v>45030.283000000003</v>
      </c>
      <c r="R572" s="20">
        <f t="shared" ref="R572:R574" si="107">G572</f>
        <v>1.556499999423977E-3</v>
      </c>
    </row>
    <row r="573" spans="1:18" ht="12" customHeight="1" x14ac:dyDescent="0.2">
      <c r="A573" s="94" t="s">
        <v>1532</v>
      </c>
      <c r="B573" s="95" t="s">
        <v>21</v>
      </c>
      <c r="C573" s="96">
        <v>60132.734700000001</v>
      </c>
      <c r="D573" s="96">
        <v>1E-4</v>
      </c>
      <c r="E573" s="20">
        <f t="shared" si="100"/>
        <v>13953.001287029971</v>
      </c>
      <c r="F573" s="20">
        <f t="shared" si="101"/>
        <v>13953</v>
      </c>
      <c r="G573" s="20">
        <f t="shared" si="102"/>
        <v>1.7150499988929369E-3</v>
      </c>
      <c r="I573" s="20"/>
      <c r="J573" s="20"/>
      <c r="K573" s="20">
        <f t="shared" si="103"/>
        <v>1.7150499988929369E-3</v>
      </c>
      <c r="L573" s="20"/>
      <c r="M573" s="20"/>
      <c r="O573" s="20">
        <f t="shared" ca="1" si="104"/>
        <v>-3.2479180237433899E-3</v>
      </c>
      <c r="P573" s="20">
        <f t="shared" ca="1" si="105"/>
        <v>-4.156085317627408E-2</v>
      </c>
      <c r="Q573" s="21">
        <f t="shared" si="106"/>
        <v>45114.234700000001</v>
      </c>
      <c r="R573" s="20">
        <f t="shared" si="107"/>
        <v>1.7150499988929369E-3</v>
      </c>
    </row>
    <row r="574" spans="1:18" ht="12" customHeight="1" x14ac:dyDescent="0.2">
      <c r="A574" s="94" t="s">
        <v>1532</v>
      </c>
      <c r="B574" s="95" t="s">
        <v>21</v>
      </c>
      <c r="C574" s="96">
        <v>60151.390700000004</v>
      </c>
      <c r="D574" s="96">
        <v>1E-4</v>
      </c>
      <c r="E574" s="20">
        <f t="shared" si="100"/>
        <v>13967.001363499086</v>
      </c>
      <c r="F574" s="20">
        <f t="shared" si="101"/>
        <v>13967</v>
      </c>
      <c r="G574" s="20">
        <f t="shared" si="102"/>
        <v>1.8169500035583042E-3</v>
      </c>
      <c r="I574" s="20"/>
      <c r="J574" s="20"/>
      <c r="K574" s="20">
        <f t="shared" si="103"/>
        <v>1.8169500035583042E-3</v>
      </c>
      <c r="L574" s="20"/>
      <c r="M574" s="20"/>
      <c r="O574" s="20">
        <f t="shared" ca="1" si="104"/>
        <v>-3.2498743236280747E-3</v>
      </c>
      <c r="P574" s="20">
        <f t="shared" ca="1" si="105"/>
        <v>-4.1563248580017198E-2</v>
      </c>
      <c r="Q574" s="21">
        <f t="shared" si="106"/>
        <v>45132.890700000004</v>
      </c>
      <c r="R574" s="20">
        <f t="shared" si="107"/>
        <v>1.8169500035583042E-3</v>
      </c>
    </row>
    <row r="575" spans="1:18" x14ac:dyDescent="0.2">
      <c r="A575" s="20"/>
      <c r="B575" s="16"/>
      <c r="C575" s="17"/>
      <c r="D575" s="17"/>
    </row>
    <row r="576" spans="1:18" x14ac:dyDescent="0.2">
      <c r="B576" s="56"/>
      <c r="C576" s="48"/>
      <c r="D576" s="48"/>
    </row>
    <row r="577" spans="2:4" x14ac:dyDescent="0.2">
      <c r="B577" s="56"/>
      <c r="C577" s="48"/>
      <c r="D577" s="48"/>
    </row>
    <row r="578" spans="2:4" x14ac:dyDescent="0.2">
      <c r="B578" s="56"/>
      <c r="C578" s="48"/>
      <c r="D578" s="48"/>
    </row>
    <row r="579" spans="2:4" x14ac:dyDescent="0.2">
      <c r="B579" s="56"/>
      <c r="C579" s="48"/>
      <c r="D579" s="48"/>
    </row>
    <row r="580" spans="2:4" x14ac:dyDescent="0.2">
      <c r="B580" s="56"/>
      <c r="C580" s="48"/>
      <c r="D580" s="48"/>
    </row>
    <row r="581" spans="2:4" x14ac:dyDescent="0.2">
      <c r="B581" s="56"/>
      <c r="C581" s="48"/>
      <c r="D581" s="48"/>
    </row>
    <row r="582" spans="2:4" x14ac:dyDescent="0.2">
      <c r="B582" s="56"/>
      <c r="C582" s="48"/>
      <c r="D582" s="48"/>
    </row>
    <row r="583" spans="2:4" x14ac:dyDescent="0.2">
      <c r="B583" s="56"/>
    </row>
    <row r="584" spans="2:4" x14ac:dyDescent="0.2">
      <c r="B584" s="56"/>
    </row>
    <row r="585" spans="2:4" x14ac:dyDescent="0.2">
      <c r="B585" s="56"/>
    </row>
    <row r="586" spans="2:4" x14ac:dyDescent="0.2">
      <c r="B586" s="56"/>
    </row>
    <row r="587" spans="2:4" x14ac:dyDescent="0.2">
      <c r="B587" s="56"/>
    </row>
    <row r="588" spans="2:4" x14ac:dyDescent="0.2">
      <c r="B588" s="56"/>
    </row>
    <row r="589" spans="2:4" x14ac:dyDescent="0.2">
      <c r="B589" s="56"/>
    </row>
    <row r="590" spans="2:4" x14ac:dyDescent="0.2">
      <c r="B590" s="56"/>
    </row>
    <row r="591" spans="2:4" x14ac:dyDescent="0.2">
      <c r="B591" s="56"/>
    </row>
    <row r="592" spans="2:4" x14ac:dyDescent="0.2">
      <c r="B592" s="56"/>
    </row>
    <row r="593" spans="2:2" x14ac:dyDescent="0.2">
      <c r="B593" s="56"/>
    </row>
    <row r="594" spans="2:2" x14ac:dyDescent="0.2">
      <c r="B594" s="56"/>
    </row>
    <row r="595" spans="2:2" x14ac:dyDescent="0.2">
      <c r="B595" s="56"/>
    </row>
    <row r="596" spans="2:2" x14ac:dyDescent="0.2">
      <c r="B596" s="56"/>
    </row>
    <row r="597" spans="2:2" x14ac:dyDescent="0.2">
      <c r="B597" s="56"/>
    </row>
    <row r="598" spans="2:2" x14ac:dyDescent="0.2">
      <c r="B598" s="56"/>
    </row>
    <row r="599" spans="2:2" x14ac:dyDescent="0.2">
      <c r="B599" s="56"/>
    </row>
    <row r="600" spans="2:2" x14ac:dyDescent="0.2">
      <c r="B600" s="56"/>
    </row>
    <row r="601" spans="2:2" x14ac:dyDescent="0.2">
      <c r="B601" s="56"/>
    </row>
    <row r="602" spans="2:2" x14ac:dyDescent="0.2">
      <c r="B602" s="56"/>
    </row>
    <row r="603" spans="2:2" x14ac:dyDescent="0.2">
      <c r="B603" s="56"/>
    </row>
    <row r="604" spans="2:2" x14ac:dyDescent="0.2">
      <c r="B604" s="56"/>
    </row>
    <row r="605" spans="2:2" x14ac:dyDescent="0.2">
      <c r="B605" s="56"/>
    </row>
    <row r="606" spans="2:2" x14ac:dyDescent="0.2">
      <c r="B606" s="56"/>
    </row>
    <row r="607" spans="2:2" x14ac:dyDescent="0.2">
      <c r="B607" s="56"/>
    </row>
    <row r="608" spans="2:2" x14ac:dyDescent="0.2">
      <c r="B608" s="56"/>
    </row>
    <row r="609" spans="2:2" x14ac:dyDescent="0.2">
      <c r="B609" s="56"/>
    </row>
    <row r="610" spans="2:2" x14ac:dyDescent="0.2">
      <c r="B610" s="56"/>
    </row>
    <row r="611" spans="2:2" x14ac:dyDescent="0.2">
      <c r="B611" s="56"/>
    </row>
    <row r="612" spans="2:2" x14ac:dyDescent="0.2">
      <c r="B612" s="56"/>
    </row>
    <row r="613" spans="2:2" x14ac:dyDescent="0.2">
      <c r="B613" s="56"/>
    </row>
    <row r="614" spans="2:2" x14ac:dyDescent="0.2">
      <c r="B614" s="56"/>
    </row>
    <row r="615" spans="2:2" x14ac:dyDescent="0.2">
      <c r="B615" s="56"/>
    </row>
    <row r="616" spans="2:2" x14ac:dyDescent="0.2">
      <c r="B616" s="56"/>
    </row>
    <row r="617" spans="2:2" x14ac:dyDescent="0.2">
      <c r="B617" s="56"/>
    </row>
    <row r="618" spans="2:2" x14ac:dyDescent="0.2">
      <c r="B618" s="56"/>
    </row>
    <row r="619" spans="2:2" x14ac:dyDescent="0.2">
      <c r="B619" s="56"/>
    </row>
    <row r="620" spans="2:2" x14ac:dyDescent="0.2">
      <c r="B620" s="56"/>
    </row>
    <row r="621" spans="2:2" x14ac:dyDescent="0.2">
      <c r="B621" s="56"/>
    </row>
    <row r="622" spans="2:2" x14ac:dyDescent="0.2">
      <c r="B622" s="56"/>
    </row>
    <row r="623" spans="2:2" x14ac:dyDescent="0.2">
      <c r="B623" s="56"/>
    </row>
    <row r="624" spans="2:2" x14ac:dyDescent="0.2">
      <c r="B624" s="56"/>
    </row>
    <row r="625" spans="2:2" x14ac:dyDescent="0.2">
      <c r="B625" s="56"/>
    </row>
    <row r="626" spans="2:2" x14ac:dyDescent="0.2">
      <c r="B626" s="56"/>
    </row>
    <row r="627" spans="2:2" x14ac:dyDescent="0.2">
      <c r="B627" s="56"/>
    </row>
    <row r="628" spans="2:2" x14ac:dyDescent="0.2">
      <c r="B628" s="56"/>
    </row>
    <row r="629" spans="2:2" x14ac:dyDescent="0.2">
      <c r="B629" s="56"/>
    </row>
    <row r="630" spans="2:2" x14ac:dyDescent="0.2">
      <c r="B630" s="56"/>
    </row>
    <row r="631" spans="2:2" x14ac:dyDescent="0.2">
      <c r="B631" s="56"/>
    </row>
    <row r="632" spans="2:2" x14ac:dyDescent="0.2">
      <c r="B632" s="56"/>
    </row>
    <row r="633" spans="2:2" x14ac:dyDescent="0.2">
      <c r="B633" s="56"/>
    </row>
    <row r="634" spans="2:2" x14ac:dyDescent="0.2">
      <c r="B634" s="56"/>
    </row>
    <row r="635" spans="2:2" x14ac:dyDescent="0.2">
      <c r="B635" s="56"/>
    </row>
    <row r="636" spans="2:2" x14ac:dyDescent="0.2">
      <c r="B636" s="56"/>
    </row>
    <row r="637" spans="2:2" x14ac:dyDescent="0.2">
      <c r="B637" s="56"/>
    </row>
    <row r="638" spans="2:2" x14ac:dyDescent="0.2">
      <c r="B638" s="56"/>
    </row>
    <row r="639" spans="2:2" x14ac:dyDescent="0.2">
      <c r="B639" s="56"/>
    </row>
    <row r="640" spans="2:2" x14ac:dyDescent="0.2">
      <c r="B640" s="56"/>
    </row>
    <row r="641" spans="2:2" x14ac:dyDescent="0.2">
      <c r="B641" s="56"/>
    </row>
    <row r="642" spans="2:2" x14ac:dyDescent="0.2">
      <c r="B642" s="56"/>
    </row>
    <row r="643" spans="2:2" x14ac:dyDescent="0.2">
      <c r="B643" s="56"/>
    </row>
    <row r="644" spans="2:2" x14ac:dyDescent="0.2">
      <c r="B644" s="56"/>
    </row>
    <row r="645" spans="2:2" x14ac:dyDescent="0.2">
      <c r="B645" s="56"/>
    </row>
    <row r="646" spans="2:2" x14ac:dyDescent="0.2">
      <c r="B646" s="56"/>
    </row>
    <row r="647" spans="2:2" x14ac:dyDescent="0.2">
      <c r="B647" s="56"/>
    </row>
    <row r="648" spans="2:2" x14ac:dyDescent="0.2">
      <c r="B648" s="56"/>
    </row>
    <row r="649" spans="2:2" x14ac:dyDescent="0.2">
      <c r="B649" s="56"/>
    </row>
    <row r="650" spans="2:2" x14ac:dyDescent="0.2">
      <c r="B650" s="56"/>
    </row>
    <row r="651" spans="2:2" x14ac:dyDescent="0.2">
      <c r="B651" s="56"/>
    </row>
    <row r="652" spans="2:2" x14ac:dyDescent="0.2">
      <c r="B652" s="56"/>
    </row>
    <row r="653" spans="2:2" x14ac:dyDescent="0.2">
      <c r="B653" s="56"/>
    </row>
    <row r="654" spans="2:2" x14ac:dyDescent="0.2">
      <c r="B654" s="56"/>
    </row>
    <row r="655" spans="2:2" x14ac:dyDescent="0.2">
      <c r="B655" s="56"/>
    </row>
    <row r="656" spans="2:2" x14ac:dyDescent="0.2">
      <c r="B656" s="56"/>
    </row>
    <row r="657" spans="2:2" x14ac:dyDescent="0.2">
      <c r="B657" s="56"/>
    </row>
    <row r="658" spans="2:2" x14ac:dyDescent="0.2">
      <c r="B658" s="56"/>
    </row>
    <row r="659" spans="2:2" x14ac:dyDescent="0.2">
      <c r="B659" s="56"/>
    </row>
    <row r="660" spans="2:2" x14ac:dyDescent="0.2">
      <c r="B660" s="56"/>
    </row>
    <row r="661" spans="2:2" x14ac:dyDescent="0.2">
      <c r="B661" s="56"/>
    </row>
    <row r="662" spans="2:2" x14ac:dyDescent="0.2">
      <c r="B662" s="56"/>
    </row>
    <row r="663" spans="2:2" x14ac:dyDescent="0.2">
      <c r="B663" s="56"/>
    </row>
    <row r="664" spans="2:2" x14ac:dyDescent="0.2">
      <c r="B664" s="56"/>
    </row>
    <row r="665" spans="2:2" x14ac:dyDescent="0.2">
      <c r="B665" s="56"/>
    </row>
    <row r="666" spans="2:2" x14ac:dyDescent="0.2">
      <c r="B666" s="56"/>
    </row>
    <row r="667" spans="2:2" x14ac:dyDescent="0.2">
      <c r="B667" s="56"/>
    </row>
    <row r="668" spans="2:2" x14ac:dyDescent="0.2">
      <c r="B668" s="56"/>
    </row>
    <row r="669" spans="2:2" x14ac:dyDescent="0.2">
      <c r="B669" s="56"/>
    </row>
    <row r="670" spans="2:2" x14ac:dyDescent="0.2">
      <c r="B670" s="56"/>
    </row>
    <row r="671" spans="2:2" x14ac:dyDescent="0.2">
      <c r="B671" s="56"/>
    </row>
    <row r="672" spans="2:2" x14ac:dyDescent="0.2">
      <c r="B672" s="56"/>
    </row>
    <row r="673" spans="2:2" x14ac:dyDescent="0.2">
      <c r="B673" s="56"/>
    </row>
    <row r="674" spans="2:2" x14ac:dyDescent="0.2">
      <c r="B674" s="56"/>
    </row>
    <row r="675" spans="2:2" x14ac:dyDescent="0.2">
      <c r="B675" s="56"/>
    </row>
    <row r="676" spans="2:2" x14ac:dyDescent="0.2">
      <c r="B676" s="56"/>
    </row>
    <row r="677" spans="2:2" x14ac:dyDescent="0.2">
      <c r="B677" s="56"/>
    </row>
    <row r="678" spans="2:2" x14ac:dyDescent="0.2">
      <c r="B678" s="56"/>
    </row>
    <row r="679" spans="2:2" x14ac:dyDescent="0.2">
      <c r="B679" s="56"/>
    </row>
    <row r="680" spans="2:2" x14ac:dyDescent="0.2">
      <c r="B680" s="56"/>
    </row>
    <row r="681" spans="2:2" x14ac:dyDescent="0.2">
      <c r="B681" s="56"/>
    </row>
    <row r="682" spans="2:2" x14ac:dyDescent="0.2">
      <c r="B682" s="56"/>
    </row>
    <row r="683" spans="2:2" x14ac:dyDescent="0.2">
      <c r="B683" s="56"/>
    </row>
    <row r="684" spans="2:2" x14ac:dyDescent="0.2">
      <c r="B684" s="56"/>
    </row>
    <row r="685" spans="2:2" x14ac:dyDescent="0.2">
      <c r="B685" s="56"/>
    </row>
    <row r="686" spans="2:2" x14ac:dyDescent="0.2">
      <c r="B686" s="56"/>
    </row>
    <row r="687" spans="2:2" x14ac:dyDescent="0.2">
      <c r="B687" s="56"/>
    </row>
    <row r="688" spans="2:2" x14ac:dyDescent="0.2">
      <c r="B688" s="56"/>
    </row>
    <row r="689" spans="2:2" x14ac:dyDescent="0.2">
      <c r="B689" s="56"/>
    </row>
    <row r="690" spans="2:2" x14ac:dyDescent="0.2">
      <c r="B690" s="56"/>
    </row>
    <row r="691" spans="2:2" x14ac:dyDescent="0.2">
      <c r="B691" s="56"/>
    </row>
    <row r="692" spans="2:2" x14ac:dyDescent="0.2">
      <c r="B692" s="56"/>
    </row>
    <row r="693" spans="2:2" x14ac:dyDescent="0.2">
      <c r="B693" s="56"/>
    </row>
    <row r="694" spans="2:2" x14ac:dyDescent="0.2">
      <c r="B694" s="56"/>
    </row>
    <row r="695" spans="2:2" x14ac:dyDescent="0.2">
      <c r="B695" s="56"/>
    </row>
    <row r="696" spans="2:2" x14ac:dyDescent="0.2">
      <c r="B696" s="56"/>
    </row>
    <row r="697" spans="2:2" x14ac:dyDescent="0.2">
      <c r="B697" s="56"/>
    </row>
    <row r="698" spans="2:2" x14ac:dyDescent="0.2">
      <c r="B698" s="56"/>
    </row>
    <row r="699" spans="2:2" x14ac:dyDescent="0.2">
      <c r="B699" s="56"/>
    </row>
    <row r="700" spans="2:2" x14ac:dyDescent="0.2">
      <c r="B700" s="56"/>
    </row>
    <row r="701" spans="2:2" x14ac:dyDescent="0.2">
      <c r="B701" s="56"/>
    </row>
    <row r="702" spans="2:2" x14ac:dyDescent="0.2">
      <c r="B702" s="56"/>
    </row>
    <row r="703" spans="2:2" x14ac:dyDescent="0.2">
      <c r="B703" s="56"/>
    </row>
    <row r="704" spans="2:2" x14ac:dyDescent="0.2">
      <c r="B704" s="56"/>
    </row>
    <row r="705" spans="2:2" x14ac:dyDescent="0.2">
      <c r="B705" s="56"/>
    </row>
    <row r="706" spans="2:2" x14ac:dyDescent="0.2">
      <c r="B706" s="56"/>
    </row>
    <row r="707" spans="2:2" x14ac:dyDescent="0.2">
      <c r="B707" s="56"/>
    </row>
    <row r="708" spans="2:2" x14ac:dyDescent="0.2">
      <c r="B708" s="56"/>
    </row>
    <row r="709" spans="2:2" x14ac:dyDescent="0.2">
      <c r="B709" s="56"/>
    </row>
    <row r="710" spans="2:2" x14ac:dyDescent="0.2">
      <c r="B710" s="56"/>
    </row>
    <row r="711" spans="2:2" x14ac:dyDescent="0.2">
      <c r="B711" s="56"/>
    </row>
    <row r="712" spans="2:2" x14ac:dyDescent="0.2">
      <c r="B712" s="56"/>
    </row>
    <row r="713" spans="2:2" x14ac:dyDescent="0.2">
      <c r="B713" s="56"/>
    </row>
    <row r="714" spans="2:2" x14ac:dyDescent="0.2">
      <c r="B714" s="56"/>
    </row>
    <row r="715" spans="2:2" x14ac:dyDescent="0.2">
      <c r="B715" s="56"/>
    </row>
    <row r="716" spans="2:2" x14ac:dyDescent="0.2">
      <c r="B716" s="56"/>
    </row>
    <row r="717" spans="2:2" x14ac:dyDescent="0.2">
      <c r="B717" s="56"/>
    </row>
    <row r="718" spans="2:2" x14ac:dyDescent="0.2">
      <c r="B718" s="56"/>
    </row>
    <row r="719" spans="2:2" x14ac:dyDescent="0.2">
      <c r="B719" s="56"/>
    </row>
    <row r="720" spans="2:2" x14ac:dyDescent="0.2">
      <c r="B720" s="56"/>
    </row>
    <row r="721" spans="2:2" x14ac:dyDescent="0.2">
      <c r="B721" s="56"/>
    </row>
    <row r="722" spans="2:2" x14ac:dyDescent="0.2">
      <c r="B722" s="56"/>
    </row>
    <row r="723" spans="2:2" x14ac:dyDescent="0.2">
      <c r="B723" s="56"/>
    </row>
    <row r="724" spans="2:2" x14ac:dyDescent="0.2">
      <c r="B724" s="56"/>
    </row>
    <row r="725" spans="2:2" x14ac:dyDescent="0.2">
      <c r="B725" s="56"/>
    </row>
    <row r="726" spans="2:2" x14ac:dyDescent="0.2">
      <c r="B726" s="56"/>
    </row>
    <row r="727" spans="2:2" x14ac:dyDescent="0.2">
      <c r="B727" s="56"/>
    </row>
    <row r="728" spans="2:2" x14ac:dyDescent="0.2">
      <c r="B728" s="56"/>
    </row>
    <row r="729" spans="2:2" x14ac:dyDescent="0.2">
      <c r="B729" s="56"/>
    </row>
    <row r="730" spans="2:2" x14ac:dyDescent="0.2">
      <c r="B730" s="56"/>
    </row>
    <row r="731" spans="2:2" x14ac:dyDescent="0.2">
      <c r="B731" s="56"/>
    </row>
    <row r="732" spans="2:2" x14ac:dyDescent="0.2">
      <c r="B732" s="56"/>
    </row>
    <row r="733" spans="2:2" x14ac:dyDescent="0.2">
      <c r="B733" s="56"/>
    </row>
    <row r="734" spans="2:2" x14ac:dyDescent="0.2">
      <c r="B734" s="56"/>
    </row>
    <row r="735" spans="2:2" x14ac:dyDescent="0.2">
      <c r="B735" s="56"/>
    </row>
    <row r="736" spans="2:2" x14ac:dyDescent="0.2">
      <c r="B736" s="56"/>
    </row>
    <row r="737" spans="2:2" x14ac:dyDescent="0.2">
      <c r="B737" s="56"/>
    </row>
    <row r="738" spans="2:2" x14ac:dyDescent="0.2">
      <c r="B738" s="56"/>
    </row>
    <row r="739" spans="2:2" x14ac:dyDescent="0.2">
      <c r="B739" s="56"/>
    </row>
    <row r="740" spans="2:2" x14ac:dyDescent="0.2">
      <c r="B740" s="56"/>
    </row>
    <row r="741" spans="2:2" x14ac:dyDescent="0.2">
      <c r="B741" s="56"/>
    </row>
    <row r="742" spans="2:2" x14ac:dyDescent="0.2">
      <c r="B742" s="56"/>
    </row>
    <row r="743" spans="2:2" x14ac:dyDescent="0.2">
      <c r="B743" s="56"/>
    </row>
    <row r="744" spans="2:2" x14ac:dyDescent="0.2">
      <c r="B744" s="56"/>
    </row>
    <row r="745" spans="2:2" x14ac:dyDescent="0.2">
      <c r="B745" s="56"/>
    </row>
    <row r="746" spans="2:2" x14ac:dyDescent="0.2">
      <c r="B746" s="56"/>
    </row>
    <row r="747" spans="2:2" x14ac:dyDescent="0.2">
      <c r="B747" s="56"/>
    </row>
    <row r="748" spans="2:2" x14ac:dyDescent="0.2">
      <c r="B748" s="56"/>
    </row>
    <row r="749" spans="2:2" x14ac:dyDescent="0.2">
      <c r="B749" s="56"/>
    </row>
    <row r="750" spans="2:2" x14ac:dyDescent="0.2">
      <c r="B750" s="56"/>
    </row>
    <row r="751" spans="2:2" x14ac:dyDescent="0.2">
      <c r="B751" s="56"/>
    </row>
    <row r="752" spans="2:2" x14ac:dyDescent="0.2">
      <c r="B752" s="56"/>
    </row>
    <row r="753" spans="2:2" x14ac:dyDescent="0.2">
      <c r="B753" s="56"/>
    </row>
    <row r="754" spans="2:2" x14ac:dyDescent="0.2">
      <c r="B754" s="56"/>
    </row>
    <row r="755" spans="2:2" x14ac:dyDescent="0.2">
      <c r="B755" s="56"/>
    </row>
    <row r="756" spans="2:2" x14ac:dyDescent="0.2">
      <c r="B756" s="56"/>
    </row>
    <row r="757" spans="2:2" x14ac:dyDescent="0.2">
      <c r="B757" s="56"/>
    </row>
    <row r="758" spans="2:2" x14ac:dyDescent="0.2">
      <c r="B758" s="56"/>
    </row>
    <row r="759" spans="2:2" x14ac:dyDescent="0.2">
      <c r="B759" s="56"/>
    </row>
    <row r="760" spans="2:2" x14ac:dyDescent="0.2">
      <c r="B760" s="56"/>
    </row>
    <row r="761" spans="2:2" x14ac:dyDescent="0.2">
      <c r="B761" s="56"/>
    </row>
    <row r="762" spans="2:2" x14ac:dyDescent="0.2">
      <c r="B762" s="56"/>
    </row>
    <row r="763" spans="2:2" x14ac:dyDescent="0.2">
      <c r="B763" s="56"/>
    </row>
    <row r="764" spans="2:2" x14ac:dyDescent="0.2">
      <c r="B764" s="56"/>
    </row>
    <row r="765" spans="2:2" x14ac:dyDescent="0.2">
      <c r="B765" s="56"/>
    </row>
    <row r="766" spans="2:2" x14ac:dyDescent="0.2">
      <c r="B766" s="56"/>
    </row>
    <row r="767" spans="2:2" x14ac:dyDescent="0.2">
      <c r="B767" s="56"/>
    </row>
    <row r="768" spans="2:2" x14ac:dyDescent="0.2">
      <c r="B768" s="56"/>
    </row>
    <row r="769" spans="2:2" x14ac:dyDescent="0.2">
      <c r="B769" s="56"/>
    </row>
    <row r="770" spans="2:2" x14ac:dyDescent="0.2">
      <c r="B770" s="56"/>
    </row>
    <row r="771" spans="2:2" x14ac:dyDescent="0.2">
      <c r="B771" s="56"/>
    </row>
    <row r="772" spans="2:2" x14ac:dyDescent="0.2">
      <c r="B772" s="56"/>
    </row>
    <row r="773" spans="2:2" x14ac:dyDescent="0.2">
      <c r="B773" s="56"/>
    </row>
    <row r="774" spans="2:2" x14ac:dyDescent="0.2">
      <c r="B774" s="56"/>
    </row>
    <row r="775" spans="2:2" x14ac:dyDescent="0.2">
      <c r="B775" s="56"/>
    </row>
    <row r="776" spans="2:2" x14ac:dyDescent="0.2">
      <c r="B776" s="56"/>
    </row>
    <row r="777" spans="2:2" x14ac:dyDescent="0.2">
      <c r="B777" s="56"/>
    </row>
    <row r="778" spans="2:2" x14ac:dyDescent="0.2">
      <c r="B778" s="56"/>
    </row>
    <row r="779" spans="2:2" x14ac:dyDescent="0.2">
      <c r="B779" s="56"/>
    </row>
    <row r="780" spans="2:2" x14ac:dyDescent="0.2">
      <c r="B780" s="56"/>
    </row>
    <row r="781" spans="2:2" x14ac:dyDescent="0.2">
      <c r="B781" s="56"/>
    </row>
    <row r="782" spans="2:2" x14ac:dyDescent="0.2">
      <c r="B782" s="56"/>
    </row>
    <row r="783" spans="2:2" x14ac:dyDescent="0.2">
      <c r="B783" s="56"/>
    </row>
    <row r="784" spans="2:2" x14ac:dyDescent="0.2">
      <c r="B784" s="56"/>
    </row>
    <row r="785" spans="2:2" x14ac:dyDescent="0.2">
      <c r="B785" s="56"/>
    </row>
    <row r="786" spans="2:2" x14ac:dyDescent="0.2">
      <c r="B786" s="56"/>
    </row>
    <row r="787" spans="2:2" x14ac:dyDescent="0.2">
      <c r="B787" s="56"/>
    </row>
    <row r="788" spans="2:2" x14ac:dyDescent="0.2">
      <c r="B788" s="56"/>
    </row>
    <row r="789" spans="2:2" x14ac:dyDescent="0.2">
      <c r="B789" s="56"/>
    </row>
    <row r="790" spans="2:2" x14ac:dyDescent="0.2">
      <c r="B790" s="56"/>
    </row>
    <row r="791" spans="2:2" x14ac:dyDescent="0.2">
      <c r="B791" s="56"/>
    </row>
    <row r="792" spans="2:2" x14ac:dyDescent="0.2">
      <c r="B792" s="56"/>
    </row>
    <row r="793" spans="2:2" x14ac:dyDescent="0.2">
      <c r="B793" s="56"/>
    </row>
    <row r="794" spans="2:2" x14ac:dyDescent="0.2">
      <c r="B794" s="56"/>
    </row>
    <row r="795" spans="2:2" x14ac:dyDescent="0.2">
      <c r="B795" s="56"/>
    </row>
    <row r="796" spans="2:2" x14ac:dyDescent="0.2">
      <c r="B796" s="56"/>
    </row>
    <row r="797" spans="2:2" x14ac:dyDescent="0.2">
      <c r="B797" s="56"/>
    </row>
    <row r="798" spans="2:2" x14ac:dyDescent="0.2">
      <c r="B798" s="56"/>
    </row>
    <row r="799" spans="2:2" x14ac:dyDescent="0.2">
      <c r="B799" s="56"/>
    </row>
    <row r="800" spans="2:2" x14ac:dyDescent="0.2">
      <c r="B800" s="56"/>
    </row>
    <row r="801" spans="2:2" x14ac:dyDescent="0.2">
      <c r="B801" s="56"/>
    </row>
    <row r="802" spans="2:2" x14ac:dyDescent="0.2">
      <c r="B802" s="56"/>
    </row>
    <row r="803" spans="2:2" x14ac:dyDescent="0.2">
      <c r="B803" s="56"/>
    </row>
    <row r="804" spans="2:2" x14ac:dyDescent="0.2">
      <c r="B804" s="56"/>
    </row>
    <row r="805" spans="2:2" x14ac:dyDescent="0.2">
      <c r="B805" s="56"/>
    </row>
    <row r="806" spans="2:2" x14ac:dyDescent="0.2">
      <c r="B806" s="56"/>
    </row>
    <row r="807" spans="2:2" x14ac:dyDescent="0.2">
      <c r="B807" s="56"/>
    </row>
    <row r="808" spans="2:2" x14ac:dyDescent="0.2">
      <c r="B808" s="56"/>
    </row>
    <row r="809" spans="2:2" x14ac:dyDescent="0.2">
      <c r="B809" s="56"/>
    </row>
    <row r="810" spans="2:2" x14ac:dyDescent="0.2">
      <c r="B810" s="56"/>
    </row>
    <row r="811" spans="2:2" x14ac:dyDescent="0.2">
      <c r="B811" s="56"/>
    </row>
    <row r="812" spans="2:2" x14ac:dyDescent="0.2">
      <c r="B812" s="56"/>
    </row>
    <row r="813" spans="2:2" x14ac:dyDescent="0.2">
      <c r="B813" s="56"/>
    </row>
    <row r="814" spans="2:2" x14ac:dyDescent="0.2">
      <c r="B814" s="56"/>
    </row>
    <row r="815" spans="2:2" x14ac:dyDescent="0.2">
      <c r="B815" s="56"/>
    </row>
    <row r="816" spans="2:2" x14ac:dyDescent="0.2">
      <c r="B816" s="56"/>
    </row>
    <row r="817" spans="2:2" x14ac:dyDescent="0.2">
      <c r="B817" s="56"/>
    </row>
    <row r="818" spans="2:2" x14ac:dyDescent="0.2">
      <c r="B818" s="56"/>
    </row>
    <row r="819" spans="2:2" x14ac:dyDescent="0.2">
      <c r="B819" s="56"/>
    </row>
    <row r="820" spans="2:2" x14ac:dyDescent="0.2">
      <c r="B820" s="56"/>
    </row>
    <row r="821" spans="2:2" x14ac:dyDescent="0.2">
      <c r="B821" s="56"/>
    </row>
    <row r="822" spans="2:2" x14ac:dyDescent="0.2">
      <c r="B822" s="56"/>
    </row>
    <row r="823" spans="2:2" x14ac:dyDescent="0.2">
      <c r="B823" s="56"/>
    </row>
    <row r="824" spans="2:2" x14ac:dyDescent="0.2">
      <c r="B824" s="56"/>
    </row>
    <row r="825" spans="2:2" x14ac:dyDescent="0.2">
      <c r="B825" s="56"/>
    </row>
    <row r="826" spans="2:2" x14ac:dyDescent="0.2">
      <c r="B826" s="56"/>
    </row>
    <row r="827" spans="2:2" x14ac:dyDescent="0.2">
      <c r="B827" s="56"/>
    </row>
    <row r="828" spans="2:2" x14ac:dyDescent="0.2">
      <c r="B828" s="56"/>
    </row>
    <row r="829" spans="2:2" x14ac:dyDescent="0.2">
      <c r="B829" s="56"/>
    </row>
    <row r="830" spans="2:2" x14ac:dyDescent="0.2">
      <c r="B830" s="56"/>
    </row>
    <row r="831" spans="2:2" x14ac:dyDescent="0.2">
      <c r="B831" s="56"/>
    </row>
    <row r="832" spans="2:2" x14ac:dyDescent="0.2">
      <c r="B832" s="56"/>
    </row>
    <row r="833" spans="2:2" x14ac:dyDescent="0.2">
      <c r="B833" s="56"/>
    </row>
    <row r="834" spans="2:2" x14ac:dyDescent="0.2">
      <c r="B834" s="56"/>
    </row>
    <row r="835" spans="2:2" x14ac:dyDescent="0.2">
      <c r="B835" s="56"/>
    </row>
    <row r="836" spans="2:2" x14ac:dyDescent="0.2">
      <c r="B836" s="56"/>
    </row>
    <row r="837" spans="2:2" x14ac:dyDescent="0.2">
      <c r="B837" s="56"/>
    </row>
    <row r="838" spans="2:2" x14ac:dyDescent="0.2">
      <c r="B838" s="56"/>
    </row>
    <row r="839" spans="2:2" x14ac:dyDescent="0.2">
      <c r="B839" s="56"/>
    </row>
    <row r="840" spans="2:2" x14ac:dyDescent="0.2">
      <c r="B840" s="56"/>
    </row>
    <row r="841" spans="2:2" x14ac:dyDescent="0.2">
      <c r="B841" s="56"/>
    </row>
    <row r="842" spans="2:2" x14ac:dyDescent="0.2">
      <c r="B842" s="56"/>
    </row>
    <row r="843" spans="2:2" x14ac:dyDescent="0.2">
      <c r="B843" s="56"/>
    </row>
    <row r="844" spans="2:2" x14ac:dyDescent="0.2">
      <c r="B844" s="56"/>
    </row>
    <row r="845" spans="2:2" x14ac:dyDescent="0.2">
      <c r="B845" s="56"/>
    </row>
    <row r="846" spans="2:2" x14ac:dyDescent="0.2">
      <c r="B846" s="56"/>
    </row>
    <row r="847" spans="2:2" x14ac:dyDescent="0.2">
      <c r="B847" s="56"/>
    </row>
    <row r="848" spans="2:2" x14ac:dyDescent="0.2">
      <c r="B848" s="56"/>
    </row>
    <row r="849" spans="2:2" x14ac:dyDescent="0.2">
      <c r="B849" s="56"/>
    </row>
    <row r="850" spans="2:2" x14ac:dyDescent="0.2">
      <c r="B850" s="56"/>
    </row>
    <row r="851" spans="2:2" x14ac:dyDescent="0.2">
      <c r="B851" s="56"/>
    </row>
    <row r="852" spans="2:2" x14ac:dyDescent="0.2">
      <c r="B852" s="56"/>
    </row>
    <row r="853" spans="2:2" x14ac:dyDescent="0.2">
      <c r="B853" s="56"/>
    </row>
    <row r="854" spans="2:2" x14ac:dyDescent="0.2">
      <c r="B854" s="56"/>
    </row>
    <row r="855" spans="2:2" x14ac:dyDescent="0.2">
      <c r="B855" s="56"/>
    </row>
    <row r="856" spans="2:2" x14ac:dyDescent="0.2">
      <c r="B856" s="56"/>
    </row>
    <row r="857" spans="2:2" x14ac:dyDescent="0.2">
      <c r="B857" s="56"/>
    </row>
    <row r="858" spans="2:2" x14ac:dyDescent="0.2">
      <c r="B858" s="56"/>
    </row>
    <row r="859" spans="2:2" x14ac:dyDescent="0.2">
      <c r="B859" s="56"/>
    </row>
    <row r="860" spans="2:2" x14ac:dyDescent="0.2">
      <c r="B860" s="56"/>
    </row>
    <row r="861" spans="2:2" x14ac:dyDescent="0.2">
      <c r="B861" s="56"/>
    </row>
    <row r="862" spans="2:2" x14ac:dyDescent="0.2">
      <c r="B862" s="56"/>
    </row>
    <row r="863" spans="2:2" x14ac:dyDescent="0.2">
      <c r="B863" s="56"/>
    </row>
    <row r="864" spans="2:2" x14ac:dyDescent="0.2">
      <c r="B864" s="56"/>
    </row>
    <row r="865" spans="2:2" x14ac:dyDescent="0.2">
      <c r="B865" s="56"/>
    </row>
    <row r="866" spans="2:2" x14ac:dyDescent="0.2">
      <c r="B866" s="56"/>
    </row>
    <row r="867" spans="2:2" x14ac:dyDescent="0.2">
      <c r="B867" s="56"/>
    </row>
    <row r="868" spans="2:2" x14ac:dyDescent="0.2">
      <c r="B868" s="56"/>
    </row>
    <row r="869" spans="2:2" x14ac:dyDescent="0.2">
      <c r="B869" s="56"/>
    </row>
    <row r="870" spans="2:2" x14ac:dyDescent="0.2">
      <c r="B870" s="56"/>
    </row>
    <row r="871" spans="2:2" x14ac:dyDescent="0.2">
      <c r="B871" s="56"/>
    </row>
    <row r="872" spans="2:2" x14ac:dyDescent="0.2">
      <c r="B872" s="56"/>
    </row>
    <row r="873" spans="2:2" x14ac:dyDescent="0.2">
      <c r="B873" s="56"/>
    </row>
    <row r="874" spans="2:2" x14ac:dyDescent="0.2">
      <c r="B874" s="56"/>
    </row>
    <row r="875" spans="2:2" x14ac:dyDescent="0.2">
      <c r="B875" s="56"/>
    </row>
  </sheetData>
  <protectedRanges>
    <protectedRange sqref="A550:D557" name="Range1"/>
  </protectedRanges>
  <sortState xmlns:xlrd2="http://schemas.microsoft.com/office/spreadsheetml/2017/richdata2" ref="A21:Y571">
    <sortCondition ref="C21:C571"/>
  </sortState>
  <phoneticPr fontId="8" type="noConversion"/>
  <hyperlinks>
    <hyperlink ref="H1595" r:id="rId1" display="http://vsolj.cetus-net.org/bulletin.html" xr:uid="{00000000-0004-0000-0000-000000000000}"/>
    <hyperlink ref="H65225" r:id="rId2" display="http://vsolj.cetus-net.org/bulletin.html" xr:uid="{00000000-0004-0000-0000-000001000000}"/>
    <hyperlink ref="H65218" r:id="rId3" display="https://www.aavso.org/ejaavso" xr:uid="{00000000-0004-0000-0000-000002000000}"/>
    <hyperlink ref="AP1369" r:id="rId4" display="http://cdsbib.u-strasbg.fr/cgi-bin/cdsbib?1990RMxAA..21..381G" xr:uid="{00000000-0004-0000-0000-000003000000}"/>
    <hyperlink ref="AP1373" r:id="rId5" display="http://cdsbib.u-strasbg.fr/cgi-bin/cdsbib?1990RMxAA..21..381G" xr:uid="{00000000-0004-0000-0000-000004000000}"/>
    <hyperlink ref="AP1372" r:id="rId6" display="http://cdsbib.u-strasbg.fr/cgi-bin/cdsbib?1990RMxAA..21..381G" xr:uid="{00000000-0004-0000-0000-000005000000}"/>
    <hyperlink ref="AP1353" r:id="rId7" display="http://cdsbib.u-strasbg.fr/cgi-bin/cdsbib?1990RMxAA..21..381G" xr:uid="{00000000-0004-0000-0000-000006000000}"/>
    <hyperlink ref="I65225" r:id="rId8" display="http://vsolj.cetus-net.org/bulletin.html" xr:uid="{00000000-0004-0000-0000-000007000000}"/>
    <hyperlink ref="AQ1509" r:id="rId9" display="http://cdsbib.u-strasbg.fr/cgi-bin/cdsbib?1990RMxAA..21..381G" xr:uid="{00000000-0004-0000-0000-000008000000}"/>
    <hyperlink ref="AQ56275" r:id="rId10" display="http://cdsbib.u-strasbg.fr/cgi-bin/cdsbib?1990RMxAA..21..381G" xr:uid="{00000000-0004-0000-0000-000009000000}"/>
    <hyperlink ref="AQ1510" r:id="rId11" display="http://cdsbib.u-strasbg.fr/cgi-bin/cdsbib?1990RMxAA..21..381G" xr:uid="{00000000-0004-0000-0000-00000A000000}"/>
    <hyperlink ref="H65222" r:id="rId12" display="https://www.aavso.org/ejaavso" xr:uid="{00000000-0004-0000-0000-00000B000000}"/>
    <hyperlink ref="H2395" r:id="rId13" display="http://vsolj.cetus-net.org/bulletin.html" xr:uid="{00000000-0004-0000-0000-00000C000000}"/>
    <hyperlink ref="AP3639" r:id="rId14" display="http://cdsbib.u-strasbg.fr/cgi-bin/cdsbib?1990RMxAA..21..381G" xr:uid="{00000000-0004-0000-0000-00000D000000}"/>
    <hyperlink ref="AP3642" r:id="rId15" display="http://cdsbib.u-strasbg.fr/cgi-bin/cdsbib?1990RMxAA..21..381G" xr:uid="{00000000-0004-0000-0000-00000E000000}"/>
    <hyperlink ref="AP3640" r:id="rId16" display="http://cdsbib.u-strasbg.fr/cgi-bin/cdsbib?1990RMxAA..21..381G" xr:uid="{00000000-0004-0000-0000-00000F000000}"/>
    <hyperlink ref="AP3624" r:id="rId17" display="http://cdsbib.u-strasbg.fr/cgi-bin/cdsbib?1990RMxAA..21..381G" xr:uid="{00000000-0004-0000-0000-000010000000}"/>
    <hyperlink ref="I2395" r:id="rId18" display="http://vsolj.cetus-net.org/bulletin.html" xr:uid="{00000000-0004-0000-0000-000011000000}"/>
    <hyperlink ref="AQ3853" r:id="rId19" display="http://cdsbib.u-strasbg.fr/cgi-bin/cdsbib?1990RMxAA..21..381G" xr:uid="{00000000-0004-0000-0000-000012000000}"/>
    <hyperlink ref="AQ3857" r:id="rId20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2A70-9783-47BE-830E-8A13905283A8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460" workbookViewId="0">
      <selection activeCell="A289" sqref="A289:D504"/>
    </sheetView>
  </sheetViews>
  <sheetFormatPr defaultRowHeight="12.75" x14ac:dyDescent="0.2"/>
  <cols>
    <col min="1" max="1" width="19.7109375" style="48" customWidth="1"/>
    <col min="2" max="2" width="4.42578125" style="29" customWidth="1"/>
    <col min="3" max="3" width="12.7109375" style="48" customWidth="1"/>
    <col min="4" max="4" width="5.42578125" style="29" customWidth="1"/>
    <col min="5" max="5" width="14.85546875" style="29" customWidth="1"/>
    <col min="6" max="6" width="9.140625" style="29"/>
    <col min="7" max="7" width="12" style="29" customWidth="1"/>
    <col min="8" max="8" width="14.140625" style="48" customWidth="1"/>
    <col min="9" max="9" width="22.5703125" style="29" customWidth="1"/>
    <col min="10" max="10" width="25.140625" style="29" customWidth="1"/>
    <col min="11" max="11" width="15.7109375" style="29" customWidth="1"/>
    <col min="12" max="12" width="14.140625" style="29" customWidth="1"/>
    <col min="13" max="13" width="9.5703125" style="29" customWidth="1"/>
    <col min="14" max="14" width="14.140625" style="29" customWidth="1"/>
    <col min="15" max="15" width="23.42578125" style="29" customWidth="1"/>
    <col min="16" max="16" width="16.5703125" style="29" customWidth="1"/>
    <col min="17" max="17" width="41" style="29" customWidth="1"/>
    <col min="18" max="16384" width="9.140625" style="29"/>
  </cols>
  <sheetData>
    <row r="1" spans="1:16" ht="15.75" x14ac:dyDescent="0.25">
      <c r="A1" s="47" t="s">
        <v>159</v>
      </c>
      <c r="I1" s="49" t="s">
        <v>160</v>
      </c>
      <c r="J1" s="50" t="s">
        <v>130</v>
      </c>
    </row>
    <row r="2" spans="1:16" x14ac:dyDescent="0.2">
      <c r="I2" s="51" t="s">
        <v>161</v>
      </c>
      <c r="J2" s="52" t="s">
        <v>162</v>
      </c>
    </row>
    <row r="3" spans="1:16" x14ac:dyDescent="0.2">
      <c r="A3" s="53" t="s">
        <v>163</v>
      </c>
      <c r="I3" s="51" t="s">
        <v>164</v>
      </c>
      <c r="J3" s="52" t="s">
        <v>165</v>
      </c>
    </row>
    <row r="4" spans="1:16" x14ac:dyDescent="0.2">
      <c r="I4" s="51" t="s">
        <v>166</v>
      </c>
      <c r="J4" s="52" t="s">
        <v>165</v>
      </c>
    </row>
    <row r="5" spans="1:16" ht="13.5" thickBot="1" x14ac:dyDescent="0.25">
      <c r="I5" s="54" t="s">
        <v>167</v>
      </c>
      <c r="J5" s="55" t="s">
        <v>131</v>
      </c>
    </row>
    <row r="10" spans="1:16" ht="13.5" thickBot="1" x14ac:dyDescent="0.25"/>
    <row r="11" spans="1:16" ht="12.75" customHeight="1" thickBot="1" x14ac:dyDescent="0.25">
      <c r="A11" s="48" t="str">
        <f t="shared" ref="A11:A74" si="0">P11</f>
        <v> AJ 69.316 </v>
      </c>
      <c r="B11" s="56" t="str">
        <f t="shared" ref="B11:B74" si="1">IF(H11=INT(H11),"I","II")</f>
        <v>I</v>
      </c>
      <c r="C11" s="48">
        <f t="shared" ref="C11:C74" si="2">1*G11</f>
        <v>34524.847000000002</v>
      </c>
      <c r="D11" s="29" t="str">
        <f t="shared" ref="D11:D74" si="3">VLOOKUP(F11,I$1:J$5,2,FALSE)</f>
        <v>vis</v>
      </c>
      <c r="E11" s="57">
        <f>VLOOKUP(C11,Active!C$21:E$947,3,FALSE)</f>
        <v>-5264.0005361092744</v>
      </c>
      <c r="F11" s="56" t="s">
        <v>167</v>
      </c>
      <c r="G11" s="29" t="str">
        <f t="shared" ref="G11:G74" si="4">MID(I11,3,LEN(I11)-3)</f>
        <v>34524.847</v>
      </c>
      <c r="H11" s="48">
        <f t="shared" ref="H11:H74" si="5">1*K11</f>
        <v>-5264</v>
      </c>
      <c r="I11" s="58" t="s">
        <v>387</v>
      </c>
      <c r="J11" s="59" t="s">
        <v>388</v>
      </c>
      <c r="K11" s="58">
        <v>-5264</v>
      </c>
      <c r="L11" s="58" t="s">
        <v>273</v>
      </c>
      <c r="M11" s="59" t="s">
        <v>361</v>
      </c>
      <c r="N11" s="59" t="s">
        <v>136</v>
      </c>
      <c r="O11" s="60" t="s">
        <v>389</v>
      </c>
      <c r="P11" s="60" t="s">
        <v>390</v>
      </c>
    </row>
    <row r="12" spans="1:16" ht="12.75" customHeight="1" thickBot="1" x14ac:dyDescent="0.25">
      <c r="A12" s="48" t="str">
        <f t="shared" si="0"/>
        <v>IBVS 1255 </v>
      </c>
      <c r="B12" s="56" t="str">
        <f t="shared" si="1"/>
        <v>I</v>
      </c>
      <c r="C12" s="48">
        <f t="shared" si="2"/>
        <v>39027.574999999997</v>
      </c>
      <c r="D12" s="29" t="str">
        <f t="shared" si="3"/>
        <v>vis</v>
      </c>
      <c r="E12" s="57">
        <f>VLOOKUP(C12,Active!C$21:E$947,3,FALSE)</f>
        <v>-1885.0052359580616</v>
      </c>
      <c r="F12" s="56" t="s">
        <v>167</v>
      </c>
      <c r="G12" s="29" t="str">
        <f t="shared" si="4"/>
        <v>39027.575</v>
      </c>
      <c r="H12" s="48">
        <f t="shared" si="5"/>
        <v>-1885</v>
      </c>
      <c r="I12" s="58" t="s">
        <v>482</v>
      </c>
      <c r="J12" s="59" t="s">
        <v>483</v>
      </c>
      <c r="K12" s="58">
        <v>-1885</v>
      </c>
      <c r="L12" s="58" t="s">
        <v>245</v>
      </c>
      <c r="M12" s="59" t="s">
        <v>173</v>
      </c>
      <c r="N12" s="59"/>
      <c r="O12" s="60" t="s">
        <v>484</v>
      </c>
      <c r="P12" s="61" t="s">
        <v>485</v>
      </c>
    </row>
    <row r="13" spans="1:16" ht="12.75" customHeight="1" thickBot="1" x14ac:dyDescent="0.25">
      <c r="A13" s="48" t="str">
        <f t="shared" si="0"/>
        <v> ORI 100 </v>
      </c>
      <c r="B13" s="56" t="str">
        <f t="shared" si="1"/>
        <v>I</v>
      </c>
      <c r="C13" s="48">
        <f t="shared" si="2"/>
        <v>39383.387000000002</v>
      </c>
      <c r="D13" s="29" t="str">
        <f t="shared" si="3"/>
        <v>vis</v>
      </c>
      <c r="E13" s="57">
        <f>VLOOKUP(C13,Active!C$21:E$947,3,FALSE)</f>
        <v>-1617.9921994749734</v>
      </c>
      <c r="F13" s="56" t="s">
        <v>167</v>
      </c>
      <c r="G13" s="29" t="str">
        <f t="shared" si="4"/>
        <v>39383.387</v>
      </c>
      <c r="H13" s="48">
        <f t="shared" si="5"/>
        <v>-1618</v>
      </c>
      <c r="I13" s="58" t="s">
        <v>495</v>
      </c>
      <c r="J13" s="59" t="s">
        <v>496</v>
      </c>
      <c r="K13" s="58">
        <v>-1618</v>
      </c>
      <c r="L13" s="58" t="s">
        <v>497</v>
      </c>
      <c r="M13" s="59" t="s">
        <v>173</v>
      </c>
      <c r="N13" s="59"/>
      <c r="O13" s="60" t="s">
        <v>498</v>
      </c>
      <c r="P13" s="60" t="s">
        <v>499</v>
      </c>
    </row>
    <row r="14" spans="1:16" ht="12.75" customHeight="1" thickBot="1" x14ac:dyDescent="0.25">
      <c r="A14" s="48" t="str">
        <f t="shared" si="0"/>
        <v> ORI 100 </v>
      </c>
      <c r="B14" s="56" t="str">
        <f t="shared" si="1"/>
        <v>I</v>
      </c>
      <c r="C14" s="48">
        <f t="shared" si="2"/>
        <v>39407.360999999997</v>
      </c>
      <c r="D14" s="29" t="str">
        <f t="shared" si="3"/>
        <v>vis</v>
      </c>
      <c r="E14" s="57">
        <f>VLOOKUP(C14,Active!C$21:E$947,3,FALSE)</f>
        <v>-1600.0013207619338</v>
      </c>
      <c r="F14" s="56" t="s">
        <v>167</v>
      </c>
      <c r="G14" s="29" t="str">
        <f t="shared" si="4"/>
        <v>39407.361</v>
      </c>
      <c r="H14" s="48">
        <f t="shared" si="5"/>
        <v>-1600</v>
      </c>
      <c r="I14" s="58" t="s">
        <v>504</v>
      </c>
      <c r="J14" s="59" t="s">
        <v>505</v>
      </c>
      <c r="K14" s="58">
        <v>-1600</v>
      </c>
      <c r="L14" s="58" t="s">
        <v>248</v>
      </c>
      <c r="M14" s="59" t="s">
        <v>173</v>
      </c>
      <c r="N14" s="59"/>
      <c r="O14" s="60" t="s">
        <v>498</v>
      </c>
      <c r="P14" s="60" t="s">
        <v>499</v>
      </c>
    </row>
    <row r="15" spans="1:16" ht="12.75" customHeight="1" thickBot="1" x14ac:dyDescent="0.25">
      <c r="A15" s="48" t="str">
        <f t="shared" si="0"/>
        <v> ORI 100 </v>
      </c>
      <c r="B15" s="56" t="str">
        <f t="shared" si="1"/>
        <v>I</v>
      </c>
      <c r="C15" s="48">
        <f t="shared" si="2"/>
        <v>39439.345000000001</v>
      </c>
      <c r="D15" s="29" t="str">
        <f t="shared" si="3"/>
        <v>vis</v>
      </c>
      <c r="E15" s="57">
        <f>VLOOKUP(C15,Active!C$21:E$947,3,FALSE)</f>
        <v>-1575.9994743967859</v>
      </c>
      <c r="F15" s="56" t="s">
        <v>167</v>
      </c>
      <c r="G15" s="29" t="str">
        <f t="shared" si="4"/>
        <v>39439.345</v>
      </c>
      <c r="H15" s="48">
        <f t="shared" si="5"/>
        <v>-1576</v>
      </c>
      <c r="I15" s="58" t="s">
        <v>506</v>
      </c>
      <c r="J15" s="59" t="s">
        <v>507</v>
      </c>
      <c r="K15" s="58">
        <v>-1576</v>
      </c>
      <c r="L15" s="58" t="s">
        <v>257</v>
      </c>
      <c r="M15" s="59" t="s">
        <v>173</v>
      </c>
      <c r="N15" s="59"/>
      <c r="O15" s="60" t="s">
        <v>498</v>
      </c>
      <c r="P15" s="60" t="s">
        <v>499</v>
      </c>
    </row>
    <row r="16" spans="1:16" ht="12.75" customHeight="1" thickBot="1" x14ac:dyDescent="0.25">
      <c r="A16" s="48" t="str">
        <f t="shared" si="0"/>
        <v>IBVS 1255 </v>
      </c>
      <c r="B16" s="56" t="str">
        <f t="shared" si="1"/>
        <v>I</v>
      </c>
      <c r="C16" s="48">
        <f t="shared" si="2"/>
        <v>39648.555999999997</v>
      </c>
      <c r="D16" s="29" t="str">
        <f t="shared" si="3"/>
        <v>vis</v>
      </c>
      <c r="E16" s="57">
        <f>VLOOKUP(C16,Active!C$21:E$947,3,FALSE)</f>
        <v>-1419.0006537396373</v>
      </c>
      <c r="F16" s="56" t="s">
        <v>167</v>
      </c>
      <c r="G16" s="29" t="str">
        <f t="shared" si="4"/>
        <v>39648.556</v>
      </c>
      <c r="H16" s="48">
        <f t="shared" si="5"/>
        <v>-1419</v>
      </c>
      <c r="I16" s="58" t="s">
        <v>508</v>
      </c>
      <c r="J16" s="59" t="s">
        <v>509</v>
      </c>
      <c r="K16" s="58">
        <v>-1419</v>
      </c>
      <c r="L16" s="58" t="s">
        <v>273</v>
      </c>
      <c r="M16" s="59" t="s">
        <v>173</v>
      </c>
      <c r="N16" s="59"/>
      <c r="O16" s="60" t="s">
        <v>484</v>
      </c>
      <c r="P16" s="61" t="s">
        <v>485</v>
      </c>
    </row>
    <row r="17" spans="1:16" ht="12.75" customHeight="1" thickBot="1" x14ac:dyDescent="0.25">
      <c r="A17" s="48" t="str">
        <f t="shared" si="0"/>
        <v> ORI 103 </v>
      </c>
      <c r="B17" s="56" t="str">
        <f t="shared" si="1"/>
        <v>I</v>
      </c>
      <c r="C17" s="48">
        <f t="shared" si="2"/>
        <v>39688.552000000003</v>
      </c>
      <c r="D17" s="29" t="str">
        <f t="shared" si="3"/>
        <v>vis</v>
      </c>
      <c r="E17" s="57">
        <f>VLOOKUP(C17,Active!C$21:E$947,3,FALSE)</f>
        <v>-1388.9863388565552</v>
      </c>
      <c r="F17" s="56" t="s">
        <v>167</v>
      </c>
      <c r="G17" s="29" t="str">
        <f t="shared" si="4"/>
        <v>39688.552</v>
      </c>
      <c r="H17" s="48">
        <f t="shared" si="5"/>
        <v>-1389</v>
      </c>
      <c r="I17" s="58" t="s">
        <v>510</v>
      </c>
      <c r="J17" s="59" t="s">
        <v>511</v>
      </c>
      <c r="K17" s="58">
        <v>-1389</v>
      </c>
      <c r="L17" s="58" t="s">
        <v>512</v>
      </c>
      <c r="M17" s="59" t="s">
        <v>173</v>
      </c>
      <c r="N17" s="59"/>
      <c r="O17" s="60" t="s">
        <v>513</v>
      </c>
      <c r="P17" s="60" t="s">
        <v>514</v>
      </c>
    </row>
    <row r="18" spans="1:16" ht="12.75" customHeight="1" thickBot="1" x14ac:dyDescent="0.25">
      <c r="A18" s="48" t="str">
        <f t="shared" si="0"/>
        <v> ORI 107 </v>
      </c>
      <c r="B18" s="56" t="str">
        <f t="shared" si="1"/>
        <v>I</v>
      </c>
      <c r="C18" s="48">
        <f t="shared" si="2"/>
        <v>39992.358</v>
      </c>
      <c r="D18" s="29" t="str">
        <f t="shared" si="3"/>
        <v>vis</v>
      </c>
      <c r="E18" s="57">
        <f>VLOOKUP(C18,Active!C$21:E$947,3,FALSE)</f>
        <v>-1161.000316570126</v>
      </c>
      <c r="F18" s="56" t="s">
        <v>167</v>
      </c>
      <c r="G18" s="29" t="str">
        <f t="shared" si="4"/>
        <v>39992.358</v>
      </c>
      <c r="H18" s="48">
        <f t="shared" si="5"/>
        <v>-1161</v>
      </c>
      <c r="I18" s="58" t="s">
        <v>528</v>
      </c>
      <c r="J18" s="59" t="s">
        <v>529</v>
      </c>
      <c r="K18" s="58">
        <v>-1161</v>
      </c>
      <c r="L18" s="58" t="s">
        <v>242</v>
      </c>
      <c r="M18" s="59" t="s">
        <v>173</v>
      </c>
      <c r="N18" s="59"/>
      <c r="O18" s="60" t="s">
        <v>498</v>
      </c>
      <c r="P18" s="60" t="s">
        <v>530</v>
      </c>
    </row>
    <row r="19" spans="1:16" ht="12.75" customHeight="1" thickBot="1" x14ac:dyDescent="0.25">
      <c r="A19" s="48" t="str">
        <f t="shared" si="0"/>
        <v>IBVS 795 </v>
      </c>
      <c r="B19" s="56" t="str">
        <f t="shared" si="1"/>
        <v>I</v>
      </c>
      <c r="C19" s="48">
        <f t="shared" si="2"/>
        <v>40081.642</v>
      </c>
      <c r="D19" s="29" t="str">
        <f t="shared" si="3"/>
        <v>vis</v>
      </c>
      <c r="E19" s="57">
        <f>VLOOKUP(C19,Active!C$21:E$947,3,FALSE)</f>
        <v>-1093.998664154368</v>
      </c>
      <c r="F19" s="56" t="s">
        <v>167</v>
      </c>
      <c r="G19" s="29" t="str">
        <f t="shared" si="4"/>
        <v>40081.642</v>
      </c>
      <c r="H19" s="48">
        <f t="shared" si="5"/>
        <v>-1094</v>
      </c>
      <c r="I19" s="58" t="s">
        <v>531</v>
      </c>
      <c r="J19" s="59" t="s">
        <v>532</v>
      </c>
      <c r="K19" s="58">
        <v>-1094</v>
      </c>
      <c r="L19" s="58" t="s">
        <v>212</v>
      </c>
      <c r="M19" s="59" t="s">
        <v>173</v>
      </c>
      <c r="N19" s="59"/>
      <c r="O19" s="60" t="s">
        <v>533</v>
      </c>
      <c r="P19" s="61" t="s">
        <v>534</v>
      </c>
    </row>
    <row r="20" spans="1:16" ht="12.75" customHeight="1" thickBot="1" x14ac:dyDescent="0.25">
      <c r="A20" s="48" t="str">
        <f t="shared" si="0"/>
        <v> ORI 109 </v>
      </c>
      <c r="B20" s="56" t="str">
        <f t="shared" si="1"/>
        <v>I</v>
      </c>
      <c r="C20" s="48">
        <f t="shared" si="2"/>
        <v>40108.296999999999</v>
      </c>
      <c r="D20" s="29" t="str">
        <f t="shared" si="3"/>
        <v>vis</v>
      </c>
      <c r="E20" s="57">
        <f>VLOOKUP(C20,Active!C$21:E$947,3,FALSE)</f>
        <v>-1073.9958747952226</v>
      </c>
      <c r="F20" s="56" t="s">
        <v>167</v>
      </c>
      <c r="G20" s="29" t="str">
        <f t="shared" si="4"/>
        <v>40108.297</v>
      </c>
      <c r="H20" s="48">
        <f t="shared" si="5"/>
        <v>-1074</v>
      </c>
      <c r="I20" s="58" t="s">
        <v>535</v>
      </c>
      <c r="J20" s="59" t="s">
        <v>536</v>
      </c>
      <c r="K20" s="58">
        <v>-1074</v>
      </c>
      <c r="L20" s="58" t="s">
        <v>215</v>
      </c>
      <c r="M20" s="59" t="s">
        <v>173</v>
      </c>
      <c r="N20" s="59"/>
      <c r="O20" s="60" t="s">
        <v>498</v>
      </c>
      <c r="P20" s="60" t="s">
        <v>537</v>
      </c>
    </row>
    <row r="21" spans="1:16" ht="12.75" customHeight="1" thickBot="1" x14ac:dyDescent="0.25">
      <c r="A21" s="48" t="str">
        <f t="shared" si="0"/>
        <v>IBVS 795 </v>
      </c>
      <c r="B21" s="56" t="str">
        <f t="shared" si="1"/>
        <v>I</v>
      </c>
      <c r="C21" s="48">
        <f t="shared" si="2"/>
        <v>40113.629000000001</v>
      </c>
      <c r="D21" s="29" t="str">
        <f t="shared" si="3"/>
        <v>vis</v>
      </c>
      <c r="E21" s="57">
        <f>VLOOKUP(C21,Active!C$21:E$947,3,FALSE)</f>
        <v>-1069.9945664904762</v>
      </c>
      <c r="F21" s="56" t="s">
        <v>167</v>
      </c>
      <c r="G21" s="29" t="str">
        <f t="shared" si="4"/>
        <v>40113.629</v>
      </c>
      <c r="H21" s="48">
        <f t="shared" si="5"/>
        <v>-1070</v>
      </c>
      <c r="I21" s="58" t="s">
        <v>538</v>
      </c>
      <c r="J21" s="59" t="s">
        <v>539</v>
      </c>
      <c r="K21" s="58">
        <v>-1070</v>
      </c>
      <c r="L21" s="58" t="s">
        <v>189</v>
      </c>
      <c r="M21" s="59" t="s">
        <v>173</v>
      </c>
      <c r="N21" s="59"/>
      <c r="O21" s="60" t="s">
        <v>533</v>
      </c>
      <c r="P21" s="61" t="s">
        <v>534</v>
      </c>
    </row>
    <row r="22" spans="1:16" ht="12.75" customHeight="1" thickBot="1" x14ac:dyDescent="0.25">
      <c r="A22" s="48" t="str">
        <f t="shared" si="0"/>
        <v>IBVS 795 </v>
      </c>
      <c r="B22" s="56" t="str">
        <f t="shared" si="1"/>
        <v>I</v>
      </c>
      <c r="C22" s="48">
        <f t="shared" si="2"/>
        <v>40137.61</v>
      </c>
      <c r="D22" s="29" t="str">
        <f t="shared" si="3"/>
        <v>vis</v>
      </c>
      <c r="E22" s="57">
        <f>VLOOKUP(C22,Active!C$21:E$947,3,FALSE)</f>
        <v>-1051.9984347470254</v>
      </c>
      <c r="F22" s="56" t="s">
        <v>167</v>
      </c>
      <c r="G22" s="29" t="str">
        <f t="shared" si="4"/>
        <v>40137.610</v>
      </c>
      <c r="H22" s="48">
        <f t="shared" si="5"/>
        <v>-1052</v>
      </c>
      <c r="I22" s="58" t="s">
        <v>540</v>
      </c>
      <c r="J22" s="59" t="s">
        <v>541</v>
      </c>
      <c r="K22" s="58">
        <v>-1052</v>
      </c>
      <c r="L22" s="58" t="s">
        <v>212</v>
      </c>
      <c r="M22" s="59" t="s">
        <v>173</v>
      </c>
      <c r="N22" s="59"/>
      <c r="O22" s="60" t="s">
        <v>533</v>
      </c>
      <c r="P22" s="61" t="s">
        <v>534</v>
      </c>
    </row>
    <row r="23" spans="1:16" ht="12.75" customHeight="1" thickBot="1" x14ac:dyDescent="0.25">
      <c r="A23" s="48" t="str">
        <f t="shared" si="0"/>
        <v>IBVS 795 </v>
      </c>
      <c r="B23" s="56" t="str">
        <f t="shared" si="1"/>
        <v>I</v>
      </c>
      <c r="C23" s="48">
        <f t="shared" si="2"/>
        <v>40145.610999999997</v>
      </c>
      <c r="D23" s="29" t="str">
        <f t="shared" si="3"/>
        <v>vis</v>
      </c>
      <c r="E23" s="57">
        <f>VLOOKUP(C23,Active!C$21:E$947,3,FALSE)</f>
        <v>-1045.9942209911649</v>
      </c>
      <c r="F23" s="56" t="s">
        <v>167</v>
      </c>
      <c r="G23" s="29" t="str">
        <f t="shared" si="4"/>
        <v>40145.611</v>
      </c>
      <c r="H23" s="48">
        <f t="shared" si="5"/>
        <v>-1046</v>
      </c>
      <c r="I23" s="58" t="s">
        <v>542</v>
      </c>
      <c r="J23" s="59" t="s">
        <v>543</v>
      </c>
      <c r="K23" s="58">
        <v>-1046</v>
      </c>
      <c r="L23" s="58" t="s">
        <v>224</v>
      </c>
      <c r="M23" s="59" t="s">
        <v>173</v>
      </c>
      <c r="N23" s="59"/>
      <c r="O23" s="60" t="s">
        <v>533</v>
      </c>
      <c r="P23" s="61" t="s">
        <v>534</v>
      </c>
    </row>
    <row r="24" spans="1:16" ht="12.75" customHeight="1" thickBot="1" x14ac:dyDescent="0.25">
      <c r="A24" s="48" t="str">
        <f t="shared" si="0"/>
        <v>IBVS 328 </v>
      </c>
      <c r="B24" s="56" t="str">
        <f t="shared" si="1"/>
        <v>I</v>
      </c>
      <c r="C24" s="48">
        <f t="shared" si="2"/>
        <v>40160.252</v>
      </c>
      <c r="D24" s="29" t="str">
        <f t="shared" si="3"/>
        <v>vis</v>
      </c>
      <c r="E24" s="57">
        <f>VLOOKUP(C24,Active!C$21:E$947,3,FALSE)</f>
        <v>-1035.0071326772527</v>
      </c>
      <c r="F24" s="56" t="s">
        <v>167</v>
      </c>
      <c r="G24" s="29" t="str">
        <f t="shared" si="4"/>
        <v>40160.252</v>
      </c>
      <c r="H24" s="48">
        <f t="shared" si="5"/>
        <v>-1035</v>
      </c>
      <c r="I24" s="58" t="s">
        <v>544</v>
      </c>
      <c r="J24" s="59" t="s">
        <v>545</v>
      </c>
      <c r="K24" s="58">
        <v>-1035</v>
      </c>
      <c r="L24" s="58" t="s">
        <v>546</v>
      </c>
      <c r="M24" s="59" t="s">
        <v>173</v>
      </c>
      <c r="N24" s="59"/>
      <c r="O24" s="60" t="s">
        <v>467</v>
      </c>
      <c r="P24" s="61" t="s">
        <v>547</v>
      </c>
    </row>
    <row r="25" spans="1:16" ht="12.75" customHeight="1" thickBot="1" x14ac:dyDescent="0.25">
      <c r="A25" s="48" t="str">
        <f t="shared" si="0"/>
        <v>IBVS 795 </v>
      </c>
      <c r="B25" s="56" t="str">
        <f t="shared" si="1"/>
        <v>I</v>
      </c>
      <c r="C25" s="48">
        <f t="shared" si="2"/>
        <v>40161.595000000001</v>
      </c>
      <c r="D25" s="29" t="str">
        <f t="shared" si="3"/>
        <v>vis</v>
      </c>
      <c r="E25" s="57">
        <f>VLOOKUP(C25,Active!C$21:E$947,3,FALSE)</f>
        <v>-1033.9993012719124</v>
      </c>
      <c r="F25" s="56" t="s">
        <v>167</v>
      </c>
      <c r="G25" s="29" t="str">
        <f t="shared" si="4"/>
        <v>40161.595</v>
      </c>
      <c r="H25" s="48">
        <f t="shared" si="5"/>
        <v>-1034</v>
      </c>
      <c r="I25" s="58" t="s">
        <v>548</v>
      </c>
      <c r="J25" s="59" t="s">
        <v>549</v>
      </c>
      <c r="K25" s="58">
        <v>-1034</v>
      </c>
      <c r="L25" s="58" t="s">
        <v>257</v>
      </c>
      <c r="M25" s="59" t="s">
        <v>173</v>
      </c>
      <c r="N25" s="59"/>
      <c r="O25" s="60" t="s">
        <v>533</v>
      </c>
      <c r="P25" s="61" t="s">
        <v>534</v>
      </c>
    </row>
    <row r="26" spans="1:16" ht="12.75" customHeight="1" thickBot="1" x14ac:dyDescent="0.25">
      <c r="A26" s="48" t="str">
        <f t="shared" si="0"/>
        <v>IBVS 795 </v>
      </c>
      <c r="B26" s="56" t="str">
        <f t="shared" si="1"/>
        <v>I</v>
      </c>
      <c r="C26" s="48">
        <f t="shared" si="2"/>
        <v>40197.571000000004</v>
      </c>
      <c r="D26" s="29" t="str">
        <f t="shared" si="3"/>
        <v>vis</v>
      </c>
      <c r="E26" s="57">
        <f>VLOOKUP(C26,Active!C$21:E$947,3,FALSE)</f>
        <v>-1007.0017267086146</v>
      </c>
      <c r="F26" s="56" t="s">
        <v>167</v>
      </c>
      <c r="G26" s="29" t="str">
        <f t="shared" si="4"/>
        <v>40197.571</v>
      </c>
      <c r="H26" s="48">
        <f t="shared" si="5"/>
        <v>-1007</v>
      </c>
      <c r="I26" s="58" t="s">
        <v>550</v>
      </c>
      <c r="J26" s="59" t="s">
        <v>551</v>
      </c>
      <c r="K26" s="58">
        <v>-1007</v>
      </c>
      <c r="L26" s="58" t="s">
        <v>248</v>
      </c>
      <c r="M26" s="59" t="s">
        <v>173</v>
      </c>
      <c r="N26" s="59"/>
      <c r="O26" s="60" t="s">
        <v>533</v>
      </c>
      <c r="P26" s="61" t="s">
        <v>534</v>
      </c>
    </row>
    <row r="27" spans="1:16" ht="12.75" customHeight="1" thickBot="1" x14ac:dyDescent="0.25">
      <c r="A27" s="48" t="str">
        <f t="shared" si="0"/>
        <v>IBVS 328 </v>
      </c>
      <c r="B27" s="56" t="str">
        <f t="shared" si="1"/>
        <v>I</v>
      </c>
      <c r="C27" s="48">
        <f t="shared" si="2"/>
        <v>40204.230000000003</v>
      </c>
      <c r="D27" s="29" t="str">
        <f t="shared" si="3"/>
        <v>vis</v>
      </c>
      <c r="E27" s="57">
        <f>VLOOKUP(C27,Active!C$21:E$947,3,FALSE)</f>
        <v>-1002.0045939251763</v>
      </c>
      <c r="F27" s="56" t="s">
        <v>167</v>
      </c>
      <c r="G27" s="29" t="str">
        <f t="shared" si="4"/>
        <v>40204.230</v>
      </c>
      <c r="H27" s="48">
        <f t="shared" si="5"/>
        <v>-1002</v>
      </c>
      <c r="I27" s="58" t="s">
        <v>552</v>
      </c>
      <c r="J27" s="59" t="s">
        <v>553</v>
      </c>
      <c r="K27" s="58">
        <v>-1002</v>
      </c>
      <c r="L27" s="58" t="s">
        <v>376</v>
      </c>
      <c r="M27" s="59" t="s">
        <v>173</v>
      </c>
      <c r="N27" s="59"/>
      <c r="O27" s="60" t="s">
        <v>467</v>
      </c>
      <c r="P27" s="61" t="s">
        <v>547</v>
      </c>
    </row>
    <row r="28" spans="1:16" ht="12.75" customHeight="1" thickBot="1" x14ac:dyDescent="0.25">
      <c r="A28" s="48" t="str">
        <f t="shared" si="0"/>
        <v>IBVS 456 </v>
      </c>
      <c r="B28" s="56" t="str">
        <f t="shared" si="1"/>
        <v>I</v>
      </c>
      <c r="C28" s="48">
        <f t="shared" si="2"/>
        <v>40377.469799999999</v>
      </c>
      <c r="D28" s="29" t="str">
        <f t="shared" si="3"/>
        <v>vis</v>
      </c>
      <c r="E28" s="57">
        <f>VLOOKUP(C28,Active!C$21:E$947,3,FALSE)</f>
        <v>-871.99974575332976</v>
      </c>
      <c r="F28" s="56" t="s">
        <v>167</v>
      </c>
      <c r="G28" s="29" t="str">
        <f t="shared" si="4"/>
        <v>40377.4698</v>
      </c>
      <c r="H28" s="48">
        <f t="shared" si="5"/>
        <v>-872</v>
      </c>
      <c r="I28" s="58" t="s">
        <v>554</v>
      </c>
      <c r="J28" s="59" t="s">
        <v>555</v>
      </c>
      <c r="K28" s="58">
        <v>-872</v>
      </c>
      <c r="L28" s="58" t="s">
        <v>556</v>
      </c>
      <c r="M28" s="59" t="s">
        <v>361</v>
      </c>
      <c r="N28" s="59" t="s">
        <v>136</v>
      </c>
      <c r="O28" s="60" t="s">
        <v>557</v>
      </c>
      <c r="P28" s="61" t="s">
        <v>558</v>
      </c>
    </row>
    <row r="29" spans="1:16" ht="12.75" customHeight="1" thickBot="1" x14ac:dyDescent="0.25">
      <c r="A29" s="48" t="str">
        <f t="shared" si="0"/>
        <v> ORI 115 </v>
      </c>
      <c r="B29" s="56" t="str">
        <f t="shared" si="1"/>
        <v>I</v>
      </c>
      <c r="C29" s="48">
        <f t="shared" si="2"/>
        <v>40425.434000000001</v>
      </c>
      <c r="D29" s="29" t="str">
        <f t="shared" si="3"/>
        <v>vis</v>
      </c>
      <c r="E29" s="57">
        <f>VLOOKUP(C29,Active!C$21:E$947,3,FALSE)</f>
        <v>-836.00583131401197</v>
      </c>
      <c r="F29" s="56" t="s">
        <v>167</v>
      </c>
      <c r="G29" s="29" t="str">
        <f t="shared" si="4"/>
        <v>40425.434</v>
      </c>
      <c r="H29" s="48">
        <f t="shared" si="5"/>
        <v>-836</v>
      </c>
      <c r="I29" s="58" t="s">
        <v>559</v>
      </c>
      <c r="J29" s="59" t="s">
        <v>560</v>
      </c>
      <c r="K29" s="58">
        <v>-836</v>
      </c>
      <c r="L29" s="58" t="s">
        <v>233</v>
      </c>
      <c r="M29" s="59" t="s">
        <v>173</v>
      </c>
      <c r="N29" s="59"/>
      <c r="O29" s="60" t="s">
        <v>498</v>
      </c>
      <c r="P29" s="60" t="s">
        <v>561</v>
      </c>
    </row>
    <row r="30" spans="1:16" ht="12.75" customHeight="1" thickBot="1" x14ac:dyDescent="0.25">
      <c r="A30" s="48" t="str">
        <f t="shared" si="0"/>
        <v>IBVS 456 </v>
      </c>
      <c r="B30" s="56" t="str">
        <f t="shared" si="1"/>
        <v>I</v>
      </c>
      <c r="C30" s="48">
        <f t="shared" si="2"/>
        <v>40437.437100000003</v>
      </c>
      <c r="D30" s="29" t="str">
        <f t="shared" si="3"/>
        <v>vis</v>
      </c>
      <c r="E30" s="57">
        <f>VLOOKUP(C30,Active!C$21:E$947,3,FALSE)</f>
        <v>-826.99830998755147</v>
      </c>
      <c r="F30" s="56" t="s">
        <v>167</v>
      </c>
      <c r="G30" s="29" t="str">
        <f t="shared" si="4"/>
        <v>40437.4371</v>
      </c>
      <c r="H30" s="48">
        <f t="shared" si="5"/>
        <v>-827</v>
      </c>
      <c r="I30" s="58" t="s">
        <v>562</v>
      </c>
      <c r="J30" s="59" t="s">
        <v>563</v>
      </c>
      <c r="K30" s="58">
        <v>-827</v>
      </c>
      <c r="L30" s="58" t="s">
        <v>564</v>
      </c>
      <c r="M30" s="59" t="s">
        <v>361</v>
      </c>
      <c r="N30" s="59" t="s">
        <v>136</v>
      </c>
      <c r="O30" s="60" t="s">
        <v>565</v>
      </c>
      <c r="P30" s="61" t="s">
        <v>558</v>
      </c>
    </row>
    <row r="31" spans="1:16" ht="12.75" customHeight="1" thickBot="1" x14ac:dyDescent="0.25">
      <c r="A31" s="48" t="str">
        <f t="shared" si="0"/>
        <v> ORI 115 </v>
      </c>
      <c r="B31" s="56" t="str">
        <f t="shared" si="1"/>
        <v>I</v>
      </c>
      <c r="C31" s="48">
        <f t="shared" si="2"/>
        <v>40445.425000000003</v>
      </c>
      <c r="D31" s="29" t="str">
        <f t="shared" si="3"/>
        <v>vis</v>
      </c>
      <c r="E31" s="57">
        <f>VLOOKUP(C31,Active!C$21:E$947,3,FALSE)</f>
        <v>-821.0039269028797</v>
      </c>
      <c r="F31" s="56" t="s">
        <v>167</v>
      </c>
      <c r="G31" s="29" t="str">
        <f t="shared" si="4"/>
        <v>40445.425</v>
      </c>
      <c r="H31" s="48">
        <f t="shared" si="5"/>
        <v>-821</v>
      </c>
      <c r="I31" s="58" t="s">
        <v>566</v>
      </c>
      <c r="J31" s="59" t="s">
        <v>567</v>
      </c>
      <c r="K31" s="58">
        <v>-821</v>
      </c>
      <c r="L31" s="58" t="s">
        <v>260</v>
      </c>
      <c r="M31" s="59" t="s">
        <v>173</v>
      </c>
      <c r="N31" s="59"/>
      <c r="O31" s="60" t="s">
        <v>498</v>
      </c>
      <c r="P31" s="60" t="s">
        <v>561</v>
      </c>
    </row>
    <row r="32" spans="1:16" ht="12.75" customHeight="1" thickBot="1" x14ac:dyDescent="0.25">
      <c r="A32" s="48" t="str">
        <f t="shared" si="0"/>
        <v>IBVS 795 </v>
      </c>
      <c r="B32" s="56" t="str">
        <f t="shared" si="1"/>
        <v>I</v>
      </c>
      <c r="C32" s="48">
        <f t="shared" si="2"/>
        <v>40466.75</v>
      </c>
      <c r="D32" s="29" t="str">
        <f t="shared" si="3"/>
        <v>vis</v>
      </c>
      <c r="E32" s="57">
        <f>VLOOKUP(C32,Active!C$21:E$947,3,FALSE)</f>
        <v>-805.00094498264934</v>
      </c>
      <c r="F32" s="56" t="s">
        <v>167</v>
      </c>
      <c r="G32" s="29" t="str">
        <f t="shared" si="4"/>
        <v>40466.750</v>
      </c>
      <c r="H32" s="48">
        <f t="shared" si="5"/>
        <v>-805</v>
      </c>
      <c r="I32" s="58" t="s">
        <v>568</v>
      </c>
      <c r="J32" s="59" t="s">
        <v>569</v>
      </c>
      <c r="K32" s="58">
        <v>-805</v>
      </c>
      <c r="L32" s="58" t="s">
        <v>273</v>
      </c>
      <c r="M32" s="59" t="s">
        <v>173</v>
      </c>
      <c r="N32" s="59"/>
      <c r="O32" s="60" t="s">
        <v>570</v>
      </c>
      <c r="P32" s="61" t="s">
        <v>534</v>
      </c>
    </row>
    <row r="33" spans="1:16" ht="12.75" customHeight="1" thickBot="1" x14ac:dyDescent="0.25">
      <c r="A33" s="48" t="str">
        <f t="shared" si="0"/>
        <v>IBVS 795 </v>
      </c>
      <c r="B33" s="56" t="str">
        <f t="shared" si="1"/>
        <v>I</v>
      </c>
      <c r="C33" s="48">
        <f t="shared" si="2"/>
        <v>40470.750999999997</v>
      </c>
      <c r="D33" s="29" t="str">
        <f t="shared" si="3"/>
        <v>vis</v>
      </c>
      <c r="E33" s="57">
        <f>VLOOKUP(C33,Active!C$21:E$947,3,FALSE)</f>
        <v>-801.99846288826268</v>
      </c>
      <c r="F33" s="56" t="s">
        <v>167</v>
      </c>
      <c r="G33" s="29" t="str">
        <f t="shared" si="4"/>
        <v>40470.751</v>
      </c>
      <c r="H33" s="48">
        <f t="shared" si="5"/>
        <v>-802</v>
      </c>
      <c r="I33" s="58" t="s">
        <v>571</v>
      </c>
      <c r="J33" s="59" t="s">
        <v>572</v>
      </c>
      <c r="K33" s="58">
        <v>-802</v>
      </c>
      <c r="L33" s="58" t="s">
        <v>212</v>
      </c>
      <c r="M33" s="59" t="s">
        <v>173</v>
      </c>
      <c r="N33" s="59"/>
      <c r="O33" s="60" t="s">
        <v>570</v>
      </c>
      <c r="P33" s="61" t="s">
        <v>534</v>
      </c>
    </row>
    <row r="34" spans="1:16" ht="12.75" customHeight="1" thickBot="1" x14ac:dyDescent="0.25">
      <c r="A34" s="48" t="str">
        <f t="shared" si="0"/>
        <v> ORI 115 </v>
      </c>
      <c r="B34" s="56" t="str">
        <f t="shared" si="1"/>
        <v>I</v>
      </c>
      <c r="C34" s="48">
        <f t="shared" si="2"/>
        <v>40477.408000000003</v>
      </c>
      <c r="D34" s="29" t="str">
        <f t="shared" si="3"/>
        <v>vis</v>
      </c>
      <c r="E34" s="57">
        <f>VLOOKUP(C34,Active!C$21:E$947,3,FALSE)</f>
        <v>-797.00283097064994</v>
      </c>
      <c r="F34" s="56" t="s">
        <v>167</v>
      </c>
      <c r="G34" s="29" t="str">
        <f t="shared" si="4"/>
        <v>40477.408</v>
      </c>
      <c r="H34" s="48">
        <f t="shared" si="5"/>
        <v>-797</v>
      </c>
      <c r="I34" s="58" t="s">
        <v>573</v>
      </c>
      <c r="J34" s="59" t="s">
        <v>574</v>
      </c>
      <c r="K34" s="58">
        <v>-797</v>
      </c>
      <c r="L34" s="58" t="s">
        <v>268</v>
      </c>
      <c r="M34" s="59" t="s">
        <v>173</v>
      </c>
      <c r="N34" s="59"/>
      <c r="O34" s="60" t="s">
        <v>498</v>
      </c>
      <c r="P34" s="60" t="s">
        <v>561</v>
      </c>
    </row>
    <row r="35" spans="1:16" ht="12.75" customHeight="1" thickBot="1" x14ac:dyDescent="0.25">
      <c r="A35" s="48" t="str">
        <f t="shared" si="0"/>
        <v>BAVM 26 </v>
      </c>
      <c r="B35" s="56" t="str">
        <f t="shared" si="1"/>
        <v>I</v>
      </c>
      <c r="C35" s="48">
        <f t="shared" si="2"/>
        <v>40477.421000000002</v>
      </c>
      <c r="D35" s="29" t="str">
        <f t="shared" si="3"/>
        <v>vis</v>
      </c>
      <c r="E35" s="57">
        <f>VLOOKUP(C35,Active!C$21:E$947,3,FALSE)</f>
        <v>-796.9930753427509</v>
      </c>
      <c r="F35" s="56" t="s">
        <v>167</v>
      </c>
      <c r="G35" s="29" t="str">
        <f t="shared" si="4"/>
        <v>40477.421</v>
      </c>
      <c r="H35" s="48">
        <f t="shared" si="5"/>
        <v>-797</v>
      </c>
      <c r="I35" s="58" t="s">
        <v>575</v>
      </c>
      <c r="J35" s="59" t="s">
        <v>576</v>
      </c>
      <c r="K35" s="58">
        <v>-797</v>
      </c>
      <c r="L35" s="58" t="s">
        <v>209</v>
      </c>
      <c r="M35" s="59" t="s">
        <v>173</v>
      </c>
      <c r="N35" s="59"/>
      <c r="O35" s="60" t="s">
        <v>577</v>
      </c>
      <c r="P35" s="61" t="s">
        <v>578</v>
      </c>
    </row>
    <row r="36" spans="1:16" ht="12.75" customHeight="1" thickBot="1" x14ac:dyDescent="0.25">
      <c r="A36" s="48" t="str">
        <f t="shared" si="0"/>
        <v> ORI 115 </v>
      </c>
      <c r="B36" s="56" t="str">
        <f t="shared" si="1"/>
        <v>I</v>
      </c>
      <c r="C36" s="48">
        <f t="shared" si="2"/>
        <v>40485.406999999999</v>
      </c>
      <c r="D36" s="29" t="str">
        <f t="shared" si="3"/>
        <v>vis</v>
      </c>
      <c r="E36" s="57">
        <f>VLOOKUP(C36,Active!C$21:E$947,3,FALSE)</f>
        <v>-791.0001180806205</v>
      </c>
      <c r="F36" s="56" t="s">
        <v>167</v>
      </c>
      <c r="G36" s="29" t="str">
        <f t="shared" si="4"/>
        <v>40485.407</v>
      </c>
      <c r="H36" s="48">
        <f t="shared" si="5"/>
        <v>-791</v>
      </c>
      <c r="I36" s="58" t="s">
        <v>579</v>
      </c>
      <c r="J36" s="59" t="s">
        <v>580</v>
      </c>
      <c r="K36" s="58">
        <v>-791</v>
      </c>
      <c r="L36" s="58" t="s">
        <v>242</v>
      </c>
      <c r="M36" s="59" t="s">
        <v>173</v>
      </c>
      <c r="N36" s="59"/>
      <c r="O36" s="60" t="s">
        <v>498</v>
      </c>
      <c r="P36" s="60" t="s">
        <v>561</v>
      </c>
    </row>
    <row r="37" spans="1:16" ht="12.75" customHeight="1" thickBot="1" x14ac:dyDescent="0.25">
      <c r="A37" s="48" t="str">
        <f t="shared" si="0"/>
        <v> BRNO 9 </v>
      </c>
      <c r="B37" s="56" t="str">
        <f t="shared" si="1"/>
        <v>I</v>
      </c>
      <c r="C37" s="48">
        <f t="shared" si="2"/>
        <v>40489.410000000003</v>
      </c>
      <c r="D37" s="29" t="str">
        <f t="shared" si="3"/>
        <v>vis</v>
      </c>
      <c r="E37" s="57">
        <f>VLOOKUP(C37,Active!C$21:E$947,3,FALSE)</f>
        <v>-787.9961351203973</v>
      </c>
      <c r="F37" s="56" t="s">
        <v>167</v>
      </c>
      <c r="G37" s="29" t="str">
        <f t="shared" si="4"/>
        <v>40489.410</v>
      </c>
      <c r="H37" s="48">
        <f t="shared" si="5"/>
        <v>-788</v>
      </c>
      <c r="I37" s="58" t="s">
        <v>581</v>
      </c>
      <c r="J37" s="59" t="s">
        <v>582</v>
      </c>
      <c r="K37" s="58">
        <v>-788</v>
      </c>
      <c r="L37" s="58" t="s">
        <v>215</v>
      </c>
      <c r="M37" s="59" t="s">
        <v>173</v>
      </c>
      <c r="N37" s="59"/>
      <c r="O37" s="60" t="s">
        <v>583</v>
      </c>
      <c r="P37" s="60" t="s">
        <v>584</v>
      </c>
    </row>
    <row r="38" spans="1:16" ht="12.75" customHeight="1" thickBot="1" x14ac:dyDescent="0.25">
      <c r="A38" s="48" t="str">
        <f t="shared" si="0"/>
        <v>IBVS 456 </v>
      </c>
      <c r="B38" s="56" t="str">
        <f t="shared" si="1"/>
        <v>I</v>
      </c>
      <c r="C38" s="48">
        <f t="shared" si="2"/>
        <v>40501.398000000001</v>
      </c>
      <c r="D38" s="29" t="str">
        <f t="shared" si="3"/>
        <v>vis</v>
      </c>
      <c r="E38" s="57">
        <f>VLOOKUP(C38,Active!C$21:E$947,3,FALSE)</f>
        <v>-778.99994533096196</v>
      </c>
      <c r="F38" s="56" t="s">
        <v>167</v>
      </c>
      <c r="G38" s="29" t="str">
        <f t="shared" si="4"/>
        <v>40501.398</v>
      </c>
      <c r="H38" s="48">
        <f t="shared" si="5"/>
        <v>-779</v>
      </c>
      <c r="I38" s="58" t="s">
        <v>585</v>
      </c>
      <c r="J38" s="59" t="s">
        <v>586</v>
      </c>
      <c r="K38" s="58">
        <v>-779</v>
      </c>
      <c r="L38" s="58" t="s">
        <v>404</v>
      </c>
      <c r="M38" s="59" t="s">
        <v>361</v>
      </c>
      <c r="N38" s="59" t="s">
        <v>136</v>
      </c>
      <c r="O38" s="60" t="s">
        <v>587</v>
      </c>
      <c r="P38" s="61" t="s">
        <v>558</v>
      </c>
    </row>
    <row r="39" spans="1:16" ht="12.75" customHeight="1" thickBot="1" x14ac:dyDescent="0.25">
      <c r="A39" s="48" t="str">
        <f t="shared" si="0"/>
        <v> BRNO 9 </v>
      </c>
      <c r="B39" s="56" t="str">
        <f t="shared" si="1"/>
        <v>I</v>
      </c>
      <c r="C39" s="48">
        <f t="shared" si="2"/>
        <v>40505.396000000001</v>
      </c>
      <c r="D39" s="29" t="str">
        <f t="shared" si="3"/>
        <v>vis</v>
      </c>
      <c r="E39" s="57">
        <f>VLOOKUP(C39,Active!C$21:E$947,3,FALSE)</f>
        <v>-775.99971453531919</v>
      </c>
      <c r="F39" s="56" t="s">
        <v>167</v>
      </c>
      <c r="G39" s="29" t="str">
        <f t="shared" si="4"/>
        <v>40505.396</v>
      </c>
      <c r="H39" s="48">
        <f t="shared" si="5"/>
        <v>-776</v>
      </c>
      <c r="I39" s="58" t="s">
        <v>588</v>
      </c>
      <c r="J39" s="59" t="s">
        <v>589</v>
      </c>
      <c r="K39" s="58">
        <v>-776</v>
      </c>
      <c r="L39" s="58" t="s">
        <v>404</v>
      </c>
      <c r="M39" s="59" t="s">
        <v>173</v>
      </c>
      <c r="N39" s="59"/>
      <c r="O39" s="60" t="s">
        <v>583</v>
      </c>
      <c r="P39" s="60" t="s">
        <v>584</v>
      </c>
    </row>
    <row r="40" spans="1:16" ht="12.75" customHeight="1" thickBot="1" x14ac:dyDescent="0.25">
      <c r="A40" s="48" t="str">
        <f t="shared" si="0"/>
        <v> BRNO 9 </v>
      </c>
      <c r="B40" s="56" t="str">
        <f t="shared" si="1"/>
        <v>I</v>
      </c>
      <c r="C40" s="48">
        <f t="shared" si="2"/>
        <v>40505.398000000001</v>
      </c>
      <c r="D40" s="29" t="str">
        <f t="shared" si="3"/>
        <v>vis</v>
      </c>
      <c r="E40" s="57">
        <f>VLOOKUP(C40,Active!C$21:E$947,3,FALSE)</f>
        <v>-775.99821366948811</v>
      </c>
      <c r="F40" s="56" t="s">
        <v>167</v>
      </c>
      <c r="G40" s="29" t="str">
        <f t="shared" si="4"/>
        <v>40505.398</v>
      </c>
      <c r="H40" s="48">
        <f t="shared" si="5"/>
        <v>-776</v>
      </c>
      <c r="I40" s="58" t="s">
        <v>590</v>
      </c>
      <c r="J40" s="59" t="s">
        <v>591</v>
      </c>
      <c r="K40" s="58">
        <v>-776</v>
      </c>
      <c r="L40" s="58" t="s">
        <v>212</v>
      </c>
      <c r="M40" s="59" t="s">
        <v>173</v>
      </c>
      <c r="N40" s="59"/>
      <c r="O40" s="60" t="s">
        <v>592</v>
      </c>
      <c r="P40" s="60" t="s">
        <v>584</v>
      </c>
    </row>
    <row r="41" spans="1:16" ht="12.75" customHeight="1" thickBot="1" x14ac:dyDescent="0.25">
      <c r="A41" s="48" t="str">
        <f t="shared" si="0"/>
        <v> ORI 116 </v>
      </c>
      <c r="B41" s="56" t="str">
        <f t="shared" si="1"/>
        <v>I</v>
      </c>
      <c r="C41" s="48">
        <f t="shared" si="2"/>
        <v>40513.385999999999</v>
      </c>
      <c r="D41" s="29" t="str">
        <f t="shared" si="3"/>
        <v>vis</v>
      </c>
      <c r="E41" s="57">
        <f>VLOOKUP(C41,Active!C$21:E$947,3,FALSE)</f>
        <v>-770.00375554152674</v>
      </c>
      <c r="F41" s="56" t="s">
        <v>167</v>
      </c>
      <c r="G41" s="29" t="str">
        <f t="shared" si="4"/>
        <v>40513.386</v>
      </c>
      <c r="H41" s="48">
        <f t="shared" si="5"/>
        <v>-770</v>
      </c>
      <c r="I41" s="58" t="s">
        <v>593</v>
      </c>
      <c r="J41" s="59" t="s">
        <v>594</v>
      </c>
      <c r="K41" s="58">
        <v>-770</v>
      </c>
      <c r="L41" s="58" t="s">
        <v>260</v>
      </c>
      <c r="M41" s="59" t="s">
        <v>173</v>
      </c>
      <c r="N41" s="59"/>
      <c r="O41" s="60" t="s">
        <v>498</v>
      </c>
      <c r="P41" s="60" t="s">
        <v>595</v>
      </c>
    </row>
    <row r="42" spans="1:16" ht="12.75" customHeight="1" thickBot="1" x14ac:dyDescent="0.25">
      <c r="A42" s="48" t="str">
        <f t="shared" si="0"/>
        <v> ORI 121 </v>
      </c>
      <c r="B42" s="56" t="str">
        <f t="shared" si="1"/>
        <v>I</v>
      </c>
      <c r="C42" s="48">
        <f t="shared" si="2"/>
        <v>40854.508999999998</v>
      </c>
      <c r="D42" s="29" t="str">
        <f t="shared" si="3"/>
        <v>vis</v>
      </c>
      <c r="E42" s="57">
        <f>VLOOKUP(C42,Active!C$21:E$947,3,FALSE)</f>
        <v>-514.01382815229022</v>
      </c>
      <c r="F42" s="56" t="s">
        <v>167</v>
      </c>
      <c r="G42" s="29" t="str">
        <f t="shared" si="4"/>
        <v>40854.509</v>
      </c>
      <c r="H42" s="48">
        <f t="shared" si="5"/>
        <v>-514</v>
      </c>
      <c r="I42" s="58" t="s">
        <v>596</v>
      </c>
      <c r="J42" s="59" t="s">
        <v>597</v>
      </c>
      <c r="K42" s="58">
        <v>-514</v>
      </c>
      <c r="L42" s="58" t="s">
        <v>311</v>
      </c>
      <c r="M42" s="59" t="s">
        <v>173</v>
      </c>
      <c r="N42" s="59"/>
      <c r="O42" s="60" t="s">
        <v>598</v>
      </c>
      <c r="P42" s="60" t="s">
        <v>599</v>
      </c>
    </row>
    <row r="43" spans="1:16" ht="12.75" customHeight="1" thickBot="1" x14ac:dyDescent="0.25">
      <c r="A43" s="48" t="str">
        <f t="shared" si="0"/>
        <v> ORI 129 </v>
      </c>
      <c r="B43" s="56" t="str">
        <f t="shared" si="1"/>
        <v>I</v>
      </c>
      <c r="C43" s="48">
        <f t="shared" si="2"/>
        <v>41210.324999999997</v>
      </c>
      <c r="D43" s="29" t="str">
        <f t="shared" si="3"/>
        <v>vis</v>
      </c>
      <c r="E43" s="57">
        <f>VLOOKUP(C43,Active!C$21:E$947,3,FALSE)</f>
        <v>-246.99778993754549</v>
      </c>
      <c r="F43" s="56" t="s">
        <v>167</v>
      </c>
      <c r="G43" s="29" t="str">
        <f t="shared" si="4"/>
        <v>41210.325</v>
      </c>
      <c r="H43" s="48">
        <f t="shared" si="5"/>
        <v>-247</v>
      </c>
      <c r="I43" s="58" t="s">
        <v>600</v>
      </c>
      <c r="J43" s="59" t="s">
        <v>601</v>
      </c>
      <c r="K43" s="58">
        <v>-247</v>
      </c>
      <c r="L43" s="58" t="s">
        <v>180</v>
      </c>
      <c r="M43" s="59" t="s">
        <v>173</v>
      </c>
      <c r="N43" s="59"/>
      <c r="O43" s="60" t="s">
        <v>498</v>
      </c>
      <c r="P43" s="60" t="s">
        <v>602</v>
      </c>
    </row>
    <row r="44" spans="1:16" ht="12.75" customHeight="1" thickBot="1" x14ac:dyDescent="0.25">
      <c r="A44" s="48" t="str">
        <f t="shared" si="0"/>
        <v> ORI 129 </v>
      </c>
      <c r="B44" s="56" t="str">
        <f t="shared" si="1"/>
        <v>I</v>
      </c>
      <c r="C44" s="48">
        <f t="shared" si="2"/>
        <v>41246.286</v>
      </c>
      <c r="D44" s="29" t="str">
        <f t="shared" si="3"/>
        <v>vis</v>
      </c>
      <c r="E44" s="57">
        <f>VLOOKUP(C44,Active!C$21:E$947,3,FALSE)</f>
        <v>-220.01147186797789</v>
      </c>
      <c r="F44" s="56" t="s">
        <v>167</v>
      </c>
      <c r="G44" s="29" t="str">
        <f t="shared" si="4"/>
        <v>41246.286</v>
      </c>
      <c r="H44" s="48">
        <f t="shared" si="5"/>
        <v>-220</v>
      </c>
      <c r="I44" s="58" t="s">
        <v>603</v>
      </c>
      <c r="J44" s="59" t="s">
        <v>604</v>
      </c>
      <c r="K44" s="58">
        <v>-220</v>
      </c>
      <c r="L44" s="58" t="s">
        <v>314</v>
      </c>
      <c r="M44" s="59" t="s">
        <v>173</v>
      </c>
      <c r="N44" s="59"/>
      <c r="O44" s="60" t="s">
        <v>598</v>
      </c>
      <c r="P44" s="60" t="s">
        <v>602</v>
      </c>
    </row>
    <row r="45" spans="1:16" ht="12.75" customHeight="1" thickBot="1" x14ac:dyDescent="0.25">
      <c r="A45" s="48" t="str">
        <f t="shared" si="0"/>
        <v> ORI 129 </v>
      </c>
      <c r="B45" s="56" t="str">
        <f t="shared" si="1"/>
        <v>I</v>
      </c>
      <c r="C45" s="48">
        <f t="shared" si="2"/>
        <v>41246.302000000003</v>
      </c>
      <c r="D45" s="29" t="str">
        <f t="shared" si="3"/>
        <v>vis</v>
      </c>
      <c r="E45" s="57">
        <f>VLOOKUP(C45,Active!C$21:E$947,3,FALSE)</f>
        <v>-219.99946494132956</v>
      </c>
      <c r="F45" s="56" t="s">
        <v>167</v>
      </c>
      <c r="G45" s="29" t="str">
        <f t="shared" si="4"/>
        <v>41246.302</v>
      </c>
      <c r="H45" s="48">
        <f t="shared" si="5"/>
        <v>-220</v>
      </c>
      <c r="I45" s="58" t="s">
        <v>605</v>
      </c>
      <c r="J45" s="59" t="s">
        <v>606</v>
      </c>
      <c r="K45" s="58">
        <v>-220</v>
      </c>
      <c r="L45" s="58" t="s">
        <v>257</v>
      </c>
      <c r="M45" s="59" t="s">
        <v>173</v>
      </c>
      <c r="N45" s="59"/>
      <c r="O45" s="60" t="s">
        <v>498</v>
      </c>
      <c r="P45" s="60" t="s">
        <v>602</v>
      </c>
    </row>
    <row r="46" spans="1:16" ht="12.75" customHeight="1" thickBot="1" x14ac:dyDescent="0.25">
      <c r="A46" s="48" t="str">
        <f t="shared" si="0"/>
        <v> BRNO 17 </v>
      </c>
      <c r="B46" s="56" t="str">
        <f t="shared" si="1"/>
        <v>I</v>
      </c>
      <c r="C46" s="48">
        <f t="shared" si="2"/>
        <v>41519.480000000003</v>
      </c>
      <c r="D46" s="29" t="str">
        <f t="shared" si="3"/>
        <v>vis</v>
      </c>
      <c r="E46" s="57">
        <f>VLOOKUP(C46,Active!C$21:E$947,3,FALSE)</f>
        <v>-14.997701986803227</v>
      </c>
      <c r="F46" s="56" t="s">
        <v>167</v>
      </c>
      <c r="G46" s="29" t="str">
        <f t="shared" si="4"/>
        <v>41519.480</v>
      </c>
      <c r="H46" s="48">
        <f t="shared" si="5"/>
        <v>-15</v>
      </c>
      <c r="I46" s="58" t="s">
        <v>607</v>
      </c>
      <c r="J46" s="59" t="s">
        <v>608</v>
      </c>
      <c r="K46" s="58">
        <v>-15</v>
      </c>
      <c r="L46" s="58" t="s">
        <v>180</v>
      </c>
      <c r="M46" s="59" t="s">
        <v>173</v>
      </c>
      <c r="N46" s="59"/>
      <c r="O46" s="60" t="s">
        <v>609</v>
      </c>
      <c r="P46" s="60" t="s">
        <v>610</v>
      </c>
    </row>
    <row r="47" spans="1:16" ht="12.75" customHeight="1" thickBot="1" x14ac:dyDescent="0.25">
      <c r="A47" s="48" t="str">
        <f t="shared" si="0"/>
        <v>BAVM 26 </v>
      </c>
      <c r="B47" s="56" t="str">
        <f t="shared" si="1"/>
        <v>I</v>
      </c>
      <c r="C47" s="48">
        <f t="shared" si="2"/>
        <v>41555.453000000001</v>
      </c>
      <c r="D47" s="29" t="str">
        <f t="shared" si="3"/>
        <v>vis</v>
      </c>
      <c r="E47" s="57">
        <f>VLOOKUP(C47,Active!C$21:E$947,3,FALSE)</f>
        <v>11.997621277745154</v>
      </c>
      <c r="F47" s="56" t="s">
        <v>167</v>
      </c>
      <c r="G47" s="29" t="str">
        <f t="shared" si="4"/>
        <v>41555.453</v>
      </c>
      <c r="H47" s="48">
        <f t="shared" si="5"/>
        <v>12</v>
      </c>
      <c r="I47" s="58" t="s">
        <v>616</v>
      </c>
      <c r="J47" s="59" t="s">
        <v>617</v>
      </c>
      <c r="K47" s="58">
        <v>12</v>
      </c>
      <c r="L47" s="58" t="s">
        <v>168</v>
      </c>
      <c r="M47" s="59" t="s">
        <v>173</v>
      </c>
      <c r="N47" s="59"/>
      <c r="O47" s="60" t="s">
        <v>418</v>
      </c>
      <c r="P47" s="61" t="s">
        <v>578</v>
      </c>
    </row>
    <row r="48" spans="1:16" ht="12.75" customHeight="1" thickBot="1" x14ac:dyDescent="0.25">
      <c r="A48" s="48" t="str">
        <f t="shared" si="0"/>
        <v>IBVS 786 </v>
      </c>
      <c r="B48" s="56" t="str">
        <f t="shared" si="1"/>
        <v>I</v>
      </c>
      <c r="C48" s="48">
        <f t="shared" si="2"/>
        <v>41595.415000000001</v>
      </c>
      <c r="D48" s="29" t="str">
        <f t="shared" si="3"/>
        <v>vis</v>
      </c>
      <c r="E48" s="57">
        <f>VLOOKUP(C48,Active!C$21:E$947,3,FALSE)</f>
        <v>41.986421441699385</v>
      </c>
      <c r="F48" s="56" t="s">
        <v>167</v>
      </c>
      <c r="G48" s="29" t="str">
        <f t="shared" si="4"/>
        <v>41595.415</v>
      </c>
      <c r="H48" s="48">
        <f t="shared" si="5"/>
        <v>42</v>
      </c>
      <c r="I48" s="58" t="s">
        <v>621</v>
      </c>
      <c r="J48" s="59" t="s">
        <v>622</v>
      </c>
      <c r="K48" s="58">
        <v>42</v>
      </c>
      <c r="L48" s="58" t="s">
        <v>311</v>
      </c>
      <c r="M48" s="59" t="s">
        <v>169</v>
      </c>
      <c r="N48" s="59"/>
      <c r="O48" s="60" t="s">
        <v>623</v>
      </c>
      <c r="P48" s="61" t="s">
        <v>624</v>
      </c>
    </row>
    <row r="49" spans="1:16" ht="12.75" customHeight="1" thickBot="1" x14ac:dyDescent="0.25">
      <c r="A49" s="48" t="str">
        <f t="shared" si="0"/>
        <v>BAVM 26 </v>
      </c>
      <c r="B49" s="56" t="str">
        <f t="shared" si="1"/>
        <v>I</v>
      </c>
      <c r="C49" s="48">
        <f t="shared" si="2"/>
        <v>41599.43</v>
      </c>
      <c r="D49" s="29" t="str">
        <f t="shared" si="3"/>
        <v>vis</v>
      </c>
      <c r="E49" s="57">
        <f>VLOOKUP(C49,Active!C$21:E$947,3,FALSE)</f>
        <v>44.999409596903334</v>
      </c>
      <c r="F49" s="56" t="s">
        <v>167</v>
      </c>
      <c r="G49" s="29" t="str">
        <f t="shared" si="4"/>
        <v>41599.430</v>
      </c>
      <c r="H49" s="48">
        <f t="shared" si="5"/>
        <v>45</v>
      </c>
      <c r="I49" s="58" t="s">
        <v>625</v>
      </c>
      <c r="J49" s="59" t="s">
        <v>626</v>
      </c>
      <c r="K49" s="58">
        <v>45</v>
      </c>
      <c r="L49" s="58" t="s">
        <v>273</v>
      </c>
      <c r="M49" s="59" t="s">
        <v>173</v>
      </c>
      <c r="N49" s="59"/>
      <c r="O49" s="60" t="s">
        <v>418</v>
      </c>
      <c r="P49" s="61" t="s">
        <v>578</v>
      </c>
    </row>
    <row r="50" spans="1:16" ht="12.75" customHeight="1" thickBot="1" x14ac:dyDescent="0.25">
      <c r="A50" s="48" t="str">
        <f t="shared" si="0"/>
        <v> BBS 11 </v>
      </c>
      <c r="B50" s="56" t="str">
        <f t="shared" si="1"/>
        <v>I</v>
      </c>
      <c r="C50" s="48">
        <f t="shared" si="2"/>
        <v>41908.589</v>
      </c>
      <c r="D50" s="29" t="str">
        <f t="shared" si="3"/>
        <v>vis</v>
      </c>
      <c r="E50" s="57">
        <f>VLOOKUP(C50,Active!C$21:E$947,3,FALSE)</f>
        <v>277.00249927930224</v>
      </c>
      <c r="F50" s="56" t="s">
        <v>167</v>
      </c>
      <c r="G50" s="29" t="str">
        <f t="shared" si="4"/>
        <v>41908.589</v>
      </c>
      <c r="H50" s="48">
        <f t="shared" si="5"/>
        <v>277</v>
      </c>
      <c r="I50" s="58" t="s">
        <v>627</v>
      </c>
      <c r="J50" s="59" t="s">
        <v>628</v>
      </c>
      <c r="K50" s="58">
        <v>277</v>
      </c>
      <c r="L50" s="58" t="s">
        <v>180</v>
      </c>
      <c r="M50" s="59" t="s">
        <v>173</v>
      </c>
      <c r="N50" s="59"/>
      <c r="O50" s="60" t="s">
        <v>513</v>
      </c>
      <c r="P50" s="60" t="s">
        <v>629</v>
      </c>
    </row>
    <row r="51" spans="1:16" ht="12.75" customHeight="1" thickBot="1" x14ac:dyDescent="0.25">
      <c r="A51" s="48" t="str">
        <f t="shared" si="0"/>
        <v> AVSJ 6.28 </v>
      </c>
      <c r="B51" s="56" t="str">
        <f t="shared" si="1"/>
        <v>I</v>
      </c>
      <c r="C51" s="48">
        <f t="shared" si="2"/>
        <v>42165.777000000002</v>
      </c>
      <c r="D51" s="29" t="str">
        <f t="shared" si="3"/>
        <v>vis</v>
      </c>
      <c r="E51" s="57">
        <f>VLOOKUP(C51,Active!C$21:E$947,3,FALSE)</f>
        <v>470.0048399170883</v>
      </c>
      <c r="F51" s="56" t="s">
        <v>167</v>
      </c>
      <c r="G51" s="29" t="str">
        <f t="shared" si="4"/>
        <v>42165.777</v>
      </c>
      <c r="H51" s="48">
        <f t="shared" si="5"/>
        <v>470</v>
      </c>
      <c r="I51" s="58" t="s">
        <v>630</v>
      </c>
      <c r="J51" s="59" t="s">
        <v>631</v>
      </c>
      <c r="K51" s="58">
        <v>470</v>
      </c>
      <c r="L51" s="58" t="s">
        <v>192</v>
      </c>
      <c r="M51" s="59" t="s">
        <v>173</v>
      </c>
      <c r="N51" s="59"/>
      <c r="O51" s="60" t="s">
        <v>570</v>
      </c>
      <c r="P51" s="60" t="s">
        <v>632</v>
      </c>
    </row>
    <row r="52" spans="1:16" ht="12.75" customHeight="1" thickBot="1" x14ac:dyDescent="0.25">
      <c r="A52" s="48" t="str">
        <f t="shared" si="0"/>
        <v> BBS 16 </v>
      </c>
      <c r="B52" s="56" t="str">
        <f t="shared" si="1"/>
        <v>I</v>
      </c>
      <c r="C52" s="48">
        <f t="shared" si="2"/>
        <v>42200.425000000003</v>
      </c>
      <c r="D52" s="29" t="str">
        <f t="shared" si="3"/>
        <v>vis</v>
      </c>
      <c r="E52" s="57">
        <f>VLOOKUP(C52,Active!C$21:E$947,3,FALSE)</f>
        <v>496.00583956877568</v>
      </c>
      <c r="F52" s="56" t="s">
        <v>167</v>
      </c>
      <c r="G52" s="29" t="str">
        <f t="shared" si="4"/>
        <v>42200.425</v>
      </c>
      <c r="H52" s="48">
        <f t="shared" si="5"/>
        <v>496</v>
      </c>
      <c r="I52" s="58" t="s">
        <v>633</v>
      </c>
      <c r="J52" s="59" t="s">
        <v>634</v>
      </c>
      <c r="K52" s="58">
        <v>496</v>
      </c>
      <c r="L52" s="58" t="s">
        <v>224</v>
      </c>
      <c r="M52" s="59" t="s">
        <v>173</v>
      </c>
      <c r="N52" s="59"/>
      <c r="O52" s="60" t="s">
        <v>513</v>
      </c>
      <c r="P52" s="60" t="s">
        <v>635</v>
      </c>
    </row>
    <row r="53" spans="1:16" ht="12.75" customHeight="1" thickBot="1" x14ac:dyDescent="0.25">
      <c r="A53" s="48" t="str">
        <f t="shared" si="0"/>
        <v> BBS 17 </v>
      </c>
      <c r="B53" s="56" t="str">
        <f t="shared" si="1"/>
        <v>I</v>
      </c>
      <c r="C53" s="48">
        <f t="shared" si="2"/>
        <v>42304.358</v>
      </c>
      <c r="D53" s="29" t="str">
        <f t="shared" si="3"/>
        <v>vis</v>
      </c>
      <c r="E53" s="57">
        <f>VLOOKUP(C53,Active!C$21:E$947,3,FALSE)</f>
        <v>574.00058376176423</v>
      </c>
      <c r="F53" s="56" t="s">
        <v>167</v>
      </c>
      <c r="G53" s="29" t="str">
        <f t="shared" si="4"/>
        <v>42304.358</v>
      </c>
      <c r="H53" s="48">
        <f t="shared" si="5"/>
        <v>574</v>
      </c>
      <c r="I53" s="58" t="s">
        <v>636</v>
      </c>
      <c r="J53" s="59" t="s">
        <v>637</v>
      </c>
      <c r="K53" s="58">
        <v>574</v>
      </c>
      <c r="L53" s="58" t="s">
        <v>257</v>
      </c>
      <c r="M53" s="59" t="s">
        <v>173</v>
      </c>
      <c r="N53" s="59"/>
      <c r="O53" s="60" t="s">
        <v>638</v>
      </c>
      <c r="P53" s="60" t="s">
        <v>639</v>
      </c>
    </row>
    <row r="54" spans="1:16" ht="12.75" customHeight="1" thickBot="1" x14ac:dyDescent="0.25">
      <c r="A54" s="48" t="str">
        <f t="shared" si="0"/>
        <v>IBVS 1119 </v>
      </c>
      <c r="B54" s="56" t="str">
        <f t="shared" si="1"/>
        <v>I</v>
      </c>
      <c r="C54" s="48">
        <f t="shared" si="2"/>
        <v>42653.485500000003</v>
      </c>
      <c r="D54" s="29" t="str">
        <f t="shared" si="3"/>
        <v>vis</v>
      </c>
      <c r="E54" s="57">
        <f>VLOOKUP(C54,Active!C$21:E$947,3,FALSE)</f>
        <v>835.99735142206964</v>
      </c>
      <c r="F54" s="56" t="s">
        <v>167</v>
      </c>
      <c r="G54" s="29" t="str">
        <f t="shared" si="4"/>
        <v>42653.4855</v>
      </c>
      <c r="H54" s="48">
        <f t="shared" si="5"/>
        <v>836</v>
      </c>
      <c r="I54" s="58" t="s">
        <v>640</v>
      </c>
      <c r="J54" s="59" t="s">
        <v>641</v>
      </c>
      <c r="K54" s="58">
        <v>836</v>
      </c>
      <c r="L54" s="58" t="s">
        <v>642</v>
      </c>
      <c r="M54" s="59" t="s">
        <v>361</v>
      </c>
      <c r="N54" s="59" t="s">
        <v>136</v>
      </c>
      <c r="O54" s="60" t="s">
        <v>643</v>
      </c>
      <c r="P54" s="61" t="s">
        <v>644</v>
      </c>
    </row>
    <row r="55" spans="1:16" ht="12.75" customHeight="1" thickBot="1" x14ac:dyDescent="0.25">
      <c r="A55" s="48" t="str">
        <f t="shared" si="0"/>
        <v> BBS 24 </v>
      </c>
      <c r="B55" s="56" t="str">
        <f t="shared" si="1"/>
        <v>I</v>
      </c>
      <c r="C55" s="48">
        <f t="shared" si="2"/>
        <v>42677.474000000002</v>
      </c>
      <c r="D55" s="29" t="str">
        <f t="shared" si="3"/>
        <v>vis</v>
      </c>
      <c r="E55" s="57">
        <f>VLOOKUP(C55,Active!C$21:E$947,3,FALSE)</f>
        <v>853.99911141238567</v>
      </c>
      <c r="F55" s="56" t="s">
        <v>167</v>
      </c>
      <c r="G55" s="29" t="str">
        <f t="shared" si="4"/>
        <v>42677.474</v>
      </c>
      <c r="H55" s="48">
        <f t="shared" si="5"/>
        <v>854</v>
      </c>
      <c r="I55" s="58" t="s">
        <v>645</v>
      </c>
      <c r="J55" s="59" t="s">
        <v>646</v>
      </c>
      <c r="K55" s="58">
        <v>854</v>
      </c>
      <c r="L55" s="58" t="s">
        <v>273</v>
      </c>
      <c r="M55" s="59" t="s">
        <v>173</v>
      </c>
      <c r="N55" s="59"/>
      <c r="O55" s="60" t="s">
        <v>513</v>
      </c>
      <c r="P55" s="60" t="s">
        <v>647</v>
      </c>
    </row>
    <row r="56" spans="1:16" ht="12.75" customHeight="1" thickBot="1" x14ac:dyDescent="0.25">
      <c r="A56" s="48" t="str">
        <f t="shared" si="0"/>
        <v> AOEB 1 </v>
      </c>
      <c r="B56" s="56" t="str">
        <f t="shared" si="1"/>
        <v>I</v>
      </c>
      <c r="C56" s="48">
        <f t="shared" si="2"/>
        <v>42934.658000000003</v>
      </c>
      <c r="D56" s="29" t="str">
        <f t="shared" si="3"/>
        <v>vis</v>
      </c>
      <c r="E56" s="57">
        <f>VLOOKUP(C56,Active!C$21:E$947,3,FALSE)</f>
        <v>1046.9984503185096</v>
      </c>
      <c r="F56" s="56" t="s">
        <v>167</v>
      </c>
      <c r="G56" s="29" t="str">
        <f t="shared" si="4"/>
        <v>42934.658</v>
      </c>
      <c r="H56" s="48">
        <f t="shared" si="5"/>
        <v>1047</v>
      </c>
      <c r="I56" s="58" t="s">
        <v>648</v>
      </c>
      <c r="J56" s="59" t="s">
        <v>649</v>
      </c>
      <c r="K56" s="58">
        <v>1047</v>
      </c>
      <c r="L56" s="58" t="s">
        <v>248</v>
      </c>
      <c r="M56" s="59" t="s">
        <v>173</v>
      </c>
      <c r="N56" s="59"/>
      <c r="O56" s="60" t="s">
        <v>570</v>
      </c>
      <c r="P56" s="60" t="s">
        <v>650</v>
      </c>
    </row>
    <row r="57" spans="1:16" ht="12.75" customHeight="1" thickBot="1" x14ac:dyDescent="0.25">
      <c r="A57" s="48" t="str">
        <f t="shared" si="0"/>
        <v> AOEB 1 </v>
      </c>
      <c r="B57" s="56" t="str">
        <f t="shared" si="1"/>
        <v>I</v>
      </c>
      <c r="C57" s="48">
        <f t="shared" si="2"/>
        <v>43050.597999999998</v>
      </c>
      <c r="D57" s="29" t="str">
        <f t="shared" si="3"/>
        <v>vis</v>
      </c>
      <c r="E57" s="57">
        <f>VLOOKUP(C57,Active!C$21:E$947,3,FALSE)</f>
        <v>1134.0036425263258</v>
      </c>
      <c r="F57" s="56" t="s">
        <v>167</v>
      </c>
      <c r="G57" s="29" t="str">
        <f t="shared" si="4"/>
        <v>43050.598</v>
      </c>
      <c r="H57" s="48">
        <f t="shared" si="5"/>
        <v>1134</v>
      </c>
      <c r="I57" s="58" t="s">
        <v>651</v>
      </c>
      <c r="J57" s="59" t="s">
        <v>652</v>
      </c>
      <c r="K57" s="58">
        <v>1134</v>
      </c>
      <c r="L57" s="58" t="s">
        <v>215</v>
      </c>
      <c r="M57" s="59" t="s">
        <v>173</v>
      </c>
      <c r="N57" s="59"/>
      <c r="O57" s="60" t="s">
        <v>653</v>
      </c>
      <c r="P57" s="60" t="s">
        <v>650</v>
      </c>
    </row>
    <row r="58" spans="1:16" ht="12.75" customHeight="1" thickBot="1" x14ac:dyDescent="0.25">
      <c r="A58" s="48" t="str">
        <f t="shared" si="0"/>
        <v> AOEB 1 </v>
      </c>
      <c r="B58" s="56" t="str">
        <f t="shared" si="1"/>
        <v>I</v>
      </c>
      <c r="C58" s="48">
        <f t="shared" si="2"/>
        <v>43098.563999999998</v>
      </c>
      <c r="D58" s="29" t="str">
        <f t="shared" si="3"/>
        <v>vis</v>
      </c>
      <c r="E58" s="57">
        <f>VLOOKUP(C58,Active!C$21:E$947,3,FALSE)</f>
        <v>1169.9989077448897</v>
      </c>
      <c r="F58" s="56" t="s">
        <v>167</v>
      </c>
      <c r="G58" s="29" t="str">
        <f t="shared" si="4"/>
        <v>43098.564</v>
      </c>
      <c r="H58" s="48">
        <f t="shared" si="5"/>
        <v>1170</v>
      </c>
      <c r="I58" s="58" t="s">
        <v>657</v>
      </c>
      <c r="J58" s="59" t="s">
        <v>658</v>
      </c>
      <c r="K58" s="58">
        <v>1170</v>
      </c>
      <c r="L58" s="58" t="s">
        <v>273</v>
      </c>
      <c r="M58" s="59" t="s">
        <v>173</v>
      </c>
      <c r="N58" s="59"/>
      <c r="O58" s="60" t="s">
        <v>656</v>
      </c>
      <c r="P58" s="60" t="s">
        <v>650</v>
      </c>
    </row>
    <row r="59" spans="1:16" ht="12.75" customHeight="1" thickBot="1" x14ac:dyDescent="0.25">
      <c r="A59" s="48" t="str">
        <f t="shared" si="0"/>
        <v> BBS 31 </v>
      </c>
      <c r="B59" s="56" t="str">
        <f t="shared" si="1"/>
        <v>I</v>
      </c>
      <c r="C59" s="48">
        <f t="shared" si="2"/>
        <v>43109.235999999997</v>
      </c>
      <c r="D59" s="29" t="str">
        <f t="shared" si="3"/>
        <v>vis</v>
      </c>
      <c r="E59" s="57">
        <f>VLOOKUP(C59,Active!C$21:E$947,3,FALSE)</f>
        <v>1178.007527817701</v>
      </c>
      <c r="F59" s="56" t="s">
        <v>167</v>
      </c>
      <c r="G59" s="29" t="str">
        <f t="shared" si="4"/>
        <v>43109.236</v>
      </c>
      <c r="H59" s="48">
        <f t="shared" si="5"/>
        <v>1178</v>
      </c>
      <c r="I59" s="58" t="s">
        <v>659</v>
      </c>
      <c r="J59" s="59" t="s">
        <v>660</v>
      </c>
      <c r="K59" s="58">
        <v>1178</v>
      </c>
      <c r="L59" s="58" t="s">
        <v>497</v>
      </c>
      <c r="M59" s="59" t="s">
        <v>173</v>
      </c>
      <c r="N59" s="59"/>
      <c r="O59" s="60" t="s">
        <v>513</v>
      </c>
      <c r="P59" s="60" t="s">
        <v>661</v>
      </c>
    </row>
    <row r="60" spans="1:16" ht="12.75" customHeight="1" thickBot="1" x14ac:dyDescent="0.25">
      <c r="A60" s="48" t="str">
        <f t="shared" si="0"/>
        <v> AOEB 1 </v>
      </c>
      <c r="B60" s="56" t="str">
        <f t="shared" si="1"/>
        <v>I</v>
      </c>
      <c r="C60" s="48">
        <f t="shared" si="2"/>
        <v>43271.803999999996</v>
      </c>
      <c r="D60" s="29" t="str">
        <f t="shared" si="3"/>
        <v>vis</v>
      </c>
      <c r="E60" s="57">
        <f>VLOOKUP(C60,Active!C$21:E$947,3,FALSE)</f>
        <v>1300.0039060033212</v>
      </c>
      <c r="F60" s="56" t="s">
        <v>167</v>
      </c>
      <c r="G60" s="29" t="str">
        <f t="shared" si="4"/>
        <v>43271.804</v>
      </c>
      <c r="H60" s="48">
        <f t="shared" si="5"/>
        <v>1300</v>
      </c>
      <c r="I60" s="58" t="s">
        <v>662</v>
      </c>
      <c r="J60" s="59" t="s">
        <v>663</v>
      </c>
      <c r="K60" s="58">
        <v>1300</v>
      </c>
      <c r="L60" s="58" t="s">
        <v>215</v>
      </c>
      <c r="M60" s="59" t="s">
        <v>173</v>
      </c>
      <c r="N60" s="59"/>
      <c r="O60" s="60" t="s">
        <v>664</v>
      </c>
      <c r="P60" s="60" t="s">
        <v>650</v>
      </c>
    </row>
    <row r="61" spans="1:16" ht="12.75" customHeight="1" thickBot="1" x14ac:dyDescent="0.25">
      <c r="A61" s="48" t="str">
        <f t="shared" si="0"/>
        <v> AOEB 1 </v>
      </c>
      <c r="B61" s="56" t="str">
        <f t="shared" si="1"/>
        <v>I</v>
      </c>
      <c r="C61" s="48">
        <f t="shared" si="2"/>
        <v>43275.8</v>
      </c>
      <c r="D61" s="29" t="str">
        <f t="shared" si="3"/>
        <v>vis</v>
      </c>
      <c r="E61" s="57">
        <f>VLOOKUP(C61,Active!C$21:E$947,3,FALSE)</f>
        <v>1303.0026359331382</v>
      </c>
      <c r="F61" s="56" t="s">
        <v>167</v>
      </c>
      <c r="G61" s="29" t="str">
        <f t="shared" si="4"/>
        <v>43275.800</v>
      </c>
      <c r="H61" s="48">
        <f t="shared" si="5"/>
        <v>1303</v>
      </c>
      <c r="I61" s="58" t="s">
        <v>665</v>
      </c>
      <c r="J61" s="59" t="s">
        <v>666</v>
      </c>
      <c r="K61" s="58">
        <v>1303</v>
      </c>
      <c r="L61" s="58" t="s">
        <v>220</v>
      </c>
      <c r="M61" s="59" t="s">
        <v>173</v>
      </c>
      <c r="N61" s="59"/>
      <c r="O61" s="60" t="s">
        <v>656</v>
      </c>
      <c r="P61" s="60" t="s">
        <v>650</v>
      </c>
    </row>
    <row r="62" spans="1:16" ht="12.75" customHeight="1" thickBot="1" x14ac:dyDescent="0.25">
      <c r="A62" s="48" t="str">
        <f t="shared" si="0"/>
        <v> AOEB 1 </v>
      </c>
      <c r="B62" s="56" t="str">
        <f t="shared" si="1"/>
        <v>I</v>
      </c>
      <c r="C62" s="48">
        <f t="shared" si="2"/>
        <v>43315.777999999998</v>
      </c>
      <c r="D62" s="29" t="str">
        <f t="shared" si="3"/>
        <v>vis</v>
      </c>
      <c r="E62" s="57">
        <f>VLOOKUP(C62,Active!C$21:E$947,3,FALSE)</f>
        <v>1333.0034430237354</v>
      </c>
      <c r="F62" s="56" t="s">
        <v>167</v>
      </c>
      <c r="G62" s="29" t="str">
        <f t="shared" si="4"/>
        <v>43315.778</v>
      </c>
      <c r="H62" s="48">
        <f t="shared" si="5"/>
        <v>1333</v>
      </c>
      <c r="I62" s="58" t="s">
        <v>667</v>
      </c>
      <c r="J62" s="59" t="s">
        <v>668</v>
      </c>
      <c r="K62" s="58">
        <v>1333</v>
      </c>
      <c r="L62" s="58" t="s">
        <v>215</v>
      </c>
      <c r="M62" s="59" t="s">
        <v>173</v>
      </c>
      <c r="N62" s="59"/>
      <c r="O62" s="60" t="s">
        <v>570</v>
      </c>
      <c r="P62" s="60" t="s">
        <v>650</v>
      </c>
    </row>
    <row r="63" spans="1:16" ht="12.75" customHeight="1" thickBot="1" x14ac:dyDescent="0.25">
      <c r="A63" s="48" t="str">
        <f t="shared" si="0"/>
        <v> BRNO 21 </v>
      </c>
      <c r="B63" s="56" t="str">
        <f t="shared" si="1"/>
        <v>I</v>
      </c>
      <c r="C63" s="48">
        <f t="shared" si="2"/>
        <v>43338.430999999997</v>
      </c>
      <c r="D63" s="29" t="str">
        <f t="shared" si="3"/>
        <v>vis</v>
      </c>
      <c r="E63" s="57">
        <f>VLOOKUP(C63,Active!C$21:E$947,3,FALSE)</f>
        <v>1350.002999855576</v>
      </c>
      <c r="F63" s="56" t="s">
        <v>167</v>
      </c>
      <c r="G63" s="29" t="str">
        <f t="shared" si="4"/>
        <v>43338.431</v>
      </c>
      <c r="H63" s="48">
        <f t="shared" si="5"/>
        <v>1350</v>
      </c>
      <c r="I63" s="58" t="s">
        <v>669</v>
      </c>
      <c r="J63" s="59" t="s">
        <v>670</v>
      </c>
      <c r="K63" s="58">
        <v>1350</v>
      </c>
      <c r="L63" s="58" t="s">
        <v>220</v>
      </c>
      <c r="M63" s="59" t="s">
        <v>173</v>
      </c>
      <c r="N63" s="59"/>
      <c r="O63" s="60" t="s">
        <v>671</v>
      </c>
      <c r="P63" s="60" t="s">
        <v>672</v>
      </c>
    </row>
    <row r="64" spans="1:16" ht="12.75" customHeight="1" thickBot="1" x14ac:dyDescent="0.25">
      <c r="A64" s="48" t="str">
        <f t="shared" si="0"/>
        <v> BRNO 21 </v>
      </c>
      <c r="B64" s="56" t="str">
        <f t="shared" si="1"/>
        <v>I</v>
      </c>
      <c r="C64" s="48">
        <f t="shared" si="2"/>
        <v>43338.434999999998</v>
      </c>
      <c r="D64" s="29" t="str">
        <f t="shared" si="3"/>
        <v>vis</v>
      </c>
      <c r="E64" s="57">
        <f>VLOOKUP(C64,Active!C$21:E$947,3,FALSE)</f>
        <v>1350.0060015872382</v>
      </c>
      <c r="F64" s="56" t="s">
        <v>167</v>
      </c>
      <c r="G64" s="29" t="str">
        <f t="shared" si="4"/>
        <v>43338.435</v>
      </c>
      <c r="H64" s="48">
        <f t="shared" si="5"/>
        <v>1350</v>
      </c>
      <c r="I64" s="58" t="s">
        <v>673</v>
      </c>
      <c r="J64" s="59" t="s">
        <v>674</v>
      </c>
      <c r="K64" s="58">
        <v>1350</v>
      </c>
      <c r="L64" s="58" t="s">
        <v>224</v>
      </c>
      <c r="M64" s="59" t="s">
        <v>173</v>
      </c>
      <c r="N64" s="59"/>
      <c r="O64" s="60" t="s">
        <v>675</v>
      </c>
      <c r="P64" s="60" t="s">
        <v>672</v>
      </c>
    </row>
    <row r="65" spans="1:16" ht="13.5" thickBot="1" x14ac:dyDescent="0.25">
      <c r="A65" s="48" t="str">
        <f t="shared" si="0"/>
        <v> AOEB 1 </v>
      </c>
      <c r="B65" s="56" t="str">
        <f t="shared" si="1"/>
        <v>I</v>
      </c>
      <c r="C65" s="48">
        <f t="shared" si="2"/>
        <v>43347.754000000001</v>
      </c>
      <c r="D65" s="29" t="str">
        <f t="shared" si="3"/>
        <v>vis</v>
      </c>
      <c r="E65" s="57">
        <f>VLOOKUP(C65,Active!C$21:E$947,3,FALSE)</f>
        <v>1356.9992859255592</v>
      </c>
      <c r="F65" s="56" t="s">
        <v>167</v>
      </c>
      <c r="G65" s="29" t="str">
        <f t="shared" si="4"/>
        <v>43347.754</v>
      </c>
      <c r="H65" s="48">
        <f t="shared" si="5"/>
        <v>1357</v>
      </c>
      <c r="I65" s="58" t="s">
        <v>676</v>
      </c>
      <c r="J65" s="59" t="s">
        <v>677</v>
      </c>
      <c r="K65" s="58">
        <v>1357</v>
      </c>
      <c r="L65" s="58" t="s">
        <v>273</v>
      </c>
      <c r="M65" s="59" t="s">
        <v>173</v>
      </c>
      <c r="N65" s="59"/>
      <c r="O65" s="60" t="s">
        <v>656</v>
      </c>
      <c r="P65" s="60" t="s">
        <v>650</v>
      </c>
    </row>
    <row r="66" spans="1:16" ht="13.5" thickBot="1" x14ac:dyDescent="0.25">
      <c r="A66" s="48" t="str">
        <f t="shared" si="0"/>
        <v> AOEB 1 </v>
      </c>
      <c r="B66" s="56" t="str">
        <f t="shared" si="1"/>
        <v>I</v>
      </c>
      <c r="C66" s="48">
        <f t="shared" si="2"/>
        <v>43359.754999999997</v>
      </c>
      <c r="D66" s="29" t="str">
        <f t="shared" si="3"/>
        <v>vis</v>
      </c>
      <c r="E66" s="57">
        <f>VLOOKUP(C66,Active!C$21:E$947,3,FALSE)</f>
        <v>1366.0052313428937</v>
      </c>
      <c r="F66" s="56" t="s">
        <v>167</v>
      </c>
      <c r="G66" s="29" t="str">
        <f t="shared" si="4"/>
        <v>43359.755</v>
      </c>
      <c r="H66" s="48">
        <f t="shared" si="5"/>
        <v>1366</v>
      </c>
      <c r="I66" s="58" t="s">
        <v>678</v>
      </c>
      <c r="J66" s="59" t="s">
        <v>679</v>
      </c>
      <c r="K66" s="58">
        <v>1366</v>
      </c>
      <c r="L66" s="58" t="s">
        <v>189</v>
      </c>
      <c r="M66" s="59" t="s">
        <v>173</v>
      </c>
      <c r="N66" s="59"/>
      <c r="O66" s="60" t="s">
        <v>570</v>
      </c>
      <c r="P66" s="60" t="s">
        <v>650</v>
      </c>
    </row>
    <row r="67" spans="1:16" ht="13.5" thickBot="1" x14ac:dyDescent="0.25">
      <c r="A67" s="48" t="str">
        <f t="shared" si="0"/>
        <v> AOEB 1 </v>
      </c>
      <c r="B67" s="56" t="str">
        <f t="shared" si="1"/>
        <v>I</v>
      </c>
      <c r="C67" s="48">
        <f t="shared" si="2"/>
        <v>43395.724000000002</v>
      </c>
      <c r="D67" s="29" t="str">
        <f t="shared" si="3"/>
        <v>vis</v>
      </c>
      <c r="E67" s="57">
        <f>VLOOKUP(C67,Active!C$21:E$947,3,FALSE)</f>
        <v>1392.9975528757852</v>
      </c>
      <c r="F67" s="56" t="s">
        <v>167</v>
      </c>
      <c r="G67" s="29" t="str">
        <f t="shared" si="4"/>
        <v>43395.724</v>
      </c>
      <c r="H67" s="48">
        <f t="shared" si="5"/>
        <v>1393</v>
      </c>
      <c r="I67" s="58" t="s">
        <v>680</v>
      </c>
      <c r="J67" s="59" t="s">
        <v>681</v>
      </c>
      <c r="K67" s="58">
        <v>1393</v>
      </c>
      <c r="L67" s="58" t="s">
        <v>168</v>
      </c>
      <c r="M67" s="59" t="s">
        <v>173</v>
      </c>
      <c r="N67" s="59"/>
      <c r="O67" s="60" t="s">
        <v>570</v>
      </c>
      <c r="P67" s="60" t="s">
        <v>650</v>
      </c>
    </row>
    <row r="68" spans="1:16" ht="13.5" thickBot="1" x14ac:dyDescent="0.25">
      <c r="A68" s="48" t="str">
        <f t="shared" si="0"/>
        <v> BBS 35 </v>
      </c>
      <c r="B68" s="56" t="str">
        <f t="shared" si="1"/>
        <v>I</v>
      </c>
      <c r="C68" s="48">
        <f t="shared" si="2"/>
        <v>43430.377</v>
      </c>
      <c r="D68" s="29" t="str">
        <f t="shared" si="3"/>
        <v>vis</v>
      </c>
      <c r="E68" s="57">
        <f>VLOOKUP(C68,Active!C$21:E$947,3,FALSE)</f>
        <v>1419.0023046920476</v>
      </c>
      <c r="F68" s="56" t="s">
        <v>167</v>
      </c>
      <c r="G68" s="29" t="str">
        <f t="shared" si="4"/>
        <v>43430.377</v>
      </c>
      <c r="H68" s="48">
        <f t="shared" si="5"/>
        <v>1419</v>
      </c>
      <c r="I68" s="58" t="s">
        <v>682</v>
      </c>
      <c r="J68" s="59" t="s">
        <v>683</v>
      </c>
      <c r="K68" s="58">
        <v>1419</v>
      </c>
      <c r="L68" s="58" t="s">
        <v>180</v>
      </c>
      <c r="M68" s="59" t="s">
        <v>173</v>
      </c>
      <c r="N68" s="59"/>
      <c r="O68" s="60" t="s">
        <v>498</v>
      </c>
      <c r="P68" s="60" t="s">
        <v>684</v>
      </c>
    </row>
    <row r="69" spans="1:16" ht="13.5" thickBot="1" x14ac:dyDescent="0.25">
      <c r="A69" s="48" t="str">
        <f t="shared" si="0"/>
        <v>BAVM 31 </v>
      </c>
      <c r="B69" s="56" t="str">
        <f t="shared" si="1"/>
        <v>I</v>
      </c>
      <c r="C69" s="48">
        <f t="shared" si="2"/>
        <v>43434.375999999997</v>
      </c>
      <c r="D69" s="29" t="str">
        <f t="shared" si="3"/>
        <v>vis</v>
      </c>
      <c r="E69" s="57">
        <f>VLOOKUP(C69,Active!C$21:E$947,3,FALSE)</f>
        <v>1422.0032859206033</v>
      </c>
      <c r="F69" s="56" t="s">
        <v>167</v>
      </c>
      <c r="G69" s="29" t="str">
        <f t="shared" si="4"/>
        <v>43434.376</v>
      </c>
      <c r="H69" s="48">
        <f t="shared" si="5"/>
        <v>1422</v>
      </c>
      <c r="I69" s="58" t="s">
        <v>685</v>
      </c>
      <c r="J69" s="59" t="s">
        <v>686</v>
      </c>
      <c r="K69" s="58">
        <v>1422</v>
      </c>
      <c r="L69" s="58" t="s">
        <v>220</v>
      </c>
      <c r="M69" s="59" t="s">
        <v>173</v>
      </c>
      <c r="N69" s="59"/>
      <c r="O69" s="60" t="s">
        <v>687</v>
      </c>
      <c r="P69" s="61" t="s">
        <v>688</v>
      </c>
    </row>
    <row r="70" spans="1:16" ht="13.5" thickBot="1" x14ac:dyDescent="0.25">
      <c r="A70" s="48" t="str">
        <f t="shared" si="0"/>
        <v> BBS 35 </v>
      </c>
      <c r="B70" s="56" t="str">
        <f t="shared" si="1"/>
        <v>I</v>
      </c>
      <c r="C70" s="48">
        <f t="shared" si="2"/>
        <v>43458.347999999998</v>
      </c>
      <c r="D70" s="29" t="str">
        <f t="shared" si="3"/>
        <v>vis</v>
      </c>
      <c r="E70" s="57">
        <f>VLOOKUP(C70,Active!C$21:E$947,3,FALSE)</f>
        <v>1439.9926637678172</v>
      </c>
      <c r="F70" s="56" t="s">
        <v>167</v>
      </c>
      <c r="G70" s="29" t="str">
        <f t="shared" si="4"/>
        <v>43458.348</v>
      </c>
      <c r="H70" s="48">
        <f t="shared" si="5"/>
        <v>1440</v>
      </c>
      <c r="I70" s="58" t="s">
        <v>689</v>
      </c>
      <c r="J70" s="59" t="s">
        <v>690</v>
      </c>
      <c r="K70" s="58">
        <v>1440</v>
      </c>
      <c r="L70" s="58" t="s">
        <v>546</v>
      </c>
      <c r="M70" s="59" t="s">
        <v>173</v>
      </c>
      <c r="N70" s="59"/>
      <c r="O70" s="60" t="s">
        <v>498</v>
      </c>
      <c r="P70" s="60" t="s">
        <v>684</v>
      </c>
    </row>
    <row r="71" spans="1:16" ht="13.5" thickBot="1" x14ac:dyDescent="0.25">
      <c r="A71" s="48" t="str">
        <f t="shared" si="0"/>
        <v>BAVM 31 </v>
      </c>
      <c r="B71" s="56" t="str">
        <f t="shared" si="1"/>
        <v>I</v>
      </c>
      <c r="C71" s="48">
        <f t="shared" si="2"/>
        <v>43715.542999999998</v>
      </c>
      <c r="D71" s="29" t="str">
        <f t="shared" si="3"/>
        <v>vis</v>
      </c>
      <c r="E71" s="57">
        <f>VLOOKUP(C71,Active!C$21:E$947,3,FALSE)</f>
        <v>1633.0002574360092</v>
      </c>
      <c r="F71" s="56" t="s">
        <v>167</v>
      </c>
      <c r="G71" s="29" t="str">
        <f t="shared" si="4"/>
        <v>43715.543</v>
      </c>
      <c r="H71" s="48">
        <f t="shared" si="5"/>
        <v>1633</v>
      </c>
      <c r="I71" s="58" t="s">
        <v>691</v>
      </c>
      <c r="J71" s="59" t="s">
        <v>692</v>
      </c>
      <c r="K71" s="58">
        <v>1633</v>
      </c>
      <c r="L71" s="58" t="s">
        <v>404</v>
      </c>
      <c r="M71" s="59" t="s">
        <v>173</v>
      </c>
      <c r="N71" s="59"/>
      <c r="O71" s="60" t="s">
        <v>687</v>
      </c>
      <c r="P71" s="61" t="s">
        <v>688</v>
      </c>
    </row>
    <row r="72" spans="1:16" ht="13.5" thickBot="1" x14ac:dyDescent="0.25">
      <c r="A72" s="48" t="str">
        <f t="shared" si="0"/>
        <v> AOEB 1 </v>
      </c>
      <c r="B72" s="56" t="str">
        <f t="shared" si="1"/>
        <v>I</v>
      </c>
      <c r="C72" s="48">
        <f t="shared" si="2"/>
        <v>44012.696000000004</v>
      </c>
      <c r="D72" s="29" t="str">
        <f t="shared" si="3"/>
        <v>vis</v>
      </c>
      <c r="E72" s="57">
        <f>VLOOKUP(C72,Active!C$21:E$947,3,FALSE)</f>
        <v>1855.9936495364989</v>
      </c>
      <c r="F72" s="56" t="s">
        <v>167</v>
      </c>
      <c r="G72" s="29" t="str">
        <f t="shared" si="4"/>
        <v>44012.696</v>
      </c>
      <c r="H72" s="48">
        <f t="shared" si="5"/>
        <v>1856</v>
      </c>
      <c r="I72" s="58" t="s">
        <v>693</v>
      </c>
      <c r="J72" s="59" t="s">
        <v>694</v>
      </c>
      <c r="K72" s="58">
        <v>1856</v>
      </c>
      <c r="L72" s="58" t="s">
        <v>233</v>
      </c>
      <c r="M72" s="59" t="s">
        <v>173</v>
      </c>
      <c r="N72" s="59"/>
      <c r="O72" s="60" t="s">
        <v>570</v>
      </c>
      <c r="P72" s="60" t="s">
        <v>650</v>
      </c>
    </row>
    <row r="73" spans="1:16" ht="13.5" thickBot="1" x14ac:dyDescent="0.25">
      <c r="A73" s="48" t="str">
        <f t="shared" si="0"/>
        <v> AOEB 1 </v>
      </c>
      <c r="B73" s="56" t="str">
        <f t="shared" si="1"/>
        <v>I</v>
      </c>
      <c r="C73" s="48">
        <f t="shared" si="2"/>
        <v>44056.671000000002</v>
      </c>
      <c r="D73" s="29" t="str">
        <f t="shared" si="3"/>
        <v>vis</v>
      </c>
      <c r="E73" s="57">
        <f>VLOOKUP(C73,Active!C$21:E$947,3,FALSE)</f>
        <v>1888.9939369898259</v>
      </c>
      <c r="F73" s="56" t="s">
        <v>167</v>
      </c>
      <c r="G73" s="29" t="str">
        <f t="shared" si="4"/>
        <v>44056.671</v>
      </c>
      <c r="H73" s="48">
        <f t="shared" si="5"/>
        <v>1889</v>
      </c>
      <c r="I73" s="58" t="s">
        <v>695</v>
      </c>
      <c r="J73" s="59" t="s">
        <v>696</v>
      </c>
      <c r="K73" s="58">
        <v>1889</v>
      </c>
      <c r="L73" s="58" t="s">
        <v>233</v>
      </c>
      <c r="M73" s="59" t="s">
        <v>173</v>
      </c>
      <c r="N73" s="59"/>
      <c r="O73" s="60" t="s">
        <v>570</v>
      </c>
      <c r="P73" s="60" t="s">
        <v>650</v>
      </c>
    </row>
    <row r="74" spans="1:16" ht="13.5" thickBot="1" x14ac:dyDescent="0.25">
      <c r="A74" s="48" t="str">
        <f t="shared" si="0"/>
        <v> AOEB 1 </v>
      </c>
      <c r="B74" s="56" t="str">
        <f t="shared" si="1"/>
        <v>I</v>
      </c>
      <c r="C74" s="48">
        <f t="shared" si="2"/>
        <v>44128.639000000003</v>
      </c>
      <c r="D74" s="29" t="str">
        <f t="shared" si="3"/>
        <v>vis</v>
      </c>
      <c r="E74" s="57">
        <f>VLOOKUP(C74,Active!C$21:E$947,3,FALSE)</f>
        <v>1943.0010930430642</v>
      </c>
      <c r="F74" s="56" t="s">
        <v>167</v>
      </c>
      <c r="G74" s="29" t="str">
        <f t="shared" si="4"/>
        <v>44128.639</v>
      </c>
      <c r="H74" s="48">
        <f t="shared" si="5"/>
        <v>1943</v>
      </c>
      <c r="I74" s="58" t="s">
        <v>697</v>
      </c>
      <c r="J74" s="59" t="s">
        <v>698</v>
      </c>
      <c r="K74" s="58">
        <v>1943</v>
      </c>
      <c r="L74" s="58" t="s">
        <v>257</v>
      </c>
      <c r="M74" s="59" t="s">
        <v>173</v>
      </c>
      <c r="N74" s="59"/>
      <c r="O74" s="60" t="s">
        <v>570</v>
      </c>
      <c r="P74" s="60" t="s">
        <v>650</v>
      </c>
    </row>
    <row r="75" spans="1:16" ht="13.5" thickBot="1" x14ac:dyDescent="0.25">
      <c r="A75" s="48" t="str">
        <f t="shared" ref="A75:A138" si="6">P75</f>
        <v> AOEB 1 </v>
      </c>
      <c r="B75" s="56" t="str">
        <f t="shared" ref="B75:B138" si="7">IF(H75=INT(H75),"I","II")</f>
        <v>I</v>
      </c>
      <c r="C75" s="48">
        <f t="shared" ref="C75:C138" si="8">1*G75</f>
        <v>44132.633000000002</v>
      </c>
      <c r="D75" s="29" t="str">
        <f t="shared" ref="D75:D138" si="9">VLOOKUP(F75,I$1:J$5,2,FALSE)</f>
        <v>vis</v>
      </c>
      <c r="E75" s="57">
        <f>VLOOKUP(C75,Active!C$21:E$947,3,FALSE)</f>
        <v>1945.9983221070449</v>
      </c>
      <c r="F75" s="56" t="s">
        <v>167</v>
      </c>
      <c r="G75" s="29" t="str">
        <f t="shared" ref="G75:G138" si="10">MID(I75,3,LEN(I75)-3)</f>
        <v>44132.633</v>
      </c>
      <c r="H75" s="48">
        <f t="shared" ref="H75:H138" si="11">1*K75</f>
        <v>1946</v>
      </c>
      <c r="I75" s="58" t="s">
        <v>699</v>
      </c>
      <c r="J75" s="59" t="s">
        <v>700</v>
      </c>
      <c r="K75" s="58">
        <v>1946</v>
      </c>
      <c r="L75" s="58" t="s">
        <v>248</v>
      </c>
      <c r="M75" s="59" t="s">
        <v>173</v>
      </c>
      <c r="N75" s="59"/>
      <c r="O75" s="60" t="s">
        <v>570</v>
      </c>
      <c r="P75" s="60" t="s">
        <v>650</v>
      </c>
    </row>
    <row r="76" spans="1:16" ht="13.5" thickBot="1" x14ac:dyDescent="0.25">
      <c r="A76" s="48" t="str">
        <f t="shared" si="6"/>
        <v> AOEB 1 </v>
      </c>
      <c r="B76" s="56" t="str">
        <f t="shared" si="7"/>
        <v>I</v>
      </c>
      <c r="C76" s="48">
        <f t="shared" si="8"/>
        <v>44136.639000000003</v>
      </c>
      <c r="D76" s="29" t="str">
        <f t="shared" si="9"/>
        <v>vis</v>
      </c>
      <c r="E76" s="57">
        <f>VLOOKUP(C76,Active!C$21:E$947,3,FALSE)</f>
        <v>1949.0045563660119</v>
      </c>
      <c r="F76" s="56" t="s">
        <v>167</v>
      </c>
      <c r="G76" s="29" t="str">
        <f t="shared" si="10"/>
        <v>44136.639</v>
      </c>
      <c r="H76" s="48">
        <f t="shared" si="11"/>
        <v>1949</v>
      </c>
      <c r="I76" s="58" t="s">
        <v>701</v>
      </c>
      <c r="J76" s="59" t="s">
        <v>702</v>
      </c>
      <c r="K76" s="58">
        <v>1949</v>
      </c>
      <c r="L76" s="58" t="s">
        <v>192</v>
      </c>
      <c r="M76" s="59" t="s">
        <v>173</v>
      </c>
      <c r="N76" s="59"/>
      <c r="O76" s="60" t="s">
        <v>570</v>
      </c>
      <c r="P76" s="60" t="s">
        <v>650</v>
      </c>
    </row>
    <row r="77" spans="1:16" ht="13.5" thickBot="1" x14ac:dyDescent="0.25">
      <c r="A77" s="48" t="str">
        <f t="shared" si="6"/>
        <v> AOEB 1 </v>
      </c>
      <c r="B77" s="56" t="str">
        <f t="shared" si="7"/>
        <v>I</v>
      </c>
      <c r="C77" s="48">
        <f t="shared" si="8"/>
        <v>44140.627</v>
      </c>
      <c r="D77" s="29" t="str">
        <f t="shared" si="9"/>
        <v>vis</v>
      </c>
      <c r="E77" s="57">
        <f>VLOOKUP(C77,Active!C$21:E$947,3,FALSE)</f>
        <v>1951.9972828324996</v>
      </c>
      <c r="F77" s="56" t="s">
        <v>167</v>
      </c>
      <c r="G77" s="29" t="str">
        <f t="shared" si="10"/>
        <v>44140.627</v>
      </c>
      <c r="H77" s="48">
        <f t="shared" si="11"/>
        <v>1952</v>
      </c>
      <c r="I77" s="58" t="s">
        <v>703</v>
      </c>
      <c r="J77" s="59" t="s">
        <v>704</v>
      </c>
      <c r="K77" s="58">
        <v>1952</v>
      </c>
      <c r="L77" s="58" t="s">
        <v>268</v>
      </c>
      <c r="M77" s="59" t="s">
        <v>173</v>
      </c>
      <c r="N77" s="59"/>
      <c r="O77" s="60" t="s">
        <v>570</v>
      </c>
      <c r="P77" s="60" t="s">
        <v>650</v>
      </c>
    </row>
    <row r="78" spans="1:16" ht="13.5" thickBot="1" x14ac:dyDescent="0.25">
      <c r="A78" s="48" t="str">
        <f t="shared" si="6"/>
        <v> BBS 45 </v>
      </c>
      <c r="B78" s="56" t="str">
        <f t="shared" si="7"/>
        <v>I</v>
      </c>
      <c r="C78" s="48">
        <f t="shared" si="8"/>
        <v>44147.296999999999</v>
      </c>
      <c r="D78" s="29" t="str">
        <f t="shared" si="9"/>
        <v>vis</v>
      </c>
      <c r="E78" s="57">
        <f>VLOOKUP(C78,Active!C$21:E$947,3,FALSE)</f>
        <v>1957.0026703780059</v>
      </c>
      <c r="F78" s="56" t="s">
        <v>167</v>
      </c>
      <c r="G78" s="29" t="str">
        <f t="shared" si="10"/>
        <v>44147.297</v>
      </c>
      <c r="H78" s="48">
        <f t="shared" si="11"/>
        <v>1957</v>
      </c>
      <c r="I78" s="58" t="s">
        <v>705</v>
      </c>
      <c r="J78" s="59" t="s">
        <v>706</v>
      </c>
      <c r="K78" s="58">
        <v>1957</v>
      </c>
      <c r="L78" s="58" t="s">
        <v>220</v>
      </c>
      <c r="M78" s="59" t="s">
        <v>173</v>
      </c>
      <c r="N78" s="59"/>
      <c r="O78" s="60" t="s">
        <v>498</v>
      </c>
      <c r="P78" s="60" t="s">
        <v>707</v>
      </c>
    </row>
    <row r="79" spans="1:16" ht="13.5" thickBot="1" x14ac:dyDescent="0.25">
      <c r="A79" s="48" t="str">
        <f t="shared" si="6"/>
        <v> AOEB 1 </v>
      </c>
      <c r="B79" s="56" t="str">
        <f t="shared" si="7"/>
        <v>I</v>
      </c>
      <c r="C79" s="48">
        <f t="shared" si="8"/>
        <v>44156.623</v>
      </c>
      <c r="D79" s="29" t="str">
        <f t="shared" si="9"/>
        <v>vis</v>
      </c>
      <c r="E79" s="57">
        <f>VLOOKUP(C79,Active!C$21:E$947,3,FALSE)</f>
        <v>1964.0012077467329</v>
      </c>
      <c r="F79" s="56" t="s">
        <v>167</v>
      </c>
      <c r="G79" s="29" t="str">
        <f t="shared" si="10"/>
        <v>44156.623</v>
      </c>
      <c r="H79" s="48">
        <f t="shared" si="11"/>
        <v>1964</v>
      </c>
      <c r="I79" s="58" t="s">
        <v>708</v>
      </c>
      <c r="J79" s="59" t="s">
        <v>709</v>
      </c>
      <c r="K79" s="58">
        <v>1964</v>
      </c>
      <c r="L79" s="58" t="s">
        <v>212</v>
      </c>
      <c r="M79" s="59" t="s">
        <v>173</v>
      </c>
      <c r="N79" s="59"/>
      <c r="O79" s="60" t="s">
        <v>656</v>
      </c>
      <c r="P79" s="60" t="s">
        <v>650</v>
      </c>
    </row>
    <row r="80" spans="1:16" ht="13.5" thickBot="1" x14ac:dyDescent="0.25">
      <c r="A80" s="48" t="str">
        <f t="shared" si="6"/>
        <v> BBS 46 </v>
      </c>
      <c r="B80" s="56" t="str">
        <f t="shared" si="7"/>
        <v>I</v>
      </c>
      <c r="C80" s="48">
        <f t="shared" si="8"/>
        <v>44211.264000000003</v>
      </c>
      <c r="D80" s="29" t="str">
        <f t="shared" si="9"/>
        <v>vis</v>
      </c>
      <c r="E80" s="57">
        <f>VLOOKUP(C80,Active!C$21:E$947,3,FALSE)</f>
        <v>2005.0056126753836</v>
      </c>
      <c r="F80" s="56" t="s">
        <v>167</v>
      </c>
      <c r="G80" s="29" t="str">
        <f t="shared" si="10"/>
        <v>44211.264</v>
      </c>
      <c r="H80" s="48">
        <f t="shared" si="11"/>
        <v>2005</v>
      </c>
      <c r="I80" s="58" t="s">
        <v>710</v>
      </c>
      <c r="J80" s="59" t="s">
        <v>711</v>
      </c>
      <c r="K80" s="58">
        <v>2005</v>
      </c>
      <c r="L80" s="58" t="s">
        <v>189</v>
      </c>
      <c r="M80" s="59" t="s">
        <v>173</v>
      </c>
      <c r="N80" s="59"/>
      <c r="O80" s="60" t="s">
        <v>498</v>
      </c>
      <c r="P80" s="60" t="s">
        <v>712</v>
      </c>
    </row>
    <row r="81" spans="1:16" ht="13.5" thickBot="1" x14ac:dyDescent="0.25">
      <c r="A81" s="48" t="str">
        <f t="shared" si="6"/>
        <v> BBS 46 </v>
      </c>
      <c r="B81" s="56" t="str">
        <f t="shared" si="7"/>
        <v>I</v>
      </c>
      <c r="C81" s="48">
        <f t="shared" si="8"/>
        <v>44215.25</v>
      </c>
      <c r="D81" s="29" t="str">
        <f t="shared" si="9"/>
        <v>vis</v>
      </c>
      <c r="E81" s="57">
        <f>VLOOKUP(C81,Active!C$21:E$947,3,FALSE)</f>
        <v>2007.9968382760401</v>
      </c>
      <c r="F81" s="56" t="s">
        <v>167</v>
      </c>
      <c r="G81" s="29" t="str">
        <f t="shared" si="10"/>
        <v>44215.250</v>
      </c>
      <c r="H81" s="48">
        <f t="shared" si="11"/>
        <v>2008</v>
      </c>
      <c r="I81" s="58" t="s">
        <v>713</v>
      </c>
      <c r="J81" s="59" t="s">
        <v>714</v>
      </c>
      <c r="K81" s="58">
        <v>2008</v>
      </c>
      <c r="L81" s="58" t="s">
        <v>268</v>
      </c>
      <c r="M81" s="59" t="s">
        <v>173</v>
      </c>
      <c r="N81" s="59"/>
      <c r="O81" s="60" t="s">
        <v>498</v>
      </c>
      <c r="P81" s="60" t="s">
        <v>712</v>
      </c>
    </row>
    <row r="82" spans="1:16" ht="13.5" thickBot="1" x14ac:dyDescent="0.25">
      <c r="A82" s="48" t="str">
        <f t="shared" si="6"/>
        <v> BBS 49 </v>
      </c>
      <c r="B82" s="56" t="str">
        <f t="shared" si="7"/>
        <v>I</v>
      </c>
      <c r="C82" s="48">
        <f t="shared" si="8"/>
        <v>44432.461000000003</v>
      </c>
      <c r="D82" s="29" t="str">
        <f t="shared" si="9"/>
        <v>vis</v>
      </c>
      <c r="E82" s="57">
        <f>VLOOKUP(C82,Active!C$21:E$947,3,FALSE)</f>
        <v>2170.9991222561421</v>
      </c>
      <c r="F82" s="56" t="s">
        <v>167</v>
      </c>
      <c r="G82" s="29" t="str">
        <f t="shared" si="10"/>
        <v>44432.461</v>
      </c>
      <c r="H82" s="48">
        <f t="shared" si="11"/>
        <v>2171</v>
      </c>
      <c r="I82" s="58" t="s">
        <v>715</v>
      </c>
      <c r="J82" s="59" t="s">
        <v>716</v>
      </c>
      <c r="K82" s="58">
        <v>2171</v>
      </c>
      <c r="L82" s="58" t="s">
        <v>273</v>
      </c>
      <c r="M82" s="59" t="s">
        <v>173</v>
      </c>
      <c r="N82" s="59"/>
      <c r="O82" s="60" t="s">
        <v>498</v>
      </c>
      <c r="P82" s="60" t="s">
        <v>717</v>
      </c>
    </row>
    <row r="83" spans="1:16" ht="13.5" thickBot="1" x14ac:dyDescent="0.25">
      <c r="A83" s="48" t="str">
        <f t="shared" si="6"/>
        <v> AOEB 1 </v>
      </c>
      <c r="B83" s="56" t="str">
        <f t="shared" si="7"/>
        <v>I</v>
      </c>
      <c r="C83" s="48">
        <f t="shared" si="8"/>
        <v>44433.796000000002</v>
      </c>
      <c r="D83" s="29" t="str">
        <f t="shared" si="9"/>
        <v>vis</v>
      </c>
      <c r="E83" s="57">
        <f>VLOOKUP(C83,Active!C$21:E$947,3,FALSE)</f>
        <v>2172.0009501981581</v>
      </c>
      <c r="F83" s="56" t="s">
        <v>167</v>
      </c>
      <c r="G83" s="29" t="str">
        <f t="shared" si="10"/>
        <v>44433.796</v>
      </c>
      <c r="H83" s="48">
        <f t="shared" si="11"/>
        <v>2172</v>
      </c>
      <c r="I83" s="58" t="s">
        <v>718</v>
      </c>
      <c r="J83" s="59" t="s">
        <v>719</v>
      </c>
      <c r="K83" s="58">
        <v>2172</v>
      </c>
      <c r="L83" s="58" t="s">
        <v>257</v>
      </c>
      <c r="M83" s="59" t="s">
        <v>173</v>
      </c>
      <c r="N83" s="59"/>
      <c r="O83" s="60" t="s">
        <v>656</v>
      </c>
      <c r="P83" s="60" t="s">
        <v>650</v>
      </c>
    </row>
    <row r="84" spans="1:16" ht="13.5" thickBot="1" x14ac:dyDescent="0.25">
      <c r="A84" s="48" t="str">
        <f t="shared" si="6"/>
        <v> BBS 49 </v>
      </c>
      <c r="B84" s="56" t="str">
        <f t="shared" si="7"/>
        <v>I</v>
      </c>
      <c r="C84" s="48">
        <f t="shared" si="8"/>
        <v>44476.434000000001</v>
      </c>
      <c r="D84" s="29" t="str">
        <f t="shared" si="9"/>
        <v>vis</v>
      </c>
      <c r="E84" s="57">
        <f>VLOOKUP(C84,Active!C$21:E$947,3,FALSE)</f>
        <v>2203.997908843638</v>
      </c>
      <c r="F84" s="56" t="s">
        <v>167</v>
      </c>
      <c r="G84" s="29" t="str">
        <f t="shared" si="10"/>
        <v>44476.434</v>
      </c>
      <c r="H84" s="48">
        <f t="shared" si="11"/>
        <v>2204</v>
      </c>
      <c r="I84" s="58" t="s">
        <v>720</v>
      </c>
      <c r="J84" s="59" t="s">
        <v>721</v>
      </c>
      <c r="K84" s="58">
        <v>2204</v>
      </c>
      <c r="L84" s="58" t="s">
        <v>168</v>
      </c>
      <c r="M84" s="59" t="s">
        <v>173</v>
      </c>
      <c r="N84" s="59"/>
      <c r="O84" s="60" t="s">
        <v>498</v>
      </c>
      <c r="P84" s="60" t="s">
        <v>717</v>
      </c>
    </row>
    <row r="85" spans="1:16" ht="13.5" thickBot="1" x14ac:dyDescent="0.25">
      <c r="A85" s="48" t="str">
        <f t="shared" si="6"/>
        <v> BRNO 23 </v>
      </c>
      <c r="B85" s="56" t="str">
        <f t="shared" si="7"/>
        <v>I</v>
      </c>
      <c r="C85" s="48">
        <f t="shared" si="8"/>
        <v>44488.453000000001</v>
      </c>
      <c r="D85" s="29" t="str">
        <f t="shared" si="9"/>
        <v>vis</v>
      </c>
      <c r="E85" s="57">
        <f>VLOOKUP(C85,Active!C$21:E$947,3,FALSE)</f>
        <v>2213.017362053452</v>
      </c>
      <c r="F85" s="56" t="s">
        <v>167</v>
      </c>
      <c r="G85" s="29" t="str">
        <f t="shared" si="10"/>
        <v>44488.453</v>
      </c>
      <c r="H85" s="48">
        <f t="shared" si="11"/>
        <v>2213</v>
      </c>
      <c r="I85" s="58" t="s">
        <v>722</v>
      </c>
      <c r="J85" s="59" t="s">
        <v>723</v>
      </c>
      <c r="K85" s="58">
        <v>2213</v>
      </c>
      <c r="L85" s="58" t="s">
        <v>724</v>
      </c>
      <c r="M85" s="59" t="s">
        <v>173</v>
      </c>
      <c r="N85" s="59"/>
      <c r="O85" s="60" t="s">
        <v>725</v>
      </c>
      <c r="P85" s="60" t="s">
        <v>726</v>
      </c>
    </row>
    <row r="86" spans="1:16" ht="13.5" thickBot="1" x14ac:dyDescent="0.25">
      <c r="A86" s="48" t="str">
        <f t="shared" si="6"/>
        <v> BBS 51 </v>
      </c>
      <c r="B86" s="56" t="str">
        <f t="shared" si="7"/>
        <v>I</v>
      </c>
      <c r="C86" s="48">
        <f t="shared" si="8"/>
        <v>44512.423999999999</v>
      </c>
      <c r="D86" s="29" t="str">
        <f t="shared" si="9"/>
        <v>vis</v>
      </c>
      <c r="E86" s="57">
        <f>VLOOKUP(C86,Active!C$21:E$947,3,FALSE)</f>
        <v>2231.0059894677474</v>
      </c>
      <c r="F86" s="56" t="s">
        <v>167</v>
      </c>
      <c r="G86" s="29" t="str">
        <f t="shared" si="10"/>
        <v>44512.424</v>
      </c>
      <c r="H86" s="48">
        <f t="shared" si="11"/>
        <v>2231</v>
      </c>
      <c r="I86" s="58" t="s">
        <v>727</v>
      </c>
      <c r="J86" s="59" t="s">
        <v>728</v>
      </c>
      <c r="K86" s="58">
        <v>2231</v>
      </c>
      <c r="L86" s="58" t="s">
        <v>224</v>
      </c>
      <c r="M86" s="59" t="s">
        <v>173</v>
      </c>
      <c r="N86" s="59"/>
      <c r="O86" s="60" t="s">
        <v>498</v>
      </c>
      <c r="P86" s="60" t="s">
        <v>729</v>
      </c>
    </row>
    <row r="87" spans="1:16" ht="13.5" thickBot="1" x14ac:dyDescent="0.25">
      <c r="A87" s="48" t="str">
        <f t="shared" si="6"/>
        <v> BBS 60 </v>
      </c>
      <c r="B87" s="56" t="str">
        <f t="shared" si="7"/>
        <v>I</v>
      </c>
      <c r="C87" s="48">
        <f t="shared" si="8"/>
        <v>45097.402999999998</v>
      </c>
      <c r="D87" s="29" t="str">
        <f t="shared" si="9"/>
        <v>vis</v>
      </c>
      <c r="E87" s="57">
        <f>VLOOKUP(C87,Active!C$21:E$947,3,FALSE)</f>
        <v>2669.9934858670763</v>
      </c>
      <c r="F87" s="56" t="s">
        <v>167</v>
      </c>
      <c r="G87" s="29" t="str">
        <f t="shared" si="10"/>
        <v>45097.403</v>
      </c>
      <c r="H87" s="48">
        <f t="shared" si="11"/>
        <v>2670</v>
      </c>
      <c r="I87" s="58" t="s">
        <v>730</v>
      </c>
      <c r="J87" s="59" t="s">
        <v>731</v>
      </c>
      <c r="K87" s="58">
        <v>2670</v>
      </c>
      <c r="L87" s="58" t="s">
        <v>732</v>
      </c>
      <c r="M87" s="59" t="s">
        <v>173</v>
      </c>
      <c r="N87" s="59"/>
      <c r="O87" s="60" t="s">
        <v>513</v>
      </c>
      <c r="P87" s="60" t="s">
        <v>733</v>
      </c>
    </row>
    <row r="88" spans="1:16" ht="13.5" thickBot="1" x14ac:dyDescent="0.25">
      <c r="A88" s="48" t="str">
        <f t="shared" si="6"/>
        <v> BBS 60 </v>
      </c>
      <c r="B88" s="56" t="str">
        <f t="shared" si="7"/>
        <v>I</v>
      </c>
      <c r="C88" s="48">
        <f t="shared" si="8"/>
        <v>45121.400999999998</v>
      </c>
      <c r="D88" s="29" t="str">
        <f t="shared" si="9"/>
        <v>vis</v>
      </c>
      <c r="E88" s="57">
        <f>VLOOKUP(C88,Active!C$21:E$947,3,FALSE)</f>
        <v>2688.0023749700881</v>
      </c>
      <c r="F88" s="56" t="s">
        <v>167</v>
      </c>
      <c r="G88" s="29" t="str">
        <f t="shared" si="10"/>
        <v>45121.401</v>
      </c>
      <c r="H88" s="48">
        <f t="shared" si="11"/>
        <v>2688</v>
      </c>
      <c r="I88" s="58" t="s">
        <v>734</v>
      </c>
      <c r="J88" s="59" t="s">
        <v>735</v>
      </c>
      <c r="K88" s="58">
        <v>2688</v>
      </c>
      <c r="L88" s="58" t="s">
        <v>180</v>
      </c>
      <c r="M88" s="59" t="s">
        <v>173</v>
      </c>
      <c r="N88" s="59"/>
      <c r="O88" s="60" t="s">
        <v>513</v>
      </c>
      <c r="P88" s="60" t="s">
        <v>733</v>
      </c>
    </row>
    <row r="89" spans="1:16" ht="13.5" thickBot="1" x14ac:dyDescent="0.25">
      <c r="A89" s="48" t="str">
        <f t="shared" si="6"/>
        <v> AOEB 1 </v>
      </c>
      <c r="B89" s="56" t="str">
        <f t="shared" si="7"/>
        <v>I</v>
      </c>
      <c r="C89" s="48">
        <f t="shared" si="8"/>
        <v>45122.731</v>
      </c>
      <c r="D89" s="29" t="str">
        <f t="shared" si="9"/>
        <v>vis</v>
      </c>
      <c r="E89" s="57">
        <f>VLOOKUP(C89,Active!C$21:E$947,3,FALSE)</f>
        <v>2689.0004507475296</v>
      </c>
      <c r="F89" s="56" t="s">
        <v>167</v>
      </c>
      <c r="G89" s="29" t="str">
        <f t="shared" si="10"/>
        <v>45122.731</v>
      </c>
      <c r="H89" s="48">
        <f t="shared" si="11"/>
        <v>2689</v>
      </c>
      <c r="I89" s="58" t="s">
        <v>736</v>
      </c>
      <c r="J89" s="59" t="s">
        <v>737</v>
      </c>
      <c r="K89" s="58">
        <v>2689</v>
      </c>
      <c r="L89" s="58" t="s">
        <v>257</v>
      </c>
      <c r="M89" s="59" t="s">
        <v>173</v>
      </c>
      <c r="N89" s="59"/>
      <c r="O89" s="60" t="s">
        <v>656</v>
      </c>
      <c r="P89" s="60" t="s">
        <v>650</v>
      </c>
    </row>
    <row r="90" spans="1:16" ht="13.5" thickBot="1" x14ac:dyDescent="0.25">
      <c r="A90" s="48" t="str">
        <f t="shared" si="6"/>
        <v> BBS 61 </v>
      </c>
      <c r="B90" s="56" t="str">
        <f t="shared" si="7"/>
        <v>I</v>
      </c>
      <c r="C90" s="48">
        <f t="shared" si="8"/>
        <v>45129.4</v>
      </c>
      <c r="D90" s="29" t="str">
        <f t="shared" si="9"/>
        <v>vis</v>
      </c>
      <c r="E90" s="57">
        <f>VLOOKUP(C90,Active!C$21:E$947,3,FALSE)</f>
        <v>2694.0050878601232</v>
      </c>
      <c r="F90" s="56" t="s">
        <v>167</v>
      </c>
      <c r="G90" s="29" t="str">
        <f t="shared" si="10"/>
        <v>45129.400</v>
      </c>
      <c r="H90" s="48">
        <f t="shared" si="11"/>
        <v>2694</v>
      </c>
      <c r="I90" s="58" t="s">
        <v>738</v>
      </c>
      <c r="J90" s="59" t="s">
        <v>739</v>
      </c>
      <c r="K90" s="58">
        <v>2694</v>
      </c>
      <c r="L90" s="58" t="s">
        <v>189</v>
      </c>
      <c r="M90" s="59" t="s">
        <v>173</v>
      </c>
      <c r="N90" s="59"/>
      <c r="O90" s="60" t="s">
        <v>513</v>
      </c>
      <c r="P90" s="60" t="s">
        <v>740</v>
      </c>
    </row>
    <row r="91" spans="1:16" ht="13.5" thickBot="1" x14ac:dyDescent="0.25">
      <c r="A91" s="48" t="str">
        <f t="shared" si="6"/>
        <v> BBS 61 </v>
      </c>
      <c r="B91" s="56" t="str">
        <f t="shared" si="7"/>
        <v>I</v>
      </c>
      <c r="C91" s="48">
        <f t="shared" si="8"/>
        <v>45133.392</v>
      </c>
      <c r="D91" s="29" t="str">
        <f t="shared" si="9"/>
        <v>vis</v>
      </c>
      <c r="E91" s="57">
        <f>VLOOKUP(C91,Active!C$21:E$947,3,FALSE)</f>
        <v>2697.0008160582729</v>
      </c>
      <c r="F91" s="56" t="s">
        <v>167</v>
      </c>
      <c r="G91" s="29" t="str">
        <f t="shared" si="10"/>
        <v>45133.392</v>
      </c>
      <c r="H91" s="48">
        <f t="shared" si="11"/>
        <v>2697</v>
      </c>
      <c r="I91" s="58" t="s">
        <v>741</v>
      </c>
      <c r="J91" s="59" t="s">
        <v>742</v>
      </c>
      <c r="K91" s="58">
        <v>2697</v>
      </c>
      <c r="L91" s="58" t="s">
        <v>257</v>
      </c>
      <c r="M91" s="59" t="s">
        <v>173</v>
      </c>
      <c r="N91" s="59"/>
      <c r="O91" s="60" t="s">
        <v>743</v>
      </c>
      <c r="P91" s="60" t="s">
        <v>740</v>
      </c>
    </row>
    <row r="92" spans="1:16" ht="13.5" thickBot="1" x14ac:dyDescent="0.25">
      <c r="A92" s="48" t="str">
        <f t="shared" si="6"/>
        <v> BBS 61 </v>
      </c>
      <c r="B92" s="56" t="str">
        <f t="shared" si="7"/>
        <v>I</v>
      </c>
      <c r="C92" s="48">
        <f t="shared" si="8"/>
        <v>45141.39</v>
      </c>
      <c r="D92" s="29" t="str">
        <f t="shared" si="9"/>
        <v>vis</v>
      </c>
      <c r="E92" s="57">
        <f>VLOOKUP(C92,Active!C$21:E$947,3,FALSE)</f>
        <v>2703.0027785153893</v>
      </c>
      <c r="F92" s="56" t="s">
        <v>167</v>
      </c>
      <c r="G92" s="29" t="str">
        <f t="shared" si="10"/>
        <v>45141.390</v>
      </c>
      <c r="H92" s="48">
        <f t="shared" si="11"/>
        <v>2703</v>
      </c>
      <c r="I92" s="58" t="s">
        <v>747</v>
      </c>
      <c r="J92" s="59" t="s">
        <v>748</v>
      </c>
      <c r="K92" s="58">
        <v>2703</v>
      </c>
      <c r="L92" s="58" t="s">
        <v>220</v>
      </c>
      <c r="M92" s="59" t="s">
        <v>173</v>
      </c>
      <c r="N92" s="59"/>
      <c r="O92" s="60" t="s">
        <v>513</v>
      </c>
      <c r="P92" s="60" t="s">
        <v>740</v>
      </c>
    </row>
    <row r="93" spans="1:16" ht="13.5" thickBot="1" x14ac:dyDescent="0.25">
      <c r="A93" s="48" t="str">
        <f t="shared" si="6"/>
        <v> BBS 61 </v>
      </c>
      <c r="B93" s="56" t="str">
        <f t="shared" si="7"/>
        <v>I</v>
      </c>
      <c r="C93" s="48">
        <f t="shared" si="8"/>
        <v>45145.385000000002</v>
      </c>
      <c r="D93" s="29" t="str">
        <f t="shared" si="9"/>
        <v>vis</v>
      </c>
      <c r="E93" s="57">
        <f>VLOOKUP(C93,Active!C$21:E$947,3,FALSE)</f>
        <v>2706.0007580122883</v>
      </c>
      <c r="F93" s="56" t="s">
        <v>167</v>
      </c>
      <c r="G93" s="29" t="str">
        <f t="shared" si="10"/>
        <v>45145.385</v>
      </c>
      <c r="H93" s="48">
        <f t="shared" si="11"/>
        <v>2706</v>
      </c>
      <c r="I93" s="58" t="s">
        <v>749</v>
      </c>
      <c r="J93" s="59" t="s">
        <v>750</v>
      </c>
      <c r="K93" s="58">
        <v>2706</v>
      </c>
      <c r="L93" s="58" t="s">
        <v>257</v>
      </c>
      <c r="M93" s="59" t="s">
        <v>173</v>
      </c>
      <c r="N93" s="59"/>
      <c r="O93" s="60" t="s">
        <v>498</v>
      </c>
      <c r="P93" s="60" t="s">
        <v>740</v>
      </c>
    </row>
    <row r="94" spans="1:16" ht="13.5" thickBot="1" x14ac:dyDescent="0.25">
      <c r="A94" s="48" t="str">
        <f t="shared" si="6"/>
        <v> BBS 61 </v>
      </c>
      <c r="B94" s="56" t="str">
        <f t="shared" si="7"/>
        <v>I</v>
      </c>
      <c r="C94" s="48">
        <f t="shared" si="8"/>
        <v>45149.381999999998</v>
      </c>
      <c r="D94" s="29" t="str">
        <f t="shared" si="9"/>
        <v>vis</v>
      </c>
      <c r="E94" s="57">
        <f>VLOOKUP(C94,Active!C$21:E$947,3,FALSE)</f>
        <v>2709.0002383750129</v>
      </c>
      <c r="F94" s="56" t="s">
        <v>167</v>
      </c>
      <c r="G94" s="29" t="str">
        <f t="shared" si="10"/>
        <v>45149.382</v>
      </c>
      <c r="H94" s="48">
        <f t="shared" si="11"/>
        <v>2709</v>
      </c>
      <c r="I94" s="58" t="s">
        <v>751</v>
      </c>
      <c r="J94" s="59" t="s">
        <v>752</v>
      </c>
      <c r="K94" s="58">
        <v>2709</v>
      </c>
      <c r="L94" s="58" t="s">
        <v>404</v>
      </c>
      <c r="M94" s="59" t="s">
        <v>173</v>
      </c>
      <c r="N94" s="59"/>
      <c r="O94" s="60" t="s">
        <v>746</v>
      </c>
      <c r="P94" s="60" t="s">
        <v>740</v>
      </c>
    </row>
    <row r="95" spans="1:16" ht="13.5" thickBot="1" x14ac:dyDescent="0.25">
      <c r="A95" s="48" t="str">
        <f t="shared" si="6"/>
        <v> AOEB 1 </v>
      </c>
      <c r="B95" s="56" t="str">
        <f t="shared" si="7"/>
        <v>I</v>
      </c>
      <c r="C95" s="48">
        <f t="shared" si="8"/>
        <v>45166.705000000002</v>
      </c>
      <c r="D95" s="29" t="str">
        <f t="shared" si="9"/>
        <v>vis</v>
      </c>
      <c r="E95" s="57">
        <f>VLOOKUP(C95,Active!C$21:E$947,3,FALSE)</f>
        <v>2721.9999877679438</v>
      </c>
      <c r="F95" s="56" t="s">
        <v>167</v>
      </c>
      <c r="G95" s="29" t="str">
        <f t="shared" si="10"/>
        <v>45166.705</v>
      </c>
      <c r="H95" s="48">
        <f t="shared" si="11"/>
        <v>2722</v>
      </c>
      <c r="I95" s="58" t="s">
        <v>753</v>
      </c>
      <c r="J95" s="59" t="s">
        <v>754</v>
      </c>
      <c r="K95" s="58">
        <v>2722</v>
      </c>
      <c r="L95" s="58" t="s">
        <v>242</v>
      </c>
      <c r="M95" s="59" t="s">
        <v>173</v>
      </c>
      <c r="N95" s="59"/>
      <c r="O95" s="60" t="s">
        <v>653</v>
      </c>
      <c r="P95" s="60" t="s">
        <v>650</v>
      </c>
    </row>
    <row r="96" spans="1:16" ht="13.5" thickBot="1" x14ac:dyDescent="0.25">
      <c r="A96" s="48" t="str">
        <f t="shared" si="6"/>
        <v> AOEB 1 </v>
      </c>
      <c r="B96" s="56" t="str">
        <f t="shared" si="7"/>
        <v>I</v>
      </c>
      <c r="C96" s="48">
        <f t="shared" si="8"/>
        <v>45170.711000000003</v>
      </c>
      <c r="D96" s="29" t="str">
        <f t="shared" si="9"/>
        <v>vis</v>
      </c>
      <c r="E96" s="57">
        <f>VLOOKUP(C96,Active!C$21:E$947,3,FALSE)</f>
        <v>2725.006222026911</v>
      </c>
      <c r="F96" s="56" t="s">
        <v>167</v>
      </c>
      <c r="G96" s="29" t="str">
        <f t="shared" si="10"/>
        <v>45170.711</v>
      </c>
      <c r="H96" s="48">
        <f t="shared" si="11"/>
        <v>2725</v>
      </c>
      <c r="I96" s="58" t="s">
        <v>755</v>
      </c>
      <c r="J96" s="59" t="s">
        <v>756</v>
      </c>
      <c r="K96" s="58">
        <v>2725</v>
      </c>
      <c r="L96" s="58" t="s">
        <v>224</v>
      </c>
      <c r="M96" s="59" t="s">
        <v>173</v>
      </c>
      <c r="N96" s="59"/>
      <c r="O96" s="60" t="s">
        <v>653</v>
      </c>
      <c r="P96" s="60" t="s">
        <v>650</v>
      </c>
    </row>
    <row r="97" spans="1:16" ht="13.5" thickBot="1" x14ac:dyDescent="0.25">
      <c r="A97" s="48" t="str">
        <f t="shared" si="6"/>
        <v> BRNO 26 </v>
      </c>
      <c r="B97" s="56" t="str">
        <f t="shared" si="7"/>
        <v>I</v>
      </c>
      <c r="C97" s="48">
        <f t="shared" si="8"/>
        <v>45193.347000000002</v>
      </c>
      <c r="D97" s="29" t="str">
        <f t="shared" si="9"/>
        <v>vis</v>
      </c>
      <c r="E97" s="57">
        <f>VLOOKUP(C97,Active!C$21:E$947,3,FALSE)</f>
        <v>2741.9930214991905</v>
      </c>
      <c r="F97" s="56" t="s">
        <v>167</v>
      </c>
      <c r="G97" s="29" t="str">
        <f t="shared" si="10"/>
        <v>45193.347</v>
      </c>
      <c r="H97" s="48">
        <f t="shared" si="11"/>
        <v>2742</v>
      </c>
      <c r="I97" s="58" t="s">
        <v>757</v>
      </c>
      <c r="J97" s="59" t="s">
        <v>758</v>
      </c>
      <c r="K97" s="58">
        <v>2742</v>
      </c>
      <c r="L97" s="58" t="s">
        <v>732</v>
      </c>
      <c r="M97" s="59" t="s">
        <v>173</v>
      </c>
      <c r="N97" s="59"/>
      <c r="O97" s="60" t="s">
        <v>759</v>
      </c>
      <c r="P97" s="60" t="s">
        <v>760</v>
      </c>
    </row>
    <row r="98" spans="1:16" ht="13.5" thickBot="1" x14ac:dyDescent="0.25">
      <c r="A98" s="48" t="str">
        <f t="shared" si="6"/>
        <v> BBS 62 </v>
      </c>
      <c r="B98" s="56" t="str">
        <f t="shared" si="7"/>
        <v>I</v>
      </c>
      <c r="C98" s="48">
        <f t="shared" si="8"/>
        <v>45193.357000000004</v>
      </c>
      <c r="D98" s="29" t="str">
        <f t="shared" si="9"/>
        <v>vis</v>
      </c>
      <c r="E98" s="57">
        <f>VLOOKUP(C98,Active!C$21:E$947,3,FALSE)</f>
        <v>2742.0005258283459</v>
      </c>
      <c r="F98" s="56" t="s">
        <v>167</v>
      </c>
      <c r="G98" s="29" t="str">
        <f t="shared" si="10"/>
        <v>45193.357</v>
      </c>
      <c r="H98" s="48">
        <f t="shared" si="11"/>
        <v>2742</v>
      </c>
      <c r="I98" s="58" t="s">
        <v>761</v>
      </c>
      <c r="J98" s="59" t="s">
        <v>762</v>
      </c>
      <c r="K98" s="58">
        <v>2742</v>
      </c>
      <c r="L98" s="58" t="s">
        <v>257</v>
      </c>
      <c r="M98" s="59" t="s">
        <v>173</v>
      </c>
      <c r="N98" s="59"/>
      <c r="O98" s="60" t="s">
        <v>638</v>
      </c>
      <c r="P98" s="60" t="s">
        <v>763</v>
      </c>
    </row>
    <row r="99" spans="1:16" ht="13.5" thickBot="1" x14ac:dyDescent="0.25">
      <c r="A99" s="48" t="str">
        <f t="shared" si="6"/>
        <v> BRNO 26 </v>
      </c>
      <c r="B99" s="56" t="str">
        <f t="shared" si="7"/>
        <v>I</v>
      </c>
      <c r="C99" s="48">
        <f t="shared" si="8"/>
        <v>45197.345000000001</v>
      </c>
      <c r="D99" s="29" t="str">
        <f t="shared" si="9"/>
        <v>vis</v>
      </c>
      <c r="E99" s="57">
        <f>VLOOKUP(C99,Active!C$21:E$947,3,FALSE)</f>
        <v>2744.9932522948334</v>
      </c>
      <c r="F99" s="56" t="s">
        <v>167</v>
      </c>
      <c r="G99" s="29" t="str">
        <f t="shared" si="10"/>
        <v>45197.345</v>
      </c>
      <c r="H99" s="48">
        <f t="shared" si="11"/>
        <v>2745</v>
      </c>
      <c r="I99" s="58" t="s">
        <v>764</v>
      </c>
      <c r="J99" s="59" t="s">
        <v>765</v>
      </c>
      <c r="K99" s="58">
        <v>2745</v>
      </c>
      <c r="L99" s="58" t="s">
        <v>732</v>
      </c>
      <c r="M99" s="59" t="s">
        <v>173</v>
      </c>
      <c r="N99" s="59"/>
      <c r="O99" s="60" t="s">
        <v>759</v>
      </c>
      <c r="P99" s="60" t="s">
        <v>760</v>
      </c>
    </row>
    <row r="100" spans="1:16" ht="13.5" thickBot="1" x14ac:dyDescent="0.25">
      <c r="A100" s="48" t="str">
        <f t="shared" si="6"/>
        <v> AOEB 1 </v>
      </c>
      <c r="B100" s="56" t="str">
        <f t="shared" si="7"/>
        <v>I</v>
      </c>
      <c r="C100" s="48">
        <f t="shared" si="8"/>
        <v>45202.690999999999</v>
      </c>
      <c r="D100" s="29" t="str">
        <f t="shared" si="9"/>
        <v>vis</v>
      </c>
      <c r="E100" s="57">
        <f>VLOOKUP(C100,Active!C$21:E$947,3,FALSE)</f>
        <v>2749.0050666603915</v>
      </c>
      <c r="F100" s="56" t="s">
        <v>167</v>
      </c>
      <c r="G100" s="29" t="str">
        <f t="shared" si="10"/>
        <v>45202.691</v>
      </c>
      <c r="H100" s="48">
        <f t="shared" si="11"/>
        <v>2749</v>
      </c>
      <c r="I100" s="58" t="s">
        <v>766</v>
      </c>
      <c r="J100" s="59" t="s">
        <v>767</v>
      </c>
      <c r="K100" s="58">
        <v>2749</v>
      </c>
      <c r="L100" s="58" t="s">
        <v>189</v>
      </c>
      <c r="M100" s="59" t="s">
        <v>173</v>
      </c>
      <c r="N100" s="59"/>
      <c r="O100" s="60" t="s">
        <v>768</v>
      </c>
      <c r="P100" s="60" t="s">
        <v>650</v>
      </c>
    </row>
    <row r="101" spans="1:16" ht="13.5" thickBot="1" x14ac:dyDescent="0.25">
      <c r="A101" s="48" t="str">
        <f t="shared" si="6"/>
        <v> BBS 62 </v>
      </c>
      <c r="B101" s="56" t="str">
        <f t="shared" si="7"/>
        <v>I</v>
      </c>
      <c r="C101" s="48">
        <f t="shared" si="8"/>
        <v>45205.347000000002</v>
      </c>
      <c r="D101" s="29" t="str">
        <f t="shared" si="9"/>
        <v>vis</v>
      </c>
      <c r="E101" s="57">
        <f>VLOOKUP(C101,Active!C$21:E$947,3,FALSE)</f>
        <v>2750.9982164836119</v>
      </c>
      <c r="F101" s="56" t="s">
        <v>167</v>
      </c>
      <c r="G101" s="29" t="str">
        <f t="shared" si="10"/>
        <v>45205.347</v>
      </c>
      <c r="H101" s="48">
        <f t="shared" si="11"/>
        <v>2751</v>
      </c>
      <c r="I101" s="58" t="s">
        <v>769</v>
      </c>
      <c r="J101" s="59" t="s">
        <v>770</v>
      </c>
      <c r="K101" s="58">
        <v>2751</v>
      </c>
      <c r="L101" s="58" t="s">
        <v>248</v>
      </c>
      <c r="M101" s="59" t="s">
        <v>173</v>
      </c>
      <c r="N101" s="59"/>
      <c r="O101" s="60" t="s">
        <v>638</v>
      </c>
      <c r="P101" s="60" t="s">
        <v>763</v>
      </c>
    </row>
    <row r="102" spans="1:16" ht="13.5" thickBot="1" x14ac:dyDescent="0.25">
      <c r="A102" s="48" t="str">
        <f t="shared" si="6"/>
        <v> BBS 62 </v>
      </c>
      <c r="B102" s="56" t="str">
        <f t="shared" si="7"/>
        <v>I</v>
      </c>
      <c r="C102" s="48">
        <f t="shared" si="8"/>
        <v>45217.324999999997</v>
      </c>
      <c r="D102" s="29" t="str">
        <f t="shared" si="9"/>
        <v>vis</v>
      </c>
      <c r="E102" s="57">
        <f>VLOOKUP(C102,Active!C$21:E$947,3,FALSE)</f>
        <v>2759.986901943892</v>
      </c>
      <c r="F102" s="56" t="s">
        <v>167</v>
      </c>
      <c r="G102" s="29" t="str">
        <f t="shared" si="10"/>
        <v>45217.325</v>
      </c>
      <c r="H102" s="48">
        <f t="shared" si="11"/>
        <v>2760</v>
      </c>
      <c r="I102" s="58" t="s">
        <v>771</v>
      </c>
      <c r="J102" s="59" t="s">
        <v>772</v>
      </c>
      <c r="K102" s="58">
        <v>2760</v>
      </c>
      <c r="L102" s="58" t="s">
        <v>773</v>
      </c>
      <c r="M102" s="59" t="s">
        <v>173</v>
      </c>
      <c r="N102" s="59"/>
      <c r="O102" s="60" t="s">
        <v>513</v>
      </c>
      <c r="P102" s="60" t="s">
        <v>763</v>
      </c>
    </row>
    <row r="103" spans="1:16" ht="13.5" thickBot="1" x14ac:dyDescent="0.25">
      <c r="A103" s="48" t="str">
        <f t="shared" si="6"/>
        <v> BBS 62 </v>
      </c>
      <c r="B103" s="56" t="str">
        <f t="shared" si="7"/>
        <v>I</v>
      </c>
      <c r="C103" s="48">
        <f t="shared" si="8"/>
        <v>45225.337</v>
      </c>
      <c r="D103" s="29" t="str">
        <f t="shared" si="9"/>
        <v>vis</v>
      </c>
      <c r="E103" s="57">
        <f>VLOOKUP(C103,Active!C$21:E$947,3,FALSE)</f>
        <v>2765.9993704618259</v>
      </c>
      <c r="F103" s="56" t="s">
        <v>167</v>
      </c>
      <c r="G103" s="29" t="str">
        <f t="shared" si="10"/>
        <v>45225.337</v>
      </c>
      <c r="H103" s="48">
        <f t="shared" si="11"/>
        <v>2766</v>
      </c>
      <c r="I103" s="58" t="s">
        <v>774</v>
      </c>
      <c r="J103" s="59" t="s">
        <v>775</v>
      </c>
      <c r="K103" s="58">
        <v>2766</v>
      </c>
      <c r="L103" s="58" t="s">
        <v>273</v>
      </c>
      <c r="M103" s="59" t="s">
        <v>173</v>
      </c>
      <c r="N103" s="59"/>
      <c r="O103" s="60" t="s">
        <v>638</v>
      </c>
      <c r="P103" s="60" t="s">
        <v>763</v>
      </c>
    </row>
    <row r="104" spans="1:16" ht="13.5" thickBot="1" x14ac:dyDescent="0.25">
      <c r="A104" s="48" t="str">
        <f t="shared" si="6"/>
        <v> BBS 62 </v>
      </c>
      <c r="B104" s="56" t="str">
        <f t="shared" si="7"/>
        <v>I</v>
      </c>
      <c r="C104" s="48">
        <f t="shared" si="8"/>
        <v>45225.338000000003</v>
      </c>
      <c r="D104" s="29" t="str">
        <f t="shared" si="9"/>
        <v>vis</v>
      </c>
      <c r="E104" s="57">
        <f>VLOOKUP(C104,Active!C$21:E$947,3,FALSE)</f>
        <v>2766.0001208947442</v>
      </c>
      <c r="F104" s="56" t="s">
        <v>167</v>
      </c>
      <c r="G104" s="29" t="str">
        <f t="shared" si="10"/>
        <v>45225.338</v>
      </c>
      <c r="H104" s="48">
        <f t="shared" si="11"/>
        <v>2766</v>
      </c>
      <c r="I104" s="58" t="s">
        <v>776</v>
      </c>
      <c r="J104" s="59" t="s">
        <v>777</v>
      </c>
      <c r="K104" s="58">
        <v>2766</v>
      </c>
      <c r="L104" s="58" t="s">
        <v>404</v>
      </c>
      <c r="M104" s="59" t="s">
        <v>173</v>
      </c>
      <c r="N104" s="59"/>
      <c r="O104" s="60" t="s">
        <v>778</v>
      </c>
      <c r="P104" s="60" t="s">
        <v>763</v>
      </c>
    </row>
    <row r="105" spans="1:16" ht="13.5" thickBot="1" x14ac:dyDescent="0.25">
      <c r="A105" s="48" t="str">
        <f t="shared" si="6"/>
        <v> BBS 62 </v>
      </c>
      <c r="B105" s="56" t="str">
        <f t="shared" si="7"/>
        <v>I</v>
      </c>
      <c r="C105" s="48">
        <f t="shared" si="8"/>
        <v>45229.330999999998</v>
      </c>
      <c r="D105" s="29" t="str">
        <f t="shared" si="9"/>
        <v>vis</v>
      </c>
      <c r="E105" s="57">
        <f>VLOOKUP(C105,Active!C$21:E$947,3,FALSE)</f>
        <v>2768.9965995258067</v>
      </c>
      <c r="F105" s="56" t="s">
        <v>167</v>
      </c>
      <c r="G105" s="29" t="str">
        <f t="shared" si="10"/>
        <v>45229.331</v>
      </c>
      <c r="H105" s="48">
        <f t="shared" si="11"/>
        <v>2769</v>
      </c>
      <c r="I105" s="58" t="s">
        <v>779</v>
      </c>
      <c r="J105" s="59" t="s">
        <v>780</v>
      </c>
      <c r="K105" s="58">
        <v>2769</v>
      </c>
      <c r="L105" s="58" t="s">
        <v>260</v>
      </c>
      <c r="M105" s="59" t="s">
        <v>173</v>
      </c>
      <c r="N105" s="59"/>
      <c r="O105" s="60" t="s">
        <v>513</v>
      </c>
      <c r="P105" s="60" t="s">
        <v>763</v>
      </c>
    </row>
    <row r="106" spans="1:16" ht="13.5" thickBot="1" x14ac:dyDescent="0.25">
      <c r="A106" s="48" t="str">
        <f t="shared" si="6"/>
        <v> BBS 62 </v>
      </c>
      <c r="B106" s="56" t="str">
        <f t="shared" si="7"/>
        <v>I</v>
      </c>
      <c r="C106" s="48">
        <f t="shared" si="8"/>
        <v>45229.338000000003</v>
      </c>
      <c r="D106" s="29" t="str">
        <f t="shared" si="9"/>
        <v>vis</v>
      </c>
      <c r="E106" s="57">
        <f>VLOOKUP(C106,Active!C$21:E$947,3,FALSE)</f>
        <v>2769.0018525562182</v>
      </c>
      <c r="F106" s="56" t="s">
        <v>167</v>
      </c>
      <c r="G106" s="29" t="str">
        <f t="shared" si="10"/>
        <v>45229.338</v>
      </c>
      <c r="H106" s="48">
        <f t="shared" si="11"/>
        <v>2769</v>
      </c>
      <c r="I106" s="58" t="s">
        <v>781</v>
      </c>
      <c r="J106" s="59" t="s">
        <v>782</v>
      </c>
      <c r="K106" s="58">
        <v>2769</v>
      </c>
      <c r="L106" s="58" t="s">
        <v>212</v>
      </c>
      <c r="M106" s="59" t="s">
        <v>173</v>
      </c>
      <c r="N106" s="59"/>
      <c r="O106" s="60" t="s">
        <v>498</v>
      </c>
      <c r="P106" s="60" t="s">
        <v>763</v>
      </c>
    </row>
    <row r="107" spans="1:16" ht="13.5" thickBot="1" x14ac:dyDescent="0.25">
      <c r="A107" s="48" t="str">
        <f t="shared" si="6"/>
        <v> BRNO 26 </v>
      </c>
      <c r="B107" s="56" t="str">
        <f t="shared" si="7"/>
        <v>I</v>
      </c>
      <c r="C107" s="48">
        <f t="shared" si="8"/>
        <v>45233.330999999998</v>
      </c>
      <c r="D107" s="29" t="str">
        <f t="shared" si="9"/>
        <v>vis</v>
      </c>
      <c r="E107" s="57">
        <f>VLOOKUP(C107,Active!C$21:E$947,3,FALSE)</f>
        <v>2771.9983311872807</v>
      </c>
      <c r="F107" s="56" t="s">
        <v>167</v>
      </c>
      <c r="G107" s="29" t="str">
        <f t="shared" si="10"/>
        <v>45233.331</v>
      </c>
      <c r="H107" s="48">
        <f t="shared" si="11"/>
        <v>2772</v>
      </c>
      <c r="I107" s="58" t="s">
        <v>783</v>
      </c>
      <c r="J107" s="59" t="s">
        <v>784</v>
      </c>
      <c r="K107" s="58">
        <v>2772</v>
      </c>
      <c r="L107" s="58" t="s">
        <v>248</v>
      </c>
      <c r="M107" s="59" t="s">
        <v>173</v>
      </c>
      <c r="N107" s="59"/>
      <c r="O107" s="60" t="s">
        <v>785</v>
      </c>
      <c r="P107" s="60" t="s">
        <v>760</v>
      </c>
    </row>
    <row r="108" spans="1:16" ht="13.5" thickBot="1" x14ac:dyDescent="0.25">
      <c r="A108" s="48" t="str">
        <f t="shared" si="6"/>
        <v> BBS 62 </v>
      </c>
      <c r="B108" s="56" t="str">
        <f t="shared" si="7"/>
        <v>I</v>
      </c>
      <c r="C108" s="48">
        <f t="shared" si="8"/>
        <v>45241.321000000004</v>
      </c>
      <c r="D108" s="29" t="str">
        <f t="shared" si="9"/>
        <v>vis</v>
      </c>
      <c r="E108" s="57">
        <f>VLOOKUP(C108,Active!C$21:E$947,3,FALSE)</f>
        <v>2777.9942901810787</v>
      </c>
      <c r="F108" s="56" t="s">
        <v>167</v>
      </c>
      <c r="G108" s="29" t="str">
        <f t="shared" si="10"/>
        <v>45241.321</v>
      </c>
      <c r="H108" s="48">
        <f t="shared" si="11"/>
        <v>2778</v>
      </c>
      <c r="I108" s="58" t="s">
        <v>786</v>
      </c>
      <c r="J108" s="59" t="s">
        <v>787</v>
      </c>
      <c r="K108" s="58">
        <v>2778</v>
      </c>
      <c r="L108" s="58" t="s">
        <v>233</v>
      </c>
      <c r="M108" s="59" t="s">
        <v>173</v>
      </c>
      <c r="N108" s="59"/>
      <c r="O108" s="60" t="s">
        <v>638</v>
      </c>
      <c r="P108" s="60" t="s">
        <v>763</v>
      </c>
    </row>
    <row r="109" spans="1:16" ht="13.5" thickBot="1" x14ac:dyDescent="0.25">
      <c r="A109" s="48" t="str">
        <f t="shared" si="6"/>
        <v> BBS 63 </v>
      </c>
      <c r="B109" s="56" t="str">
        <f t="shared" si="7"/>
        <v>I</v>
      </c>
      <c r="C109" s="48">
        <f t="shared" si="8"/>
        <v>45269.303</v>
      </c>
      <c r="D109" s="29" t="str">
        <f t="shared" si="9"/>
        <v>vis</v>
      </c>
      <c r="E109" s="57">
        <f>VLOOKUP(C109,Active!C$21:E$947,3,FALSE)</f>
        <v>2798.9929040189163</v>
      </c>
      <c r="F109" s="56" t="s">
        <v>167</v>
      </c>
      <c r="G109" s="29" t="str">
        <f t="shared" si="10"/>
        <v>45269.303</v>
      </c>
      <c r="H109" s="48">
        <f t="shared" si="11"/>
        <v>2799</v>
      </c>
      <c r="I109" s="58" t="s">
        <v>788</v>
      </c>
      <c r="J109" s="59" t="s">
        <v>789</v>
      </c>
      <c r="K109" s="58">
        <v>2799</v>
      </c>
      <c r="L109" s="58" t="s">
        <v>732</v>
      </c>
      <c r="M109" s="59" t="s">
        <v>173</v>
      </c>
      <c r="N109" s="59"/>
      <c r="O109" s="60" t="s">
        <v>638</v>
      </c>
      <c r="P109" s="60" t="s">
        <v>790</v>
      </c>
    </row>
    <row r="110" spans="1:16" ht="13.5" thickBot="1" x14ac:dyDescent="0.25">
      <c r="A110" s="48" t="str">
        <f t="shared" si="6"/>
        <v> BBS 64 </v>
      </c>
      <c r="B110" s="56" t="str">
        <f t="shared" si="7"/>
        <v>I</v>
      </c>
      <c r="C110" s="48">
        <f t="shared" si="8"/>
        <v>45277.302000000003</v>
      </c>
      <c r="D110" s="29" t="str">
        <f t="shared" si="9"/>
        <v>vis</v>
      </c>
      <c r="E110" s="57">
        <f>VLOOKUP(C110,Active!C$21:E$947,3,FALSE)</f>
        <v>2804.9956169089514</v>
      </c>
      <c r="F110" s="56" t="s">
        <v>167</v>
      </c>
      <c r="G110" s="29" t="str">
        <f t="shared" si="10"/>
        <v>45277.302</v>
      </c>
      <c r="H110" s="48">
        <f t="shared" si="11"/>
        <v>2805</v>
      </c>
      <c r="I110" s="58" t="s">
        <v>791</v>
      </c>
      <c r="J110" s="59" t="s">
        <v>792</v>
      </c>
      <c r="K110" s="58">
        <v>2805</v>
      </c>
      <c r="L110" s="58" t="s">
        <v>376</v>
      </c>
      <c r="M110" s="59" t="s">
        <v>173</v>
      </c>
      <c r="N110" s="59"/>
      <c r="O110" s="60" t="s">
        <v>638</v>
      </c>
      <c r="P110" s="60" t="s">
        <v>793</v>
      </c>
    </row>
    <row r="111" spans="1:16" ht="13.5" thickBot="1" x14ac:dyDescent="0.25">
      <c r="A111" s="48" t="str">
        <f t="shared" si="6"/>
        <v> BRNO 26 </v>
      </c>
      <c r="B111" s="56" t="str">
        <f t="shared" si="7"/>
        <v>I</v>
      </c>
      <c r="C111" s="48">
        <f t="shared" si="8"/>
        <v>45507.838000000003</v>
      </c>
      <c r="D111" s="29" t="str">
        <f t="shared" si="9"/>
        <v>vis</v>
      </c>
      <c r="E111" s="57">
        <f>VLOOKUP(C111,Active!C$21:E$947,3,FALSE)</f>
        <v>2977.9974194863357</v>
      </c>
      <c r="F111" s="56" t="s">
        <v>167</v>
      </c>
      <c r="G111" s="29" t="str">
        <f t="shared" si="10"/>
        <v>45507.838</v>
      </c>
      <c r="H111" s="48">
        <f t="shared" si="11"/>
        <v>2978</v>
      </c>
      <c r="I111" s="58" t="s">
        <v>794</v>
      </c>
      <c r="J111" s="59" t="s">
        <v>795</v>
      </c>
      <c r="K111" s="58">
        <v>2978</v>
      </c>
      <c r="L111" s="58" t="s">
        <v>168</v>
      </c>
      <c r="M111" s="59" t="s">
        <v>173</v>
      </c>
      <c r="N111" s="59"/>
      <c r="O111" s="60" t="s">
        <v>796</v>
      </c>
      <c r="P111" s="60" t="s">
        <v>760</v>
      </c>
    </row>
    <row r="112" spans="1:16" ht="13.5" thickBot="1" x14ac:dyDescent="0.25">
      <c r="A112" s="48" t="str">
        <f t="shared" si="6"/>
        <v> BRNO 26 </v>
      </c>
      <c r="B112" s="56" t="str">
        <f t="shared" si="7"/>
        <v>I</v>
      </c>
      <c r="C112" s="48">
        <f t="shared" si="8"/>
        <v>45514.499000000003</v>
      </c>
      <c r="D112" s="29" t="str">
        <f t="shared" si="9"/>
        <v>vis</v>
      </c>
      <c r="E112" s="57">
        <f>VLOOKUP(C112,Active!C$21:E$947,3,FALSE)</f>
        <v>2982.9960531356051</v>
      </c>
      <c r="F112" s="56" t="s">
        <v>167</v>
      </c>
      <c r="G112" s="29" t="str">
        <f t="shared" si="10"/>
        <v>45514.499</v>
      </c>
      <c r="H112" s="48">
        <f t="shared" si="11"/>
        <v>2983</v>
      </c>
      <c r="I112" s="58" t="s">
        <v>797</v>
      </c>
      <c r="J112" s="59" t="s">
        <v>798</v>
      </c>
      <c r="K112" s="58">
        <v>2983</v>
      </c>
      <c r="L112" s="58" t="s">
        <v>260</v>
      </c>
      <c r="M112" s="59" t="s">
        <v>173</v>
      </c>
      <c r="N112" s="59"/>
      <c r="O112" s="60" t="s">
        <v>785</v>
      </c>
      <c r="P112" s="60" t="s">
        <v>760</v>
      </c>
    </row>
    <row r="113" spans="1:16" ht="13.5" thickBot="1" x14ac:dyDescent="0.25">
      <c r="A113" s="48" t="str">
        <f t="shared" si="6"/>
        <v> BBS 67 </v>
      </c>
      <c r="B113" s="56" t="str">
        <f t="shared" si="7"/>
        <v>I</v>
      </c>
      <c r="C113" s="48">
        <f t="shared" si="8"/>
        <v>45526.489000000001</v>
      </c>
      <c r="D113" s="29" t="str">
        <f t="shared" si="9"/>
        <v>vis</v>
      </c>
      <c r="E113" s="57">
        <f>VLOOKUP(C113,Active!C$21:E$947,3,FALSE)</f>
        <v>2991.9937437908716</v>
      </c>
      <c r="F113" s="56" t="s">
        <v>167</v>
      </c>
      <c r="G113" s="29" t="str">
        <f t="shared" si="10"/>
        <v>45526.489</v>
      </c>
      <c r="H113" s="48">
        <f t="shared" si="11"/>
        <v>2992</v>
      </c>
      <c r="I113" s="58" t="s">
        <v>799</v>
      </c>
      <c r="J113" s="59" t="s">
        <v>800</v>
      </c>
      <c r="K113" s="58">
        <v>2992</v>
      </c>
      <c r="L113" s="58" t="s">
        <v>233</v>
      </c>
      <c r="M113" s="59" t="s">
        <v>173</v>
      </c>
      <c r="N113" s="59"/>
      <c r="O113" s="60" t="s">
        <v>778</v>
      </c>
      <c r="P113" s="60" t="s">
        <v>801</v>
      </c>
    </row>
    <row r="114" spans="1:16" ht="13.5" thickBot="1" x14ac:dyDescent="0.25">
      <c r="A114" s="48" t="str">
        <f t="shared" si="6"/>
        <v>IBVS 2793 </v>
      </c>
      <c r="B114" s="56" t="str">
        <f t="shared" si="7"/>
        <v>I</v>
      </c>
      <c r="C114" s="48">
        <f t="shared" si="8"/>
        <v>45526.4951</v>
      </c>
      <c r="D114" s="29" t="str">
        <f t="shared" si="9"/>
        <v>vis</v>
      </c>
      <c r="E114" s="57">
        <f>VLOOKUP(C114,Active!C$21:E$947,3,FALSE)</f>
        <v>2991.9983214316539</v>
      </c>
      <c r="F114" s="56" t="s">
        <v>167</v>
      </c>
      <c r="G114" s="29" t="str">
        <f t="shared" si="10"/>
        <v>45526.4951</v>
      </c>
      <c r="H114" s="48">
        <f t="shared" si="11"/>
        <v>2992</v>
      </c>
      <c r="I114" s="58" t="s">
        <v>805</v>
      </c>
      <c r="J114" s="59" t="s">
        <v>806</v>
      </c>
      <c r="K114" s="58">
        <v>2992</v>
      </c>
      <c r="L114" s="58" t="s">
        <v>807</v>
      </c>
      <c r="M114" s="59" t="s">
        <v>361</v>
      </c>
      <c r="N114" s="59" t="s">
        <v>136</v>
      </c>
      <c r="O114" s="60" t="s">
        <v>808</v>
      </c>
      <c r="P114" s="61" t="s">
        <v>809</v>
      </c>
    </row>
    <row r="115" spans="1:16" ht="13.5" thickBot="1" x14ac:dyDescent="0.25">
      <c r="A115" s="48" t="str">
        <f t="shared" si="6"/>
        <v> BRNO 26 </v>
      </c>
      <c r="B115" s="56" t="str">
        <f t="shared" si="7"/>
        <v>I</v>
      </c>
      <c r="C115" s="48">
        <f t="shared" si="8"/>
        <v>45526.500999999997</v>
      </c>
      <c r="D115" s="29" t="str">
        <f t="shared" si="9"/>
        <v>vis</v>
      </c>
      <c r="E115" s="57">
        <f>VLOOKUP(C115,Active!C$21:E$947,3,FALSE)</f>
        <v>2992.0027489858521</v>
      </c>
      <c r="F115" s="56" t="s">
        <v>167</v>
      </c>
      <c r="G115" s="29" t="str">
        <f t="shared" si="10"/>
        <v>45526.501</v>
      </c>
      <c r="H115" s="48">
        <f t="shared" si="11"/>
        <v>2992</v>
      </c>
      <c r="I115" s="58" t="s">
        <v>810</v>
      </c>
      <c r="J115" s="59" t="s">
        <v>811</v>
      </c>
      <c r="K115" s="58">
        <v>2992</v>
      </c>
      <c r="L115" s="58" t="s">
        <v>220</v>
      </c>
      <c r="M115" s="59" t="s">
        <v>173</v>
      </c>
      <c r="N115" s="59"/>
      <c r="O115" s="60" t="s">
        <v>812</v>
      </c>
      <c r="P115" s="60" t="s">
        <v>760</v>
      </c>
    </row>
    <row r="116" spans="1:16" ht="13.5" thickBot="1" x14ac:dyDescent="0.25">
      <c r="A116" s="48" t="str">
        <f t="shared" si="6"/>
        <v> BBS 67 </v>
      </c>
      <c r="B116" s="56" t="str">
        <f t="shared" si="7"/>
        <v>I</v>
      </c>
      <c r="C116" s="48">
        <f t="shared" si="8"/>
        <v>45530.499000000003</v>
      </c>
      <c r="D116" s="29" t="str">
        <f t="shared" si="9"/>
        <v>vis</v>
      </c>
      <c r="E116" s="57">
        <f>VLOOKUP(C116,Active!C$21:E$947,3,FALSE)</f>
        <v>2995.0029797815005</v>
      </c>
      <c r="F116" s="56" t="s">
        <v>167</v>
      </c>
      <c r="G116" s="29" t="str">
        <f t="shared" si="10"/>
        <v>45530.499</v>
      </c>
      <c r="H116" s="48">
        <f t="shared" si="11"/>
        <v>2995</v>
      </c>
      <c r="I116" s="58" t="s">
        <v>813</v>
      </c>
      <c r="J116" s="59" t="s">
        <v>814</v>
      </c>
      <c r="K116" s="58">
        <v>2995</v>
      </c>
      <c r="L116" s="58" t="s">
        <v>220</v>
      </c>
      <c r="M116" s="59" t="s">
        <v>173</v>
      </c>
      <c r="N116" s="59"/>
      <c r="O116" s="60" t="s">
        <v>778</v>
      </c>
      <c r="P116" s="60" t="s">
        <v>801</v>
      </c>
    </row>
    <row r="117" spans="1:16" ht="13.5" thickBot="1" x14ac:dyDescent="0.25">
      <c r="A117" s="48" t="str">
        <f t="shared" si="6"/>
        <v> BBS 67 </v>
      </c>
      <c r="B117" s="56" t="str">
        <f t="shared" si="7"/>
        <v>I</v>
      </c>
      <c r="C117" s="48">
        <f t="shared" si="8"/>
        <v>45534.493999999999</v>
      </c>
      <c r="D117" s="29" t="str">
        <f t="shared" si="9"/>
        <v>vis</v>
      </c>
      <c r="E117" s="57">
        <f>VLOOKUP(C117,Active!C$21:E$947,3,FALSE)</f>
        <v>2998.000959278394</v>
      </c>
      <c r="F117" s="56" t="s">
        <v>167</v>
      </c>
      <c r="G117" s="29" t="str">
        <f t="shared" si="10"/>
        <v>45534.494</v>
      </c>
      <c r="H117" s="48">
        <f t="shared" si="11"/>
        <v>2998</v>
      </c>
      <c r="I117" s="58" t="s">
        <v>815</v>
      </c>
      <c r="J117" s="59" t="s">
        <v>816</v>
      </c>
      <c r="K117" s="58">
        <v>2998</v>
      </c>
      <c r="L117" s="58" t="s">
        <v>257</v>
      </c>
      <c r="M117" s="59" t="s">
        <v>173</v>
      </c>
      <c r="N117" s="59"/>
      <c r="O117" s="60" t="s">
        <v>498</v>
      </c>
      <c r="P117" s="60" t="s">
        <v>801</v>
      </c>
    </row>
    <row r="118" spans="1:16" ht="13.5" thickBot="1" x14ac:dyDescent="0.25">
      <c r="A118" s="48" t="str">
        <f t="shared" si="6"/>
        <v> BRNO 26 </v>
      </c>
      <c r="B118" s="56" t="str">
        <f t="shared" si="7"/>
        <v>I</v>
      </c>
      <c r="C118" s="48">
        <f t="shared" si="8"/>
        <v>45562.472000000002</v>
      </c>
      <c r="D118" s="29" t="str">
        <f t="shared" si="9"/>
        <v>vis</v>
      </c>
      <c r="E118" s="57">
        <f>VLOOKUP(C118,Active!C$21:E$947,3,FALSE)</f>
        <v>3018.996571384575</v>
      </c>
      <c r="F118" s="56" t="s">
        <v>167</v>
      </c>
      <c r="G118" s="29" t="str">
        <f t="shared" si="10"/>
        <v>45562.472</v>
      </c>
      <c r="H118" s="48">
        <f t="shared" si="11"/>
        <v>3019</v>
      </c>
      <c r="I118" s="58" t="s">
        <v>817</v>
      </c>
      <c r="J118" s="59" t="s">
        <v>818</v>
      </c>
      <c r="K118" s="58">
        <v>3019</v>
      </c>
      <c r="L118" s="58" t="s">
        <v>260</v>
      </c>
      <c r="M118" s="59" t="s">
        <v>173</v>
      </c>
      <c r="N118" s="59"/>
      <c r="O118" s="60" t="s">
        <v>819</v>
      </c>
      <c r="P118" s="60" t="s">
        <v>760</v>
      </c>
    </row>
    <row r="119" spans="1:16" ht="13.5" thickBot="1" x14ac:dyDescent="0.25">
      <c r="A119" s="48" t="str">
        <f t="shared" si="6"/>
        <v> BRNO 26 </v>
      </c>
      <c r="B119" s="56" t="str">
        <f t="shared" si="7"/>
        <v>I</v>
      </c>
      <c r="C119" s="48">
        <f t="shared" si="8"/>
        <v>45562.482000000004</v>
      </c>
      <c r="D119" s="29" t="str">
        <f t="shared" si="9"/>
        <v>vis</v>
      </c>
      <c r="E119" s="57">
        <f>VLOOKUP(C119,Active!C$21:E$947,3,FALSE)</f>
        <v>3019.0040757137303</v>
      </c>
      <c r="F119" s="56" t="s">
        <v>167</v>
      </c>
      <c r="G119" s="29" t="str">
        <f t="shared" si="10"/>
        <v>45562.482</v>
      </c>
      <c r="H119" s="48">
        <f t="shared" si="11"/>
        <v>3019</v>
      </c>
      <c r="I119" s="58" t="s">
        <v>820</v>
      </c>
      <c r="J119" s="59" t="s">
        <v>821</v>
      </c>
      <c r="K119" s="58">
        <v>3019</v>
      </c>
      <c r="L119" s="58" t="s">
        <v>215</v>
      </c>
      <c r="M119" s="59" t="s">
        <v>173</v>
      </c>
      <c r="N119" s="59"/>
      <c r="O119" s="60" t="s">
        <v>822</v>
      </c>
      <c r="P119" s="60" t="s">
        <v>760</v>
      </c>
    </row>
    <row r="120" spans="1:16" ht="13.5" thickBot="1" x14ac:dyDescent="0.25">
      <c r="A120" s="48" t="str">
        <f t="shared" si="6"/>
        <v> BRNO 26 </v>
      </c>
      <c r="B120" s="56" t="str">
        <f t="shared" si="7"/>
        <v>I</v>
      </c>
      <c r="C120" s="48">
        <f t="shared" si="8"/>
        <v>45562.489000000001</v>
      </c>
      <c r="D120" s="29" t="str">
        <f t="shared" si="9"/>
        <v>vis</v>
      </c>
      <c r="E120" s="57">
        <f>VLOOKUP(C120,Active!C$21:E$947,3,FALSE)</f>
        <v>3019.0093287441359</v>
      </c>
      <c r="F120" s="56" t="s">
        <v>167</v>
      </c>
      <c r="G120" s="29" t="str">
        <f t="shared" si="10"/>
        <v>45562.489</v>
      </c>
      <c r="H120" s="48">
        <f t="shared" si="11"/>
        <v>3019</v>
      </c>
      <c r="I120" s="58" t="s">
        <v>823</v>
      </c>
      <c r="J120" s="59" t="s">
        <v>824</v>
      </c>
      <c r="K120" s="58">
        <v>3019</v>
      </c>
      <c r="L120" s="58" t="s">
        <v>172</v>
      </c>
      <c r="M120" s="59" t="s">
        <v>173</v>
      </c>
      <c r="N120" s="59"/>
      <c r="O120" s="60" t="s">
        <v>825</v>
      </c>
      <c r="P120" s="60" t="s">
        <v>760</v>
      </c>
    </row>
    <row r="121" spans="1:16" ht="13.5" thickBot="1" x14ac:dyDescent="0.25">
      <c r="A121" s="48" t="str">
        <f t="shared" si="6"/>
        <v> VSSC 60.20 </v>
      </c>
      <c r="B121" s="56" t="str">
        <f t="shared" si="7"/>
        <v>I</v>
      </c>
      <c r="C121" s="48">
        <f t="shared" si="8"/>
        <v>45566.474999999999</v>
      </c>
      <c r="D121" s="29" t="str">
        <f t="shared" si="9"/>
        <v>vis</v>
      </c>
      <c r="E121" s="57">
        <f>VLOOKUP(C121,Active!C$21:E$947,3,FALSE)</f>
        <v>3022.0005543447928</v>
      </c>
      <c r="F121" s="56" t="s">
        <v>167</v>
      </c>
      <c r="G121" s="29" t="str">
        <f t="shared" si="10"/>
        <v>45566.475</v>
      </c>
      <c r="H121" s="48">
        <f t="shared" si="11"/>
        <v>3022</v>
      </c>
      <c r="I121" s="58" t="s">
        <v>826</v>
      </c>
      <c r="J121" s="59" t="s">
        <v>827</v>
      </c>
      <c r="K121" s="58">
        <v>3022</v>
      </c>
      <c r="L121" s="58" t="s">
        <v>257</v>
      </c>
      <c r="M121" s="59" t="s">
        <v>173</v>
      </c>
      <c r="N121" s="59"/>
      <c r="O121" s="60" t="s">
        <v>828</v>
      </c>
      <c r="P121" s="60" t="s">
        <v>829</v>
      </c>
    </row>
    <row r="122" spans="1:16" ht="13.5" thickBot="1" x14ac:dyDescent="0.25">
      <c r="A122" s="48" t="str">
        <f t="shared" si="6"/>
        <v> BRNO 26 </v>
      </c>
      <c r="B122" s="56" t="str">
        <f t="shared" si="7"/>
        <v>I</v>
      </c>
      <c r="C122" s="48">
        <f t="shared" si="8"/>
        <v>45570.474000000002</v>
      </c>
      <c r="D122" s="29" t="str">
        <f t="shared" si="9"/>
        <v>vis</v>
      </c>
      <c r="E122" s="57">
        <f>VLOOKUP(C122,Active!C$21:E$947,3,FALSE)</f>
        <v>3025.0015355733535</v>
      </c>
      <c r="F122" s="56" t="s">
        <v>167</v>
      </c>
      <c r="G122" s="29" t="str">
        <f t="shared" si="10"/>
        <v>45570.474</v>
      </c>
      <c r="H122" s="48">
        <f t="shared" si="11"/>
        <v>3025</v>
      </c>
      <c r="I122" s="58" t="s">
        <v>830</v>
      </c>
      <c r="J122" s="59" t="s">
        <v>831</v>
      </c>
      <c r="K122" s="58">
        <v>3025</v>
      </c>
      <c r="L122" s="58" t="s">
        <v>212</v>
      </c>
      <c r="M122" s="59" t="s">
        <v>173</v>
      </c>
      <c r="N122" s="59"/>
      <c r="O122" s="60" t="s">
        <v>785</v>
      </c>
      <c r="P122" s="60" t="s">
        <v>760</v>
      </c>
    </row>
    <row r="123" spans="1:16" ht="13.5" thickBot="1" x14ac:dyDescent="0.25">
      <c r="A123" s="48" t="str">
        <f t="shared" si="6"/>
        <v> BRNO 26 </v>
      </c>
      <c r="B123" s="56" t="str">
        <f t="shared" si="7"/>
        <v>I</v>
      </c>
      <c r="C123" s="48">
        <f t="shared" si="8"/>
        <v>45578.463000000003</v>
      </c>
      <c r="D123" s="29" t="str">
        <f t="shared" si="9"/>
        <v>vis</v>
      </c>
      <c r="E123" s="57">
        <f>VLOOKUP(C123,Active!C$21:E$947,3,FALSE)</f>
        <v>3030.9967441342333</v>
      </c>
      <c r="F123" s="56" t="s">
        <v>167</v>
      </c>
      <c r="G123" s="29" t="str">
        <f t="shared" si="10"/>
        <v>45578.463</v>
      </c>
      <c r="H123" s="48">
        <f t="shared" si="11"/>
        <v>3031</v>
      </c>
      <c r="I123" s="58" t="s">
        <v>832</v>
      </c>
      <c r="J123" s="59" t="s">
        <v>833</v>
      </c>
      <c r="K123" s="58">
        <v>3031</v>
      </c>
      <c r="L123" s="58" t="s">
        <v>268</v>
      </c>
      <c r="M123" s="59" t="s">
        <v>173</v>
      </c>
      <c r="N123" s="59"/>
      <c r="O123" s="60" t="s">
        <v>785</v>
      </c>
      <c r="P123" s="60" t="s">
        <v>760</v>
      </c>
    </row>
    <row r="124" spans="1:16" ht="13.5" thickBot="1" x14ac:dyDescent="0.25">
      <c r="A124" s="48" t="str">
        <f t="shared" si="6"/>
        <v> BRNO 26 </v>
      </c>
      <c r="B124" s="56" t="str">
        <f t="shared" si="7"/>
        <v>I</v>
      </c>
      <c r="C124" s="48">
        <f t="shared" si="8"/>
        <v>45586.474999999999</v>
      </c>
      <c r="D124" s="29" t="str">
        <f t="shared" si="9"/>
        <v>vis</v>
      </c>
      <c r="E124" s="57">
        <f>VLOOKUP(C124,Active!C$21:E$947,3,FALSE)</f>
        <v>3037.0092126521618</v>
      </c>
      <c r="F124" s="56" t="s">
        <v>167</v>
      </c>
      <c r="G124" s="29" t="str">
        <f t="shared" si="10"/>
        <v>45586.475</v>
      </c>
      <c r="H124" s="48">
        <f t="shared" si="11"/>
        <v>3037</v>
      </c>
      <c r="I124" s="58" t="s">
        <v>834</v>
      </c>
      <c r="J124" s="59" t="s">
        <v>835</v>
      </c>
      <c r="K124" s="58">
        <v>3037</v>
      </c>
      <c r="L124" s="58" t="s">
        <v>172</v>
      </c>
      <c r="M124" s="59" t="s">
        <v>173</v>
      </c>
      <c r="N124" s="59"/>
      <c r="O124" s="60" t="s">
        <v>785</v>
      </c>
      <c r="P124" s="60" t="s">
        <v>760</v>
      </c>
    </row>
    <row r="125" spans="1:16" ht="13.5" thickBot="1" x14ac:dyDescent="0.25">
      <c r="A125" s="48" t="str">
        <f t="shared" si="6"/>
        <v> BBS 69 </v>
      </c>
      <c r="B125" s="56" t="str">
        <f t="shared" si="7"/>
        <v>I</v>
      </c>
      <c r="C125" s="48">
        <f t="shared" si="8"/>
        <v>45610.447</v>
      </c>
      <c r="D125" s="29" t="str">
        <f t="shared" si="9"/>
        <v>vis</v>
      </c>
      <c r="E125" s="57">
        <f>VLOOKUP(C125,Active!C$21:E$947,3,FALSE)</f>
        <v>3054.998590499376</v>
      </c>
      <c r="F125" s="56" t="s">
        <v>167</v>
      </c>
      <c r="G125" s="29" t="str">
        <f t="shared" si="10"/>
        <v>45610.447</v>
      </c>
      <c r="H125" s="48">
        <f t="shared" si="11"/>
        <v>3055</v>
      </c>
      <c r="I125" s="58" t="s">
        <v>836</v>
      </c>
      <c r="J125" s="59" t="s">
        <v>837</v>
      </c>
      <c r="K125" s="58">
        <v>3055</v>
      </c>
      <c r="L125" s="58" t="s">
        <v>248</v>
      </c>
      <c r="M125" s="59" t="s">
        <v>173</v>
      </c>
      <c r="N125" s="59"/>
      <c r="O125" s="60" t="s">
        <v>513</v>
      </c>
      <c r="P125" s="60" t="s">
        <v>838</v>
      </c>
    </row>
    <row r="126" spans="1:16" ht="13.5" thickBot="1" x14ac:dyDescent="0.25">
      <c r="A126" s="48" t="str">
        <f t="shared" si="6"/>
        <v> BBS 69 </v>
      </c>
      <c r="B126" s="56" t="str">
        <f t="shared" si="7"/>
        <v>I</v>
      </c>
      <c r="C126" s="48">
        <f t="shared" si="8"/>
        <v>45634.438999999998</v>
      </c>
      <c r="D126" s="29" t="str">
        <f t="shared" si="9"/>
        <v>vis</v>
      </c>
      <c r="E126" s="57">
        <f>VLOOKUP(C126,Active!C$21:E$947,3,FALSE)</f>
        <v>3073.002977004895</v>
      </c>
      <c r="F126" s="56" t="s">
        <v>167</v>
      </c>
      <c r="G126" s="29" t="str">
        <f t="shared" si="10"/>
        <v>45634.439</v>
      </c>
      <c r="H126" s="48">
        <f t="shared" si="11"/>
        <v>3073</v>
      </c>
      <c r="I126" s="58" t="s">
        <v>839</v>
      </c>
      <c r="J126" s="59" t="s">
        <v>840</v>
      </c>
      <c r="K126" s="58">
        <v>3073</v>
      </c>
      <c r="L126" s="58" t="s">
        <v>220</v>
      </c>
      <c r="M126" s="59" t="s">
        <v>173</v>
      </c>
      <c r="N126" s="59"/>
      <c r="O126" s="60" t="s">
        <v>513</v>
      </c>
      <c r="P126" s="60" t="s">
        <v>838</v>
      </c>
    </row>
    <row r="127" spans="1:16" ht="13.5" thickBot="1" x14ac:dyDescent="0.25">
      <c r="A127" s="48" t="str">
        <f t="shared" si="6"/>
        <v> BBS 69 </v>
      </c>
      <c r="B127" s="56" t="str">
        <f t="shared" si="7"/>
        <v>I</v>
      </c>
      <c r="C127" s="48">
        <f t="shared" si="8"/>
        <v>45646.421000000002</v>
      </c>
      <c r="D127" s="29" t="str">
        <f t="shared" si="9"/>
        <v>vis</v>
      </c>
      <c r="E127" s="57">
        <f>VLOOKUP(C127,Active!C$21:E$947,3,FALSE)</f>
        <v>3081.9946641968427</v>
      </c>
      <c r="F127" s="56" t="s">
        <v>167</v>
      </c>
      <c r="G127" s="29" t="str">
        <f t="shared" si="10"/>
        <v>45646.421</v>
      </c>
      <c r="H127" s="48">
        <f t="shared" si="11"/>
        <v>3082</v>
      </c>
      <c r="I127" s="58" t="s">
        <v>841</v>
      </c>
      <c r="J127" s="59" t="s">
        <v>842</v>
      </c>
      <c r="K127" s="58">
        <v>3082</v>
      </c>
      <c r="L127" s="58" t="s">
        <v>245</v>
      </c>
      <c r="M127" s="59" t="s">
        <v>173</v>
      </c>
      <c r="N127" s="59"/>
      <c r="O127" s="60" t="s">
        <v>778</v>
      </c>
      <c r="P127" s="60" t="s">
        <v>838</v>
      </c>
    </row>
    <row r="128" spans="1:16" ht="13.5" thickBot="1" x14ac:dyDescent="0.25">
      <c r="A128" s="48" t="str">
        <f t="shared" si="6"/>
        <v> BBS 71 </v>
      </c>
      <c r="B128" s="56" t="str">
        <f t="shared" si="7"/>
        <v>I</v>
      </c>
      <c r="C128" s="48">
        <f t="shared" si="8"/>
        <v>45743.714</v>
      </c>
      <c r="D128" s="29" t="str">
        <f t="shared" si="9"/>
        <v>vis</v>
      </c>
      <c r="E128" s="57">
        <f>VLOOKUP(C128,Active!C$21:E$947,3,FALSE)</f>
        <v>3155.006533831785</v>
      </c>
      <c r="F128" s="56" t="s">
        <v>167</v>
      </c>
      <c r="G128" s="29" t="str">
        <f t="shared" si="10"/>
        <v>45743.714</v>
      </c>
      <c r="H128" s="48">
        <f t="shared" si="11"/>
        <v>3155</v>
      </c>
      <c r="I128" s="58" t="s">
        <v>843</v>
      </c>
      <c r="J128" s="59" t="s">
        <v>844</v>
      </c>
      <c r="K128" s="58">
        <v>3155</v>
      </c>
      <c r="L128" s="58" t="s">
        <v>209</v>
      </c>
      <c r="M128" s="59" t="s">
        <v>173</v>
      </c>
      <c r="N128" s="59"/>
      <c r="O128" s="60" t="s">
        <v>513</v>
      </c>
      <c r="P128" s="60" t="s">
        <v>845</v>
      </c>
    </row>
    <row r="129" spans="1:16" ht="13.5" thickBot="1" x14ac:dyDescent="0.25">
      <c r="A129" s="48" t="str">
        <f t="shared" si="6"/>
        <v> AOEB 1 </v>
      </c>
      <c r="B129" s="56" t="str">
        <f t="shared" si="7"/>
        <v>I</v>
      </c>
      <c r="C129" s="48">
        <f t="shared" si="8"/>
        <v>46011.553</v>
      </c>
      <c r="D129" s="29" t="str">
        <f t="shared" si="9"/>
        <v>vis</v>
      </c>
      <c r="E129" s="57">
        <f>VLOOKUP(C129,Active!C$21:E$947,3,FALSE)</f>
        <v>3356.0017354511592</v>
      </c>
      <c r="F129" s="56" t="s">
        <v>167</v>
      </c>
      <c r="G129" s="29" t="str">
        <f t="shared" si="10"/>
        <v>46011.553</v>
      </c>
      <c r="H129" s="48">
        <f t="shared" si="11"/>
        <v>3356</v>
      </c>
      <c r="I129" s="58" t="s">
        <v>846</v>
      </c>
      <c r="J129" s="59" t="s">
        <v>847</v>
      </c>
      <c r="K129" s="58">
        <v>3356</v>
      </c>
      <c r="L129" s="58" t="s">
        <v>212</v>
      </c>
      <c r="M129" s="59" t="s">
        <v>173</v>
      </c>
      <c r="N129" s="59"/>
      <c r="O129" s="60" t="s">
        <v>570</v>
      </c>
      <c r="P129" s="60" t="s">
        <v>650</v>
      </c>
    </row>
    <row r="130" spans="1:16" ht="13.5" thickBot="1" x14ac:dyDescent="0.25">
      <c r="A130" s="48" t="str">
        <f t="shared" si="6"/>
        <v> AOEB 1 </v>
      </c>
      <c r="B130" s="56" t="str">
        <f t="shared" si="7"/>
        <v>I</v>
      </c>
      <c r="C130" s="48">
        <f t="shared" si="8"/>
        <v>46027.546000000002</v>
      </c>
      <c r="D130" s="29" t="str">
        <f t="shared" si="9"/>
        <v>vis</v>
      </c>
      <c r="E130" s="57">
        <f>VLOOKUP(C130,Active!C$21:E$947,3,FALSE)</f>
        <v>3368.0034090666486</v>
      </c>
      <c r="F130" s="56" t="s">
        <v>167</v>
      </c>
      <c r="G130" s="29" t="str">
        <f t="shared" si="10"/>
        <v>46027.546</v>
      </c>
      <c r="H130" s="48">
        <f t="shared" si="11"/>
        <v>3368</v>
      </c>
      <c r="I130" s="58" t="s">
        <v>848</v>
      </c>
      <c r="J130" s="59" t="s">
        <v>849</v>
      </c>
      <c r="K130" s="58">
        <v>3368</v>
      </c>
      <c r="L130" s="58" t="s">
        <v>215</v>
      </c>
      <c r="M130" s="59" t="s">
        <v>173</v>
      </c>
      <c r="N130" s="59"/>
      <c r="O130" s="60" t="s">
        <v>570</v>
      </c>
      <c r="P130" s="60" t="s">
        <v>650</v>
      </c>
    </row>
    <row r="131" spans="1:16" ht="13.5" thickBot="1" x14ac:dyDescent="0.25">
      <c r="A131" s="48" t="str">
        <f t="shared" si="6"/>
        <v> AOEB 1 </v>
      </c>
      <c r="B131" s="56" t="str">
        <f t="shared" si="7"/>
        <v>I</v>
      </c>
      <c r="C131" s="48">
        <f t="shared" si="8"/>
        <v>46196.779000000002</v>
      </c>
      <c r="D131" s="29" t="str">
        <f t="shared" si="9"/>
        <v>vis</v>
      </c>
      <c r="E131" s="57">
        <f>VLOOKUP(C131,Active!C$21:E$947,3,FALSE)</f>
        <v>3495.0014226332</v>
      </c>
      <c r="F131" s="56" t="s">
        <v>167</v>
      </c>
      <c r="G131" s="29" t="str">
        <f t="shared" si="10"/>
        <v>46196.779</v>
      </c>
      <c r="H131" s="48">
        <f t="shared" si="11"/>
        <v>3495</v>
      </c>
      <c r="I131" s="58" t="s">
        <v>850</v>
      </c>
      <c r="J131" s="59" t="s">
        <v>851</v>
      </c>
      <c r="K131" s="58">
        <v>3495</v>
      </c>
      <c r="L131" s="58" t="s">
        <v>212</v>
      </c>
      <c r="M131" s="59" t="s">
        <v>173</v>
      </c>
      <c r="N131" s="59"/>
      <c r="O131" s="60" t="s">
        <v>570</v>
      </c>
      <c r="P131" s="60" t="s">
        <v>650</v>
      </c>
    </row>
    <row r="132" spans="1:16" ht="13.5" thickBot="1" x14ac:dyDescent="0.25">
      <c r="A132" s="48" t="str">
        <f t="shared" si="6"/>
        <v> BRNO 27 </v>
      </c>
      <c r="B132" s="56" t="str">
        <f t="shared" si="7"/>
        <v>I</v>
      </c>
      <c r="C132" s="48">
        <f t="shared" si="8"/>
        <v>46211.430999999997</v>
      </c>
      <c r="D132" s="29" t="str">
        <f t="shared" si="9"/>
        <v>vis</v>
      </c>
      <c r="E132" s="57">
        <f>VLOOKUP(C132,Active!C$21:E$947,3,FALSE)</f>
        <v>3505.9967657091747</v>
      </c>
      <c r="F132" s="56" t="s">
        <v>167</v>
      </c>
      <c r="G132" s="29" t="str">
        <f t="shared" si="10"/>
        <v>46211.431</v>
      </c>
      <c r="H132" s="48">
        <f t="shared" si="11"/>
        <v>3506</v>
      </c>
      <c r="I132" s="58" t="s">
        <v>852</v>
      </c>
      <c r="J132" s="59" t="s">
        <v>853</v>
      </c>
      <c r="K132" s="58">
        <v>3506</v>
      </c>
      <c r="L132" s="58" t="s">
        <v>268</v>
      </c>
      <c r="M132" s="59" t="s">
        <v>173</v>
      </c>
      <c r="N132" s="59"/>
      <c r="O132" s="60" t="s">
        <v>854</v>
      </c>
      <c r="P132" s="60" t="s">
        <v>855</v>
      </c>
    </row>
    <row r="133" spans="1:16" ht="13.5" thickBot="1" x14ac:dyDescent="0.25">
      <c r="A133" s="48" t="str">
        <f t="shared" si="6"/>
        <v> BRNO 27 </v>
      </c>
      <c r="B133" s="56" t="str">
        <f t="shared" si="7"/>
        <v>I</v>
      </c>
      <c r="C133" s="48">
        <f t="shared" si="8"/>
        <v>46211.436000000002</v>
      </c>
      <c r="D133" s="29" t="str">
        <f t="shared" si="9"/>
        <v>vis</v>
      </c>
      <c r="E133" s="57">
        <f>VLOOKUP(C133,Active!C$21:E$947,3,FALSE)</f>
        <v>3506.0005178737551</v>
      </c>
      <c r="F133" s="56" t="s">
        <v>167</v>
      </c>
      <c r="G133" s="29" t="str">
        <f t="shared" si="10"/>
        <v>46211.436</v>
      </c>
      <c r="H133" s="48">
        <f t="shared" si="11"/>
        <v>3506</v>
      </c>
      <c r="I133" s="58" t="s">
        <v>856</v>
      </c>
      <c r="J133" s="59" t="s">
        <v>857</v>
      </c>
      <c r="K133" s="58">
        <v>3506</v>
      </c>
      <c r="L133" s="58" t="s">
        <v>257</v>
      </c>
      <c r="M133" s="59" t="s">
        <v>173</v>
      </c>
      <c r="N133" s="59"/>
      <c r="O133" s="60" t="s">
        <v>858</v>
      </c>
      <c r="P133" s="60" t="s">
        <v>855</v>
      </c>
    </row>
    <row r="134" spans="1:16" ht="13.5" thickBot="1" x14ac:dyDescent="0.25">
      <c r="A134" s="48" t="str">
        <f t="shared" si="6"/>
        <v> AOEB 1 </v>
      </c>
      <c r="B134" s="56" t="str">
        <f t="shared" si="7"/>
        <v>I</v>
      </c>
      <c r="C134" s="48">
        <f t="shared" si="8"/>
        <v>46212.77</v>
      </c>
      <c r="D134" s="29" t="str">
        <f t="shared" si="9"/>
        <v>vis</v>
      </c>
      <c r="E134" s="57">
        <f>VLOOKUP(C134,Active!C$21:E$947,3,FALSE)</f>
        <v>3507.0015953828533</v>
      </c>
      <c r="F134" s="56" t="s">
        <v>167</v>
      </c>
      <c r="G134" s="29" t="str">
        <f t="shared" si="10"/>
        <v>46212.770</v>
      </c>
      <c r="H134" s="48">
        <f t="shared" si="11"/>
        <v>3507</v>
      </c>
      <c r="I134" s="58" t="s">
        <v>862</v>
      </c>
      <c r="J134" s="59" t="s">
        <v>863</v>
      </c>
      <c r="K134" s="58">
        <v>3507</v>
      </c>
      <c r="L134" s="58" t="s">
        <v>212</v>
      </c>
      <c r="M134" s="59" t="s">
        <v>173</v>
      </c>
      <c r="N134" s="59"/>
      <c r="O134" s="60" t="s">
        <v>864</v>
      </c>
      <c r="P134" s="60" t="s">
        <v>650</v>
      </c>
    </row>
    <row r="135" spans="1:16" ht="13.5" thickBot="1" x14ac:dyDescent="0.25">
      <c r="A135" s="48" t="str">
        <f t="shared" si="6"/>
        <v> BBS 77 </v>
      </c>
      <c r="B135" s="56" t="str">
        <f t="shared" si="7"/>
        <v>I</v>
      </c>
      <c r="C135" s="48">
        <f t="shared" si="8"/>
        <v>46235.423000000003</v>
      </c>
      <c r="D135" s="29" t="str">
        <f t="shared" si="9"/>
        <v>vis</v>
      </c>
      <c r="E135" s="57">
        <f>VLOOKUP(C135,Active!C$21:E$947,3,FALSE)</f>
        <v>3524.0011522146992</v>
      </c>
      <c r="F135" s="56" t="s">
        <v>167</v>
      </c>
      <c r="G135" s="29" t="str">
        <f t="shared" si="10"/>
        <v>46235.423</v>
      </c>
      <c r="H135" s="48">
        <f t="shared" si="11"/>
        <v>3524</v>
      </c>
      <c r="I135" s="58" t="s">
        <v>865</v>
      </c>
      <c r="J135" s="59" t="s">
        <v>866</v>
      </c>
      <c r="K135" s="58">
        <v>3524</v>
      </c>
      <c r="L135" s="58" t="s">
        <v>212</v>
      </c>
      <c r="M135" s="59" t="s">
        <v>173</v>
      </c>
      <c r="N135" s="59"/>
      <c r="O135" s="60" t="s">
        <v>867</v>
      </c>
      <c r="P135" s="60" t="s">
        <v>868</v>
      </c>
    </row>
    <row r="136" spans="1:16" ht="13.5" thickBot="1" x14ac:dyDescent="0.25">
      <c r="A136" s="48" t="str">
        <f t="shared" si="6"/>
        <v> BBS 77 </v>
      </c>
      <c r="B136" s="56" t="str">
        <f t="shared" si="7"/>
        <v>I</v>
      </c>
      <c r="C136" s="48">
        <f t="shared" si="8"/>
        <v>46239.421000000002</v>
      </c>
      <c r="D136" s="29" t="str">
        <f t="shared" si="9"/>
        <v>vis</v>
      </c>
      <c r="E136" s="57">
        <f>VLOOKUP(C136,Active!C$21:E$947,3,FALSE)</f>
        <v>3527.0013830103421</v>
      </c>
      <c r="F136" s="56" t="s">
        <v>167</v>
      </c>
      <c r="G136" s="29" t="str">
        <f t="shared" si="10"/>
        <v>46239.421</v>
      </c>
      <c r="H136" s="48">
        <f t="shared" si="11"/>
        <v>3527</v>
      </c>
      <c r="I136" s="58" t="s">
        <v>869</v>
      </c>
      <c r="J136" s="59" t="s">
        <v>870</v>
      </c>
      <c r="K136" s="58">
        <v>3527</v>
      </c>
      <c r="L136" s="58" t="s">
        <v>212</v>
      </c>
      <c r="M136" s="59" t="s">
        <v>173</v>
      </c>
      <c r="N136" s="59"/>
      <c r="O136" s="60" t="s">
        <v>746</v>
      </c>
      <c r="P136" s="60" t="s">
        <v>868</v>
      </c>
    </row>
    <row r="137" spans="1:16" ht="13.5" thickBot="1" x14ac:dyDescent="0.25">
      <c r="A137" s="48" t="str">
        <f t="shared" si="6"/>
        <v> BBS 78 </v>
      </c>
      <c r="B137" s="56" t="str">
        <f t="shared" si="7"/>
        <v>I</v>
      </c>
      <c r="C137" s="48">
        <f t="shared" si="8"/>
        <v>46255.409</v>
      </c>
      <c r="D137" s="29" t="str">
        <f t="shared" si="9"/>
        <v>vis</v>
      </c>
      <c r="E137" s="57">
        <f>VLOOKUP(C137,Active!C$21:E$947,3,FALSE)</f>
        <v>3538.9993044612511</v>
      </c>
      <c r="F137" s="56" t="s">
        <v>167</v>
      </c>
      <c r="G137" s="29" t="str">
        <f t="shared" si="10"/>
        <v>46255.409</v>
      </c>
      <c r="H137" s="48">
        <f t="shared" si="11"/>
        <v>3539</v>
      </c>
      <c r="I137" s="58" t="s">
        <v>871</v>
      </c>
      <c r="J137" s="59" t="s">
        <v>872</v>
      </c>
      <c r="K137" s="58">
        <v>3539</v>
      </c>
      <c r="L137" s="58" t="s">
        <v>273</v>
      </c>
      <c r="M137" s="59" t="s">
        <v>173</v>
      </c>
      <c r="N137" s="59"/>
      <c r="O137" s="60" t="s">
        <v>867</v>
      </c>
      <c r="P137" s="60" t="s">
        <v>873</v>
      </c>
    </row>
    <row r="138" spans="1:16" ht="13.5" thickBot="1" x14ac:dyDescent="0.25">
      <c r="A138" s="48" t="str">
        <f t="shared" si="6"/>
        <v> BBS 77 </v>
      </c>
      <c r="B138" s="56" t="str">
        <f t="shared" si="7"/>
        <v>I</v>
      </c>
      <c r="C138" s="48">
        <f t="shared" si="8"/>
        <v>46259.402000000002</v>
      </c>
      <c r="D138" s="29" t="str">
        <f t="shared" si="9"/>
        <v>vis</v>
      </c>
      <c r="E138" s="57">
        <f>VLOOKUP(C138,Active!C$21:E$947,3,FALSE)</f>
        <v>3541.995783092319</v>
      </c>
      <c r="F138" s="56" t="s">
        <v>167</v>
      </c>
      <c r="G138" s="29" t="str">
        <f t="shared" si="10"/>
        <v>46259.402</v>
      </c>
      <c r="H138" s="48">
        <f t="shared" si="11"/>
        <v>3542</v>
      </c>
      <c r="I138" s="58" t="s">
        <v>874</v>
      </c>
      <c r="J138" s="59" t="s">
        <v>875</v>
      </c>
      <c r="K138" s="58">
        <v>3542</v>
      </c>
      <c r="L138" s="58" t="s">
        <v>376</v>
      </c>
      <c r="M138" s="59" t="s">
        <v>173</v>
      </c>
      <c r="N138" s="59"/>
      <c r="O138" s="60" t="s">
        <v>498</v>
      </c>
      <c r="P138" s="60" t="s">
        <v>868</v>
      </c>
    </row>
    <row r="139" spans="1:16" ht="13.5" thickBot="1" x14ac:dyDescent="0.25">
      <c r="A139" s="48" t="str">
        <f t="shared" ref="A139:A202" si="12">P139</f>
        <v> AOEB 1 </v>
      </c>
      <c r="B139" s="56" t="str">
        <f t="shared" ref="B139:B202" si="13">IF(H139=INT(H139),"I","II")</f>
        <v>I</v>
      </c>
      <c r="C139" s="48">
        <f t="shared" ref="C139:C202" si="14">1*G139</f>
        <v>46264.737999999998</v>
      </c>
      <c r="D139" s="29" t="str">
        <f t="shared" ref="D139:D202" si="15">VLOOKUP(F139,I$1:J$5,2,FALSE)</f>
        <v>vis</v>
      </c>
      <c r="E139" s="57">
        <f>VLOOKUP(C139,Active!C$21:E$947,3,FALSE)</f>
        <v>3546.0000931287223</v>
      </c>
      <c r="F139" s="56" t="s">
        <v>167</v>
      </c>
      <c r="G139" s="29" t="str">
        <f t="shared" ref="G139:G202" si="16">MID(I139,3,LEN(I139)-3)</f>
        <v>46264.738</v>
      </c>
      <c r="H139" s="48">
        <f t="shared" ref="H139:H202" si="17">1*K139</f>
        <v>3546</v>
      </c>
      <c r="I139" s="58" t="s">
        <v>876</v>
      </c>
      <c r="J139" s="59" t="s">
        <v>877</v>
      </c>
      <c r="K139" s="58">
        <v>3546</v>
      </c>
      <c r="L139" s="58" t="s">
        <v>404</v>
      </c>
      <c r="M139" s="59" t="s">
        <v>173</v>
      </c>
      <c r="N139" s="59"/>
      <c r="O139" s="60" t="s">
        <v>570</v>
      </c>
      <c r="P139" s="60" t="s">
        <v>650</v>
      </c>
    </row>
    <row r="140" spans="1:16" ht="13.5" thickBot="1" x14ac:dyDescent="0.25">
      <c r="A140" s="48" t="str">
        <f t="shared" si="12"/>
        <v> BRNO 27 </v>
      </c>
      <c r="B140" s="56" t="str">
        <f t="shared" si="13"/>
        <v>I</v>
      </c>
      <c r="C140" s="48">
        <f t="shared" si="14"/>
        <v>46271.394999999997</v>
      </c>
      <c r="D140" s="29" t="str">
        <f t="shared" si="15"/>
        <v>vis</v>
      </c>
      <c r="E140" s="57">
        <f>VLOOKUP(C140,Active!C$21:E$947,3,FALSE)</f>
        <v>3550.9957250463294</v>
      </c>
      <c r="F140" s="56" t="s">
        <v>167</v>
      </c>
      <c r="G140" s="29" t="str">
        <f t="shared" si="16"/>
        <v>46271.395</v>
      </c>
      <c r="H140" s="48">
        <f t="shared" si="17"/>
        <v>3551</v>
      </c>
      <c r="I140" s="58" t="s">
        <v>878</v>
      </c>
      <c r="J140" s="59" t="s">
        <v>879</v>
      </c>
      <c r="K140" s="58">
        <v>3551</v>
      </c>
      <c r="L140" s="58" t="s">
        <v>376</v>
      </c>
      <c r="M140" s="59" t="s">
        <v>173</v>
      </c>
      <c r="N140" s="59"/>
      <c r="O140" s="60" t="s">
        <v>854</v>
      </c>
      <c r="P140" s="60" t="s">
        <v>855</v>
      </c>
    </row>
    <row r="141" spans="1:16" ht="13.5" thickBot="1" x14ac:dyDescent="0.25">
      <c r="A141" s="48" t="str">
        <f t="shared" si="12"/>
        <v> BBS 77 </v>
      </c>
      <c r="B141" s="56" t="str">
        <f t="shared" si="13"/>
        <v>I</v>
      </c>
      <c r="C141" s="48">
        <f t="shared" si="14"/>
        <v>46271.396999999997</v>
      </c>
      <c r="D141" s="29" t="str">
        <f t="shared" si="15"/>
        <v>vis</v>
      </c>
      <c r="E141" s="57">
        <f>VLOOKUP(C141,Active!C$21:E$947,3,FALSE)</f>
        <v>3550.9972259121605</v>
      </c>
      <c r="F141" s="56" t="s">
        <v>167</v>
      </c>
      <c r="G141" s="29" t="str">
        <f t="shared" si="16"/>
        <v>46271.397</v>
      </c>
      <c r="H141" s="48">
        <f t="shared" si="17"/>
        <v>3551</v>
      </c>
      <c r="I141" s="58" t="s">
        <v>880</v>
      </c>
      <c r="J141" s="59" t="s">
        <v>881</v>
      </c>
      <c r="K141" s="58">
        <v>3551</v>
      </c>
      <c r="L141" s="58" t="s">
        <v>268</v>
      </c>
      <c r="M141" s="59" t="s">
        <v>173</v>
      </c>
      <c r="N141" s="59"/>
      <c r="O141" s="60" t="s">
        <v>778</v>
      </c>
      <c r="P141" s="60" t="s">
        <v>868</v>
      </c>
    </row>
    <row r="142" spans="1:16" ht="13.5" thickBot="1" x14ac:dyDescent="0.25">
      <c r="A142" s="48" t="str">
        <f t="shared" si="12"/>
        <v> BRNO 27 </v>
      </c>
      <c r="B142" s="56" t="str">
        <f t="shared" si="13"/>
        <v>I</v>
      </c>
      <c r="C142" s="48">
        <f t="shared" si="14"/>
        <v>46271.4</v>
      </c>
      <c r="D142" s="29" t="str">
        <f t="shared" si="15"/>
        <v>vis</v>
      </c>
      <c r="E142" s="57">
        <f>VLOOKUP(C142,Active!C$21:E$947,3,FALSE)</f>
        <v>3550.9994772109098</v>
      </c>
      <c r="F142" s="56" t="s">
        <v>167</v>
      </c>
      <c r="G142" s="29" t="str">
        <f t="shared" si="16"/>
        <v>46271.400</v>
      </c>
      <c r="H142" s="48">
        <f t="shared" si="17"/>
        <v>3551</v>
      </c>
      <c r="I142" s="58" t="s">
        <v>882</v>
      </c>
      <c r="J142" s="59" t="s">
        <v>883</v>
      </c>
      <c r="K142" s="58">
        <v>3551</v>
      </c>
      <c r="L142" s="58" t="s">
        <v>273</v>
      </c>
      <c r="M142" s="59" t="s">
        <v>173</v>
      </c>
      <c r="N142" s="59"/>
      <c r="O142" s="60" t="s">
        <v>785</v>
      </c>
      <c r="P142" s="60" t="s">
        <v>855</v>
      </c>
    </row>
    <row r="143" spans="1:16" ht="13.5" thickBot="1" x14ac:dyDescent="0.25">
      <c r="A143" s="48" t="str">
        <f t="shared" si="12"/>
        <v> BRNO 27 </v>
      </c>
      <c r="B143" s="56" t="str">
        <f t="shared" si="13"/>
        <v>I</v>
      </c>
      <c r="C143" s="48">
        <f t="shared" si="14"/>
        <v>46275.404000000002</v>
      </c>
      <c r="D143" s="29" t="str">
        <f t="shared" si="15"/>
        <v>vis</v>
      </c>
      <c r="E143" s="57">
        <f>VLOOKUP(C143,Active!C$21:E$947,3,FALSE)</f>
        <v>3554.0042106040455</v>
      </c>
      <c r="F143" s="56" t="s">
        <v>167</v>
      </c>
      <c r="G143" s="29" t="str">
        <f t="shared" si="16"/>
        <v>46275.404</v>
      </c>
      <c r="H143" s="48">
        <f t="shared" si="17"/>
        <v>3554</v>
      </c>
      <c r="I143" s="58" t="s">
        <v>884</v>
      </c>
      <c r="J143" s="59" t="s">
        <v>885</v>
      </c>
      <c r="K143" s="58">
        <v>3554</v>
      </c>
      <c r="L143" s="58" t="s">
        <v>192</v>
      </c>
      <c r="M143" s="59" t="s">
        <v>173</v>
      </c>
      <c r="N143" s="59"/>
      <c r="O143" s="60" t="s">
        <v>858</v>
      </c>
      <c r="P143" s="60" t="s">
        <v>855</v>
      </c>
    </row>
    <row r="144" spans="1:16" ht="13.5" thickBot="1" x14ac:dyDescent="0.25">
      <c r="A144" s="48" t="str">
        <f t="shared" si="12"/>
        <v> BRNO 27 </v>
      </c>
      <c r="B144" s="56" t="str">
        <f t="shared" si="13"/>
        <v>I</v>
      </c>
      <c r="C144" s="48">
        <f t="shared" si="14"/>
        <v>46279.398999999998</v>
      </c>
      <c r="D144" s="29" t="str">
        <f t="shared" si="15"/>
        <v>vis</v>
      </c>
      <c r="E144" s="57">
        <f>VLOOKUP(C144,Active!C$21:E$947,3,FALSE)</f>
        <v>3557.0021901009391</v>
      </c>
      <c r="F144" s="56" t="s">
        <v>167</v>
      </c>
      <c r="G144" s="29" t="str">
        <f t="shared" si="16"/>
        <v>46279.399</v>
      </c>
      <c r="H144" s="48">
        <f t="shared" si="17"/>
        <v>3557</v>
      </c>
      <c r="I144" s="58" t="s">
        <v>886</v>
      </c>
      <c r="J144" s="59" t="s">
        <v>887</v>
      </c>
      <c r="K144" s="58">
        <v>3557</v>
      </c>
      <c r="L144" s="58" t="s">
        <v>180</v>
      </c>
      <c r="M144" s="59" t="s">
        <v>173</v>
      </c>
      <c r="N144" s="59"/>
      <c r="O144" s="60" t="s">
        <v>858</v>
      </c>
      <c r="P144" s="60" t="s">
        <v>855</v>
      </c>
    </row>
    <row r="145" spans="1:16" ht="13.5" thickBot="1" x14ac:dyDescent="0.25">
      <c r="A145" s="48" t="str">
        <f t="shared" si="12"/>
        <v> AOEB 1 </v>
      </c>
      <c r="B145" s="56" t="str">
        <f t="shared" si="13"/>
        <v>I</v>
      </c>
      <c r="C145" s="48">
        <f t="shared" si="14"/>
        <v>46280.735000000001</v>
      </c>
      <c r="D145" s="29" t="str">
        <f t="shared" si="15"/>
        <v>vis</v>
      </c>
      <c r="E145" s="57">
        <f>VLOOKUP(C145,Active!C$21:E$947,3,FALSE)</f>
        <v>3558.0047684758738</v>
      </c>
      <c r="F145" s="56" t="s">
        <v>167</v>
      </c>
      <c r="G145" s="29" t="str">
        <f t="shared" si="16"/>
        <v>46280.735</v>
      </c>
      <c r="H145" s="48">
        <f t="shared" si="17"/>
        <v>3558</v>
      </c>
      <c r="I145" s="58" t="s">
        <v>888</v>
      </c>
      <c r="J145" s="59" t="s">
        <v>889</v>
      </c>
      <c r="K145" s="58">
        <v>3558</v>
      </c>
      <c r="L145" s="58" t="s">
        <v>192</v>
      </c>
      <c r="M145" s="59" t="s">
        <v>173</v>
      </c>
      <c r="N145" s="59"/>
      <c r="O145" s="60" t="s">
        <v>570</v>
      </c>
      <c r="P145" s="60" t="s">
        <v>650</v>
      </c>
    </row>
    <row r="146" spans="1:16" ht="13.5" thickBot="1" x14ac:dyDescent="0.25">
      <c r="A146" s="48" t="str">
        <f t="shared" si="12"/>
        <v> BRNO 27 </v>
      </c>
      <c r="B146" s="56" t="str">
        <f t="shared" si="13"/>
        <v>I</v>
      </c>
      <c r="C146" s="48">
        <f t="shared" si="14"/>
        <v>46283.400999999998</v>
      </c>
      <c r="D146" s="29" t="str">
        <f t="shared" si="15"/>
        <v>vis</v>
      </c>
      <c r="E146" s="57">
        <f>VLOOKUP(C146,Active!C$21:E$947,3,FALSE)</f>
        <v>3560.0054226282441</v>
      </c>
      <c r="F146" s="56" t="s">
        <v>167</v>
      </c>
      <c r="G146" s="29" t="str">
        <f t="shared" si="16"/>
        <v>46283.401</v>
      </c>
      <c r="H146" s="48">
        <f t="shared" si="17"/>
        <v>3560</v>
      </c>
      <c r="I146" s="58" t="s">
        <v>890</v>
      </c>
      <c r="J146" s="59" t="s">
        <v>891</v>
      </c>
      <c r="K146" s="58">
        <v>3560</v>
      </c>
      <c r="L146" s="58" t="s">
        <v>189</v>
      </c>
      <c r="M146" s="59" t="s">
        <v>173</v>
      </c>
      <c r="N146" s="59"/>
      <c r="O146" s="60" t="s">
        <v>785</v>
      </c>
      <c r="P146" s="60" t="s">
        <v>855</v>
      </c>
    </row>
    <row r="147" spans="1:16" ht="13.5" thickBot="1" x14ac:dyDescent="0.25">
      <c r="A147" s="48" t="str">
        <f t="shared" si="12"/>
        <v> BRNO 27 </v>
      </c>
      <c r="B147" s="56" t="str">
        <f t="shared" si="13"/>
        <v>I</v>
      </c>
      <c r="C147" s="48">
        <f t="shared" si="14"/>
        <v>46291.385000000002</v>
      </c>
      <c r="D147" s="29" t="str">
        <f t="shared" si="15"/>
        <v>vis</v>
      </c>
      <c r="E147" s="57">
        <f>VLOOKUP(C147,Active!C$21:E$947,3,FALSE)</f>
        <v>3565.9968790245489</v>
      </c>
      <c r="F147" s="56" t="s">
        <v>167</v>
      </c>
      <c r="G147" s="29" t="str">
        <f t="shared" si="16"/>
        <v>46291.385</v>
      </c>
      <c r="H147" s="48">
        <f t="shared" si="17"/>
        <v>3566</v>
      </c>
      <c r="I147" s="58" t="s">
        <v>892</v>
      </c>
      <c r="J147" s="59" t="s">
        <v>893</v>
      </c>
      <c r="K147" s="58">
        <v>3566</v>
      </c>
      <c r="L147" s="58" t="s">
        <v>268</v>
      </c>
      <c r="M147" s="59" t="s">
        <v>173</v>
      </c>
      <c r="N147" s="59"/>
      <c r="O147" s="60" t="s">
        <v>854</v>
      </c>
      <c r="P147" s="60" t="s">
        <v>855</v>
      </c>
    </row>
    <row r="148" spans="1:16" ht="13.5" thickBot="1" x14ac:dyDescent="0.25">
      <c r="A148" s="48" t="str">
        <f t="shared" si="12"/>
        <v> BRNO 27 </v>
      </c>
      <c r="B148" s="56" t="str">
        <f t="shared" si="13"/>
        <v>I</v>
      </c>
      <c r="C148" s="48">
        <f t="shared" si="14"/>
        <v>46291.387999999999</v>
      </c>
      <c r="D148" s="29" t="str">
        <f t="shared" si="15"/>
        <v>vis</v>
      </c>
      <c r="E148" s="57">
        <f>VLOOKUP(C148,Active!C$21:E$947,3,FALSE)</f>
        <v>3565.9991303232928</v>
      </c>
      <c r="F148" s="56" t="s">
        <v>167</v>
      </c>
      <c r="G148" s="29" t="str">
        <f t="shared" si="16"/>
        <v>46291.388</v>
      </c>
      <c r="H148" s="48">
        <f t="shared" si="17"/>
        <v>3566</v>
      </c>
      <c r="I148" s="58" t="s">
        <v>894</v>
      </c>
      <c r="J148" s="59" t="s">
        <v>895</v>
      </c>
      <c r="K148" s="58">
        <v>3566</v>
      </c>
      <c r="L148" s="58" t="s">
        <v>273</v>
      </c>
      <c r="M148" s="59" t="s">
        <v>173</v>
      </c>
      <c r="N148" s="59"/>
      <c r="O148" s="60" t="s">
        <v>896</v>
      </c>
      <c r="P148" s="60" t="s">
        <v>855</v>
      </c>
    </row>
    <row r="149" spans="1:16" ht="13.5" thickBot="1" x14ac:dyDescent="0.25">
      <c r="A149" s="48" t="str">
        <f t="shared" si="12"/>
        <v> BRNO 27 </v>
      </c>
      <c r="B149" s="56" t="str">
        <f t="shared" si="13"/>
        <v>I</v>
      </c>
      <c r="C149" s="48">
        <f t="shared" si="14"/>
        <v>46291.391000000003</v>
      </c>
      <c r="D149" s="29" t="str">
        <f t="shared" si="15"/>
        <v>vis</v>
      </c>
      <c r="E149" s="57">
        <f>VLOOKUP(C149,Active!C$21:E$947,3,FALSE)</f>
        <v>3566.0013816220421</v>
      </c>
      <c r="F149" s="56" t="s">
        <v>167</v>
      </c>
      <c r="G149" s="29" t="str">
        <f t="shared" si="16"/>
        <v>46291.391</v>
      </c>
      <c r="H149" s="48">
        <f t="shared" si="17"/>
        <v>3566</v>
      </c>
      <c r="I149" s="58" t="s">
        <v>897</v>
      </c>
      <c r="J149" s="59" t="s">
        <v>898</v>
      </c>
      <c r="K149" s="58">
        <v>3566</v>
      </c>
      <c r="L149" s="58" t="s">
        <v>212</v>
      </c>
      <c r="M149" s="59" t="s">
        <v>173</v>
      </c>
      <c r="N149" s="59"/>
      <c r="O149" s="60" t="s">
        <v>899</v>
      </c>
      <c r="P149" s="60" t="s">
        <v>855</v>
      </c>
    </row>
    <row r="150" spans="1:16" ht="13.5" thickBot="1" x14ac:dyDescent="0.25">
      <c r="A150" s="48" t="str">
        <f t="shared" si="12"/>
        <v> BRNO 27 </v>
      </c>
      <c r="B150" s="56" t="str">
        <f t="shared" si="13"/>
        <v>I</v>
      </c>
      <c r="C150" s="48">
        <f t="shared" si="14"/>
        <v>46291.394999999997</v>
      </c>
      <c r="D150" s="29" t="str">
        <f t="shared" si="15"/>
        <v>vis</v>
      </c>
      <c r="E150" s="57">
        <f>VLOOKUP(C150,Active!C$21:E$947,3,FALSE)</f>
        <v>3566.0043833536988</v>
      </c>
      <c r="F150" s="56" t="s">
        <v>167</v>
      </c>
      <c r="G150" s="29" t="str">
        <f t="shared" si="16"/>
        <v>46291.395</v>
      </c>
      <c r="H150" s="48">
        <f t="shared" si="17"/>
        <v>3566</v>
      </c>
      <c r="I150" s="58" t="s">
        <v>900</v>
      </c>
      <c r="J150" s="59" t="s">
        <v>901</v>
      </c>
      <c r="K150" s="58">
        <v>3566</v>
      </c>
      <c r="L150" s="58" t="s">
        <v>192</v>
      </c>
      <c r="M150" s="59" t="s">
        <v>173</v>
      </c>
      <c r="N150" s="59"/>
      <c r="O150" s="60" t="s">
        <v>902</v>
      </c>
      <c r="P150" s="60" t="s">
        <v>855</v>
      </c>
    </row>
    <row r="151" spans="1:16" ht="13.5" thickBot="1" x14ac:dyDescent="0.25">
      <c r="A151" s="48" t="str">
        <f t="shared" si="12"/>
        <v> BRNO 27 </v>
      </c>
      <c r="B151" s="56" t="str">
        <f t="shared" si="13"/>
        <v>I</v>
      </c>
      <c r="C151" s="48">
        <f t="shared" si="14"/>
        <v>46291.394999999997</v>
      </c>
      <c r="D151" s="29" t="str">
        <f t="shared" si="15"/>
        <v>vis</v>
      </c>
      <c r="E151" s="57">
        <f>VLOOKUP(C151,Active!C$21:E$947,3,FALSE)</f>
        <v>3566.0043833536988</v>
      </c>
      <c r="F151" s="56" t="s">
        <v>167</v>
      </c>
      <c r="G151" s="29" t="str">
        <f t="shared" si="16"/>
        <v>46291.395</v>
      </c>
      <c r="H151" s="48">
        <f t="shared" si="17"/>
        <v>3566</v>
      </c>
      <c r="I151" s="58" t="s">
        <v>900</v>
      </c>
      <c r="J151" s="59" t="s">
        <v>901</v>
      </c>
      <c r="K151" s="58">
        <v>3566</v>
      </c>
      <c r="L151" s="58" t="s">
        <v>192</v>
      </c>
      <c r="M151" s="59" t="s">
        <v>173</v>
      </c>
      <c r="N151" s="59"/>
      <c r="O151" s="60" t="s">
        <v>903</v>
      </c>
      <c r="P151" s="60" t="s">
        <v>855</v>
      </c>
    </row>
    <row r="152" spans="1:16" ht="13.5" thickBot="1" x14ac:dyDescent="0.25">
      <c r="A152" s="48" t="str">
        <f t="shared" si="12"/>
        <v> BRNO 27 </v>
      </c>
      <c r="B152" s="56" t="str">
        <f t="shared" si="13"/>
        <v>I</v>
      </c>
      <c r="C152" s="48">
        <f t="shared" si="14"/>
        <v>46291.396000000001</v>
      </c>
      <c r="D152" s="29" t="str">
        <f t="shared" si="15"/>
        <v>vis</v>
      </c>
      <c r="E152" s="57">
        <f>VLOOKUP(C152,Active!C$21:E$947,3,FALSE)</f>
        <v>3566.0051337866171</v>
      </c>
      <c r="F152" s="56" t="s">
        <v>167</v>
      </c>
      <c r="G152" s="29" t="str">
        <f t="shared" si="16"/>
        <v>46291.396</v>
      </c>
      <c r="H152" s="48">
        <f t="shared" si="17"/>
        <v>3566</v>
      </c>
      <c r="I152" s="58" t="s">
        <v>904</v>
      </c>
      <c r="J152" s="59" t="s">
        <v>905</v>
      </c>
      <c r="K152" s="58">
        <v>3566</v>
      </c>
      <c r="L152" s="58" t="s">
        <v>189</v>
      </c>
      <c r="M152" s="59" t="s">
        <v>173</v>
      </c>
      <c r="N152" s="59"/>
      <c r="O152" s="60" t="s">
        <v>858</v>
      </c>
      <c r="P152" s="60" t="s">
        <v>855</v>
      </c>
    </row>
    <row r="153" spans="1:16" ht="13.5" thickBot="1" x14ac:dyDescent="0.25">
      <c r="A153" s="48" t="str">
        <f t="shared" si="12"/>
        <v> BRNO 27 </v>
      </c>
      <c r="B153" s="56" t="str">
        <f t="shared" si="13"/>
        <v>I</v>
      </c>
      <c r="C153" s="48">
        <f t="shared" si="14"/>
        <v>46291.398000000001</v>
      </c>
      <c r="D153" s="29" t="str">
        <f t="shared" si="15"/>
        <v>vis</v>
      </c>
      <c r="E153" s="57">
        <f>VLOOKUP(C153,Active!C$21:E$947,3,FALSE)</f>
        <v>3566.0066346524482</v>
      </c>
      <c r="F153" s="56" t="s">
        <v>167</v>
      </c>
      <c r="G153" s="29" t="str">
        <f t="shared" si="16"/>
        <v>46291.398</v>
      </c>
      <c r="H153" s="48">
        <f t="shared" si="17"/>
        <v>3566</v>
      </c>
      <c r="I153" s="58" t="s">
        <v>906</v>
      </c>
      <c r="J153" s="59" t="s">
        <v>907</v>
      </c>
      <c r="K153" s="58">
        <v>3566</v>
      </c>
      <c r="L153" s="58" t="s">
        <v>209</v>
      </c>
      <c r="M153" s="59" t="s">
        <v>173</v>
      </c>
      <c r="N153" s="59"/>
      <c r="O153" s="60" t="s">
        <v>785</v>
      </c>
      <c r="P153" s="60" t="s">
        <v>855</v>
      </c>
    </row>
    <row r="154" spans="1:16" ht="13.5" thickBot="1" x14ac:dyDescent="0.25">
      <c r="A154" s="48" t="str">
        <f t="shared" si="12"/>
        <v> BRNO 27 </v>
      </c>
      <c r="B154" s="56" t="str">
        <f t="shared" si="13"/>
        <v>I</v>
      </c>
      <c r="C154" s="48">
        <f t="shared" si="14"/>
        <v>46291.4</v>
      </c>
      <c r="D154" s="29" t="str">
        <f t="shared" si="15"/>
        <v>vis</v>
      </c>
      <c r="E154" s="57">
        <f>VLOOKUP(C154,Active!C$21:E$947,3,FALSE)</f>
        <v>3566.0081355182792</v>
      </c>
      <c r="F154" s="56" t="s">
        <v>167</v>
      </c>
      <c r="G154" s="29" t="str">
        <f t="shared" si="16"/>
        <v>46291.400</v>
      </c>
      <c r="H154" s="48">
        <f t="shared" si="17"/>
        <v>3566</v>
      </c>
      <c r="I154" s="58" t="s">
        <v>911</v>
      </c>
      <c r="J154" s="59" t="s">
        <v>912</v>
      </c>
      <c r="K154" s="58">
        <v>3566</v>
      </c>
      <c r="L154" s="58" t="s">
        <v>186</v>
      </c>
      <c r="M154" s="59" t="s">
        <v>173</v>
      </c>
      <c r="N154" s="59"/>
      <c r="O154" s="60" t="s">
        <v>759</v>
      </c>
      <c r="P154" s="60" t="s">
        <v>855</v>
      </c>
    </row>
    <row r="155" spans="1:16" ht="13.5" thickBot="1" x14ac:dyDescent="0.25">
      <c r="A155" s="48" t="str">
        <f t="shared" si="12"/>
        <v> BRNO 27 </v>
      </c>
      <c r="B155" s="56" t="str">
        <f t="shared" si="13"/>
        <v>I</v>
      </c>
      <c r="C155" s="48">
        <f t="shared" si="14"/>
        <v>46291.404000000002</v>
      </c>
      <c r="D155" s="29" t="str">
        <f t="shared" si="15"/>
        <v>vis</v>
      </c>
      <c r="E155" s="57">
        <f>VLOOKUP(C155,Active!C$21:E$947,3,FALSE)</f>
        <v>3566.0111372499409</v>
      </c>
      <c r="F155" s="56" t="s">
        <v>167</v>
      </c>
      <c r="G155" s="29" t="str">
        <f t="shared" si="16"/>
        <v>46291.404</v>
      </c>
      <c r="H155" s="48">
        <f t="shared" si="17"/>
        <v>3566</v>
      </c>
      <c r="I155" s="58" t="s">
        <v>913</v>
      </c>
      <c r="J155" s="59" t="s">
        <v>914</v>
      </c>
      <c r="K155" s="58">
        <v>3566</v>
      </c>
      <c r="L155" s="58" t="s">
        <v>915</v>
      </c>
      <c r="M155" s="59" t="s">
        <v>173</v>
      </c>
      <c r="N155" s="59"/>
      <c r="O155" s="60" t="s">
        <v>916</v>
      </c>
      <c r="P155" s="60" t="s">
        <v>855</v>
      </c>
    </row>
    <row r="156" spans="1:16" ht="13.5" thickBot="1" x14ac:dyDescent="0.25">
      <c r="A156" s="48" t="str">
        <f t="shared" si="12"/>
        <v> BRNO 27 </v>
      </c>
      <c r="B156" s="56" t="str">
        <f t="shared" si="13"/>
        <v>I</v>
      </c>
      <c r="C156" s="48">
        <f t="shared" si="14"/>
        <v>46299.372000000003</v>
      </c>
      <c r="D156" s="29" t="str">
        <f t="shared" si="15"/>
        <v>vis</v>
      </c>
      <c r="E156" s="57">
        <f>VLOOKUP(C156,Active!C$21:E$947,3,FALSE)</f>
        <v>3571.9905867195976</v>
      </c>
      <c r="F156" s="56" t="s">
        <v>167</v>
      </c>
      <c r="G156" s="29" t="str">
        <f t="shared" si="16"/>
        <v>46299.372</v>
      </c>
      <c r="H156" s="48">
        <f t="shared" si="17"/>
        <v>3572</v>
      </c>
      <c r="I156" s="58" t="s">
        <v>922</v>
      </c>
      <c r="J156" s="59" t="s">
        <v>923</v>
      </c>
      <c r="K156" s="58">
        <v>3572</v>
      </c>
      <c r="L156" s="58" t="s">
        <v>474</v>
      </c>
      <c r="M156" s="59" t="s">
        <v>173</v>
      </c>
      <c r="N156" s="59"/>
      <c r="O156" s="60" t="s">
        <v>924</v>
      </c>
      <c r="P156" s="60" t="s">
        <v>855</v>
      </c>
    </row>
    <row r="157" spans="1:16" ht="13.5" thickBot="1" x14ac:dyDescent="0.25">
      <c r="A157" s="48" t="str">
        <f t="shared" si="12"/>
        <v> BRNO 27 </v>
      </c>
      <c r="B157" s="56" t="str">
        <f t="shared" si="13"/>
        <v>I</v>
      </c>
      <c r="C157" s="48">
        <f t="shared" si="14"/>
        <v>46299.372000000003</v>
      </c>
      <c r="D157" s="29" t="str">
        <f t="shared" si="15"/>
        <v>vis</v>
      </c>
      <c r="E157" s="57">
        <f>VLOOKUP(C157,Active!C$21:E$947,3,FALSE)</f>
        <v>3571.9905867195976</v>
      </c>
      <c r="F157" s="56" t="s">
        <v>167</v>
      </c>
      <c r="G157" s="29" t="str">
        <f t="shared" si="16"/>
        <v>46299.372</v>
      </c>
      <c r="H157" s="48">
        <f t="shared" si="17"/>
        <v>3572</v>
      </c>
      <c r="I157" s="58" t="s">
        <v>922</v>
      </c>
      <c r="J157" s="59" t="s">
        <v>923</v>
      </c>
      <c r="K157" s="58">
        <v>3572</v>
      </c>
      <c r="L157" s="58" t="s">
        <v>474</v>
      </c>
      <c r="M157" s="59" t="s">
        <v>173</v>
      </c>
      <c r="N157" s="59"/>
      <c r="O157" s="60" t="s">
        <v>925</v>
      </c>
      <c r="P157" s="60" t="s">
        <v>855</v>
      </c>
    </row>
    <row r="158" spans="1:16" ht="13.5" thickBot="1" x14ac:dyDescent="0.25">
      <c r="A158" s="48" t="str">
        <f t="shared" si="12"/>
        <v> BRNO 27 </v>
      </c>
      <c r="B158" s="56" t="str">
        <f t="shared" si="13"/>
        <v>I</v>
      </c>
      <c r="C158" s="48">
        <f t="shared" si="14"/>
        <v>46299.379000000001</v>
      </c>
      <c r="D158" s="29" t="str">
        <f t="shared" si="15"/>
        <v>vis</v>
      </c>
      <c r="E158" s="57">
        <f>VLOOKUP(C158,Active!C$21:E$947,3,FALSE)</f>
        <v>3571.9958397500036</v>
      </c>
      <c r="F158" s="56" t="s">
        <v>167</v>
      </c>
      <c r="G158" s="29" t="str">
        <f t="shared" si="16"/>
        <v>46299.379</v>
      </c>
      <c r="H158" s="48">
        <f t="shared" si="17"/>
        <v>3572</v>
      </c>
      <c r="I158" s="58" t="s">
        <v>926</v>
      </c>
      <c r="J158" s="59" t="s">
        <v>927</v>
      </c>
      <c r="K158" s="58">
        <v>3572</v>
      </c>
      <c r="L158" s="58" t="s">
        <v>376</v>
      </c>
      <c r="M158" s="59" t="s">
        <v>173</v>
      </c>
      <c r="N158" s="59"/>
      <c r="O158" s="60" t="s">
        <v>903</v>
      </c>
      <c r="P158" s="60" t="s">
        <v>855</v>
      </c>
    </row>
    <row r="159" spans="1:16" ht="13.5" thickBot="1" x14ac:dyDescent="0.25">
      <c r="A159" s="48" t="str">
        <f t="shared" si="12"/>
        <v> BRNO 27 </v>
      </c>
      <c r="B159" s="56" t="str">
        <f t="shared" si="13"/>
        <v>I</v>
      </c>
      <c r="C159" s="48">
        <f t="shared" si="14"/>
        <v>46299.387999999999</v>
      </c>
      <c r="D159" s="29" t="str">
        <f t="shared" si="15"/>
        <v>vis</v>
      </c>
      <c r="E159" s="57">
        <f>VLOOKUP(C159,Active!C$21:E$947,3,FALSE)</f>
        <v>3572.0025936462403</v>
      </c>
      <c r="F159" s="56" t="s">
        <v>167</v>
      </c>
      <c r="G159" s="29" t="str">
        <f t="shared" si="16"/>
        <v>46299.388</v>
      </c>
      <c r="H159" s="48">
        <f t="shared" si="17"/>
        <v>3572</v>
      </c>
      <c r="I159" s="58" t="s">
        <v>930</v>
      </c>
      <c r="J159" s="59" t="s">
        <v>931</v>
      </c>
      <c r="K159" s="58">
        <v>3572</v>
      </c>
      <c r="L159" s="58" t="s">
        <v>180</v>
      </c>
      <c r="M159" s="59" t="s">
        <v>173</v>
      </c>
      <c r="N159" s="59"/>
      <c r="O159" s="60" t="s">
        <v>932</v>
      </c>
      <c r="P159" s="60" t="s">
        <v>855</v>
      </c>
    </row>
    <row r="160" spans="1:16" ht="13.5" thickBot="1" x14ac:dyDescent="0.25">
      <c r="A160" s="48" t="str">
        <f t="shared" si="12"/>
        <v> BRNO 27 </v>
      </c>
      <c r="B160" s="56" t="str">
        <f t="shared" si="13"/>
        <v>I</v>
      </c>
      <c r="C160" s="48">
        <f t="shared" si="14"/>
        <v>46319.366999999998</v>
      </c>
      <c r="D160" s="29" t="str">
        <f t="shared" si="15"/>
        <v>vis</v>
      </c>
      <c r="E160" s="57">
        <f>VLOOKUP(C160,Active!C$21:E$947,3,FALSE)</f>
        <v>3586.9954928623865</v>
      </c>
      <c r="F160" s="56" t="s">
        <v>167</v>
      </c>
      <c r="G160" s="29" t="str">
        <f t="shared" si="16"/>
        <v>46319.367</v>
      </c>
      <c r="H160" s="48">
        <f t="shared" si="17"/>
        <v>3587</v>
      </c>
      <c r="I160" s="58" t="s">
        <v>933</v>
      </c>
      <c r="J160" s="59" t="s">
        <v>934</v>
      </c>
      <c r="K160" s="58">
        <v>3587</v>
      </c>
      <c r="L160" s="58" t="s">
        <v>376</v>
      </c>
      <c r="M160" s="59" t="s">
        <v>173</v>
      </c>
      <c r="N160" s="59"/>
      <c r="O160" s="60" t="s">
        <v>924</v>
      </c>
      <c r="P160" s="60" t="s">
        <v>855</v>
      </c>
    </row>
    <row r="161" spans="1:16" ht="13.5" thickBot="1" x14ac:dyDescent="0.25">
      <c r="A161" s="48" t="str">
        <f t="shared" si="12"/>
        <v> VSSC 64.22 </v>
      </c>
      <c r="B161" s="56" t="str">
        <f t="shared" si="13"/>
        <v>I</v>
      </c>
      <c r="C161" s="48">
        <f t="shared" si="14"/>
        <v>46319.375</v>
      </c>
      <c r="D161" s="29" t="str">
        <f t="shared" si="15"/>
        <v>vis</v>
      </c>
      <c r="E161" s="57">
        <f>VLOOKUP(C161,Active!C$21:E$947,3,FALSE)</f>
        <v>3587.0014963257108</v>
      </c>
      <c r="F161" s="56" t="s">
        <v>167</v>
      </c>
      <c r="G161" s="29" t="str">
        <f t="shared" si="16"/>
        <v>46319.375</v>
      </c>
      <c r="H161" s="48">
        <f t="shared" si="17"/>
        <v>3587</v>
      </c>
      <c r="I161" s="58" t="s">
        <v>935</v>
      </c>
      <c r="J161" s="59" t="s">
        <v>936</v>
      </c>
      <c r="K161" s="58">
        <v>3587</v>
      </c>
      <c r="L161" s="58" t="s">
        <v>212</v>
      </c>
      <c r="M161" s="59" t="s">
        <v>173</v>
      </c>
      <c r="N161" s="59"/>
      <c r="O161" s="60" t="s">
        <v>828</v>
      </c>
      <c r="P161" s="60" t="s">
        <v>937</v>
      </c>
    </row>
    <row r="162" spans="1:16" ht="13.5" thickBot="1" x14ac:dyDescent="0.25">
      <c r="A162" s="48" t="str">
        <f t="shared" si="12"/>
        <v> BRNO 27 </v>
      </c>
      <c r="B162" s="56" t="str">
        <f t="shared" si="13"/>
        <v>I</v>
      </c>
      <c r="C162" s="48">
        <f t="shared" si="14"/>
        <v>46319.375</v>
      </c>
      <c r="D162" s="29" t="str">
        <f t="shared" si="15"/>
        <v>vis</v>
      </c>
      <c r="E162" s="57">
        <f>VLOOKUP(C162,Active!C$21:E$947,3,FALSE)</f>
        <v>3587.0014963257108</v>
      </c>
      <c r="F162" s="56" t="s">
        <v>167</v>
      </c>
      <c r="G162" s="29" t="str">
        <f t="shared" si="16"/>
        <v>46319.375</v>
      </c>
      <c r="H162" s="48">
        <f t="shared" si="17"/>
        <v>3587</v>
      </c>
      <c r="I162" s="58" t="s">
        <v>935</v>
      </c>
      <c r="J162" s="59" t="s">
        <v>936</v>
      </c>
      <c r="K162" s="58">
        <v>3587</v>
      </c>
      <c r="L162" s="58" t="s">
        <v>212</v>
      </c>
      <c r="M162" s="59" t="s">
        <v>173</v>
      </c>
      <c r="N162" s="59"/>
      <c r="O162" s="60" t="s">
        <v>903</v>
      </c>
      <c r="P162" s="60" t="s">
        <v>855</v>
      </c>
    </row>
    <row r="163" spans="1:16" ht="13.5" thickBot="1" x14ac:dyDescent="0.25">
      <c r="A163" s="48" t="str">
        <f t="shared" si="12"/>
        <v> BRNO 27 </v>
      </c>
      <c r="B163" s="56" t="str">
        <f t="shared" si="13"/>
        <v>I</v>
      </c>
      <c r="C163" s="48">
        <f t="shared" si="14"/>
        <v>46319.375</v>
      </c>
      <c r="D163" s="29" t="str">
        <f t="shared" si="15"/>
        <v>vis</v>
      </c>
      <c r="E163" s="57">
        <f>VLOOKUP(C163,Active!C$21:E$947,3,FALSE)</f>
        <v>3587.0014963257108</v>
      </c>
      <c r="F163" s="56" t="s">
        <v>167</v>
      </c>
      <c r="G163" s="29" t="str">
        <f t="shared" si="16"/>
        <v>46319.375</v>
      </c>
      <c r="H163" s="48">
        <f t="shared" si="17"/>
        <v>3587</v>
      </c>
      <c r="I163" s="58" t="s">
        <v>935</v>
      </c>
      <c r="J163" s="59" t="s">
        <v>936</v>
      </c>
      <c r="K163" s="58">
        <v>3587</v>
      </c>
      <c r="L163" s="58" t="s">
        <v>212</v>
      </c>
      <c r="M163" s="59" t="s">
        <v>173</v>
      </c>
      <c r="N163" s="59"/>
      <c r="O163" s="60" t="s">
        <v>932</v>
      </c>
      <c r="P163" s="60" t="s">
        <v>855</v>
      </c>
    </row>
    <row r="164" spans="1:16" ht="13.5" thickBot="1" x14ac:dyDescent="0.25">
      <c r="A164" s="48" t="str">
        <f t="shared" si="12"/>
        <v> BRNO 27 </v>
      </c>
      <c r="B164" s="56" t="str">
        <f t="shared" si="13"/>
        <v>I</v>
      </c>
      <c r="C164" s="48">
        <f t="shared" si="14"/>
        <v>46319.381000000001</v>
      </c>
      <c r="D164" s="29" t="str">
        <f t="shared" si="15"/>
        <v>vis</v>
      </c>
      <c r="E164" s="57">
        <f>VLOOKUP(C164,Active!C$21:E$947,3,FALSE)</f>
        <v>3587.0059989232041</v>
      </c>
      <c r="F164" s="56" t="s">
        <v>167</v>
      </c>
      <c r="G164" s="29" t="str">
        <f t="shared" si="16"/>
        <v>46319.381</v>
      </c>
      <c r="H164" s="48">
        <f t="shared" si="17"/>
        <v>3587</v>
      </c>
      <c r="I164" s="58" t="s">
        <v>938</v>
      </c>
      <c r="J164" s="59" t="s">
        <v>939</v>
      </c>
      <c r="K164" s="58">
        <v>3587</v>
      </c>
      <c r="L164" s="58" t="s">
        <v>224</v>
      </c>
      <c r="M164" s="59" t="s">
        <v>173</v>
      </c>
      <c r="N164" s="59"/>
      <c r="O164" s="60" t="s">
        <v>940</v>
      </c>
      <c r="P164" s="60" t="s">
        <v>855</v>
      </c>
    </row>
    <row r="165" spans="1:16" ht="13.5" thickBot="1" x14ac:dyDescent="0.25">
      <c r="A165" s="48" t="str">
        <f t="shared" si="12"/>
        <v> AOEB 1 </v>
      </c>
      <c r="B165" s="56" t="str">
        <f t="shared" si="13"/>
        <v>I</v>
      </c>
      <c r="C165" s="48">
        <f t="shared" si="14"/>
        <v>46320.711000000003</v>
      </c>
      <c r="D165" s="29" t="str">
        <f t="shared" si="15"/>
        <v>vis</v>
      </c>
      <c r="E165" s="57">
        <f>VLOOKUP(C165,Active!C$21:E$947,3,FALSE)</f>
        <v>3588.0040747006451</v>
      </c>
      <c r="F165" s="56" t="s">
        <v>167</v>
      </c>
      <c r="G165" s="29" t="str">
        <f t="shared" si="16"/>
        <v>46320.711</v>
      </c>
      <c r="H165" s="48">
        <f t="shared" si="17"/>
        <v>3588</v>
      </c>
      <c r="I165" s="58" t="s">
        <v>941</v>
      </c>
      <c r="J165" s="59" t="s">
        <v>942</v>
      </c>
      <c r="K165" s="58">
        <v>3588</v>
      </c>
      <c r="L165" s="58" t="s">
        <v>215</v>
      </c>
      <c r="M165" s="59" t="s">
        <v>173</v>
      </c>
      <c r="N165" s="59"/>
      <c r="O165" s="60" t="s">
        <v>864</v>
      </c>
      <c r="P165" s="60" t="s">
        <v>650</v>
      </c>
    </row>
    <row r="166" spans="1:16" ht="13.5" thickBot="1" x14ac:dyDescent="0.25">
      <c r="A166" s="48" t="str">
        <f t="shared" si="12"/>
        <v> BRNO 27 </v>
      </c>
      <c r="B166" s="56" t="str">
        <f t="shared" si="13"/>
        <v>I</v>
      </c>
      <c r="C166" s="48">
        <f t="shared" si="14"/>
        <v>46327.375</v>
      </c>
      <c r="D166" s="29" t="str">
        <f t="shared" si="15"/>
        <v>vis</v>
      </c>
      <c r="E166" s="57">
        <f>VLOOKUP(C166,Active!C$21:E$947,3,FALSE)</f>
        <v>3593.0049596486583</v>
      </c>
      <c r="F166" s="56" t="s">
        <v>167</v>
      </c>
      <c r="G166" s="29" t="str">
        <f t="shared" si="16"/>
        <v>46327.375</v>
      </c>
      <c r="H166" s="48">
        <f t="shared" si="17"/>
        <v>3593</v>
      </c>
      <c r="I166" s="58" t="s">
        <v>943</v>
      </c>
      <c r="J166" s="59" t="s">
        <v>944</v>
      </c>
      <c r="K166" s="58">
        <v>3593</v>
      </c>
      <c r="L166" s="58" t="s">
        <v>189</v>
      </c>
      <c r="M166" s="59" t="s">
        <v>173</v>
      </c>
      <c r="N166" s="59"/>
      <c r="O166" s="60" t="s">
        <v>945</v>
      </c>
      <c r="P166" s="60" t="s">
        <v>855</v>
      </c>
    </row>
    <row r="167" spans="1:16" ht="13.5" thickBot="1" x14ac:dyDescent="0.25">
      <c r="A167" s="48" t="str">
        <f t="shared" si="12"/>
        <v> AOEB 1 </v>
      </c>
      <c r="B167" s="56" t="str">
        <f t="shared" si="13"/>
        <v>I</v>
      </c>
      <c r="C167" s="48">
        <f t="shared" si="14"/>
        <v>46328.701000000001</v>
      </c>
      <c r="D167" s="29" t="str">
        <f t="shared" si="15"/>
        <v>vis</v>
      </c>
      <c r="E167" s="57">
        <f>VLOOKUP(C167,Active!C$21:E$947,3,FALSE)</f>
        <v>3594.0000336944377</v>
      </c>
      <c r="F167" s="56" t="s">
        <v>167</v>
      </c>
      <c r="G167" s="29" t="str">
        <f t="shared" si="16"/>
        <v>46328.701</v>
      </c>
      <c r="H167" s="48">
        <f t="shared" si="17"/>
        <v>3594</v>
      </c>
      <c r="I167" s="58" t="s">
        <v>946</v>
      </c>
      <c r="J167" s="59" t="s">
        <v>947</v>
      </c>
      <c r="K167" s="58">
        <v>3594</v>
      </c>
      <c r="L167" s="58" t="s">
        <v>404</v>
      </c>
      <c r="M167" s="59" t="s">
        <v>173</v>
      </c>
      <c r="N167" s="59"/>
      <c r="O167" s="60" t="s">
        <v>570</v>
      </c>
      <c r="P167" s="60" t="s">
        <v>650</v>
      </c>
    </row>
    <row r="168" spans="1:16" ht="13.5" thickBot="1" x14ac:dyDescent="0.25">
      <c r="A168" s="48" t="str">
        <f t="shared" si="12"/>
        <v> BBS 78 </v>
      </c>
      <c r="B168" s="56" t="str">
        <f t="shared" si="13"/>
        <v>I</v>
      </c>
      <c r="C168" s="48">
        <f t="shared" si="14"/>
        <v>46331.374000000003</v>
      </c>
      <c r="D168" s="29" t="str">
        <f t="shared" si="15"/>
        <v>vis</v>
      </c>
      <c r="E168" s="57">
        <f>VLOOKUP(C168,Active!C$21:E$947,3,FALSE)</f>
        <v>3596.0059408772195</v>
      </c>
      <c r="F168" s="56" t="s">
        <v>167</v>
      </c>
      <c r="G168" s="29" t="str">
        <f t="shared" si="16"/>
        <v>46331.374</v>
      </c>
      <c r="H168" s="48">
        <f t="shared" si="17"/>
        <v>3596</v>
      </c>
      <c r="I168" s="58" t="s">
        <v>948</v>
      </c>
      <c r="J168" s="59" t="s">
        <v>949</v>
      </c>
      <c r="K168" s="58">
        <v>3596</v>
      </c>
      <c r="L168" s="58" t="s">
        <v>224</v>
      </c>
      <c r="M168" s="59" t="s">
        <v>173</v>
      </c>
      <c r="N168" s="59"/>
      <c r="O168" s="60" t="s">
        <v>498</v>
      </c>
      <c r="P168" s="60" t="s">
        <v>873</v>
      </c>
    </row>
    <row r="169" spans="1:16" ht="13.5" thickBot="1" x14ac:dyDescent="0.25">
      <c r="A169" s="48" t="str">
        <f t="shared" si="12"/>
        <v> AOEB 1 </v>
      </c>
      <c r="B169" s="56" t="str">
        <f t="shared" si="13"/>
        <v>I</v>
      </c>
      <c r="C169" s="48">
        <f t="shared" si="14"/>
        <v>46348.688999999998</v>
      </c>
      <c r="D169" s="29" t="str">
        <f t="shared" si="15"/>
        <v>vis</v>
      </c>
      <c r="E169" s="57">
        <f>VLOOKUP(C169,Active!C$21:E$947,3,FALSE)</f>
        <v>3608.9996868068206</v>
      </c>
      <c r="F169" s="56" t="s">
        <v>167</v>
      </c>
      <c r="G169" s="29" t="str">
        <f t="shared" si="16"/>
        <v>46348.689</v>
      </c>
      <c r="H169" s="48">
        <f t="shared" si="17"/>
        <v>3609</v>
      </c>
      <c r="I169" s="58" t="s">
        <v>950</v>
      </c>
      <c r="J169" s="59" t="s">
        <v>951</v>
      </c>
      <c r="K169" s="58">
        <v>3609</v>
      </c>
      <c r="L169" s="58" t="s">
        <v>242</v>
      </c>
      <c r="M169" s="59" t="s">
        <v>173</v>
      </c>
      <c r="N169" s="59"/>
      <c r="O169" s="60" t="s">
        <v>864</v>
      </c>
      <c r="P169" s="60" t="s">
        <v>650</v>
      </c>
    </row>
    <row r="170" spans="1:16" ht="13.5" thickBot="1" x14ac:dyDescent="0.25">
      <c r="A170" s="48" t="str">
        <f t="shared" si="12"/>
        <v> VSSC 64.22 </v>
      </c>
      <c r="B170" s="56" t="str">
        <f t="shared" si="13"/>
        <v>I</v>
      </c>
      <c r="C170" s="48">
        <f t="shared" si="14"/>
        <v>46351.345999999998</v>
      </c>
      <c r="D170" s="29" t="str">
        <f t="shared" si="15"/>
        <v>vis</v>
      </c>
      <c r="E170" s="57">
        <f>VLOOKUP(C170,Active!C$21:E$947,3,FALSE)</f>
        <v>3610.9935870629542</v>
      </c>
      <c r="F170" s="56" t="s">
        <v>167</v>
      </c>
      <c r="G170" s="29" t="str">
        <f t="shared" si="16"/>
        <v>46351.346</v>
      </c>
      <c r="H170" s="48">
        <f t="shared" si="17"/>
        <v>3611</v>
      </c>
      <c r="I170" s="58" t="s">
        <v>952</v>
      </c>
      <c r="J170" s="59" t="s">
        <v>953</v>
      </c>
      <c r="K170" s="58">
        <v>3611</v>
      </c>
      <c r="L170" s="58" t="s">
        <v>732</v>
      </c>
      <c r="M170" s="59" t="s">
        <v>173</v>
      </c>
      <c r="N170" s="59"/>
      <c r="O170" s="60" t="s">
        <v>828</v>
      </c>
      <c r="P170" s="60" t="s">
        <v>937</v>
      </c>
    </row>
    <row r="171" spans="1:16" ht="13.5" thickBot="1" x14ac:dyDescent="0.25">
      <c r="A171" s="48" t="str">
        <f t="shared" si="12"/>
        <v> BBS 79 </v>
      </c>
      <c r="B171" s="56" t="str">
        <f t="shared" si="13"/>
        <v>I</v>
      </c>
      <c r="C171" s="48">
        <f t="shared" si="14"/>
        <v>46403.315999999999</v>
      </c>
      <c r="D171" s="29" t="str">
        <f t="shared" si="15"/>
        <v>vis</v>
      </c>
      <c r="E171" s="57">
        <f>VLOOKUP(C171,Active!C$21:E$947,3,FALSE)</f>
        <v>3649.9935856746542</v>
      </c>
      <c r="F171" s="56" t="s">
        <v>167</v>
      </c>
      <c r="G171" s="29" t="str">
        <f t="shared" si="16"/>
        <v>46403.316</v>
      </c>
      <c r="H171" s="48">
        <f t="shared" si="17"/>
        <v>3650</v>
      </c>
      <c r="I171" s="58" t="s">
        <v>954</v>
      </c>
      <c r="J171" s="59" t="s">
        <v>955</v>
      </c>
      <c r="K171" s="58">
        <v>3650</v>
      </c>
      <c r="L171" s="58" t="s">
        <v>732</v>
      </c>
      <c r="M171" s="59" t="s">
        <v>173</v>
      </c>
      <c r="N171" s="59"/>
      <c r="O171" s="60" t="s">
        <v>778</v>
      </c>
      <c r="P171" s="60" t="s">
        <v>956</v>
      </c>
    </row>
    <row r="172" spans="1:16" ht="13.5" thickBot="1" x14ac:dyDescent="0.25">
      <c r="A172" s="48" t="str">
        <f t="shared" si="12"/>
        <v> VSSC 64.22 </v>
      </c>
      <c r="B172" s="56" t="str">
        <f t="shared" si="13"/>
        <v>I</v>
      </c>
      <c r="C172" s="48">
        <f t="shared" si="14"/>
        <v>46407.32</v>
      </c>
      <c r="D172" s="29" t="str">
        <f t="shared" si="15"/>
        <v>vis</v>
      </c>
      <c r="E172" s="57">
        <f>VLOOKUP(C172,Active!C$21:E$947,3,FALSE)</f>
        <v>3652.9983190677899</v>
      </c>
      <c r="F172" s="56" t="s">
        <v>167</v>
      </c>
      <c r="G172" s="29" t="str">
        <f t="shared" si="16"/>
        <v>46407.320</v>
      </c>
      <c r="H172" s="48">
        <f t="shared" si="17"/>
        <v>3653</v>
      </c>
      <c r="I172" s="58" t="s">
        <v>957</v>
      </c>
      <c r="J172" s="59" t="s">
        <v>958</v>
      </c>
      <c r="K172" s="58">
        <v>3653</v>
      </c>
      <c r="L172" s="58" t="s">
        <v>248</v>
      </c>
      <c r="M172" s="59" t="s">
        <v>173</v>
      </c>
      <c r="N172" s="59"/>
      <c r="O172" s="60" t="s">
        <v>959</v>
      </c>
      <c r="P172" s="60" t="s">
        <v>937</v>
      </c>
    </row>
    <row r="173" spans="1:16" ht="13.5" thickBot="1" x14ac:dyDescent="0.25">
      <c r="A173" s="48" t="str">
        <f t="shared" si="12"/>
        <v> AOEB 1 </v>
      </c>
      <c r="B173" s="56" t="str">
        <f t="shared" si="13"/>
        <v>I</v>
      </c>
      <c r="C173" s="48">
        <f t="shared" si="14"/>
        <v>46561.892</v>
      </c>
      <c r="D173" s="29" t="str">
        <f t="shared" si="15"/>
        <v>vis</v>
      </c>
      <c r="E173" s="57">
        <f>VLOOKUP(C173,Active!C$21:E$947,3,FALSE)</f>
        <v>3768.9942356621245</v>
      </c>
      <c r="F173" s="56" t="s">
        <v>167</v>
      </c>
      <c r="G173" s="29" t="str">
        <f t="shared" si="16"/>
        <v>46561.892</v>
      </c>
      <c r="H173" s="48">
        <f t="shared" si="17"/>
        <v>3769</v>
      </c>
      <c r="I173" s="58" t="s">
        <v>960</v>
      </c>
      <c r="J173" s="59" t="s">
        <v>961</v>
      </c>
      <c r="K173" s="58">
        <v>3769</v>
      </c>
      <c r="L173" s="58" t="s">
        <v>233</v>
      </c>
      <c r="M173" s="59" t="s">
        <v>173</v>
      </c>
      <c r="N173" s="59"/>
      <c r="O173" s="60" t="s">
        <v>864</v>
      </c>
      <c r="P173" s="60" t="s">
        <v>650</v>
      </c>
    </row>
    <row r="174" spans="1:16" ht="13.5" thickBot="1" x14ac:dyDescent="0.25">
      <c r="A174" s="48" t="str">
        <f t="shared" si="12"/>
        <v> AOEB 1 </v>
      </c>
      <c r="B174" s="56" t="str">
        <f t="shared" si="13"/>
        <v>I</v>
      </c>
      <c r="C174" s="48">
        <f t="shared" si="14"/>
        <v>46945.682999999997</v>
      </c>
      <c r="D174" s="29" t="str">
        <f t="shared" si="15"/>
        <v>vis</v>
      </c>
      <c r="E174" s="57">
        <f>VLOOKUP(C174,Active!C$21:E$947,3,FALSE)</f>
        <v>4057.0036346843008</v>
      </c>
      <c r="F174" s="56" t="s">
        <v>167</v>
      </c>
      <c r="G174" s="29" t="str">
        <f t="shared" si="16"/>
        <v>46945.683</v>
      </c>
      <c r="H174" s="48">
        <f t="shared" si="17"/>
        <v>4057</v>
      </c>
      <c r="I174" s="58" t="s">
        <v>962</v>
      </c>
      <c r="J174" s="59" t="s">
        <v>963</v>
      </c>
      <c r="K174" s="58">
        <v>4057</v>
      </c>
      <c r="L174" s="58" t="s">
        <v>215</v>
      </c>
      <c r="M174" s="59" t="s">
        <v>173</v>
      </c>
      <c r="N174" s="59"/>
      <c r="O174" s="60" t="s">
        <v>570</v>
      </c>
      <c r="P174" s="60" t="s">
        <v>650</v>
      </c>
    </row>
    <row r="175" spans="1:16" ht="13.5" thickBot="1" x14ac:dyDescent="0.25">
      <c r="A175" s="48" t="str">
        <f t="shared" si="12"/>
        <v> AOEB 1 </v>
      </c>
      <c r="B175" s="56" t="str">
        <f t="shared" si="13"/>
        <v>I</v>
      </c>
      <c r="C175" s="48">
        <f t="shared" si="14"/>
        <v>46993.646000000001</v>
      </c>
      <c r="D175" s="29" t="str">
        <f t="shared" si="15"/>
        <v>vis</v>
      </c>
      <c r="E175" s="57">
        <f>VLOOKUP(C175,Active!C$21:E$947,3,FALSE)</f>
        <v>4092.9966486041212</v>
      </c>
      <c r="F175" s="56" t="s">
        <v>167</v>
      </c>
      <c r="G175" s="29" t="str">
        <f t="shared" si="16"/>
        <v>46993.646</v>
      </c>
      <c r="H175" s="48">
        <f t="shared" si="17"/>
        <v>4093</v>
      </c>
      <c r="I175" s="58" t="s">
        <v>964</v>
      </c>
      <c r="J175" s="59" t="s">
        <v>965</v>
      </c>
      <c r="K175" s="58">
        <v>4093</v>
      </c>
      <c r="L175" s="58" t="s">
        <v>268</v>
      </c>
      <c r="M175" s="59" t="s">
        <v>173</v>
      </c>
      <c r="N175" s="59"/>
      <c r="O175" s="60" t="s">
        <v>570</v>
      </c>
      <c r="P175" s="60" t="s">
        <v>650</v>
      </c>
    </row>
    <row r="176" spans="1:16" ht="13.5" thickBot="1" x14ac:dyDescent="0.25">
      <c r="A176" s="48" t="str">
        <f t="shared" si="12"/>
        <v> AOEB 1 </v>
      </c>
      <c r="B176" s="56" t="str">
        <f t="shared" si="13"/>
        <v>I</v>
      </c>
      <c r="C176" s="48">
        <f t="shared" si="14"/>
        <v>47001.644</v>
      </c>
      <c r="D176" s="29" t="str">
        <f t="shared" si="15"/>
        <v>vis</v>
      </c>
      <c r="E176" s="57">
        <f>VLOOKUP(C176,Active!C$21:E$947,3,FALSE)</f>
        <v>4098.9986110612381</v>
      </c>
      <c r="F176" s="56" t="s">
        <v>167</v>
      </c>
      <c r="G176" s="29" t="str">
        <f t="shared" si="16"/>
        <v>47001.644</v>
      </c>
      <c r="H176" s="48">
        <f t="shared" si="17"/>
        <v>4099</v>
      </c>
      <c r="I176" s="58" t="s">
        <v>966</v>
      </c>
      <c r="J176" s="59" t="s">
        <v>967</v>
      </c>
      <c r="K176" s="58">
        <v>4099</v>
      </c>
      <c r="L176" s="58" t="s">
        <v>248</v>
      </c>
      <c r="M176" s="59" t="s">
        <v>173</v>
      </c>
      <c r="N176" s="59"/>
      <c r="O176" s="60" t="s">
        <v>570</v>
      </c>
      <c r="P176" s="60" t="s">
        <v>650</v>
      </c>
    </row>
    <row r="177" spans="1:16" ht="13.5" thickBot="1" x14ac:dyDescent="0.25">
      <c r="A177" s="48" t="str">
        <f t="shared" si="12"/>
        <v> AOEB 1 </v>
      </c>
      <c r="B177" s="56" t="str">
        <f t="shared" si="13"/>
        <v>I</v>
      </c>
      <c r="C177" s="48">
        <f t="shared" si="14"/>
        <v>47025.627999999997</v>
      </c>
      <c r="D177" s="29" t="str">
        <f t="shared" si="15"/>
        <v>vis</v>
      </c>
      <c r="E177" s="57">
        <f>VLOOKUP(C177,Active!C$21:E$947,3,FALSE)</f>
        <v>4116.9969941034324</v>
      </c>
      <c r="F177" s="56" t="s">
        <v>167</v>
      </c>
      <c r="G177" s="29" t="str">
        <f t="shared" si="16"/>
        <v>47025.628</v>
      </c>
      <c r="H177" s="48">
        <f t="shared" si="17"/>
        <v>4117</v>
      </c>
      <c r="I177" s="58" t="s">
        <v>968</v>
      </c>
      <c r="J177" s="59" t="s">
        <v>969</v>
      </c>
      <c r="K177" s="58">
        <v>4117</v>
      </c>
      <c r="L177" s="58" t="s">
        <v>268</v>
      </c>
      <c r="M177" s="59" t="s">
        <v>173</v>
      </c>
      <c r="N177" s="59"/>
      <c r="O177" s="60" t="s">
        <v>570</v>
      </c>
      <c r="P177" s="60" t="s">
        <v>650</v>
      </c>
    </row>
    <row r="178" spans="1:16" ht="13.5" thickBot="1" x14ac:dyDescent="0.25">
      <c r="A178" s="48" t="str">
        <f t="shared" si="12"/>
        <v> AOEB 1 </v>
      </c>
      <c r="B178" s="56" t="str">
        <f t="shared" si="13"/>
        <v>I</v>
      </c>
      <c r="C178" s="48">
        <f t="shared" si="14"/>
        <v>47029.624000000003</v>
      </c>
      <c r="D178" s="29" t="str">
        <f t="shared" si="15"/>
        <v>vis</v>
      </c>
      <c r="E178" s="57">
        <f>VLOOKUP(C178,Active!C$21:E$947,3,FALSE)</f>
        <v>4119.9957240332496</v>
      </c>
      <c r="F178" s="56" t="s">
        <v>167</v>
      </c>
      <c r="G178" s="29" t="str">
        <f t="shared" si="16"/>
        <v>47029.624</v>
      </c>
      <c r="H178" s="48">
        <f t="shared" si="17"/>
        <v>4120</v>
      </c>
      <c r="I178" s="58" t="s">
        <v>970</v>
      </c>
      <c r="J178" s="59" t="s">
        <v>971</v>
      </c>
      <c r="K178" s="58">
        <v>4120</v>
      </c>
      <c r="L178" s="58" t="s">
        <v>376</v>
      </c>
      <c r="M178" s="59" t="s">
        <v>173</v>
      </c>
      <c r="N178" s="59"/>
      <c r="O178" s="60" t="s">
        <v>570</v>
      </c>
      <c r="P178" s="60" t="s">
        <v>650</v>
      </c>
    </row>
    <row r="179" spans="1:16" ht="13.5" thickBot="1" x14ac:dyDescent="0.25">
      <c r="A179" s="48" t="str">
        <f t="shared" si="12"/>
        <v> AOEB 1 </v>
      </c>
      <c r="B179" s="56" t="str">
        <f t="shared" si="13"/>
        <v>I</v>
      </c>
      <c r="C179" s="48">
        <f t="shared" si="14"/>
        <v>47037.616000000002</v>
      </c>
      <c r="D179" s="29" t="str">
        <f t="shared" si="15"/>
        <v>vis</v>
      </c>
      <c r="E179" s="57">
        <f>VLOOKUP(C179,Active!C$21:E$947,3,FALSE)</f>
        <v>4125.9931838928733</v>
      </c>
      <c r="F179" s="56" t="s">
        <v>167</v>
      </c>
      <c r="G179" s="29" t="str">
        <f t="shared" si="16"/>
        <v>47037.616</v>
      </c>
      <c r="H179" s="48">
        <f t="shared" si="17"/>
        <v>4126</v>
      </c>
      <c r="I179" s="58" t="s">
        <v>972</v>
      </c>
      <c r="J179" s="59" t="s">
        <v>973</v>
      </c>
      <c r="K179" s="58">
        <v>4126</v>
      </c>
      <c r="L179" s="58" t="s">
        <v>732</v>
      </c>
      <c r="M179" s="59" t="s">
        <v>173</v>
      </c>
      <c r="N179" s="59"/>
      <c r="O179" s="60" t="s">
        <v>570</v>
      </c>
      <c r="P179" s="60" t="s">
        <v>650</v>
      </c>
    </row>
    <row r="180" spans="1:16" ht="13.5" thickBot="1" x14ac:dyDescent="0.25">
      <c r="A180" s="48" t="str">
        <f t="shared" si="12"/>
        <v> AOEB 1 </v>
      </c>
      <c r="B180" s="56" t="str">
        <f t="shared" si="13"/>
        <v>I</v>
      </c>
      <c r="C180" s="48">
        <f t="shared" si="14"/>
        <v>47065.607000000004</v>
      </c>
      <c r="D180" s="29" t="str">
        <f t="shared" si="15"/>
        <v>vis</v>
      </c>
      <c r="E180" s="57">
        <f>VLOOKUP(C180,Active!C$21:E$947,3,FALSE)</f>
        <v>4146.9985516269535</v>
      </c>
      <c r="F180" s="56" t="s">
        <v>167</v>
      </c>
      <c r="G180" s="29" t="str">
        <f t="shared" si="16"/>
        <v>47065.607</v>
      </c>
      <c r="H180" s="48">
        <f t="shared" si="17"/>
        <v>4147</v>
      </c>
      <c r="I180" s="58" t="s">
        <v>974</v>
      </c>
      <c r="J180" s="59" t="s">
        <v>975</v>
      </c>
      <c r="K180" s="58">
        <v>4147</v>
      </c>
      <c r="L180" s="58" t="s">
        <v>248</v>
      </c>
      <c r="M180" s="59" t="s">
        <v>173</v>
      </c>
      <c r="N180" s="59"/>
      <c r="O180" s="60" t="s">
        <v>570</v>
      </c>
      <c r="P180" s="60" t="s">
        <v>650</v>
      </c>
    </row>
    <row r="181" spans="1:16" ht="13.5" thickBot="1" x14ac:dyDescent="0.25">
      <c r="A181" s="48" t="str">
        <f t="shared" si="12"/>
        <v> AOEB 1 </v>
      </c>
      <c r="B181" s="56" t="str">
        <f t="shared" si="13"/>
        <v>I</v>
      </c>
      <c r="C181" s="48">
        <f t="shared" si="14"/>
        <v>47073.605000000003</v>
      </c>
      <c r="D181" s="29" t="str">
        <f t="shared" si="15"/>
        <v>vis</v>
      </c>
      <c r="E181" s="57">
        <f>VLOOKUP(C181,Active!C$21:E$947,3,FALSE)</f>
        <v>4153.0005140840703</v>
      </c>
      <c r="F181" s="56" t="s">
        <v>167</v>
      </c>
      <c r="G181" s="29" t="str">
        <f t="shared" si="16"/>
        <v>47073.605</v>
      </c>
      <c r="H181" s="48">
        <f t="shared" si="17"/>
        <v>4153</v>
      </c>
      <c r="I181" s="58" t="s">
        <v>976</v>
      </c>
      <c r="J181" s="59" t="s">
        <v>977</v>
      </c>
      <c r="K181" s="58">
        <v>4153</v>
      </c>
      <c r="L181" s="58" t="s">
        <v>257</v>
      </c>
      <c r="M181" s="59" t="s">
        <v>173</v>
      </c>
      <c r="N181" s="59"/>
      <c r="O181" s="60" t="s">
        <v>656</v>
      </c>
      <c r="P181" s="60" t="s">
        <v>650</v>
      </c>
    </row>
    <row r="182" spans="1:16" ht="13.5" thickBot="1" x14ac:dyDescent="0.25">
      <c r="A182" s="48" t="str">
        <f t="shared" si="12"/>
        <v> AOEB 1 </v>
      </c>
      <c r="B182" s="56" t="str">
        <f t="shared" si="13"/>
        <v>I</v>
      </c>
      <c r="C182" s="48">
        <f t="shared" si="14"/>
        <v>47081.603000000003</v>
      </c>
      <c r="D182" s="29" t="str">
        <f t="shared" si="15"/>
        <v>vis</v>
      </c>
      <c r="E182" s="57">
        <f>VLOOKUP(C182,Active!C$21:E$947,3,FALSE)</f>
        <v>4159.0024765411872</v>
      </c>
      <c r="F182" s="56" t="s">
        <v>167</v>
      </c>
      <c r="G182" s="29" t="str">
        <f t="shared" si="16"/>
        <v>47081.603</v>
      </c>
      <c r="H182" s="48">
        <f t="shared" si="17"/>
        <v>4159</v>
      </c>
      <c r="I182" s="58" t="s">
        <v>978</v>
      </c>
      <c r="J182" s="59" t="s">
        <v>979</v>
      </c>
      <c r="K182" s="58">
        <v>4159</v>
      </c>
      <c r="L182" s="58" t="s">
        <v>180</v>
      </c>
      <c r="M182" s="59" t="s">
        <v>173</v>
      </c>
      <c r="N182" s="59"/>
      <c r="O182" s="60" t="s">
        <v>570</v>
      </c>
      <c r="P182" s="60" t="s">
        <v>650</v>
      </c>
    </row>
    <row r="183" spans="1:16" ht="13.5" thickBot="1" x14ac:dyDescent="0.25">
      <c r="A183" s="48" t="str">
        <f t="shared" si="12"/>
        <v> AOEB 1 </v>
      </c>
      <c r="B183" s="56" t="str">
        <f t="shared" si="13"/>
        <v>I</v>
      </c>
      <c r="C183" s="48">
        <f t="shared" si="14"/>
        <v>47105.584999999999</v>
      </c>
      <c r="D183" s="29" t="str">
        <f t="shared" si="15"/>
        <v>vis</v>
      </c>
      <c r="E183" s="57">
        <f>VLOOKUP(C183,Active!C$21:E$947,3,FALSE)</f>
        <v>4176.9993587175504</v>
      </c>
      <c r="F183" s="56" t="s">
        <v>167</v>
      </c>
      <c r="G183" s="29" t="str">
        <f t="shared" si="16"/>
        <v>47105.585</v>
      </c>
      <c r="H183" s="48">
        <f t="shared" si="17"/>
        <v>4177</v>
      </c>
      <c r="I183" s="58" t="s">
        <v>980</v>
      </c>
      <c r="J183" s="59" t="s">
        <v>981</v>
      </c>
      <c r="K183" s="58">
        <v>4177</v>
      </c>
      <c r="L183" s="58" t="s">
        <v>273</v>
      </c>
      <c r="M183" s="59" t="s">
        <v>173</v>
      </c>
      <c r="N183" s="59"/>
      <c r="O183" s="60" t="s">
        <v>656</v>
      </c>
      <c r="P183" s="60" t="s">
        <v>650</v>
      </c>
    </row>
    <row r="184" spans="1:16" ht="13.5" thickBot="1" x14ac:dyDescent="0.25">
      <c r="A184" s="48" t="str">
        <f t="shared" si="12"/>
        <v> BBS 88 </v>
      </c>
      <c r="B184" s="56" t="str">
        <f t="shared" si="13"/>
        <v>I</v>
      </c>
      <c r="C184" s="48">
        <f t="shared" si="14"/>
        <v>47261.506000000001</v>
      </c>
      <c r="D184" s="29" t="str">
        <f t="shared" si="15"/>
        <v>vis</v>
      </c>
      <c r="E184" s="57">
        <f>VLOOKUP(C184,Active!C$21:E$947,3,FALSE)</f>
        <v>4294.0076093147181</v>
      </c>
      <c r="F184" s="56" t="s">
        <v>167</v>
      </c>
      <c r="G184" s="29" t="str">
        <f t="shared" si="16"/>
        <v>47261.506</v>
      </c>
      <c r="H184" s="48">
        <f t="shared" si="17"/>
        <v>4294</v>
      </c>
      <c r="I184" s="58" t="s">
        <v>982</v>
      </c>
      <c r="J184" s="59" t="s">
        <v>983</v>
      </c>
      <c r="K184" s="58">
        <v>4294</v>
      </c>
      <c r="L184" s="58" t="s">
        <v>497</v>
      </c>
      <c r="M184" s="59" t="s">
        <v>173</v>
      </c>
      <c r="N184" s="59"/>
      <c r="O184" s="60" t="s">
        <v>513</v>
      </c>
      <c r="P184" s="60" t="s">
        <v>984</v>
      </c>
    </row>
    <row r="185" spans="1:16" ht="13.5" thickBot="1" x14ac:dyDescent="0.25">
      <c r="A185" s="48" t="str">
        <f t="shared" si="12"/>
        <v> BBS 89 </v>
      </c>
      <c r="B185" s="56" t="str">
        <f t="shared" si="13"/>
        <v>I</v>
      </c>
      <c r="C185" s="48">
        <f t="shared" si="14"/>
        <v>47361.425999999999</v>
      </c>
      <c r="D185" s="29" t="str">
        <f t="shared" si="15"/>
        <v>vis</v>
      </c>
      <c r="E185" s="57">
        <f>VLOOKUP(C185,Active!C$21:E$947,3,FALSE)</f>
        <v>4368.9908662183343</v>
      </c>
      <c r="F185" s="56" t="s">
        <v>167</v>
      </c>
      <c r="G185" s="29" t="str">
        <f t="shared" si="16"/>
        <v>47361.426</v>
      </c>
      <c r="H185" s="48">
        <f t="shared" si="17"/>
        <v>4369</v>
      </c>
      <c r="I185" s="58" t="s">
        <v>985</v>
      </c>
      <c r="J185" s="59" t="s">
        <v>986</v>
      </c>
      <c r="K185" s="58">
        <v>4369</v>
      </c>
      <c r="L185" s="58" t="s">
        <v>987</v>
      </c>
      <c r="M185" s="59" t="s">
        <v>173</v>
      </c>
      <c r="N185" s="59"/>
      <c r="O185" s="60" t="s">
        <v>513</v>
      </c>
      <c r="P185" s="60" t="s">
        <v>988</v>
      </c>
    </row>
    <row r="186" spans="1:16" ht="13.5" thickBot="1" x14ac:dyDescent="0.25">
      <c r="A186" s="48" t="str">
        <f t="shared" si="12"/>
        <v> BBS 89 </v>
      </c>
      <c r="B186" s="56" t="str">
        <f t="shared" si="13"/>
        <v>I</v>
      </c>
      <c r="C186" s="48">
        <f t="shared" si="14"/>
        <v>47365.440999999999</v>
      </c>
      <c r="D186" s="29" t="str">
        <f t="shared" si="15"/>
        <v>vis</v>
      </c>
      <c r="E186" s="57">
        <f>VLOOKUP(C186,Active!C$21:E$947,3,FALSE)</f>
        <v>4372.0038543735382</v>
      </c>
      <c r="F186" s="56" t="s">
        <v>167</v>
      </c>
      <c r="G186" s="29" t="str">
        <f t="shared" si="16"/>
        <v>47365.441</v>
      </c>
      <c r="H186" s="48">
        <f t="shared" si="17"/>
        <v>4372</v>
      </c>
      <c r="I186" s="58" t="s">
        <v>989</v>
      </c>
      <c r="J186" s="59" t="s">
        <v>990</v>
      </c>
      <c r="K186" s="58">
        <v>4372</v>
      </c>
      <c r="L186" s="58" t="s">
        <v>215</v>
      </c>
      <c r="M186" s="59" t="s">
        <v>173</v>
      </c>
      <c r="N186" s="59"/>
      <c r="O186" s="60" t="s">
        <v>498</v>
      </c>
      <c r="P186" s="60" t="s">
        <v>988</v>
      </c>
    </row>
    <row r="187" spans="1:16" ht="13.5" thickBot="1" x14ac:dyDescent="0.25">
      <c r="A187" s="48" t="str">
        <f t="shared" si="12"/>
        <v> BRNO 30 </v>
      </c>
      <c r="B187" s="56" t="str">
        <f t="shared" si="13"/>
        <v>I</v>
      </c>
      <c r="C187" s="48">
        <f t="shared" si="14"/>
        <v>47369.438000000002</v>
      </c>
      <c r="D187" s="29" t="str">
        <f t="shared" si="15"/>
        <v>vis</v>
      </c>
      <c r="E187" s="57">
        <f>VLOOKUP(C187,Active!C$21:E$947,3,FALSE)</f>
        <v>4375.0033347362678</v>
      </c>
      <c r="F187" s="56" t="s">
        <v>167</v>
      </c>
      <c r="G187" s="29" t="str">
        <f t="shared" si="16"/>
        <v>47369.438</v>
      </c>
      <c r="H187" s="48">
        <f t="shared" si="17"/>
        <v>4375</v>
      </c>
      <c r="I187" s="58" t="s">
        <v>991</v>
      </c>
      <c r="J187" s="59" t="s">
        <v>992</v>
      </c>
      <c r="K187" s="58">
        <v>4375</v>
      </c>
      <c r="L187" s="58" t="s">
        <v>220</v>
      </c>
      <c r="M187" s="59" t="s">
        <v>173</v>
      </c>
      <c r="N187" s="59"/>
      <c r="O187" s="60" t="s">
        <v>993</v>
      </c>
      <c r="P187" s="60" t="s">
        <v>994</v>
      </c>
    </row>
    <row r="188" spans="1:16" ht="13.5" thickBot="1" x14ac:dyDescent="0.25">
      <c r="A188" s="48" t="str">
        <f t="shared" si="12"/>
        <v> BBS 89 </v>
      </c>
      <c r="B188" s="56" t="str">
        <f t="shared" si="13"/>
        <v>I</v>
      </c>
      <c r="C188" s="48">
        <f t="shared" si="14"/>
        <v>47381.413999999997</v>
      </c>
      <c r="D188" s="29" t="str">
        <f t="shared" si="15"/>
        <v>vis</v>
      </c>
      <c r="E188" s="57">
        <f>VLOOKUP(C188,Active!C$21:E$947,3,FALSE)</f>
        <v>4383.9905193307177</v>
      </c>
      <c r="F188" s="56" t="s">
        <v>167</v>
      </c>
      <c r="G188" s="29" t="str">
        <f t="shared" si="16"/>
        <v>47381.414</v>
      </c>
      <c r="H188" s="48">
        <f t="shared" si="17"/>
        <v>4384</v>
      </c>
      <c r="I188" s="58" t="s">
        <v>995</v>
      </c>
      <c r="J188" s="59" t="s">
        <v>996</v>
      </c>
      <c r="K188" s="58">
        <v>4384</v>
      </c>
      <c r="L188" s="58" t="s">
        <v>474</v>
      </c>
      <c r="M188" s="59" t="s">
        <v>173</v>
      </c>
      <c r="N188" s="59"/>
      <c r="O188" s="60" t="s">
        <v>778</v>
      </c>
      <c r="P188" s="60" t="s">
        <v>988</v>
      </c>
    </row>
    <row r="189" spans="1:16" ht="13.5" thickBot="1" x14ac:dyDescent="0.25">
      <c r="A189" s="48" t="str">
        <f t="shared" si="12"/>
        <v>BAVM 52 </v>
      </c>
      <c r="B189" s="56" t="str">
        <f t="shared" si="13"/>
        <v>I</v>
      </c>
      <c r="C189" s="48">
        <f t="shared" si="14"/>
        <v>47381.419000000002</v>
      </c>
      <c r="D189" s="29" t="str">
        <f t="shared" si="15"/>
        <v>vis</v>
      </c>
      <c r="E189" s="57">
        <f>VLOOKUP(C189,Active!C$21:E$947,3,FALSE)</f>
        <v>4383.9942714952977</v>
      </c>
      <c r="F189" s="56" t="s">
        <v>167</v>
      </c>
      <c r="G189" s="29" t="str">
        <f t="shared" si="16"/>
        <v>47381.419</v>
      </c>
      <c r="H189" s="48">
        <f t="shared" si="17"/>
        <v>4384</v>
      </c>
      <c r="I189" s="58" t="s">
        <v>997</v>
      </c>
      <c r="J189" s="59" t="s">
        <v>998</v>
      </c>
      <c r="K189" s="58">
        <v>4384</v>
      </c>
      <c r="L189" s="58" t="s">
        <v>233</v>
      </c>
      <c r="M189" s="59" t="s">
        <v>173</v>
      </c>
      <c r="N189" s="59"/>
      <c r="O189" s="60" t="s">
        <v>999</v>
      </c>
      <c r="P189" s="61" t="s">
        <v>1000</v>
      </c>
    </row>
    <row r="190" spans="1:16" ht="13.5" thickBot="1" x14ac:dyDescent="0.25">
      <c r="A190" s="48" t="str">
        <f t="shared" si="12"/>
        <v> BRNO 30 </v>
      </c>
      <c r="B190" s="56" t="str">
        <f t="shared" si="13"/>
        <v>I</v>
      </c>
      <c r="C190" s="48">
        <f t="shared" si="14"/>
        <v>47381.45</v>
      </c>
      <c r="D190" s="29" t="str">
        <f t="shared" si="15"/>
        <v>vis</v>
      </c>
      <c r="E190" s="57">
        <f>VLOOKUP(C190,Active!C$21:E$947,3,FALSE)</f>
        <v>4384.0175349156707</v>
      </c>
      <c r="F190" s="56" t="s">
        <v>167</v>
      </c>
      <c r="G190" s="29" t="str">
        <f t="shared" si="16"/>
        <v>47381.450</v>
      </c>
      <c r="H190" s="48">
        <f t="shared" si="17"/>
        <v>4384</v>
      </c>
      <c r="I190" s="58" t="s">
        <v>1001</v>
      </c>
      <c r="J190" s="59" t="s">
        <v>1002</v>
      </c>
      <c r="K190" s="58">
        <v>4384</v>
      </c>
      <c r="L190" s="58" t="s">
        <v>724</v>
      </c>
      <c r="M190" s="59" t="s">
        <v>173</v>
      </c>
      <c r="N190" s="59"/>
      <c r="O190" s="60" t="s">
        <v>1003</v>
      </c>
      <c r="P190" s="60" t="s">
        <v>994</v>
      </c>
    </row>
    <row r="191" spans="1:16" ht="13.5" thickBot="1" x14ac:dyDescent="0.25">
      <c r="A191" s="48" t="str">
        <f t="shared" si="12"/>
        <v> BBS 89 </v>
      </c>
      <c r="B191" s="56" t="str">
        <f t="shared" si="13"/>
        <v>I</v>
      </c>
      <c r="C191" s="48">
        <f t="shared" si="14"/>
        <v>47385.425999999999</v>
      </c>
      <c r="D191" s="29" t="str">
        <f t="shared" si="15"/>
        <v>vis</v>
      </c>
      <c r="E191" s="57">
        <f>VLOOKUP(C191,Active!C$21:E$947,3,FALSE)</f>
        <v>4387.0012561871772</v>
      </c>
      <c r="F191" s="56" t="s">
        <v>167</v>
      </c>
      <c r="G191" s="29" t="str">
        <f t="shared" si="16"/>
        <v>47385.426</v>
      </c>
      <c r="H191" s="48">
        <f t="shared" si="17"/>
        <v>4387</v>
      </c>
      <c r="I191" s="58" t="s">
        <v>1004</v>
      </c>
      <c r="J191" s="59" t="s">
        <v>1005</v>
      </c>
      <c r="K191" s="58">
        <v>4387</v>
      </c>
      <c r="L191" s="58" t="s">
        <v>212</v>
      </c>
      <c r="M191" s="59" t="s">
        <v>173</v>
      </c>
      <c r="N191" s="59"/>
      <c r="O191" s="60" t="s">
        <v>1006</v>
      </c>
      <c r="P191" s="60" t="s">
        <v>988</v>
      </c>
    </row>
    <row r="192" spans="1:16" ht="13.5" thickBot="1" x14ac:dyDescent="0.25">
      <c r="A192" s="48" t="str">
        <f t="shared" si="12"/>
        <v> AOEB 1 </v>
      </c>
      <c r="B192" s="56" t="str">
        <f t="shared" si="13"/>
        <v>I</v>
      </c>
      <c r="C192" s="48">
        <f t="shared" si="14"/>
        <v>47390.750999999997</v>
      </c>
      <c r="D192" s="29" t="str">
        <f t="shared" si="15"/>
        <v>vis</v>
      </c>
      <c r="E192" s="57">
        <f>VLOOKUP(C192,Active!C$21:E$947,3,FALSE)</f>
        <v>4390.9973114615123</v>
      </c>
      <c r="F192" s="56" t="s">
        <v>167</v>
      </c>
      <c r="G192" s="29" t="str">
        <f t="shared" si="16"/>
        <v>47390.751</v>
      </c>
      <c r="H192" s="48">
        <f t="shared" si="17"/>
        <v>4391</v>
      </c>
      <c r="I192" s="58" t="s">
        <v>1007</v>
      </c>
      <c r="J192" s="59" t="s">
        <v>1008</v>
      </c>
      <c r="K192" s="58">
        <v>4391</v>
      </c>
      <c r="L192" s="58" t="s">
        <v>268</v>
      </c>
      <c r="M192" s="59" t="s">
        <v>173</v>
      </c>
      <c r="N192" s="59"/>
      <c r="O192" s="60" t="s">
        <v>570</v>
      </c>
      <c r="P192" s="60" t="s">
        <v>650</v>
      </c>
    </row>
    <row r="193" spans="1:16" ht="13.5" thickBot="1" x14ac:dyDescent="0.25">
      <c r="A193" s="48" t="str">
        <f t="shared" si="12"/>
        <v> AOEB 1 </v>
      </c>
      <c r="B193" s="56" t="str">
        <f t="shared" si="13"/>
        <v>I</v>
      </c>
      <c r="C193" s="48">
        <f t="shared" si="14"/>
        <v>47418.743000000002</v>
      </c>
      <c r="D193" s="29" t="str">
        <f t="shared" si="15"/>
        <v>vis</v>
      </c>
      <c r="E193" s="57">
        <f>VLOOKUP(C193,Active!C$21:E$947,3,FALSE)</f>
        <v>4412.0034296285103</v>
      </c>
      <c r="F193" s="56" t="s">
        <v>167</v>
      </c>
      <c r="G193" s="29" t="str">
        <f t="shared" si="16"/>
        <v>47418.743</v>
      </c>
      <c r="H193" s="48">
        <f t="shared" si="17"/>
        <v>4412</v>
      </c>
      <c r="I193" s="58" t="s">
        <v>1009</v>
      </c>
      <c r="J193" s="59" t="s">
        <v>1010</v>
      </c>
      <c r="K193" s="58">
        <v>4412</v>
      </c>
      <c r="L193" s="58" t="s">
        <v>215</v>
      </c>
      <c r="M193" s="59" t="s">
        <v>173</v>
      </c>
      <c r="N193" s="59"/>
      <c r="O193" s="60" t="s">
        <v>570</v>
      </c>
      <c r="P193" s="60" t="s">
        <v>650</v>
      </c>
    </row>
    <row r="194" spans="1:16" ht="13.5" thickBot="1" x14ac:dyDescent="0.25">
      <c r="A194" s="48" t="str">
        <f t="shared" si="12"/>
        <v> AOEB 1 </v>
      </c>
      <c r="B194" s="56" t="str">
        <f t="shared" si="13"/>
        <v>I</v>
      </c>
      <c r="C194" s="48">
        <f t="shared" si="14"/>
        <v>47422.74</v>
      </c>
      <c r="D194" s="29" t="str">
        <f t="shared" si="15"/>
        <v>vis</v>
      </c>
      <c r="E194" s="57">
        <f>VLOOKUP(C194,Active!C$21:E$947,3,FALSE)</f>
        <v>4415.0029099912354</v>
      </c>
      <c r="F194" s="56" t="s">
        <v>167</v>
      </c>
      <c r="G194" s="29" t="str">
        <f t="shared" si="16"/>
        <v>47422.740</v>
      </c>
      <c r="H194" s="48">
        <f t="shared" si="17"/>
        <v>4415</v>
      </c>
      <c r="I194" s="58" t="s">
        <v>1011</v>
      </c>
      <c r="J194" s="59" t="s">
        <v>1012</v>
      </c>
      <c r="K194" s="58">
        <v>4415</v>
      </c>
      <c r="L194" s="58" t="s">
        <v>220</v>
      </c>
      <c r="M194" s="59" t="s">
        <v>173</v>
      </c>
      <c r="N194" s="59"/>
      <c r="O194" s="60" t="s">
        <v>570</v>
      </c>
      <c r="P194" s="60" t="s">
        <v>650</v>
      </c>
    </row>
    <row r="195" spans="1:16" ht="13.5" thickBot="1" x14ac:dyDescent="0.25">
      <c r="A195" s="48" t="str">
        <f t="shared" si="12"/>
        <v> AOEB 1 </v>
      </c>
      <c r="B195" s="56" t="str">
        <f t="shared" si="13"/>
        <v>I</v>
      </c>
      <c r="C195" s="48">
        <f t="shared" si="14"/>
        <v>47442.722999999998</v>
      </c>
      <c r="D195" s="29" t="str">
        <f t="shared" si="15"/>
        <v>vis</v>
      </c>
      <c r="E195" s="57">
        <f>VLOOKUP(C195,Active!C$21:E$947,3,FALSE)</f>
        <v>4429.9988109390433</v>
      </c>
      <c r="F195" s="56" t="s">
        <v>167</v>
      </c>
      <c r="G195" s="29" t="str">
        <f t="shared" si="16"/>
        <v>47442.723</v>
      </c>
      <c r="H195" s="48">
        <f t="shared" si="17"/>
        <v>4430</v>
      </c>
      <c r="I195" s="58" t="s">
        <v>1013</v>
      </c>
      <c r="J195" s="59" t="s">
        <v>1014</v>
      </c>
      <c r="K195" s="58">
        <v>4430</v>
      </c>
      <c r="L195" s="58" t="s">
        <v>248</v>
      </c>
      <c r="M195" s="59" t="s">
        <v>173</v>
      </c>
      <c r="N195" s="59"/>
      <c r="O195" s="60" t="s">
        <v>570</v>
      </c>
      <c r="P195" s="60" t="s">
        <v>650</v>
      </c>
    </row>
    <row r="196" spans="1:16" ht="13.5" thickBot="1" x14ac:dyDescent="0.25">
      <c r="A196" s="48" t="str">
        <f t="shared" si="12"/>
        <v> BBS 89 </v>
      </c>
      <c r="B196" s="56" t="str">
        <f t="shared" si="13"/>
        <v>I</v>
      </c>
      <c r="C196" s="48">
        <f t="shared" si="14"/>
        <v>47449.385999999999</v>
      </c>
      <c r="D196" s="29" t="str">
        <f t="shared" si="15"/>
        <v>vis</v>
      </c>
      <c r="E196" s="57">
        <f>VLOOKUP(C196,Active!C$21:E$947,3,FALSE)</f>
        <v>4434.9989454541437</v>
      </c>
      <c r="F196" s="56" t="s">
        <v>167</v>
      </c>
      <c r="G196" s="29" t="str">
        <f t="shared" si="16"/>
        <v>47449.386</v>
      </c>
      <c r="H196" s="48">
        <f t="shared" si="17"/>
        <v>4435</v>
      </c>
      <c r="I196" s="58" t="s">
        <v>1015</v>
      </c>
      <c r="J196" s="59" t="s">
        <v>1016</v>
      </c>
      <c r="K196" s="58">
        <v>4435</v>
      </c>
      <c r="L196" s="58" t="s">
        <v>273</v>
      </c>
      <c r="M196" s="59" t="s">
        <v>173</v>
      </c>
      <c r="N196" s="59"/>
      <c r="O196" s="60" t="s">
        <v>778</v>
      </c>
      <c r="P196" s="60" t="s">
        <v>988</v>
      </c>
    </row>
    <row r="197" spans="1:16" ht="13.5" thickBot="1" x14ac:dyDescent="0.25">
      <c r="A197" s="48" t="str">
        <f t="shared" si="12"/>
        <v> AOEB 1 </v>
      </c>
      <c r="B197" s="56" t="str">
        <f t="shared" si="13"/>
        <v>I</v>
      </c>
      <c r="C197" s="48">
        <f t="shared" si="14"/>
        <v>47450.716</v>
      </c>
      <c r="D197" s="29" t="str">
        <f t="shared" si="15"/>
        <v>vis</v>
      </c>
      <c r="E197" s="57">
        <f>VLOOKUP(C197,Active!C$21:E$947,3,FALSE)</f>
        <v>4435.9970212315848</v>
      </c>
      <c r="F197" s="56" t="s">
        <v>167</v>
      </c>
      <c r="G197" s="29" t="str">
        <f t="shared" si="16"/>
        <v>47450.716</v>
      </c>
      <c r="H197" s="48">
        <f t="shared" si="17"/>
        <v>4436</v>
      </c>
      <c r="I197" s="58" t="s">
        <v>1017</v>
      </c>
      <c r="J197" s="59" t="s">
        <v>1018</v>
      </c>
      <c r="K197" s="58">
        <v>4436</v>
      </c>
      <c r="L197" s="58" t="s">
        <v>268</v>
      </c>
      <c r="M197" s="59" t="s">
        <v>173</v>
      </c>
      <c r="N197" s="59"/>
      <c r="O197" s="60" t="s">
        <v>864</v>
      </c>
      <c r="P197" s="60" t="s">
        <v>650</v>
      </c>
    </row>
    <row r="198" spans="1:16" ht="13.5" thickBot="1" x14ac:dyDescent="0.25">
      <c r="A198" s="48" t="str">
        <f t="shared" si="12"/>
        <v> BBS 89 </v>
      </c>
      <c r="B198" s="56" t="str">
        <f t="shared" si="13"/>
        <v>I</v>
      </c>
      <c r="C198" s="48">
        <f t="shared" si="14"/>
        <v>47461.379000000001</v>
      </c>
      <c r="D198" s="29" t="str">
        <f t="shared" si="15"/>
        <v>vis</v>
      </c>
      <c r="E198" s="57">
        <f>VLOOKUP(C198,Active!C$21:E$947,3,FALSE)</f>
        <v>4443.9988874081591</v>
      </c>
      <c r="F198" s="56" t="s">
        <v>167</v>
      </c>
      <c r="G198" s="29" t="str">
        <f t="shared" si="16"/>
        <v>47461.379</v>
      </c>
      <c r="H198" s="48">
        <f t="shared" si="17"/>
        <v>4444</v>
      </c>
      <c r="I198" s="58" t="s">
        <v>1019</v>
      </c>
      <c r="J198" s="59" t="s">
        <v>1020</v>
      </c>
      <c r="K198" s="58">
        <v>4444</v>
      </c>
      <c r="L198" s="58" t="s">
        <v>273</v>
      </c>
      <c r="M198" s="59" t="s">
        <v>173</v>
      </c>
      <c r="N198" s="59"/>
      <c r="O198" s="60" t="s">
        <v>513</v>
      </c>
      <c r="P198" s="60" t="s">
        <v>988</v>
      </c>
    </row>
    <row r="199" spans="1:16" ht="13.5" thickBot="1" x14ac:dyDescent="0.25">
      <c r="A199" s="48" t="str">
        <f t="shared" si="12"/>
        <v> AOEB 1 </v>
      </c>
      <c r="B199" s="56" t="str">
        <f t="shared" si="13"/>
        <v>I</v>
      </c>
      <c r="C199" s="48">
        <f t="shared" si="14"/>
        <v>47462.701999999997</v>
      </c>
      <c r="D199" s="29" t="str">
        <f t="shared" si="15"/>
        <v>vis</v>
      </c>
      <c r="E199" s="57">
        <f>VLOOKUP(C199,Active!C$21:E$947,3,FALSE)</f>
        <v>4444.9917101551891</v>
      </c>
      <c r="F199" s="56" t="s">
        <v>167</v>
      </c>
      <c r="G199" s="29" t="str">
        <f t="shared" si="16"/>
        <v>47462.702</v>
      </c>
      <c r="H199" s="48">
        <f t="shared" si="17"/>
        <v>4445</v>
      </c>
      <c r="I199" s="58" t="s">
        <v>1021</v>
      </c>
      <c r="J199" s="59" t="s">
        <v>1022</v>
      </c>
      <c r="K199" s="58">
        <v>4445</v>
      </c>
      <c r="L199" s="58" t="s">
        <v>478</v>
      </c>
      <c r="M199" s="59" t="s">
        <v>173</v>
      </c>
      <c r="N199" s="59"/>
      <c r="O199" s="60" t="s">
        <v>1023</v>
      </c>
      <c r="P199" s="60" t="s">
        <v>650</v>
      </c>
    </row>
    <row r="200" spans="1:16" ht="13.5" thickBot="1" x14ac:dyDescent="0.25">
      <c r="A200" s="48" t="str">
        <f t="shared" si="12"/>
        <v>BAVM 52 </v>
      </c>
      <c r="B200" s="56" t="str">
        <f t="shared" si="13"/>
        <v>I</v>
      </c>
      <c r="C200" s="48">
        <f t="shared" si="14"/>
        <v>47469.360999999997</v>
      </c>
      <c r="D200" s="29" t="str">
        <f t="shared" si="15"/>
        <v>vis</v>
      </c>
      <c r="E200" s="57">
        <f>VLOOKUP(C200,Active!C$21:E$947,3,FALSE)</f>
        <v>4449.9888429386274</v>
      </c>
      <c r="F200" s="56" t="s">
        <v>167</v>
      </c>
      <c r="G200" s="29" t="str">
        <f t="shared" si="16"/>
        <v>47469.361</v>
      </c>
      <c r="H200" s="48">
        <f t="shared" si="17"/>
        <v>4450</v>
      </c>
      <c r="I200" s="58" t="s">
        <v>1024</v>
      </c>
      <c r="J200" s="59" t="s">
        <v>1025</v>
      </c>
      <c r="K200" s="58">
        <v>4450</v>
      </c>
      <c r="L200" s="58" t="s">
        <v>314</v>
      </c>
      <c r="M200" s="59" t="s">
        <v>173</v>
      </c>
      <c r="N200" s="59"/>
      <c r="O200" s="60" t="s">
        <v>1026</v>
      </c>
      <c r="P200" s="61" t="s">
        <v>1000</v>
      </c>
    </row>
    <row r="201" spans="1:16" ht="13.5" thickBot="1" x14ac:dyDescent="0.25">
      <c r="A201" s="48" t="str">
        <f t="shared" si="12"/>
        <v>BAVM 52 </v>
      </c>
      <c r="B201" s="56" t="str">
        <f t="shared" si="13"/>
        <v>I</v>
      </c>
      <c r="C201" s="48">
        <f t="shared" si="14"/>
        <v>47473.368999999999</v>
      </c>
      <c r="D201" s="29" t="str">
        <f t="shared" si="15"/>
        <v>vis</v>
      </c>
      <c r="E201" s="57">
        <f>VLOOKUP(C201,Active!C$21:E$947,3,FALSE)</f>
        <v>4452.9965780634257</v>
      </c>
      <c r="F201" s="56" t="s">
        <v>167</v>
      </c>
      <c r="G201" s="29" t="str">
        <f t="shared" si="16"/>
        <v>47473.369</v>
      </c>
      <c r="H201" s="48">
        <f t="shared" si="17"/>
        <v>4453</v>
      </c>
      <c r="I201" s="58" t="s">
        <v>1027</v>
      </c>
      <c r="J201" s="59" t="s">
        <v>1028</v>
      </c>
      <c r="K201" s="58">
        <v>4453</v>
      </c>
      <c r="L201" s="58" t="s">
        <v>260</v>
      </c>
      <c r="M201" s="59" t="s">
        <v>173</v>
      </c>
      <c r="N201" s="59"/>
      <c r="O201" s="60" t="s">
        <v>1026</v>
      </c>
      <c r="P201" s="61" t="s">
        <v>1000</v>
      </c>
    </row>
    <row r="202" spans="1:16" ht="13.5" thickBot="1" x14ac:dyDescent="0.25">
      <c r="A202" s="48" t="str">
        <f t="shared" si="12"/>
        <v> BBS 92 </v>
      </c>
      <c r="B202" s="56" t="str">
        <f t="shared" si="13"/>
        <v>I</v>
      </c>
      <c r="C202" s="48">
        <f t="shared" si="14"/>
        <v>47694.587</v>
      </c>
      <c r="D202" s="29" t="str">
        <f t="shared" si="15"/>
        <v>vis</v>
      </c>
      <c r="E202" s="57">
        <f>VLOOKUP(C202,Active!C$21:E$947,3,FALSE)</f>
        <v>4619.0058467354074</v>
      </c>
      <c r="F202" s="56" t="s">
        <v>167</v>
      </c>
      <c r="G202" s="29" t="str">
        <f t="shared" si="16"/>
        <v>47694.587</v>
      </c>
      <c r="H202" s="48">
        <f t="shared" si="17"/>
        <v>4619</v>
      </c>
      <c r="I202" s="58" t="s">
        <v>1029</v>
      </c>
      <c r="J202" s="59" t="s">
        <v>1030</v>
      </c>
      <c r="K202" s="58">
        <v>4619</v>
      </c>
      <c r="L202" s="58" t="s">
        <v>224</v>
      </c>
      <c r="M202" s="59" t="s">
        <v>173</v>
      </c>
      <c r="N202" s="59"/>
      <c r="O202" s="60" t="s">
        <v>513</v>
      </c>
      <c r="P202" s="60" t="s">
        <v>1031</v>
      </c>
    </row>
    <row r="203" spans="1:16" ht="13.5" thickBot="1" x14ac:dyDescent="0.25">
      <c r="A203" s="48" t="str">
        <f t="shared" ref="A203:A266" si="18">P203</f>
        <v> BRNO 30 </v>
      </c>
      <c r="B203" s="56" t="str">
        <f t="shared" ref="B203:B266" si="19">IF(H203=INT(H203),"I","II")</f>
        <v>I</v>
      </c>
      <c r="C203" s="48">
        <f t="shared" ref="C203:C266" si="20">1*G203</f>
        <v>47782.523999999998</v>
      </c>
      <c r="D203" s="29" t="str">
        <f t="shared" ref="D203:D266" si="21">VLOOKUP(F203,I$1:J$5,2,FALSE)</f>
        <v>vis</v>
      </c>
      <c r="E203" s="57">
        <f>VLOOKUP(C203,Active!C$21:E$947,3,FALSE)</f>
        <v>4684.9966660141627</v>
      </c>
      <c r="F203" s="56" t="s">
        <v>167</v>
      </c>
      <c r="G203" s="29" t="str">
        <f t="shared" ref="G203:G266" si="22">MID(I203,3,LEN(I203)-3)</f>
        <v>47782.524</v>
      </c>
      <c r="H203" s="48">
        <f t="shared" ref="H203:H266" si="23">1*K203</f>
        <v>4685</v>
      </c>
      <c r="I203" s="58" t="s">
        <v>1032</v>
      </c>
      <c r="J203" s="59" t="s">
        <v>1033</v>
      </c>
      <c r="K203" s="58">
        <v>4685</v>
      </c>
      <c r="L203" s="58" t="s">
        <v>268</v>
      </c>
      <c r="M203" s="59" t="s">
        <v>173</v>
      </c>
      <c r="N203" s="59"/>
      <c r="O203" s="60" t="s">
        <v>1034</v>
      </c>
      <c r="P203" s="60" t="s">
        <v>994</v>
      </c>
    </row>
    <row r="204" spans="1:16" ht="13.5" thickBot="1" x14ac:dyDescent="0.25">
      <c r="A204" s="48" t="str">
        <f t="shared" si="18"/>
        <v> BBS 95 </v>
      </c>
      <c r="B204" s="56" t="str">
        <f t="shared" si="19"/>
        <v>I</v>
      </c>
      <c r="C204" s="48">
        <f t="shared" si="20"/>
        <v>48010.402999999998</v>
      </c>
      <c r="D204" s="29" t="str">
        <f t="shared" si="21"/>
        <v>vis</v>
      </c>
      <c r="E204" s="57">
        <f>VLOOKUP(C204,Active!C$21:E$947,3,FALSE)</f>
        <v>4856.0045683354138</v>
      </c>
      <c r="F204" s="56" t="s">
        <v>167</v>
      </c>
      <c r="G204" s="29" t="str">
        <f t="shared" si="22"/>
        <v>48010.403</v>
      </c>
      <c r="H204" s="48">
        <f t="shared" si="23"/>
        <v>4856</v>
      </c>
      <c r="I204" s="58" t="s">
        <v>1035</v>
      </c>
      <c r="J204" s="59" t="s">
        <v>1036</v>
      </c>
      <c r="K204" s="58">
        <v>4856</v>
      </c>
      <c r="L204" s="58" t="s">
        <v>192</v>
      </c>
      <c r="M204" s="59" t="s">
        <v>173</v>
      </c>
      <c r="N204" s="59"/>
      <c r="O204" s="60" t="s">
        <v>513</v>
      </c>
      <c r="P204" s="60" t="s">
        <v>1037</v>
      </c>
    </row>
    <row r="205" spans="1:16" ht="13.5" thickBot="1" x14ac:dyDescent="0.25">
      <c r="A205" s="48" t="str">
        <f t="shared" si="18"/>
        <v> AOEB 1 </v>
      </c>
      <c r="B205" s="56" t="str">
        <f t="shared" si="19"/>
        <v>I</v>
      </c>
      <c r="C205" s="48">
        <f t="shared" si="20"/>
        <v>48043.707000000002</v>
      </c>
      <c r="D205" s="29" t="str">
        <f t="shared" si="21"/>
        <v>vis</v>
      </c>
      <c r="E205" s="57">
        <f>VLOOKUP(C205,Active!C$21:E$947,3,FALSE)</f>
        <v>4880.996986148848</v>
      </c>
      <c r="F205" s="56" t="s">
        <v>167</v>
      </c>
      <c r="G205" s="29" t="str">
        <f t="shared" si="22"/>
        <v>48043.707</v>
      </c>
      <c r="H205" s="48">
        <f t="shared" si="23"/>
        <v>4881</v>
      </c>
      <c r="I205" s="58" t="s">
        <v>1038</v>
      </c>
      <c r="J205" s="59" t="s">
        <v>1039</v>
      </c>
      <c r="K205" s="58">
        <v>4881</v>
      </c>
      <c r="L205" s="58" t="s">
        <v>268</v>
      </c>
      <c r="M205" s="59" t="s">
        <v>173</v>
      </c>
      <c r="N205" s="59"/>
      <c r="O205" s="60" t="s">
        <v>570</v>
      </c>
      <c r="P205" s="60" t="s">
        <v>650</v>
      </c>
    </row>
    <row r="206" spans="1:16" ht="13.5" thickBot="1" x14ac:dyDescent="0.25">
      <c r="A206" s="48" t="str">
        <f t="shared" si="18"/>
        <v> AOEB 1 </v>
      </c>
      <c r="B206" s="56" t="str">
        <f t="shared" si="19"/>
        <v>I</v>
      </c>
      <c r="C206" s="48">
        <f t="shared" si="20"/>
        <v>48067.697999999997</v>
      </c>
      <c r="D206" s="29" t="str">
        <f t="shared" si="21"/>
        <v>vis</v>
      </c>
      <c r="E206" s="57">
        <f>VLOOKUP(C206,Active!C$21:E$947,3,FALSE)</f>
        <v>4899.0006222214488</v>
      </c>
      <c r="F206" s="56" t="s">
        <v>167</v>
      </c>
      <c r="G206" s="29" t="str">
        <f t="shared" si="22"/>
        <v>48067.698</v>
      </c>
      <c r="H206" s="48">
        <f t="shared" si="23"/>
        <v>4899</v>
      </c>
      <c r="I206" s="58" t="s">
        <v>1040</v>
      </c>
      <c r="J206" s="59" t="s">
        <v>1041</v>
      </c>
      <c r="K206" s="58">
        <v>4899</v>
      </c>
      <c r="L206" s="58" t="s">
        <v>257</v>
      </c>
      <c r="M206" s="59" t="s">
        <v>173</v>
      </c>
      <c r="N206" s="59"/>
      <c r="O206" s="60" t="s">
        <v>570</v>
      </c>
      <c r="P206" s="60" t="s">
        <v>650</v>
      </c>
    </row>
    <row r="207" spans="1:16" ht="13.5" thickBot="1" x14ac:dyDescent="0.25">
      <c r="A207" s="48" t="str">
        <f t="shared" si="18"/>
        <v> AOEB 1 </v>
      </c>
      <c r="B207" s="56" t="str">
        <f t="shared" si="19"/>
        <v>I</v>
      </c>
      <c r="C207" s="48">
        <f t="shared" si="20"/>
        <v>48151.654999999999</v>
      </c>
      <c r="D207" s="29" t="str">
        <f t="shared" si="21"/>
        <v>vis</v>
      </c>
      <c r="E207" s="57">
        <f>VLOOKUP(C207,Active!C$21:E$947,3,FALSE)</f>
        <v>4962.0047184970399</v>
      </c>
      <c r="F207" s="56" t="s">
        <v>167</v>
      </c>
      <c r="G207" s="29" t="str">
        <f t="shared" si="22"/>
        <v>48151.655</v>
      </c>
      <c r="H207" s="48">
        <f t="shared" si="23"/>
        <v>4962</v>
      </c>
      <c r="I207" s="58" t="s">
        <v>1042</v>
      </c>
      <c r="J207" s="59" t="s">
        <v>1043</v>
      </c>
      <c r="K207" s="58">
        <v>4962</v>
      </c>
      <c r="L207" s="58" t="s">
        <v>192</v>
      </c>
      <c r="M207" s="59" t="s">
        <v>173</v>
      </c>
      <c r="N207" s="59"/>
      <c r="O207" s="60" t="s">
        <v>570</v>
      </c>
      <c r="P207" s="60" t="s">
        <v>650</v>
      </c>
    </row>
    <row r="208" spans="1:16" ht="13.5" thickBot="1" x14ac:dyDescent="0.25">
      <c r="A208" s="48" t="str">
        <f t="shared" si="18"/>
        <v> AOEB 1 </v>
      </c>
      <c r="B208" s="56" t="str">
        <f t="shared" si="19"/>
        <v>I</v>
      </c>
      <c r="C208" s="48">
        <f t="shared" si="20"/>
        <v>48159.648000000001</v>
      </c>
      <c r="D208" s="29" t="str">
        <f t="shared" si="21"/>
        <v>vis</v>
      </c>
      <c r="E208" s="57">
        <f>VLOOKUP(C208,Active!C$21:E$947,3,FALSE)</f>
        <v>4968.0029287895823</v>
      </c>
      <c r="F208" s="56" t="s">
        <v>167</v>
      </c>
      <c r="G208" s="29" t="str">
        <f t="shared" si="22"/>
        <v>48159.648</v>
      </c>
      <c r="H208" s="48">
        <f t="shared" si="23"/>
        <v>4968</v>
      </c>
      <c r="I208" s="58" t="s">
        <v>1044</v>
      </c>
      <c r="J208" s="59" t="s">
        <v>1045</v>
      </c>
      <c r="K208" s="58">
        <v>4968</v>
      </c>
      <c r="L208" s="58" t="s">
        <v>220</v>
      </c>
      <c r="M208" s="59" t="s">
        <v>173</v>
      </c>
      <c r="N208" s="59"/>
      <c r="O208" s="60" t="s">
        <v>570</v>
      </c>
      <c r="P208" s="60" t="s">
        <v>650</v>
      </c>
    </row>
    <row r="209" spans="1:16" ht="13.5" thickBot="1" x14ac:dyDescent="0.25">
      <c r="A209" s="48" t="str">
        <f t="shared" si="18"/>
        <v> BBS 96 </v>
      </c>
      <c r="B209" s="56" t="str">
        <f t="shared" si="19"/>
        <v>I</v>
      </c>
      <c r="C209" s="48">
        <f t="shared" si="20"/>
        <v>48174.286999999997</v>
      </c>
      <c r="D209" s="29" t="str">
        <f t="shared" si="21"/>
        <v>vis</v>
      </c>
      <c r="E209" s="57">
        <f>VLOOKUP(C209,Active!C$21:E$947,3,FALSE)</f>
        <v>4978.9885162376577</v>
      </c>
      <c r="F209" s="56" t="s">
        <v>167</v>
      </c>
      <c r="G209" s="29" t="str">
        <f t="shared" si="22"/>
        <v>48174.287</v>
      </c>
      <c r="H209" s="48">
        <f t="shared" si="23"/>
        <v>4979</v>
      </c>
      <c r="I209" s="58" t="s">
        <v>1046</v>
      </c>
      <c r="J209" s="59" t="s">
        <v>1047</v>
      </c>
      <c r="K209" s="58">
        <v>4979</v>
      </c>
      <c r="L209" s="58" t="s">
        <v>314</v>
      </c>
      <c r="M209" s="59" t="s">
        <v>173</v>
      </c>
      <c r="N209" s="59"/>
      <c r="O209" s="60" t="s">
        <v>513</v>
      </c>
      <c r="P209" s="60" t="s">
        <v>1048</v>
      </c>
    </row>
    <row r="210" spans="1:16" ht="13.5" thickBot="1" x14ac:dyDescent="0.25">
      <c r="A210" s="48" t="str">
        <f t="shared" si="18"/>
        <v> AOEB 1 </v>
      </c>
      <c r="B210" s="56" t="str">
        <f t="shared" si="19"/>
        <v>I</v>
      </c>
      <c r="C210" s="48">
        <f t="shared" si="20"/>
        <v>48191.624000000003</v>
      </c>
      <c r="D210" s="29" t="str">
        <f t="shared" si="21"/>
        <v>vis</v>
      </c>
      <c r="E210" s="57">
        <f>VLOOKUP(C210,Active!C$21:E$947,3,FALSE)</f>
        <v>4991.9987716914056</v>
      </c>
      <c r="F210" s="56" t="s">
        <v>167</v>
      </c>
      <c r="G210" s="29" t="str">
        <f t="shared" si="22"/>
        <v>48191.624</v>
      </c>
      <c r="H210" s="48">
        <f t="shared" si="23"/>
        <v>4992</v>
      </c>
      <c r="I210" s="58" t="s">
        <v>1049</v>
      </c>
      <c r="J210" s="59" t="s">
        <v>1050</v>
      </c>
      <c r="K210" s="58">
        <v>4992</v>
      </c>
      <c r="L210" s="58" t="s">
        <v>248</v>
      </c>
      <c r="M210" s="59" t="s">
        <v>173</v>
      </c>
      <c r="N210" s="59"/>
      <c r="O210" s="60" t="s">
        <v>570</v>
      </c>
      <c r="P210" s="60" t="s">
        <v>650</v>
      </c>
    </row>
    <row r="211" spans="1:16" ht="13.5" thickBot="1" x14ac:dyDescent="0.25">
      <c r="A211" s="48" t="str">
        <f t="shared" si="18"/>
        <v> AOEB 1 </v>
      </c>
      <c r="B211" s="56" t="str">
        <f t="shared" si="19"/>
        <v>I</v>
      </c>
      <c r="C211" s="48">
        <f t="shared" si="20"/>
        <v>48211.623</v>
      </c>
      <c r="D211" s="29" t="str">
        <f t="shared" si="21"/>
        <v>vis</v>
      </c>
      <c r="E211" s="57">
        <f>VLOOKUP(C211,Active!C$21:E$947,3,FALSE)</f>
        <v>5007.0066795658568</v>
      </c>
      <c r="F211" s="56" t="s">
        <v>167</v>
      </c>
      <c r="G211" s="29" t="str">
        <f t="shared" si="22"/>
        <v>48211.623</v>
      </c>
      <c r="H211" s="48">
        <f t="shared" si="23"/>
        <v>5007</v>
      </c>
      <c r="I211" s="58" t="s">
        <v>1051</v>
      </c>
      <c r="J211" s="59" t="s">
        <v>1052</v>
      </c>
      <c r="K211" s="58">
        <v>5007</v>
      </c>
      <c r="L211" s="58" t="s">
        <v>209</v>
      </c>
      <c r="M211" s="59" t="s">
        <v>173</v>
      </c>
      <c r="N211" s="59"/>
      <c r="O211" s="60" t="s">
        <v>570</v>
      </c>
      <c r="P211" s="60" t="s">
        <v>650</v>
      </c>
    </row>
    <row r="212" spans="1:16" ht="13.5" thickBot="1" x14ac:dyDescent="0.25">
      <c r="A212" s="48" t="str">
        <f t="shared" si="18"/>
        <v> AOEB 1 </v>
      </c>
      <c r="B212" s="56" t="str">
        <f t="shared" si="19"/>
        <v>I</v>
      </c>
      <c r="C212" s="48">
        <f t="shared" si="20"/>
        <v>48219.605000000003</v>
      </c>
      <c r="D212" s="29" t="str">
        <f t="shared" si="21"/>
        <v>vis</v>
      </c>
      <c r="E212" s="57">
        <f>VLOOKUP(C212,Active!C$21:E$947,3,FALSE)</f>
        <v>5012.9966350963305</v>
      </c>
      <c r="F212" s="56" t="s">
        <v>167</v>
      </c>
      <c r="G212" s="29" t="str">
        <f t="shared" si="22"/>
        <v>48219.605</v>
      </c>
      <c r="H212" s="48">
        <f t="shared" si="23"/>
        <v>5013</v>
      </c>
      <c r="I212" s="58" t="s">
        <v>1053</v>
      </c>
      <c r="J212" s="59" t="s">
        <v>1054</v>
      </c>
      <c r="K212" s="58">
        <v>5013</v>
      </c>
      <c r="L212" s="58" t="s">
        <v>268</v>
      </c>
      <c r="M212" s="59" t="s">
        <v>173</v>
      </c>
      <c r="N212" s="59"/>
      <c r="O212" s="60" t="s">
        <v>570</v>
      </c>
      <c r="P212" s="60" t="s">
        <v>650</v>
      </c>
    </row>
    <row r="213" spans="1:16" ht="13.5" thickBot="1" x14ac:dyDescent="0.25">
      <c r="A213" s="48" t="str">
        <f t="shared" si="18"/>
        <v> AOEB 1 </v>
      </c>
      <c r="B213" s="56" t="str">
        <f t="shared" si="19"/>
        <v>I</v>
      </c>
      <c r="C213" s="48">
        <f t="shared" si="20"/>
        <v>48219.608999999997</v>
      </c>
      <c r="D213" s="29" t="str">
        <f t="shared" si="21"/>
        <v>vis</v>
      </c>
      <c r="E213" s="57">
        <f>VLOOKUP(C213,Active!C$21:E$947,3,FALSE)</f>
        <v>5012.9996368279872</v>
      </c>
      <c r="F213" s="56" t="s">
        <v>167</v>
      </c>
      <c r="G213" s="29" t="str">
        <f t="shared" si="22"/>
        <v>48219.609</v>
      </c>
      <c r="H213" s="48">
        <f t="shared" si="23"/>
        <v>5013</v>
      </c>
      <c r="I213" s="58" t="s">
        <v>1055</v>
      </c>
      <c r="J213" s="59" t="s">
        <v>1056</v>
      </c>
      <c r="K213" s="58">
        <v>5013</v>
      </c>
      <c r="L213" s="58" t="s">
        <v>242</v>
      </c>
      <c r="M213" s="59" t="s">
        <v>173</v>
      </c>
      <c r="N213" s="59"/>
      <c r="O213" s="60" t="s">
        <v>656</v>
      </c>
      <c r="P213" s="60" t="s">
        <v>650</v>
      </c>
    </row>
    <row r="214" spans="1:16" ht="13.5" thickBot="1" x14ac:dyDescent="0.25">
      <c r="A214" s="48" t="str">
        <f t="shared" si="18"/>
        <v> BBS 97 </v>
      </c>
      <c r="B214" s="56" t="str">
        <f t="shared" si="19"/>
        <v>I</v>
      </c>
      <c r="C214" s="48">
        <f t="shared" si="20"/>
        <v>48222.28</v>
      </c>
      <c r="D214" s="29" t="str">
        <f t="shared" si="21"/>
        <v>vis</v>
      </c>
      <c r="E214" s="57">
        <f>VLOOKUP(C214,Active!C$21:E$947,3,FALSE)</f>
        <v>5015.0040431449379</v>
      </c>
      <c r="F214" s="56" t="s">
        <v>167</v>
      </c>
      <c r="G214" s="29" t="str">
        <f t="shared" si="22"/>
        <v>48222.280</v>
      </c>
      <c r="H214" s="48">
        <f t="shared" si="23"/>
        <v>5015</v>
      </c>
      <c r="I214" s="58" t="s">
        <v>1057</v>
      </c>
      <c r="J214" s="59" t="s">
        <v>1058</v>
      </c>
      <c r="K214" s="58">
        <v>5015</v>
      </c>
      <c r="L214" s="58" t="s">
        <v>215</v>
      </c>
      <c r="M214" s="59" t="s">
        <v>173</v>
      </c>
      <c r="N214" s="59"/>
      <c r="O214" s="60" t="s">
        <v>498</v>
      </c>
      <c r="P214" s="60" t="s">
        <v>1059</v>
      </c>
    </row>
    <row r="215" spans="1:16" ht="13.5" thickBot="1" x14ac:dyDescent="0.25">
      <c r="A215" s="48" t="str">
        <f t="shared" si="18"/>
        <v> BRNO 31 </v>
      </c>
      <c r="B215" s="56" t="str">
        <f t="shared" si="19"/>
        <v>I</v>
      </c>
      <c r="C215" s="48">
        <f t="shared" si="20"/>
        <v>48359.536999999997</v>
      </c>
      <c r="D215" s="29" t="str">
        <f t="shared" si="21"/>
        <v>vis</v>
      </c>
      <c r="E215" s="57">
        <f>VLOOKUP(C215,Active!C$21:E$947,3,FALSE)</f>
        <v>5118.0062138096655</v>
      </c>
      <c r="F215" s="56" t="s">
        <v>167</v>
      </c>
      <c r="G215" s="29" t="str">
        <f t="shared" si="22"/>
        <v>48359.537</v>
      </c>
      <c r="H215" s="48">
        <f t="shared" si="23"/>
        <v>5118</v>
      </c>
      <c r="I215" s="58" t="s">
        <v>1060</v>
      </c>
      <c r="J215" s="59" t="s">
        <v>1061</v>
      </c>
      <c r="K215" s="58">
        <v>5118</v>
      </c>
      <c r="L215" s="58" t="s">
        <v>224</v>
      </c>
      <c r="M215" s="59" t="s">
        <v>173</v>
      </c>
      <c r="N215" s="59"/>
      <c r="O215" s="60" t="s">
        <v>1062</v>
      </c>
      <c r="P215" s="60" t="s">
        <v>1063</v>
      </c>
    </row>
    <row r="216" spans="1:16" ht="13.5" thickBot="1" x14ac:dyDescent="0.25">
      <c r="A216" s="48" t="str">
        <f t="shared" si="18"/>
        <v>BAVM 60 </v>
      </c>
      <c r="B216" s="56" t="str">
        <f t="shared" si="19"/>
        <v>I</v>
      </c>
      <c r="C216" s="48">
        <f t="shared" si="20"/>
        <v>48443.476000000002</v>
      </c>
      <c r="D216" s="29" t="str">
        <f t="shared" si="21"/>
        <v>vis</v>
      </c>
      <c r="E216" s="57">
        <f>VLOOKUP(C216,Active!C$21:E$947,3,FALSE)</f>
        <v>5180.9968022927833</v>
      </c>
      <c r="F216" s="56" t="s">
        <v>167</v>
      </c>
      <c r="G216" s="29" t="str">
        <f t="shared" si="22"/>
        <v>48443.476</v>
      </c>
      <c r="H216" s="48">
        <f t="shared" si="23"/>
        <v>5181</v>
      </c>
      <c r="I216" s="58" t="s">
        <v>1064</v>
      </c>
      <c r="J216" s="59" t="s">
        <v>1065</v>
      </c>
      <c r="K216" s="58">
        <v>5181</v>
      </c>
      <c r="L216" s="58" t="s">
        <v>268</v>
      </c>
      <c r="M216" s="59" t="s">
        <v>173</v>
      </c>
      <c r="N216" s="59"/>
      <c r="O216" s="60" t="s">
        <v>1066</v>
      </c>
      <c r="P216" s="61" t="s">
        <v>1067</v>
      </c>
    </row>
    <row r="217" spans="1:16" ht="13.5" thickBot="1" x14ac:dyDescent="0.25">
      <c r="A217" s="48" t="str">
        <f t="shared" si="18"/>
        <v> BBS 98 </v>
      </c>
      <c r="B217" s="56" t="str">
        <f t="shared" si="19"/>
        <v>I</v>
      </c>
      <c r="C217" s="48">
        <f t="shared" si="20"/>
        <v>48447.48</v>
      </c>
      <c r="D217" s="29" t="str">
        <f t="shared" si="21"/>
        <v>vis</v>
      </c>
      <c r="E217" s="57">
        <f>VLOOKUP(C217,Active!C$21:E$947,3,FALSE)</f>
        <v>5184.0015356859194</v>
      </c>
      <c r="F217" s="56" t="s">
        <v>167</v>
      </c>
      <c r="G217" s="29" t="str">
        <f t="shared" si="22"/>
        <v>48447.480</v>
      </c>
      <c r="H217" s="48">
        <f t="shared" si="23"/>
        <v>5184</v>
      </c>
      <c r="I217" s="58" t="s">
        <v>1068</v>
      </c>
      <c r="J217" s="59" t="s">
        <v>1069</v>
      </c>
      <c r="K217" s="58">
        <v>5184</v>
      </c>
      <c r="L217" s="58" t="s">
        <v>212</v>
      </c>
      <c r="M217" s="59" t="s">
        <v>173</v>
      </c>
      <c r="N217" s="59"/>
      <c r="O217" s="60" t="s">
        <v>498</v>
      </c>
      <c r="P217" s="60" t="s">
        <v>1070</v>
      </c>
    </row>
    <row r="218" spans="1:16" ht="13.5" thickBot="1" x14ac:dyDescent="0.25">
      <c r="A218" s="48" t="str">
        <f t="shared" si="18"/>
        <v> BBS 98 </v>
      </c>
      <c r="B218" s="56" t="str">
        <f t="shared" si="19"/>
        <v>I</v>
      </c>
      <c r="C218" s="48">
        <f t="shared" si="20"/>
        <v>48467.46</v>
      </c>
      <c r="D218" s="29" t="str">
        <f t="shared" si="21"/>
        <v>vis</v>
      </c>
      <c r="E218" s="57">
        <f>VLOOKUP(C218,Active!C$21:E$947,3,FALSE)</f>
        <v>5198.9951853349785</v>
      </c>
      <c r="F218" s="56" t="s">
        <v>167</v>
      </c>
      <c r="G218" s="29" t="str">
        <f t="shared" si="22"/>
        <v>48467.460</v>
      </c>
      <c r="H218" s="48">
        <f t="shared" si="23"/>
        <v>5199</v>
      </c>
      <c r="I218" s="58" t="s">
        <v>1071</v>
      </c>
      <c r="J218" s="59" t="s">
        <v>1072</v>
      </c>
      <c r="K218" s="58">
        <v>5199</v>
      </c>
      <c r="L218" s="58" t="s">
        <v>376</v>
      </c>
      <c r="M218" s="59" t="s">
        <v>173</v>
      </c>
      <c r="N218" s="59"/>
      <c r="O218" s="60" t="s">
        <v>498</v>
      </c>
      <c r="P218" s="60" t="s">
        <v>1070</v>
      </c>
    </row>
    <row r="219" spans="1:16" ht="13.5" thickBot="1" x14ac:dyDescent="0.25">
      <c r="A219" s="48" t="str">
        <f t="shared" si="18"/>
        <v> BRNO 31 </v>
      </c>
      <c r="B219" s="56" t="str">
        <f t="shared" si="19"/>
        <v>I</v>
      </c>
      <c r="C219" s="48">
        <f t="shared" si="20"/>
        <v>48475.462</v>
      </c>
      <c r="D219" s="29" t="str">
        <f t="shared" si="21"/>
        <v>vis</v>
      </c>
      <c r="E219" s="57">
        <f>VLOOKUP(C219,Active!C$21:E$947,3,FALSE)</f>
        <v>5205.0001495237575</v>
      </c>
      <c r="F219" s="56" t="s">
        <v>167</v>
      </c>
      <c r="G219" s="29" t="str">
        <f t="shared" si="22"/>
        <v>48475.462</v>
      </c>
      <c r="H219" s="48">
        <f t="shared" si="23"/>
        <v>5205</v>
      </c>
      <c r="I219" s="58" t="s">
        <v>1073</v>
      </c>
      <c r="J219" s="59" t="s">
        <v>1074</v>
      </c>
      <c r="K219" s="58">
        <v>5205</v>
      </c>
      <c r="L219" s="58" t="s">
        <v>404</v>
      </c>
      <c r="M219" s="59" t="s">
        <v>173</v>
      </c>
      <c r="N219" s="59"/>
      <c r="O219" s="60" t="s">
        <v>1075</v>
      </c>
      <c r="P219" s="60" t="s">
        <v>1063</v>
      </c>
    </row>
    <row r="220" spans="1:16" ht="13.5" thickBot="1" x14ac:dyDescent="0.25">
      <c r="A220" s="48" t="str">
        <f t="shared" si="18"/>
        <v> BRNO 31 </v>
      </c>
      <c r="B220" s="56" t="str">
        <f t="shared" si="19"/>
        <v>I</v>
      </c>
      <c r="C220" s="48">
        <f t="shared" si="20"/>
        <v>48479.455999999998</v>
      </c>
      <c r="D220" s="29" t="str">
        <f t="shared" si="21"/>
        <v>vis</v>
      </c>
      <c r="E220" s="57">
        <f>VLOOKUP(C220,Active!C$21:E$947,3,FALSE)</f>
        <v>5207.9973785877382</v>
      </c>
      <c r="F220" s="56" t="s">
        <v>167</v>
      </c>
      <c r="G220" s="29" t="str">
        <f t="shared" si="22"/>
        <v>48479.456</v>
      </c>
      <c r="H220" s="48">
        <f t="shared" si="23"/>
        <v>5208</v>
      </c>
      <c r="I220" s="58" t="s">
        <v>1076</v>
      </c>
      <c r="J220" s="59" t="s">
        <v>1077</v>
      </c>
      <c r="K220" s="58">
        <v>5208</v>
      </c>
      <c r="L220" s="58" t="s">
        <v>168</v>
      </c>
      <c r="M220" s="59" t="s">
        <v>173</v>
      </c>
      <c r="N220" s="59"/>
      <c r="O220" s="60" t="s">
        <v>899</v>
      </c>
      <c r="P220" s="60" t="s">
        <v>1063</v>
      </c>
    </row>
    <row r="221" spans="1:16" ht="13.5" thickBot="1" x14ac:dyDescent="0.25">
      <c r="A221" s="48" t="str">
        <f t="shared" si="18"/>
        <v> BRNO 31 </v>
      </c>
      <c r="B221" s="56" t="str">
        <f t="shared" si="19"/>
        <v>I</v>
      </c>
      <c r="C221" s="48">
        <f t="shared" si="20"/>
        <v>48479.457000000002</v>
      </c>
      <c r="D221" s="29" t="str">
        <f t="shared" si="21"/>
        <v>vis</v>
      </c>
      <c r="E221" s="57">
        <f>VLOOKUP(C221,Active!C$21:E$947,3,FALSE)</f>
        <v>5207.9981290206561</v>
      </c>
      <c r="F221" s="56" t="s">
        <v>167</v>
      </c>
      <c r="G221" s="29" t="str">
        <f t="shared" si="22"/>
        <v>48479.457</v>
      </c>
      <c r="H221" s="48">
        <f t="shared" si="23"/>
        <v>5208</v>
      </c>
      <c r="I221" s="58" t="s">
        <v>1078</v>
      </c>
      <c r="J221" s="59" t="s">
        <v>1079</v>
      </c>
      <c r="K221" s="58">
        <v>5208</v>
      </c>
      <c r="L221" s="58" t="s">
        <v>248</v>
      </c>
      <c r="M221" s="59" t="s">
        <v>173</v>
      </c>
      <c r="N221" s="59"/>
      <c r="O221" s="60" t="s">
        <v>1080</v>
      </c>
      <c r="P221" s="60" t="s">
        <v>1063</v>
      </c>
    </row>
    <row r="222" spans="1:16" ht="13.5" thickBot="1" x14ac:dyDescent="0.25">
      <c r="A222" s="48" t="str">
        <f t="shared" si="18"/>
        <v> BRNO 31 </v>
      </c>
      <c r="B222" s="56" t="str">
        <f t="shared" si="19"/>
        <v>I</v>
      </c>
      <c r="C222" s="48">
        <f t="shared" si="20"/>
        <v>48479.463000000003</v>
      </c>
      <c r="D222" s="29" t="str">
        <f t="shared" si="21"/>
        <v>vis</v>
      </c>
      <c r="E222" s="57">
        <f>VLOOKUP(C222,Active!C$21:E$947,3,FALSE)</f>
        <v>5208.0026316181493</v>
      </c>
      <c r="F222" s="56" t="s">
        <v>167</v>
      </c>
      <c r="G222" s="29" t="str">
        <f t="shared" si="22"/>
        <v>48479.463</v>
      </c>
      <c r="H222" s="48">
        <f t="shared" si="23"/>
        <v>5208</v>
      </c>
      <c r="I222" s="58" t="s">
        <v>1081</v>
      </c>
      <c r="J222" s="59" t="s">
        <v>1082</v>
      </c>
      <c r="K222" s="58">
        <v>5208</v>
      </c>
      <c r="L222" s="58" t="s">
        <v>220</v>
      </c>
      <c r="M222" s="59" t="s">
        <v>173</v>
      </c>
      <c r="N222" s="59"/>
      <c r="O222" s="60" t="s">
        <v>1083</v>
      </c>
      <c r="P222" s="60" t="s">
        <v>1063</v>
      </c>
    </row>
    <row r="223" spans="1:16" ht="13.5" thickBot="1" x14ac:dyDescent="0.25">
      <c r="A223" s="48" t="str">
        <f t="shared" si="18"/>
        <v> AOEB 4 </v>
      </c>
      <c r="B223" s="56" t="str">
        <f t="shared" si="19"/>
        <v>I</v>
      </c>
      <c r="C223" s="48">
        <f t="shared" si="20"/>
        <v>48480.794999999998</v>
      </c>
      <c r="D223" s="29" t="str">
        <f t="shared" si="21"/>
        <v>vis</v>
      </c>
      <c r="E223" s="57">
        <f>VLOOKUP(C223,Active!C$21:E$947,3,FALSE)</f>
        <v>5209.0022082614159</v>
      </c>
      <c r="F223" s="56" t="s">
        <v>167</v>
      </c>
      <c r="G223" s="29" t="str">
        <f t="shared" si="22"/>
        <v>48480.795</v>
      </c>
      <c r="H223" s="48">
        <f t="shared" si="23"/>
        <v>5209</v>
      </c>
      <c r="I223" s="58" t="s">
        <v>1084</v>
      </c>
      <c r="J223" s="59" t="s">
        <v>1085</v>
      </c>
      <c r="K223" s="58">
        <v>5209</v>
      </c>
      <c r="L223" s="58" t="s">
        <v>180</v>
      </c>
      <c r="M223" s="59" t="s">
        <v>173</v>
      </c>
      <c r="N223" s="59"/>
      <c r="O223" s="60" t="s">
        <v>570</v>
      </c>
      <c r="P223" s="60" t="s">
        <v>1086</v>
      </c>
    </row>
    <row r="224" spans="1:16" ht="13.5" thickBot="1" x14ac:dyDescent="0.25">
      <c r="A224" s="48" t="str">
        <f t="shared" si="18"/>
        <v> BBS 98 </v>
      </c>
      <c r="B224" s="56" t="str">
        <f t="shared" si="19"/>
        <v>I</v>
      </c>
      <c r="C224" s="48">
        <f t="shared" si="20"/>
        <v>48495.447</v>
      </c>
      <c r="D224" s="29" t="str">
        <f t="shared" si="21"/>
        <v>vis</v>
      </c>
      <c r="E224" s="57">
        <f>VLOOKUP(C224,Active!C$21:E$947,3,FALSE)</f>
        <v>5219.9975513373965</v>
      </c>
      <c r="F224" s="56" t="s">
        <v>167</v>
      </c>
      <c r="G224" s="29" t="str">
        <f t="shared" si="22"/>
        <v>48495.447</v>
      </c>
      <c r="H224" s="48">
        <f t="shared" si="23"/>
        <v>5220</v>
      </c>
      <c r="I224" s="58" t="s">
        <v>1087</v>
      </c>
      <c r="J224" s="59" t="s">
        <v>1088</v>
      </c>
      <c r="K224" s="58">
        <v>5220</v>
      </c>
      <c r="L224" s="58" t="s">
        <v>168</v>
      </c>
      <c r="M224" s="59" t="s">
        <v>173</v>
      </c>
      <c r="N224" s="59"/>
      <c r="O224" s="60" t="s">
        <v>513</v>
      </c>
      <c r="P224" s="60" t="s">
        <v>1070</v>
      </c>
    </row>
    <row r="225" spans="1:16" ht="13.5" thickBot="1" x14ac:dyDescent="0.25">
      <c r="A225" s="48" t="str">
        <f t="shared" si="18"/>
        <v> BRNO 31 </v>
      </c>
      <c r="B225" s="56" t="str">
        <f t="shared" si="19"/>
        <v>I</v>
      </c>
      <c r="C225" s="48">
        <f t="shared" si="20"/>
        <v>48499.445</v>
      </c>
      <c r="D225" s="29" t="str">
        <f t="shared" si="21"/>
        <v>vis</v>
      </c>
      <c r="E225" s="57">
        <f>VLOOKUP(C225,Active!C$21:E$947,3,FALSE)</f>
        <v>5222.9977821330394</v>
      </c>
      <c r="F225" s="56" t="s">
        <v>167</v>
      </c>
      <c r="G225" s="29" t="str">
        <f t="shared" si="22"/>
        <v>48499.445</v>
      </c>
      <c r="H225" s="48">
        <f t="shared" si="23"/>
        <v>5223</v>
      </c>
      <c r="I225" s="58" t="s">
        <v>1089</v>
      </c>
      <c r="J225" s="59" t="s">
        <v>1090</v>
      </c>
      <c r="K225" s="58">
        <v>5223</v>
      </c>
      <c r="L225" s="58" t="s">
        <v>168</v>
      </c>
      <c r="M225" s="59" t="s">
        <v>173</v>
      </c>
      <c r="N225" s="59"/>
      <c r="O225" s="60" t="s">
        <v>1091</v>
      </c>
      <c r="P225" s="60" t="s">
        <v>1063</v>
      </c>
    </row>
    <row r="226" spans="1:16" ht="13.5" thickBot="1" x14ac:dyDescent="0.25">
      <c r="A226" s="48" t="str">
        <f t="shared" si="18"/>
        <v> BBS 99 </v>
      </c>
      <c r="B226" s="56" t="str">
        <f t="shared" si="19"/>
        <v>I</v>
      </c>
      <c r="C226" s="48">
        <f t="shared" si="20"/>
        <v>48539.424899999998</v>
      </c>
      <c r="D226" s="29" t="str">
        <f t="shared" si="21"/>
        <v>vis</v>
      </c>
      <c r="E226" s="57">
        <f>VLOOKUP(C226,Active!C$21:E$947,3,FALSE)</f>
        <v>5253.0000150461774</v>
      </c>
      <c r="F226" s="56" t="s">
        <v>167</v>
      </c>
      <c r="G226" s="29" t="str">
        <f t="shared" si="22"/>
        <v>48539.4249</v>
      </c>
      <c r="H226" s="48">
        <f t="shared" si="23"/>
        <v>5253</v>
      </c>
      <c r="I226" s="58" t="s">
        <v>1092</v>
      </c>
      <c r="J226" s="59" t="s">
        <v>1093</v>
      </c>
      <c r="K226" s="58">
        <v>5253</v>
      </c>
      <c r="L226" s="58" t="s">
        <v>1094</v>
      </c>
      <c r="M226" s="59" t="s">
        <v>361</v>
      </c>
      <c r="N226" s="59" t="s">
        <v>136</v>
      </c>
      <c r="O226" s="60" t="s">
        <v>1095</v>
      </c>
      <c r="P226" s="60" t="s">
        <v>1096</v>
      </c>
    </row>
    <row r="227" spans="1:16" ht="13.5" thickBot="1" x14ac:dyDescent="0.25">
      <c r="A227" s="48" t="str">
        <f t="shared" si="18"/>
        <v> BBS 99 </v>
      </c>
      <c r="B227" s="56" t="str">
        <f t="shared" si="19"/>
        <v>I</v>
      </c>
      <c r="C227" s="48">
        <f t="shared" si="20"/>
        <v>48619.364999999998</v>
      </c>
      <c r="D227" s="29" t="str">
        <f t="shared" si="21"/>
        <v>vis</v>
      </c>
      <c r="E227" s="57">
        <f>VLOOKUP(C227,Active!C$21:E$947,3,FALSE)</f>
        <v>5312.9896973440236</v>
      </c>
      <c r="F227" s="56" t="s">
        <v>167</v>
      </c>
      <c r="G227" s="29" t="str">
        <f t="shared" si="22"/>
        <v>48619.365</v>
      </c>
      <c r="H227" s="48">
        <f t="shared" si="23"/>
        <v>5313</v>
      </c>
      <c r="I227" s="58" t="s">
        <v>1100</v>
      </c>
      <c r="J227" s="59" t="s">
        <v>1101</v>
      </c>
      <c r="K227" s="58">
        <v>5313</v>
      </c>
      <c r="L227" s="58" t="s">
        <v>1102</v>
      </c>
      <c r="M227" s="59" t="s">
        <v>173</v>
      </c>
      <c r="N227" s="59"/>
      <c r="O227" s="60" t="s">
        <v>513</v>
      </c>
      <c r="P227" s="60" t="s">
        <v>1096</v>
      </c>
    </row>
    <row r="228" spans="1:16" ht="13.5" thickBot="1" x14ac:dyDescent="0.25">
      <c r="A228" s="48" t="str">
        <f t="shared" si="18"/>
        <v> BBS 100 </v>
      </c>
      <c r="B228" s="56" t="str">
        <f t="shared" si="19"/>
        <v>I</v>
      </c>
      <c r="C228" s="48">
        <f t="shared" si="20"/>
        <v>48688.673999999999</v>
      </c>
      <c r="D228" s="29" t="str">
        <f t="shared" si="21"/>
        <v>vis</v>
      </c>
      <c r="E228" s="57">
        <f>VLOOKUP(C228,Active!C$21:E$947,3,FALSE)</f>
        <v>5365.0014522752981</v>
      </c>
      <c r="F228" s="56" t="s">
        <v>167</v>
      </c>
      <c r="G228" s="29" t="str">
        <f t="shared" si="22"/>
        <v>48688.674</v>
      </c>
      <c r="H228" s="48">
        <f t="shared" si="23"/>
        <v>5365</v>
      </c>
      <c r="I228" s="58" t="s">
        <v>1103</v>
      </c>
      <c r="J228" s="59" t="s">
        <v>1104</v>
      </c>
      <c r="K228" s="58">
        <v>5365</v>
      </c>
      <c r="L228" s="58" t="s">
        <v>212</v>
      </c>
      <c r="M228" s="59" t="s">
        <v>173</v>
      </c>
      <c r="N228" s="59"/>
      <c r="O228" s="60" t="s">
        <v>513</v>
      </c>
      <c r="P228" s="60" t="s">
        <v>1105</v>
      </c>
    </row>
    <row r="229" spans="1:16" ht="13.5" thickBot="1" x14ac:dyDescent="0.25">
      <c r="A229" s="48" t="str">
        <f t="shared" si="18"/>
        <v> BBS 101 </v>
      </c>
      <c r="B229" s="56" t="str">
        <f t="shared" si="19"/>
        <v>I</v>
      </c>
      <c r="C229" s="48">
        <f t="shared" si="20"/>
        <v>48820.593999999997</v>
      </c>
      <c r="D229" s="29" t="str">
        <f t="shared" si="21"/>
        <v>vis</v>
      </c>
      <c r="E229" s="57">
        <f>VLOOKUP(C229,Active!C$21:E$947,3,FALSE)</f>
        <v>5463.9985624707042</v>
      </c>
      <c r="F229" s="56" t="s">
        <v>167</v>
      </c>
      <c r="G229" s="29" t="str">
        <f t="shared" si="22"/>
        <v>48820.594</v>
      </c>
      <c r="H229" s="48">
        <f t="shared" si="23"/>
        <v>5464</v>
      </c>
      <c r="I229" s="58" t="s">
        <v>1106</v>
      </c>
      <c r="J229" s="59" t="s">
        <v>1107</v>
      </c>
      <c r="K229" s="58">
        <v>5464</v>
      </c>
      <c r="L229" s="58" t="s">
        <v>248</v>
      </c>
      <c r="M229" s="59" t="s">
        <v>173</v>
      </c>
      <c r="N229" s="59"/>
      <c r="O229" s="60" t="s">
        <v>513</v>
      </c>
      <c r="P229" s="60" t="s">
        <v>1108</v>
      </c>
    </row>
    <row r="230" spans="1:16" ht="13.5" thickBot="1" x14ac:dyDescent="0.25">
      <c r="A230" s="48" t="str">
        <f t="shared" si="18"/>
        <v> AOEB 4 </v>
      </c>
      <c r="B230" s="56" t="str">
        <f t="shared" si="19"/>
        <v>I</v>
      </c>
      <c r="C230" s="48">
        <f t="shared" si="20"/>
        <v>49089.775000000001</v>
      </c>
      <c r="D230" s="29" t="str">
        <f t="shared" si="21"/>
        <v>vis</v>
      </c>
      <c r="E230" s="57">
        <f>VLOOKUP(C230,Active!C$21:E$947,3,FALSE)</f>
        <v>5666.0008450625064</v>
      </c>
      <c r="F230" s="56" t="s">
        <v>167</v>
      </c>
      <c r="G230" s="29" t="str">
        <f t="shared" si="22"/>
        <v>49089.775</v>
      </c>
      <c r="H230" s="48">
        <f t="shared" si="23"/>
        <v>5666</v>
      </c>
      <c r="I230" s="58" t="s">
        <v>1109</v>
      </c>
      <c r="J230" s="59" t="s">
        <v>1110</v>
      </c>
      <c r="K230" s="58">
        <v>5666</v>
      </c>
      <c r="L230" s="58" t="s">
        <v>257</v>
      </c>
      <c r="M230" s="59" t="s">
        <v>173</v>
      </c>
      <c r="N230" s="59"/>
      <c r="O230" s="60" t="s">
        <v>570</v>
      </c>
      <c r="P230" s="60" t="s">
        <v>1086</v>
      </c>
    </row>
    <row r="231" spans="1:16" ht="13.5" thickBot="1" x14ac:dyDescent="0.25">
      <c r="A231" s="48" t="str">
        <f t="shared" si="18"/>
        <v> BBS 104 </v>
      </c>
      <c r="B231" s="56" t="str">
        <f t="shared" si="19"/>
        <v>I</v>
      </c>
      <c r="C231" s="48">
        <f t="shared" si="20"/>
        <v>49092.428999999996</v>
      </c>
      <c r="D231" s="29" t="str">
        <f t="shared" si="21"/>
        <v>vis</v>
      </c>
      <c r="E231" s="57">
        <f>VLOOKUP(C231,Active!C$21:E$947,3,FALSE)</f>
        <v>5667.9924940198898</v>
      </c>
      <c r="F231" s="56" t="s">
        <v>167</v>
      </c>
      <c r="G231" s="29" t="str">
        <f t="shared" si="22"/>
        <v>49092.429</v>
      </c>
      <c r="H231" s="48">
        <f t="shared" si="23"/>
        <v>5668</v>
      </c>
      <c r="I231" s="58" t="s">
        <v>1111</v>
      </c>
      <c r="J231" s="59" t="s">
        <v>1112</v>
      </c>
      <c r="K231" s="58">
        <v>5668</v>
      </c>
      <c r="L231" s="58" t="s">
        <v>546</v>
      </c>
      <c r="M231" s="59" t="s">
        <v>173</v>
      </c>
      <c r="N231" s="59"/>
      <c r="O231" s="60" t="s">
        <v>513</v>
      </c>
      <c r="P231" s="60" t="s">
        <v>1113</v>
      </c>
    </row>
    <row r="232" spans="1:16" ht="13.5" thickBot="1" x14ac:dyDescent="0.25">
      <c r="A232" s="48" t="str">
        <f t="shared" si="18"/>
        <v> AOEB 4 </v>
      </c>
      <c r="B232" s="56" t="str">
        <f t="shared" si="19"/>
        <v>I</v>
      </c>
      <c r="C232" s="48">
        <f t="shared" si="20"/>
        <v>49133.750999999997</v>
      </c>
      <c r="D232" s="29" t="str">
        <f t="shared" si="21"/>
        <v>vis</v>
      </c>
      <c r="E232" s="57">
        <f>VLOOKUP(C232,Active!C$21:E$947,3,FALSE)</f>
        <v>5699.0018829487462</v>
      </c>
      <c r="F232" s="56" t="s">
        <v>167</v>
      </c>
      <c r="G232" s="29" t="str">
        <f t="shared" si="22"/>
        <v>49133.751</v>
      </c>
      <c r="H232" s="48">
        <f t="shared" si="23"/>
        <v>5699</v>
      </c>
      <c r="I232" s="58" t="s">
        <v>1114</v>
      </c>
      <c r="J232" s="59" t="s">
        <v>1115</v>
      </c>
      <c r="K232" s="58">
        <v>5699</v>
      </c>
      <c r="L232" s="58" t="s">
        <v>180</v>
      </c>
      <c r="M232" s="59" t="s">
        <v>173</v>
      </c>
      <c r="N232" s="59"/>
      <c r="O232" s="60" t="s">
        <v>570</v>
      </c>
      <c r="P232" s="60" t="s">
        <v>1086</v>
      </c>
    </row>
    <row r="233" spans="1:16" ht="13.5" thickBot="1" x14ac:dyDescent="0.25">
      <c r="A233" s="48" t="str">
        <f t="shared" si="18"/>
        <v> AOEB 4 </v>
      </c>
      <c r="B233" s="56" t="str">
        <f t="shared" si="19"/>
        <v>I</v>
      </c>
      <c r="C233" s="48">
        <f t="shared" si="20"/>
        <v>49197.712</v>
      </c>
      <c r="D233" s="29" t="str">
        <f t="shared" si="21"/>
        <v>vis</v>
      </c>
      <c r="E233" s="57">
        <f>VLOOKUP(C233,Active!C$21:E$947,3,FALSE)</f>
        <v>5747.0003226486306</v>
      </c>
      <c r="F233" s="56" t="s">
        <v>167</v>
      </c>
      <c r="G233" s="29" t="str">
        <f t="shared" si="22"/>
        <v>49197.712</v>
      </c>
      <c r="H233" s="48">
        <f t="shared" si="23"/>
        <v>5747</v>
      </c>
      <c r="I233" s="58" t="s">
        <v>1116</v>
      </c>
      <c r="J233" s="59" t="s">
        <v>1117</v>
      </c>
      <c r="K233" s="58">
        <v>5747</v>
      </c>
      <c r="L233" s="58" t="s">
        <v>404</v>
      </c>
      <c r="M233" s="59" t="s">
        <v>173</v>
      </c>
      <c r="N233" s="59"/>
      <c r="O233" s="60" t="s">
        <v>570</v>
      </c>
      <c r="P233" s="60" t="s">
        <v>1086</v>
      </c>
    </row>
    <row r="234" spans="1:16" ht="13.5" thickBot="1" x14ac:dyDescent="0.25">
      <c r="A234" s="48" t="str">
        <f t="shared" si="18"/>
        <v> AOEB 4 </v>
      </c>
      <c r="B234" s="56" t="str">
        <f t="shared" si="19"/>
        <v>I</v>
      </c>
      <c r="C234" s="48">
        <f t="shared" si="20"/>
        <v>49213.705000000002</v>
      </c>
      <c r="D234" s="29" t="str">
        <f t="shared" si="21"/>
        <v>vis</v>
      </c>
      <c r="E234" s="57">
        <f>VLOOKUP(C234,Active!C$21:E$947,3,FALSE)</f>
        <v>5759.00199626412</v>
      </c>
      <c r="F234" s="56" t="s">
        <v>167</v>
      </c>
      <c r="G234" s="29" t="str">
        <f t="shared" si="22"/>
        <v>49213.705</v>
      </c>
      <c r="H234" s="48">
        <f t="shared" si="23"/>
        <v>5759</v>
      </c>
      <c r="I234" s="58" t="s">
        <v>1118</v>
      </c>
      <c r="J234" s="59" t="s">
        <v>1119</v>
      </c>
      <c r="K234" s="58">
        <v>5759</v>
      </c>
      <c r="L234" s="58" t="s">
        <v>180</v>
      </c>
      <c r="M234" s="59" t="s">
        <v>173</v>
      </c>
      <c r="N234" s="59"/>
      <c r="O234" s="60" t="s">
        <v>768</v>
      </c>
      <c r="P234" s="60" t="s">
        <v>1086</v>
      </c>
    </row>
    <row r="235" spans="1:16" ht="13.5" thickBot="1" x14ac:dyDescent="0.25">
      <c r="A235" s="48" t="str">
        <f t="shared" si="18"/>
        <v> BBS 105 </v>
      </c>
      <c r="B235" s="56" t="str">
        <f t="shared" si="19"/>
        <v>I</v>
      </c>
      <c r="C235" s="48">
        <f t="shared" si="20"/>
        <v>49232.358</v>
      </c>
      <c r="D235" s="29" t="str">
        <f t="shared" si="21"/>
        <v>vis</v>
      </c>
      <c r="E235" s="57">
        <f>VLOOKUP(C235,Active!C$21:E$947,3,FALSE)</f>
        <v>5772.9998214344869</v>
      </c>
      <c r="F235" s="56" t="s">
        <v>167</v>
      </c>
      <c r="G235" s="29" t="str">
        <f t="shared" si="22"/>
        <v>49232.358</v>
      </c>
      <c r="H235" s="48">
        <f t="shared" si="23"/>
        <v>5773</v>
      </c>
      <c r="I235" s="58" t="s">
        <v>1120</v>
      </c>
      <c r="J235" s="59" t="s">
        <v>1121</v>
      </c>
      <c r="K235" s="58">
        <v>5773</v>
      </c>
      <c r="L235" s="58" t="s">
        <v>242</v>
      </c>
      <c r="M235" s="59" t="s">
        <v>173</v>
      </c>
      <c r="N235" s="59"/>
      <c r="O235" s="60" t="s">
        <v>498</v>
      </c>
      <c r="P235" s="60" t="s">
        <v>1122</v>
      </c>
    </row>
    <row r="236" spans="1:16" ht="13.5" thickBot="1" x14ac:dyDescent="0.25">
      <c r="A236" s="48" t="str">
        <f t="shared" si="18"/>
        <v> AOEB 4 </v>
      </c>
      <c r="B236" s="56" t="str">
        <f t="shared" si="19"/>
        <v>I</v>
      </c>
      <c r="C236" s="48">
        <f t="shared" si="20"/>
        <v>49241.69</v>
      </c>
      <c r="D236" s="29" t="str">
        <f t="shared" si="21"/>
        <v>vis</v>
      </c>
      <c r="E236" s="57">
        <f>VLOOKUP(C236,Active!C$21:E$947,3,FALSE)</f>
        <v>5780.0028614007069</v>
      </c>
      <c r="F236" s="56" t="s">
        <v>167</v>
      </c>
      <c r="G236" s="29" t="str">
        <f t="shared" si="22"/>
        <v>49241.690</v>
      </c>
      <c r="H236" s="48">
        <f t="shared" si="23"/>
        <v>5780</v>
      </c>
      <c r="I236" s="58" t="s">
        <v>1123</v>
      </c>
      <c r="J236" s="59" t="s">
        <v>1124</v>
      </c>
      <c r="K236" s="58">
        <v>5780</v>
      </c>
      <c r="L236" s="58" t="s">
        <v>220</v>
      </c>
      <c r="M236" s="59" t="s">
        <v>173</v>
      </c>
      <c r="N236" s="59"/>
      <c r="O236" s="60" t="s">
        <v>768</v>
      </c>
      <c r="P236" s="60" t="s">
        <v>1086</v>
      </c>
    </row>
    <row r="237" spans="1:16" ht="13.5" thickBot="1" x14ac:dyDescent="0.25">
      <c r="A237" s="48" t="str">
        <f t="shared" si="18"/>
        <v> AOEB 4 </v>
      </c>
      <c r="B237" s="56" t="str">
        <f t="shared" si="19"/>
        <v>I</v>
      </c>
      <c r="C237" s="48">
        <f t="shared" si="20"/>
        <v>49241.692999999999</v>
      </c>
      <c r="D237" s="29" t="str">
        <f t="shared" si="21"/>
        <v>vis</v>
      </c>
      <c r="E237" s="57">
        <f>VLOOKUP(C237,Active!C$21:E$947,3,FALSE)</f>
        <v>5780.0051126994513</v>
      </c>
      <c r="F237" s="56" t="s">
        <v>167</v>
      </c>
      <c r="G237" s="29" t="str">
        <f t="shared" si="22"/>
        <v>49241.693</v>
      </c>
      <c r="H237" s="48">
        <f t="shared" si="23"/>
        <v>5780</v>
      </c>
      <c r="I237" s="58" t="s">
        <v>1125</v>
      </c>
      <c r="J237" s="59" t="s">
        <v>1126</v>
      </c>
      <c r="K237" s="58">
        <v>5780</v>
      </c>
      <c r="L237" s="58" t="s">
        <v>189</v>
      </c>
      <c r="M237" s="59" t="s">
        <v>173</v>
      </c>
      <c r="N237" s="59"/>
      <c r="O237" s="60" t="s">
        <v>656</v>
      </c>
      <c r="P237" s="60" t="s">
        <v>1086</v>
      </c>
    </row>
    <row r="238" spans="1:16" ht="13.5" thickBot="1" x14ac:dyDescent="0.25">
      <c r="A238" s="48" t="str">
        <f t="shared" si="18"/>
        <v> BBS 105 </v>
      </c>
      <c r="B238" s="56" t="str">
        <f t="shared" si="19"/>
        <v>II</v>
      </c>
      <c r="C238" s="48">
        <f t="shared" si="20"/>
        <v>49250.341</v>
      </c>
      <c r="D238" s="29" t="str">
        <f t="shared" si="21"/>
        <v>vis</v>
      </c>
      <c r="E238" s="57">
        <f>VLOOKUP(C238,Active!C$21:E$947,3,FALSE)</f>
        <v>5786.4948565515579</v>
      </c>
      <c r="F238" s="56" t="s">
        <v>167</v>
      </c>
      <c r="G238" s="29" t="str">
        <f t="shared" si="22"/>
        <v>49250.341</v>
      </c>
      <c r="H238" s="48">
        <f t="shared" si="23"/>
        <v>5786.5</v>
      </c>
      <c r="I238" s="58" t="s">
        <v>1127</v>
      </c>
      <c r="J238" s="59" t="s">
        <v>1128</v>
      </c>
      <c r="K238" s="58">
        <v>5786.5</v>
      </c>
      <c r="L238" s="58" t="s">
        <v>245</v>
      </c>
      <c r="M238" s="59" t="s">
        <v>361</v>
      </c>
      <c r="N238" s="59" t="s">
        <v>1129</v>
      </c>
      <c r="O238" s="60" t="s">
        <v>598</v>
      </c>
      <c r="P238" s="60" t="s">
        <v>1122</v>
      </c>
    </row>
    <row r="239" spans="1:16" ht="13.5" thickBot="1" x14ac:dyDescent="0.25">
      <c r="A239" s="48" t="str">
        <f t="shared" si="18"/>
        <v> BBS 105 </v>
      </c>
      <c r="B239" s="56" t="str">
        <f t="shared" si="19"/>
        <v>I</v>
      </c>
      <c r="C239" s="48">
        <f t="shared" si="20"/>
        <v>49316.305999999997</v>
      </c>
      <c r="D239" s="29" t="str">
        <f t="shared" si="21"/>
        <v>vis</v>
      </c>
      <c r="E239" s="57">
        <f>VLOOKUP(C239,Active!C$21:E$947,3,FALSE)</f>
        <v>5835.9971638138368</v>
      </c>
      <c r="F239" s="56" t="s">
        <v>167</v>
      </c>
      <c r="G239" s="29" t="str">
        <f t="shared" si="22"/>
        <v>49316.306</v>
      </c>
      <c r="H239" s="48">
        <f t="shared" si="23"/>
        <v>5836</v>
      </c>
      <c r="I239" s="58" t="s">
        <v>1130</v>
      </c>
      <c r="J239" s="59" t="s">
        <v>1131</v>
      </c>
      <c r="K239" s="58">
        <v>5836</v>
      </c>
      <c r="L239" s="58" t="s">
        <v>268</v>
      </c>
      <c r="M239" s="59" t="s">
        <v>173</v>
      </c>
      <c r="N239" s="59"/>
      <c r="O239" s="60" t="s">
        <v>513</v>
      </c>
      <c r="P239" s="60" t="s">
        <v>1122</v>
      </c>
    </row>
    <row r="240" spans="1:16" ht="13.5" thickBot="1" x14ac:dyDescent="0.25">
      <c r="A240" s="48" t="str">
        <f t="shared" si="18"/>
        <v> BBS 106 </v>
      </c>
      <c r="B240" s="56" t="str">
        <f t="shared" si="19"/>
        <v>I</v>
      </c>
      <c r="C240" s="48">
        <f t="shared" si="20"/>
        <v>49441.563000000002</v>
      </c>
      <c r="D240" s="29" t="str">
        <f t="shared" si="21"/>
        <v>vis</v>
      </c>
      <c r="E240" s="57">
        <f>VLOOKUP(C240,Active!C$21:E$947,3,FALSE)</f>
        <v>5929.9941394941479</v>
      </c>
      <c r="F240" s="56" t="s">
        <v>167</v>
      </c>
      <c r="G240" s="29" t="str">
        <f t="shared" si="22"/>
        <v>49441.563</v>
      </c>
      <c r="H240" s="48">
        <f t="shared" si="23"/>
        <v>5930</v>
      </c>
      <c r="I240" s="58" t="s">
        <v>1132</v>
      </c>
      <c r="J240" s="59" t="s">
        <v>1133</v>
      </c>
      <c r="K240" s="58">
        <v>5930</v>
      </c>
      <c r="L240" s="58" t="s">
        <v>233</v>
      </c>
      <c r="M240" s="59" t="s">
        <v>173</v>
      </c>
      <c r="N240" s="59"/>
      <c r="O240" s="60" t="s">
        <v>513</v>
      </c>
      <c r="P240" s="60" t="s">
        <v>1134</v>
      </c>
    </row>
    <row r="241" spans="1:16" ht="13.5" thickBot="1" x14ac:dyDescent="0.25">
      <c r="A241" s="48" t="str">
        <f t="shared" si="18"/>
        <v> BBS 108 </v>
      </c>
      <c r="B241" s="56" t="str">
        <f t="shared" si="19"/>
        <v>I</v>
      </c>
      <c r="C241" s="48">
        <f t="shared" si="20"/>
        <v>49641.455999999998</v>
      </c>
      <c r="D241" s="29" t="str">
        <f t="shared" si="21"/>
        <v>vis</v>
      </c>
      <c r="E241" s="57">
        <f>VLOOKUP(C241,Active!C$21:E$947,3,FALSE)</f>
        <v>6080.0004262458933</v>
      </c>
      <c r="F241" s="56" t="s">
        <v>167</v>
      </c>
      <c r="G241" s="29" t="str">
        <f t="shared" si="22"/>
        <v>49641.456</v>
      </c>
      <c r="H241" s="48">
        <f t="shared" si="23"/>
        <v>6080</v>
      </c>
      <c r="I241" s="58" t="s">
        <v>1135</v>
      </c>
      <c r="J241" s="59" t="s">
        <v>1136</v>
      </c>
      <c r="K241" s="58">
        <v>6080</v>
      </c>
      <c r="L241" s="58" t="s">
        <v>257</v>
      </c>
      <c r="M241" s="59" t="s">
        <v>173</v>
      </c>
      <c r="N241" s="59"/>
      <c r="O241" s="60" t="s">
        <v>513</v>
      </c>
      <c r="P241" s="60" t="s">
        <v>1137</v>
      </c>
    </row>
    <row r="242" spans="1:16" ht="13.5" thickBot="1" x14ac:dyDescent="0.25">
      <c r="A242" s="48" t="str">
        <f t="shared" si="18"/>
        <v> AOEB 4 </v>
      </c>
      <c r="B242" s="56" t="str">
        <f t="shared" si="19"/>
        <v>I</v>
      </c>
      <c r="C242" s="48">
        <f t="shared" si="20"/>
        <v>49894.648999999998</v>
      </c>
      <c r="D242" s="29" t="str">
        <f t="shared" si="21"/>
        <v>vis</v>
      </c>
      <c r="E242" s="57">
        <f>VLOOKUP(C242,Active!C$21:E$947,3,FALSE)</f>
        <v>6270.0047873867807</v>
      </c>
      <c r="F242" s="56" t="s">
        <v>167</v>
      </c>
      <c r="G242" s="29" t="str">
        <f t="shared" si="22"/>
        <v>49894.649</v>
      </c>
      <c r="H242" s="48">
        <f t="shared" si="23"/>
        <v>6270</v>
      </c>
      <c r="I242" s="58" t="s">
        <v>1138</v>
      </c>
      <c r="J242" s="59" t="s">
        <v>1139</v>
      </c>
      <c r="K242" s="58">
        <v>6270</v>
      </c>
      <c r="L242" s="58" t="s">
        <v>192</v>
      </c>
      <c r="M242" s="59" t="s">
        <v>1140</v>
      </c>
      <c r="N242" s="59"/>
      <c r="O242" s="60" t="s">
        <v>1141</v>
      </c>
      <c r="P242" s="60" t="s">
        <v>1086</v>
      </c>
    </row>
    <row r="243" spans="1:16" ht="13.5" thickBot="1" x14ac:dyDescent="0.25">
      <c r="A243" s="48" t="str">
        <f t="shared" si="18"/>
        <v> AOEB 4 </v>
      </c>
      <c r="B243" s="56" t="str">
        <f t="shared" si="19"/>
        <v>I</v>
      </c>
      <c r="C243" s="48">
        <f t="shared" si="20"/>
        <v>49918.631999999998</v>
      </c>
      <c r="D243" s="29" t="str">
        <f t="shared" si="21"/>
        <v>vis</v>
      </c>
      <c r="E243" s="57">
        <f>VLOOKUP(C243,Active!C$21:E$947,3,FALSE)</f>
        <v>6288.0024199960626</v>
      </c>
      <c r="F243" s="56" t="s">
        <v>167</v>
      </c>
      <c r="G243" s="29" t="str">
        <f t="shared" si="22"/>
        <v>49918.632</v>
      </c>
      <c r="H243" s="48">
        <f t="shared" si="23"/>
        <v>6288</v>
      </c>
      <c r="I243" s="58" t="s">
        <v>1142</v>
      </c>
      <c r="J243" s="59" t="s">
        <v>1143</v>
      </c>
      <c r="K243" s="58">
        <v>6288</v>
      </c>
      <c r="L243" s="58" t="s">
        <v>180</v>
      </c>
      <c r="M243" s="59" t="s">
        <v>173</v>
      </c>
      <c r="N243" s="59"/>
      <c r="O243" s="60" t="s">
        <v>570</v>
      </c>
      <c r="P243" s="60" t="s">
        <v>1086</v>
      </c>
    </row>
    <row r="244" spans="1:16" ht="13.5" thickBot="1" x14ac:dyDescent="0.25">
      <c r="A244" s="48" t="str">
        <f t="shared" si="18"/>
        <v> AOEB 4 </v>
      </c>
      <c r="B244" s="56" t="str">
        <f t="shared" si="19"/>
        <v>I</v>
      </c>
      <c r="C244" s="48">
        <f t="shared" si="20"/>
        <v>49926.625999999997</v>
      </c>
      <c r="D244" s="29" t="str">
        <f t="shared" si="21"/>
        <v>vis</v>
      </c>
      <c r="E244" s="57">
        <f>VLOOKUP(C244,Active!C$21:E$947,3,FALSE)</f>
        <v>6294.0013807215173</v>
      </c>
      <c r="F244" s="56" t="s">
        <v>167</v>
      </c>
      <c r="G244" s="29" t="str">
        <f t="shared" si="22"/>
        <v>49926.626</v>
      </c>
      <c r="H244" s="48">
        <f t="shared" si="23"/>
        <v>6294</v>
      </c>
      <c r="I244" s="58" t="s">
        <v>1144</v>
      </c>
      <c r="J244" s="59" t="s">
        <v>1145</v>
      </c>
      <c r="K244" s="58">
        <v>6294</v>
      </c>
      <c r="L244" s="58" t="s">
        <v>212</v>
      </c>
      <c r="M244" s="59" t="s">
        <v>1140</v>
      </c>
      <c r="N244" s="59"/>
      <c r="O244" s="60" t="s">
        <v>1141</v>
      </c>
      <c r="P244" s="60" t="s">
        <v>1086</v>
      </c>
    </row>
    <row r="245" spans="1:16" ht="13.5" thickBot="1" x14ac:dyDescent="0.25">
      <c r="A245" s="48" t="str">
        <f t="shared" si="18"/>
        <v> AOEB 4 </v>
      </c>
      <c r="B245" s="56" t="str">
        <f t="shared" si="19"/>
        <v>I</v>
      </c>
      <c r="C245" s="48">
        <f t="shared" si="20"/>
        <v>49954.6</v>
      </c>
      <c r="D245" s="29" t="str">
        <f t="shared" si="21"/>
        <v>vis</v>
      </c>
      <c r="E245" s="57">
        <f>VLOOKUP(C245,Active!C$21:E$947,3,FALSE)</f>
        <v>6314.9939910960366</v>
      </c>
      <c r="F245" s="56" t="s">
        <v>167</v>
      </c>
      <c r="G245" s="29" t="str">
        <f t="shared" si="22"/>
        <v>49954.600</v>
      </c>
      <c r="H245" s="48">
        <f t="shared" si="23"/>
        <v>6315</v>
      </c>
      <c r="I245" s="58" t="s">
        <v>1146</v>
      </c>
      <c r="J245" s="59" t="s">
        <v>1147</v>
      </c>
      <c r="K245" s="58">
        <v>6315</v>
      </c>
      <c r="L245" s="58" t="s">
        <v>233</v>
      </c>
      <c r="M245" s="59" t="s">
        <v>173</v>
      </c>
      <c r="N245" s="59"/>
      <c r="O245" s="60" t="s">
        <v>570</v>
      </c>
      <c r="P245" s="60" t="s">
        <v>1086</v>
      </c>
    </row>
    <row r="246" spans="1:16" ht="13.5" thickBot="1" x14ac:dyDescent="0.25">
      <c r="A246" s="48" t="str">
        <f t="shared" si="18"/>
        <v> AOEB 4 </v>
      </c>
      <c r="B246" s="56" t="str">
        <f t="shared" si="19"/>
        <v>I</v>
      </c>
      <c r="C246" s="48">
        <f t="shared" si="20"/>
        <v>49970.597999999998</v>
      </c>
      <c r="D246" s="29" t="str">
        <f t="shared" si="21"/>
        <v>vis</v>
      </c>
      <c r="E246" s="57">
        <f>VLOOKUP(C246,Active!C$21:E$947,3,FALSE)</f>
        <v>6326.9994168761004</v>
      </c>
      <c r="F246" s="56" t="s">
        <v>167</v>
      </c>
      <c r="G246" s="29" t="str">
        <f t="shared" si="22"/>
        <v>49970.598</v>
      </c>
      <c r="H246" s="48">
        <f t="shared" si="23"/>
        <v>6327</v>
      </c>
      <c r="I246" s="58" t="s">
        <v>1148</v>
      </c>
      <c r="J246" s="59" t="s">
        <v>1149</v>
      </c>
      <c r="K246" s="58">
        <v>6327</v>
      </c>
      <c r="L246" s="58" t="s">
        <v>273</v>
      </c>
      <c r="M246" s="59" t="s">
        <v>173</v>
      </c>
      <c r="N246" s="59"/>
      <c r="O246" s="60" t="s">
        <v>1150</v>
      </c>
      <c r="P246" s="60" t="s">
        <v>1086</v>
      </c>
    </row>
    <row r="247" spans="1:16" ht="13.5" thickBot="1" x14ac:dyDescent="0.25">
      <c r="A247" s="48" t="str">
        <f t="shared" si="18"/>
        <v> AOEB 4 </v>
      </c>
      <c r="B247" s="56" t="str">
        <f t="shared" si="19"/>
        <v>I</v>
      </c>
      <c r="C247" s="48">
        <f t="shared" si="20"/>
        <v>49978.591999999997</v>
      </c>
      <c r="D247" s="29" t="str">
        <f t="shared" si="21"/>
        <v>vis</v>
      </c>
      <c r="E247" s="57">
        <f>VLOOKUP(C247,Active!C$21:E$947,3,FALSE)</f>
        <v>6332.9983776015551</v>
      </c>
      <c r="F247" s="56" t="s">
        <v>167</v>
      </c>
      <c r="G247" s="29" t="str">
        <f t="shared" si="22"/>
        <v>49978.592</v>
      </c>
      <c r="H247" s="48">
        <f t="shared" si="23"/>
        <v>6333</v>
      </c>
      <c r="I247" s="58" t="s">
        <v>1151</v>
      </c>
      <c r="J247" s="59" t="s">
        <v>1152</v>
      </c>
      <c r="K247" s="58">
        <v>6333</v>
      </c>
      <c r="L247" s="58" t="s">
        <v>248</v>
      </c>
      <c r="M247" s="59" t="s">
        <v>173</v>
      </c>
      <c r="N247" s="59"/>
      <c r="O247" s="60" t="s">
        <v>570</v>
      </c>
      <c r="P247" s="60" t="s">
        <v>1086</v>
      </c>
    </row>
    <row r="248" spans="1:16" ht="13.5" thickBot="1" x14ac:dyDescent="0.25">
      <c r="A248" s="48" t="str">
        <f t="shared" si="18"/>
        <v> AOEB 4 </v>
      </c>
      <c r="B248" s="56" t="str">
        <f t="shared" si="19"/>
        <v>I</v>
      </c>
      <c r="C248" s="48">
        <f t="shared" si="20"/>
        <v>49978.597000000002</v>
      </c>
      <c r="D248" s="29" t="str">
        <f t="shared" si="21"/>
        <v>vis</v>
      </c>
      <c r="E248" s="57">
        <f>VLOOKUP(C248,Active!C$21:E$947,3,FALSE)</f>
        <v>6333.002129766136</v>
      </c>
      <c r="F248" s="56" t="s">
        <v>167</v>
      </c>
      <c r="G248" s="29" t="str">
        <f t="shared" si="22"/>
        <v>49978.597</v>
      </c>
      <c r="H248" s="48">
        <f t="shared" si="23"/>
        <v>6333</v>
      </c>
      <c r="I248" s="58" t="s">
        <v>1153</v>
      </c>
      <c r="J248" s="59" t="s">
        <v>1154</v>
      </c>
      <c r="K248" s="58">
        <v>6333</v>
      </c>
      <c r="L248" s="58" t="s">
        <v>180</v>
      </c>
      <c r="M248" s="59" t="s">
        <v>173</v>
      </c>
      <c r="N248" s="59"/>
      <c r="O248" s="60" t="s">
        <v>656</v>
      </c>
      <c r="P248" s="60" t="s">
        <v>1086</v>
      </c>
    </row>
    <row r="249" spans="1:16" ht="13.5" thickBot="1" x14ac:dyDescent="0.25">
      <c r="A249" s="48" t="str">
        <f t="shared" si="18"/>
        <v> AOEB 4 </v>
      </c>
      <c r="B249" s="56" t="str">
        <f t="shared" si="19"/>
        <v>I</v>
      </c>
      <c r="C249" s="48">
        <f t="shared" si="20"/>
        <v>50006.574999999997</v>
      </c>
      <c r="D249" s="29" t="str">
        <f t="shared" si="21"/>
        <v>vis</v>
      </c>
      <c r="E249" s="57">
        <f>VLOOKUP(C249,Active!C$21:E$947,3,FALSE)</f>
        <v>6353.9977418723111</v>
      </c>
      <c r="F249" s="56" t="s">
        <v>167</v>
      </c>
      <c r="G249" s="29" t="str">
        <f t="shared" si="22"/>
        <v>50006.575</v>
      </c>
      <c r="H249" s="48">
        <f t="shared" si="23"/>
        <v>6354</v>
      </c>
      <c r="I249" s="58" t="s">
        <v>1155</v>
      </c>
      <c r="J249" s="59" t="s">
        <v>1156</v>
      </c>
      <c r="K249" s="58">
        <v>6354</v>
      </c>
      <c r="L249" s="58" t="s">
        <v>168</v>
      </c>
      <c r="M249" s="59" t="s">
        <v>173</v>
      </c>
      <c r="N249" s="59"/>
      <c r="O249" s="60" t="s">
        <v>656</v>
      </c>
      <c r="P249" s="60" t="s">
        <v>1086</v>
      </c>
    </row>
    <row r="250" spans="1:16" ht="13.5" thickBot="1" x14ac:dyDescent="0.25">
      <c r="A250" s="48" t="str">
        <f t="shared" si="18"/>
        <v> AOEB 4 </v>
      </c>
      <c r="B250" s="56" t="str">
        <f t="shared" si="19"/>
        <v>I</v>
      </c>
      <c r="C250" s="48">
        <f t="shared" si="20"/>
        <v>50026.565999999999</v>
      </c>
      <c r="D250" s="29" t="str">
        <f t="shared" si="21"/>
        <v>vis</v>
      </c>
      <c r="E250" s="57">
        <f>VLOOKUP(C250,Active!C$21:E$947,3,FALSE)</f>
        <v>6368.9996462834433</v>
      </c>
      <c r="F250" s="56" t="s">
        <v>167</v>
      </c>
      <c r="G250" s="29" t="str">
        <f t="shared" si="22"/>
        <v>50026.566</v>
      </c>
      <c r="H250" s="48">
        <f t="shared" si="23"/>
        <v>6369</v>
      </c>
      <c r="I250" s="58" t="s">
        <v>1157</v>
      </c>
      <c r="J250" s="59" t="s">
        <v>1158</v>
      </c>
      <c r="K250" s="58">
        <v>6369</v>
      </c>
      <c r="L250" s="58" t="s">
        <v>242</v>
      </c>
      <c r="M250" s="59" t="s">
        <v>173</v>
      </c>
      <c r="N250" s="59"/>
      <c r="O250" s="60" t="s">
        <v>1150</v>
      </c>
      <c r="P250" s="60" t="s">
        <v>1086</v>
      </c>
    </row>
    <row r="251" spans="1:16" ht="13.5" thickBot="1" x14ac:dyDescent="0.25">
      <c r="A251" s="48" t="str">
        <f t="shared" si="18"/>
        <v> AOEB 4 </v>
      </c>
      <c r="B251" s="56" t="str">
        <f t="shared" si="19"/>
        <v>I</v>
      </c>
      <c r="C251" s="48">
        <f t="shared" si="20"/>
        <v>50046.555</v>
      </c>
      <c r="D251" s="29" t="str">
        <f t="shared" si="21"/>
        <v>vis</v>
      </c>
      <c r="E251" s="57">
        <f>VLOOKUP(C251,Active!C$21:E$947,3,FALSE)</f>
        <v>6384.0000498287445</v>
      </c>
      <c r="F251" s="56" t="s">
        <v>167</v>
      </c>
      <c r="G251" s="29" t="str">
        <f t="shared" si="22"/>
        <v>50046.555</v>
      </c>
      <c r="H251" s="48">
        <f t="shared" si="23"/>
        <v>6384</v>
      </c>
      <c r="I251" s="58" t="s">
        <v>1159</v>
      </c>
      <c r="J251" s="59" t="s">
        <v>1160</v>
      </c>
      <c r="K251" s="58">
        <v>6384</v>
      </c>
      <c r="L251" s="58" t="s">
        <v>404</v>
      </c>
      <c r="M251" s="59" t="s">
        <v>173</v>
      </c>
      <c r="N251" s="59"/>
      <c r="O251" s="60" t="s">
        <v>570</v>
      </c>
      <c r="P251" s="60" t="s">
        <v>1086</v>
      </c>
    </row>
    <row r="252" spans="1:16" ht="13.5" thickBot="1" x14ac:dyDescent="0.25">
      <c r="A252" s="48" t="str">
        <f t="shared" si="18"/>
        <v> AOEB 4 </v>
      </c>
      <c r="B252" s="56" t="str">
        <f t="shared" si="19"/>
        <v>I</v>
      </c>
      <c r="C252" s="48">
        <f t="shared" si="20"/>
        <v>50050.553999999996</v>
      </c>
      <c r="D252" s="29" t="str">
        <f t="shared" si="21"/>
        <v>vis</v>
      </c>
      <c r="E252" s="57">
        <f>VLOOKUP(C252,Active!C$21:E$947,3,FALSE)</f>
        <v>6387.0010310573007</v>
      </c>
      <c r="F252" s="56" t="s">
        <v>167</v>
      </c>
      <c r="G252" s="29" t="str">
        <f t="shared" si="22"/>
        <v>50050.554</v>
      </c>
      <c r="H252" s="48">
        <f t="shared" si="23"/>
        <v>6387</v>
      </c>
      <c r="I252" s="58" t="s">
        <v>1161</v>
      </c>
      <c r="J252" s="59" t="s">
        <v>1162</v>
      </c>
      <c r="K252" s="58">
        <v>6387</v>
      </c>
      <c r="L252" s="58" t="s">
        <v>257</v>
      </c>
      <c r="M252" s="59" t="s">
        <v>173</v>
      </c>
      <c r="N252" s="59"/>
      <c r="O252" s="60" t="s">
        <v>1150</v>
      </c>
      <c r="P252" s="60" t="s">
        <v>1086</v>
      </c>
    </row>
    <row r="253" spans="1:16" ht="13.5" thickBot="1" x14ac:dyDescent="0.25">
      <c r="A253" s="48" t="str">
        <f t="shared" si="18"/>
        <v> AOEB 4 </v>
      </c>
      <c r="B253" s="56" t="str">
        <f t="shared" si="19"/>
        <v>I</v>
      </c>
      <c r="C253" s="48">
        <f t="shared" si="20"/>
        <v>50054.553999999996</v>
      </c>
      <c r="D253" s="29" t="str">
        <f t="shared" si="21"/>
        <v>vis</v>
      </c>
      <c r="E253" s="57">
        <f>VLOOKUP(C253,Active!C$21:E$947,3,FALSE)</f>
        <v>6390.0027627187746</v>
      </c>
      <c r="F253" s="56" t="s">
        <v>167</v>
      </c>
      <c r="G253" s="29" t="str">
        <f t="shared" si="22"/>
        <v>50054.554</v>
      </c>
      <c r="H253" s="48">
        <f t="shared" si="23"/>
        <v>6390</v>
      </c>
      <c r="I253" s="58" t="s">
        <v>1163</v>
      </c>
      <c r="J253" s="59" t="s">
        <v>1164</v>
      </c>
      <c r="K253" s="58">
        <v>6390</v>
      </c>
      <c r="L253" s="58" t="s">
        <v>220</v>
      </c>
      <c r="M253" s="59" t="s">
        <v>173</v>
      </c>
      <c r="N253" s="59"/>
      <c r="O253" s="60" t="s">
        <v>570</v>
      </c>
      <c r="P253" s="60" t="s">
        <v>1086</v>
      </c>
    </row>
    <row r="254" spans="1:16" ht="13.5" thickBot="1" x14ac:dyDescent="0.25">
      <c r="A254" s="48" t="str">
        <f t="shared" si="18"/>
        <v> BBS 112 </v>
      </c>
      <c r="B254" s="56" t="str">
        <f t="shared" si="19"/>
        <v>I</v>
      </c>
      <c r="C254" s="48">
        <f t="shared" si="20"/>
        <v>50234.455000000002</v>
      </c>
      <c r="D254" s="29" t="str">
        <f t="shared" si="21"/>
        <v>vis</v>
      </c>
      <c r="E254" s="57">
        <f>VLOOKUP(C254,Active!C$21:E$947,3,FALSE)</f>
        <v>6525.00639462648</v>
      </c>
      <c r="F254" s="56" t="s">
        <v>167</v>
      </c>
      <c r="G254" s="29" t="str">
        <f t="shared" si="22"/>
        <v>50234.455</v>
      </c>
      <c r="H254" s="48">
        <f t="shared" si="23"/>
        <v>6525</v>
      </c>
      <c r="I254" s="58" t="s">
        <v>1170</v>
      </c>
      <c r="J254" s="59" t="s">
        <v>1171</v>
      </c>
      <c r="K254" s="58">
        <v>6525</v>
      </c>
      <c r="L254" s="58" t="s">
        <v>209</v>
      </c>
      <c r="M254" s="59" t="s">
        <v>173</v>
      </c>
      <c r="N254" s="59"/>
      <c r="O254" s="60" t="s">
        <v>498</v>
      </c>
      <c r="P254" s="60" t="s">
        <v>1172</v>
      </c>
    </row>
    <row r="255" spans="1:16" ht="13.5" thickBot="1" x14ac:dyDescent="0.25">
      <c r="A255" s="48" t="str">
        <f t="shared" si="18"/>
        <v> BBS 112 </v>
      </c>
      <c r="B255" s="56" t="str">
        <f t="shared" si="19"/>
        <v>I</v>
      </c>
      <c r="C255" s="48">
        <f t="shared" si="20"/>
        <v>50282.423999999999</v>
      </c>
      <c r="D255" s="29" t="str">
        <f t="shared" si="21"/>
        <v>vis</v>
      </c>
      <c r="E255" s="57">
        <f>VLOOKUP(C255,Active!C$21:E$947,3,FALSE)</f>
        <v>6561.0039111437882</v>
      </c>
      <c r="F255" s="56" t="s">
        <v>167</v>
      </c>
      <c r="G255" s="29" t="str">
        <f t="shared" si="22"/>
        <v>50282.424</v>
      </c>
      <c r="H255" s="48">
        <f t="shared" si="23"/>
        <v>6561</v>
      </c>
      <c r="I255" s="58" t="s">
        <v>1177</v>
      </c>
      <c r="J255" s="59" t="s">
        <v>1178</v>
      </c>
      <c r="K255" s="58">
        <v>6561</v>
      </c>
      <c r="L255" s="58" t="s">
        <v>215</v>
      </c>
      <c r="M255" s="59" t="s">
        <v>173</v>
      </c>
      <c r="N255" s="59"/>
      <c r="O255" s="60" t="s">
        <v>513</v>
      </c>
      <c r="P255" s="60" t="s">
        <v>1172</v>
      </c>
    </row>
    <row r="256" spans="1:16" ht="13.5" thickBot="1" x14ac:dyDescent="0.25">
      <c r="A256" s="48" t="str">
        <f t="shared" si="18"/>
        <v> AOEB 4 </v>
      </c>
      <c r="B256" s="56" t="str">
        <f t="shared" si="19"/>
        <v>I</v>
      </c>
      <c r="C256" s="48">
        <f t="shared" si="20"/>
        <v>50287.745000000003</v>
      </c>
      <c r="D256" s="29" t="str">
        <f t="shared" si="21"/>
        <v>vis</v>
      </c>
      <c r="E256" s="57">
        <f>VLOOKUP(C256,Active!C$21:E$947,3,FALSE)</f>
        <v>6564.9969646864665</v>
      </c>
      <c r="F256" s="56" t="s">
        <v>167</v>
      </c>
      <c r="G256" s="29" t="str">
        <f t="shared" si="22"/>
        <v>50287.745</v>
      </c>
      <c r="H256" s="48">
        <f t="shared" si="23"/>
        <v>6565</v>
      </c>
      <c r="I256" s="58" t="s">
        <v>1179</v>
      </c>
      <c r="J256" s="59" t="s">
        <v>1180</v>
      </c>
      <c r="K256" s="58">
        <v>6565</v>
      </c>
      <c r="L256" s="58" t="s">
        <v>268</v>
      </c>
      <c r="M256" s="59" t="s">
        <v>173</v>
      </c>
      <c r="N256" s="59"/>
      <c r="O256" s="60" t="s">
        <v>1150</v>
      </c>
      <c r="P256" s="60" t="s">
        <v>1086</v>
      </c>
    </row>
    <row r="257" spans="1:16" ht="13.5" thickBot="1" x14ac:dyDescent="0.25">
      <c r="A257" s="48" t="str">
        <f t="shared" si="18"/>
        <v> BBS 112 </v>
      </c>
      <c r="B257" s="56" t="str">
        <f t="shared" si="19"/>
        <v>I</v>
      </c>
      <c r="C257" s="48">
        <f t="shared" si="20"/>
        <v>50290.413999999997</v>
      </c>
      <c r="D257" s="29" t="str">
        <f t="shared" si="21"/>
        <v>vis</v>
      </c>
      <c r="E257" s="57">
        <f>VLOOKUP(C257,Active!C$21:E$947,3,FALSE)</f>
        <v>6566.9998701375807</v>
      </c>
      <c r="F257" s="56" t="s">
        <v>167</v>
      </c>
      <c r="G257" s="29" t="str">
        <f t="shared" si="22"/>
        <v>50290.414</v>
      </c>
      <c r="H257" s="48">
        <f t="shared" si="23"/>
        <v>6567</v>
      </c>
      <c r="I257" s="58" t="s">
        <v>1181</v>
      </c>
      <c r="J257" s="59" t="s">
        <v>1182</v>
      </c>
      <c r="K257" s="58">
        <v>6567</v>
      </c>
      <c r="L257" s="58" t="s">
        <v>242</v>
      </c>
      <c r="M257" s="59" t="s">
        <v>173</v>
      </c>
      <c r="N257" s="59"/>
      <c r="O257" s="60" t="s">
        <v>498</v>
      </c>
      <c r="P257" s="60" t="s">
        <v>1172</v>
      </c>
    </row>
    <row r="258" spans="1:16" ht="13.5" thickBot="1" x14ac:dyDescent="0.25">
      <c r="A258" s="48" t="str">
        <f t="shared" si="18"/>
        <v> BBS 114 </v>
      </c>
      <c r="B258" s="56" t="str">
        <f t="shared" si="19"/>
        <v>I</v>
      </c>
      <c r="C258" s="48">
        <f t="shared" si="20"/>
        <v>50314.396999999997</v>
      </c>
      <c r="D258" s="29" t="str">
        <f t="shared" si="21"/>
        <v>vis</v>
      </c>
      <c r="E258" s="57">
        <f>VLOOKUP(C258,Active!C$21:E$947,3,FALSE)</f>
        <v>6584.9975027468627</v>
      </c>
      <c r="F258" s="56" t="s">
        <v>167</v>
      </c>
      <c r="G258" s="29" t="str">
        <f t="shared" si="22"/>
        <v>50314.397</v>
      </c>
      <c r="H258" s="48">
        <f t="shared" si="23"/>
        <v>6585</v>
      </c>
      <c r="I258" s="58" t="s">
        <v>1183</v>
      </c>
      <c r="J258" s="59" t="s">
        <v>1184</v>
      </c>
      <c r="K258" s="58">
        <v>6585</v>
      </c>
      <c r="L258" s="58" t="s">
        <v>168</v>
      </c>
      <c r="M258" s="59" t="s">
        <v>173</v>
      </c>
      <c r="N258" s="59"/>
      <c r="O258" s="60" t="s">
        <v>778</v>
      </c>
      <c r="P258" s="60" t="s">
        <v>1185</v>
      </c>
    </row>
    <row r="259" spans="1:16" ht="13.5" thickBot="1" x14ac:dyDescent="0.25">
      <c r="A259" s="48" t="str">
        <f t="shared" si="18"/>
        <v> AOEB 4 </v>
      </c>
      <c r="B259" s="56" t="str">
        <f t="shared" si="19"/>
        <v>I</v>
      </c>
      <c r="C259" s="48">
        <f t="shared" si="20"/>
        <v>50327.728000000003</v>
      </c>
      <c r="D259" s="29" t="str">
        <f t="shared" si="21"/>
        <v>vis</v>
      </c>
      <c r="E259" s="57">
        <f>VLOOKUP(C259,Active!C$21:E$947,3,FALSE)</f>
        <v>6595.0015239416443</v>
      </c>
      <c r="F259" s="56" t="s">
        <v>167</v>
      </c>
      <c r="G259" s="29" t="str">
        <f t="shared" si="22"/>
        <v>50327.728</v>
      </c>
      <c r="H259" s="48">
        <f t="shared" si="23"/>
        <v>6595</v>
      </c>
      <c r="I259" s="58" t="s">
        <v>1189</v>
      </c>
      <c r="J259" s="59" t="s">
        <v>1190</v>
      </c>
      <c r="K259" s="58">
        <v>6595</v>
      </c>
      <c r="L259" s="58" t="s">
        <v>212</v>
      </c>
      <c r="M259" s="59" t="s">
        <v>173</v>
      </c>
      <c r="N259" s="59"/>
      <c r="O259" s="60" t="s">
        <v>768</v>
      </c>
      <c r="P259" s="60" t="s">
        <v>1086</v>
      </c>
    </row>
    <row r="260" spans="1:16" ht="13.5" thickBot="1" x14ac:dyDescent="0.25">
      <c r="A260" s="48" t="str">
        <f t="shared" si="18"/>
        <v> BBS 113 </v>
      </c>
      <c r="B260" s="56" t="str">
        <f t="shared" si="19"/>
        <v>I</v>
      </c>
      <c r="C260" s="48">
        <f t="shared" si="20"/>
        <v>50334.394</v>
      </c>
      <c r="D260" s="29" t="str">
        <f t="shared" si="21"/>
        <v>vis</v>
      </c>
      <c r="E260" s="57">
        <f>VLOOKUP(C260,Active!C$21:E$947,3,FALSE)</f>
        <v>6600.0039097554882</v>
      </c>
      <c r="F260" s="56" t="s">
        <v>167</v>
      </c>
      <c r="G260" s="29" t="str">
        <f t="shared" si="22"/>
        <v>50334.394</v>
      </c>
      <c r="H260" s="48">
        <f t="shared" si="23"/>
        <v>6600</v>
      </c>
      <c r="I260" s="58" t="s">
        <v>1191</v>
      </c>
      <c r="J260" s="59" t="s">
        <v>1192</v>
      </c>
      <c r="K260" s="58">
        <v>6600</v>
      </c>
      <c r="L260" s="58" t="s">
        <v>215</v>
      </c>
      <c r="M260" s="59" t="s">
        <v>173</v>
      </c>
      <c r="N260" s="59"/>
      <c r="O260" s="60" t="s">
        <v>498</v>
      </c>
      <c r="P260" s="60" t="s">
        <v>1193</v>
      </c>
    </row>
    <row r="261" spans="1:16" ht="13.5" thickBot="1" x14ac:dyDescent="0.25">
      <c r="A261" s="48" t="str">
        <f t="shared" si="18"/>
        <v> BBS 113 </v>
      </c>
      <c r="B261" s="56" t="str">
        <f t="shared" si="19"/>
        <v>I</v>
      </c>
      <c r="C261" s="48">
        <f t="shared" si="20"/>
        <v>50334.400000000001</v>
      </c>
      <c r="D261" s="29" t="str">
        <f t="shared" si="21"/>
        <v>vis</v>
      </c>
      <c r="E261" s="57">
        <f>VLOOKUP(C261,Active!C$21:E$947,3,FALSE)</f>
        <v>6600.0084123529814</v>
      </c>
      <c r="F261" s="56" t="s">
        <v>167</v>
      </c>
      <c r="G261" s="29" t="str">
        <f t="shared" si="22"/>
        <v>50334.400</v>
      </c>
      <c r="H261" s="48">
        <f t="shared" si="23"/>
        <v>6600</v>
      </c>
      <c r="I261" s="58" t="s">
        <v>1194</v>
      </c>
      <c r="J261" s="59" t="s">
        <v>1195</v>
      </c>
      <c r="K261" s="58">
        <v>6600</v>
      </c>
      <c r="L261" s="58" t="s">
        <v>186</v>
      </c>
      <c r="M261" s="59" t="s">
        <v>173</v>
      </c>
      <c r="N261" s="59"/>
      <c r="O261" s="60" t="s">
        <v>513</v>
      </c>
      <c r="P261" s="60" t="s">
        <v>1193</v>
      </c>
    </row>
    <row r="262" spans="1:16" ht="13.5" thickBot="1" x14ac:dyDescent="0.25">
      <c r="A262" s="48" t="str">
        <f t="shared" si="18"/>
        <v> AOEB 4 </v>
      </c>
      <c r="B262" s="56" t="str">
        <f t="shared" si="19"/>
        <v>I</v>
      </c>
      <c r="C262" s="48">
        <f t="shared" si="20"/>
        <v>50339.720999999998</v>
      </c>
      <c r="D262" s="29" t="str">
        <f t="shared" si="21"/>
        <v>vis</v>
      </c>
      <c r="E262" s="57">
        <f>VLOOKUP(C262,Active!C$21:E$947,3,FALSE)</f>
        <v>6604.0014658956543</v>
      </c>
      <c r="F262" s="56" t="s">
        <v>167</v>
      </c>
      <c r="G262" s="29" t="str">
        <f t="shared" si="22"/>
        <v>50339.721</v>
      </c>
      <c r="H262" s="48">
        <f t="shared" si="23"/>
        <v>6604</v>
      </c>
      <c r="I262" s="58" t="s">
        <v>1196</v>
      </c>
      <c r="J262" s="59" t="s">
        <v>1197</v>
      </c>
      <c r="K262" s="58">
        <v>6604</v>
      </c>
      <c r="L262" s="58" t="s">
        <v>212</v>
      </c>
      <c r="M262" s="59" t="s">
        <v>173</v>
      </c>
      <c r="N262" s="59"/>
      <c r="O262" s="60" t="s">
        <v>570</v>
      </c>
      <c r="P262" s="60" t="s">
        <v>1086</v>
      </c>
    </row>
    <row r="263" spans="1:16" ht="13.5" thickBot="1" x14ac:dyDescent="0.25">
      <c r="A263" s="48" t="str">
        <f t="shared" si="18"/>
        <v> AOEB 4 </v>
      </c>
      <c r="B263" s="56" t="str">
        <f t="shared" si="19"/>
        <v>I</v>
      </c>
      <c r="C263" s="48">
        <f t="shared" si="20"/>
        <v>50363.709000000003</v>
      </c>
      <c r="D263" s="29" t="str">
        <f t="shared" si="21"/>
        <v>vis</v>
      </c>
      <c r="E263" s="57">
        <f>VLOOKUP(C263,Active!C$21:E$947,3,FALSE)</f>
        <v>6622.0028506695162</v>
      </c>
      <c r="F263" s="56" t="s">
        <v>167</v>
      </c>
      <c r="G263" s="29" t="str">
        <f t="shared" si="22"/>
        <v>50363.709</v>
      </c>
      <c r="H263" s="48">
        <f t="shared" si="23"/>
        <v>6622</v>
      </c>
      <c r="I263" s="58" t="s">
        <v>1198</v>
      </c>
      <c r="J263" s="59" t="s">
        <v>1199</v>
      </c>
      <c r="K263" s="58">
        <v>6622</v>
      </c>
      <c r="L263" s="58" t="s">
        <v>220</v>
      </c>
      <c r="M263" s="59" t="s">
        <v>173</v>
      </c>
      <c r="N263" s="59"/>
      <c r="O263" s="60" t="s">
        <v>570</v>
      </c>
      <c r="P263" s="60" t="s">
        <v>1086</v>
      </c>
    </row>
    <row r="264" spans="1:16" ht="13.5" thickBot="1" x14ac:dyDescent="0.25">
      <c r="A264" s="48" t="str">
        <f t="shared" si="18"/>
        <v> BBS 114 </v>
      </c>
      <c r="B264" s="56" t="str">
        <f t="shared" si="19"/>
        <v>I</v>
      </c>
      <c r="C264" s="48">
        <f t="shared" si="20"/>
        <v>50466.298000000003</v>
      </c>
      <c r="D264" s="29" t="str">
        <f t="shared" si="21"/>
        <v>vis</v>
      </c>
      <c r="E264" s="57">
        <f>VLOOKUP(C264,Active!C$21:E$947,3,FALSE)</f>
        <v>6698.989013024252</v>
      </c>
      <c r="F264" s="56" t="s">
        <v>167</v>
      </c>
      <c r="G264" s="29" t="str">
        <f t="shared" si="22"/>
        <v>50466.298</v>
      </c>
      <c r="H264" s="48">
        <f t="shared" si="23"/>
        <v>6699</v>
      </c>
      <c r="I264" s="58" t="s">
        <v>1200</v>
      </c>
      <c r="J264" s="59" t="s">
        <v>1201</v>
      </c>
      <c r="K264" s="58">
        <v>6699</v>
      </c>
      <c r="L264" s="58" t="s">
        <v>314</v>
      </c>
      <c r="M264" s="59" t="s">
        <v>173</v>
      </c>
      <c r="N264" s="59"/>
      <c r="O264" s="60" t="s">
        <v>513</v>
      </c>
      <c r="P264" s="60" t="s">
        <v>1185</v>
      </c>
    </row>
    <row r="265" spans="1:16" ht="13.5" thickBot="1" x14ac:dyDescent="0.25">
      <c r="A265" s="48" t="str">
        <f t="shared" si="18"/>
        <v> BBS 115 </v>
      </c>
      <c r="B265" s="56" t="str">
        <f t="shared" si="19"/>
        <v>I</v>
      </c>
      <c r="C265" s="48">
        <f t="shared" si="20"/>
        <v>50571.586000000003</v>
      </c>
      <c r="D265" s="29" t="str">
        <f t="shared" si="21"/>
        <v>vis</v>
      </c>
      <c r="E265" s="57">
        <f>VLOOKUP(C265,Active!C$21:E$947,3,FALSE)</f>
        <v>6778.0005938175673</v>
      </c>
      <c r="F265" s="56" t="s">
        <v>167</v>
      </c>
      <c r="G265" s="29" t="str">
        <f t="shared" si="22"/>
        <v>50571.586</v>
      </c>
      <c r="H265" s="48">
        <f t="shared" si="23"/>
        <v>6778</v>
      </c>
      <c r="I265" s="58" t="s">
        <v>1202</v>
      </c>
      <c r="J265" s="59" t="s">
        <v>1203</v>
      </c>
      <c r="K265" s="58">
        <v>6778</v>
      </c>
      <c r="L265" s="58" t="s">
        <v>257</v>
      </c>
      <c r="M265" s="59" t="s">
        <v>173</v>
      </c>
      <c r="N265" s="59"/>
      <c r="O265" s="60" t="s">
        <v>513</v>
      </c>
      <c r="P265" s="60" t="s">
        <v>1204</v>
      </c>
    </row>
    <row r="266" spans="1:16" ht="13.5" thickBot="1" x14ac:dyDescent="0.25">
      <c r="A266" s="48" t="str">
        <f t="shared" si="18"/>
        <v> AOEB 5 </v>
      </c>
      <c r="B266" s="56" t="str">
        <f t="shared" si="19"/>
        <v>I</v>
      </c>
      <c r="C266" s="48">
        <f t="shared" si="20"/>
        <v>50948.703000000001</v>
      </c>
      <c r="D266" s="29" t="str">
        <f t="shared" si="21"/>
        <v>vis</v>
      </c>
      <c r="E266" s="57">
        <f>VLOOKUP(C266,Active!C$21:E$947,3,FALSE)</f>
        <v>7061.0016035625749</v>
      </c>
      <c r="F266" s="56" t="s">
        <v>167</v>
      </c>
      <c r="G266" s="29" t="str">
        <f t="shared" si="22"/>
        <v>50948.703</v>
      </c>
      <c r="H266" s="48">
        <f t="shared" si="23"/>
        <v>7061</v>
      </c>
      <c r="I266" s="58" t="s">
        <v>1205</v>
      </c>
      <c r="J266" s="59" t="s">
        <v>1206</v>
      </c>
      <c r="K266" s="58">
        <v>7061</v>
      </c>
      <c r="L266" s="58" t="s">
        <v>212</v>
      </c>
      <c r="M266" s="59" t="s">
        <v>173</v>
      </c>
      <c r="N266" s="59"/>
      <c r="O266" s="60" t="s">
        <v>570</v>
      </c>
      <c r="P266" s="60" t="s">
        <v>1207</v>
      </c>
    </row>
    <row r="267" spans="1:16" ht="13.5" thickBot="1" x14ac:dyDescent="0.25">
      <c r="A267" s="48" t="str">
        <f t="shared" ref="A267:A330" si="24">P267</f>
        <v> AOEB 5 </v>
      </c>
      <c r="B267" s="56" t="str">
        <f t="shared" ref="B267:B330" si="25">IF(H267=INT(H267),"I","II")</f>
        <v>I</v>
      </c>
      <c r="C267" s="48">
        <f t="shared" ref="C267:C330" si="26">1*G267</f>
        <v>50984.678999999996</v>
      </c>
      <c r="D267" s="29" t="str">
        <f t="shared" ref="D267:D330" si="27">VLOOKUP(F267,I$1:J$5,2,FALSE)</f>
        <v>vis</v>
      </c>
      <c r="E267" s="57">
        <f>VLOOKUP(C267,Active!C$21:E$947,3,FALSE)</f>
        <v>7087.9991781258677</v>
      </c>
      <c r="F267" s="56" t="s">
        <v>167</v>
      </c>
      <c r="G267" s="29" t="str">
        <f t="shared" ref="G267:G330" si="28">MID(I267,3,LEN(I267)-3)</f>
        <v>50984.679</v>
      </c>
      <c r="H267" s="48">
        <f t="shared" ref="H267:H330" si="29">1*K267</f>
        <v>7088</v>
      </c>
      <c r="I267" s="58" t="s">
        <v>1208</v>
      </c>
      <c r="J267" s="59" t="s">
        <v>1209</v>
      </c>
      <c r="K267" s="58">
        <v>7088</v>
      </c>
      <c r="L267" s="58" t="s">
        <v>273</v>
      </c>
      <c r="M267" s="59" t="s">
        <v>1140</v>
      </c>
      <c r="N267" s="59"/>
      <c r="O267" s="60" t="s">
        <v>1210</v>
      </c>
      <c r="P267" s="60" t="s">
        <v>1207</v>
      </c>
    </row>
    <row r="268" spans="1:16" ht="13.5" thickBot="1" x14ac:dyDescent="0.25">
      <c r="A268" s="48" t="str">
        <f t="shared" si="24"/>
        <v> AOEB 5 </v>
      </c>
      <c r="B268" s="56" t="str">
        <f t="shared" si="25"/>
        <v>I</v>
      </c>
      <c r="C268" s="48">
        <f t="shared" si="26"/>
        <v>50984.682999999997</v>
      </c>
      <c r="D268" s="29" t="str">
        <f t="shared" si="27"/>
        <v>vis</v>
      </c>
      <c r="E268" s="57">
        <f>VLOOKUP(C268,Active!C$21:E$947,3,FALSE)</f>
        <v>7088.0021798575299</v>
      </c>
      <c r="F268" s="56" t="s">
        <v>167</v>
      </c>
      <c r="G268" s="29" t="str">
        <f t="shared" si="28"/>
        <v>50984.683</v>
      </c>
      <c r="H268" s="48">
        <f t="shared" si="29"/>
        <v>7088</v>
      </c>
      <c r="I268" s="58" t="s">
        <v>1211</v>
      </c>
      <c r="J268" s="59" t="s">
        <v>1212</v>
      </c>
      <c r="K268" s="58">
        <v>7088</v>
      </c>
      <c r="L268" s="58" t="s">
        <v>180</v>
      </c>
      <c r="M268" s="59" t="s">
        <v>173</v>
      </c>
      <c r="N268" s="59"/>
      <c r="O268" s="60" t="s">
        <v>768</v>
      </c>
      <c r="P268" s="60" t="s">
        <v>1207</v>
      </c>
    </row>
    <row r="269" spans="1:16" ht="13.5" thickBot="1" x14ac:dyDescent="0.25">
      <c r="A269" s="48" t="str">
        <f t="shared" si="24"/>
        <v> AOEB 5 </v>
      </c>
      <c r="B269" s="56" t="str">
        <f t="shared" si="25"/>
        <v>I</v>
      </c>
      <c r="C269" s="48">
        <f t="shared" si="26"/>
        <v>50988.682999999997</v>
      </c>
      <c r="D269" s="29" t="str">
        <f t="shared" si="27"/>
        <v>vis</v>
      </c>
      <c r="E269" s="57">
        <f>VLOOKUP(C269,Active!C$21:E$947,3,FALSE)</f>
        <v>7091.0039115190029</v>
      </c>
      <c r="F269" s="56" t="s">
        <v>167</v>
      </c>
      <c r="G269" s="29" t="str">
        <f t="shared" si="28"/>
        <v>50988.683</v>
      </c>
      <c r="H269" s="48">
        <f t="shared" si="29"/>
        <v>7091</v>
      </c>
      <c r="I269" s="58" t="s">
        <v>1213</v>
      </c>
      <c r="J269" s="59" t="s">
        <v>1214</v>
      </c>
      <c r="K269" s="58">
        <v>7091</v>
      </c>
      <c r="L269" s="58" t="s">
        <v>215</v>
      </c>
      <c r="M269" s="59" t="s">
        <v>173</v>
      </c>
      <c r="N269" s="59"/>
      <c r="O269" s="60" t="s">
        <v>570</v>
      </c>
      <c r="P269" s="60" t="s">
        <v>1207</v>
      </c>
    </row>
    <row r="270" spans="1:16" ht="13.5" thickBot="1" x14ac:dyDescent="0.25">
      <c r="A270" s="48" t="str">
        <f t="shared" si="24"/>
        <v> AOEB 5 </v>
      </c>
      <c r="B270" s="56" t="str">
        <f t="shared" si="25"/>
        <v>I</v>
      </c>
      <c r="C270" s="48">
        <f t="shared" si="26"/>
        <v>50992.68</v>
      </c>
      <c r="D270" s="29" t="str">
        <f t="shared" si="27"/>
        <v>vis</v>
      </c>
      <c r="E270" s="57">
        <f>VLOOKUP(C270,Active!C$21:E$947,3,FALSE)</f>
        <v>7094.0033918817335</v>
      </c>
      <c r="F270" s="56" t="s">
        <v>167</v>
      </c>
      <c r="G270" s="29" t="str">
        <f t="shared" si="28"/>
        <v>50992.680</v>
      </c>
      <c r="H270" s="48">
        <f t="shared" si="29"/>
        <v>7094</v>
      </c>
      <c r="I270" s="58" t="s">
        <v>1215</v>
      </c>
      <c r="J270" s="59" t="s">
        <v>1216</v>
      </c>
      <c r="K270" s="58">
        <v>7094</v>
      </c>
      <c r="L270" s="58" t="s">
        <v>215</v>
      </c>
      <c r="M270" s="59" t="s">
        <v>173</v>
      </c>
      <c r="N270" s="59"/>
      <c r="O270" s="60" t="s">
        <v>768</v>
      </c>
      <c r="P270" s="60" t="s">
        <v>1207</v>
      </c>
    </row>
    <row r="271" spans="1:16" ht="13.5" thickBot="1" x14ac:dyDescent="0.25">
      <c r="A271" s="48" t="str">
        <f t="shared" si="24"/>
        <v> AOEB 5 </v>
      </c>
      <c r="B271" s="56" t="str">
        <f t="shared" si="25"/>
        <v>I</v>
      </c>
      <c r="C271" s="48">
        <f t="shared" si="26"/>
        <v>51004.665000000001</v>
      </c>
      <c r="D271" s="29" t="str">
        <f t="shared" si="27"/>
        <v>vis</v>
      </c>
      <c r="E271" s="57">
        <f>VLOOKUP(C271,Active!C$21:E$947,3,FALSE)</f>
        <v>7102.9973303724246</v>
      </c>
      <c r="F271" s="56" t="s">
        <v>167</v>
      </c>
      <c r="G271" s="29" t="str">
        <f t="shared" si="28"/>
        <v>51004.665</v>
      </c>
      <c r="H271" s="48">
        <f t="shared" si="29"/>
        <v>7103</v>
      </c>
      <c r="I271" s="58" t="s">
        <v>1217</v>
      </c>
      <c r="J271" s="59" t="s">
        <v>1218</v>
      </c>
      <c r="K271" s="58">
        <v>7103</v>
      </c>
      <c r="L271" s="58" t="s">
        <v>268</v>
      </c>
      <c r="M271" s="59" t="s">
        <v>173</v>
      </c>
      <c r="N271" s="59"/>
      <c r="O271" s="60" t="s">
        <v>1219</v>
      </c>
      <c r="P271" s="60" t="s">
        <v>1207</v>
      </c>
    </row>
    <row r="272" spans="1:16" ht="13.5" thickBot="1" x14ac:dyDescent="0.25">
      <c r="A272" s="48" t="str">
        <f t="shared" si="24"/>
        <v> AOEB 5 </v>
      </c>
      <c r="B272" s="56" t="str">
        <f t="shared" si="25"/>
        <v>I</v>
      </c>
      <c r="C272" s="48">
        <f t="shared" si="26"/>
        <v>51040.654000000002</v>
      </c>
      <c r="D272" s="29" t="str">
        <f t="shared" si="27"/>
        <v>vis</v>
      </c>
      <c r="E272" s="57">
        <f>VLOOKUP(C272,Active!C$21:E$947,3,FALSE)</f>
        <v>7130.0046605636217</v>
      </c>
      <c r="F272" s="56" t="s">
        <v>167</v>
      </c>
      <c r="G272" s="29" t="str">
        <f t="shared" si="28"/>
        <v>51040.654</v>
      </c>
      <c r="H272" s="48">
        <f t="shared" si="29"/>
        <v>7130</v>
      </c>
      <c r="I272" s="58" t="s">
        <v>1220</v>
      </c>
      <c r="J272" s="59" t="s">
        <v>1221</v>
      </c>
      <c r="K272" s="58">
        <v>7130</v>
      </c>
      <c r="L272" s="58" t="s">
        <v>192</v>
      </c>
      <c r="M272" s="59" t="s">
        <v>173</v>
      </c>
      <c r="N272" s="59"/>
      <c r="O272" s="60" t="s">
        <v>570</v>
      </c>
      <c r="P272" s="60" t="s">
        <v>1207</v>
      </c>
    </row>
    <row r="273" spans="1:16" ht="13.5" thickBot="1" x14ac:dyDescent="0.25">
      <c r="A273" s="48" t="str">
        <f t="shared" si="24"/>
        <v> AOEB 5 </v>
      </c>
      <c r="B273" s="56" t="str">
        <f t="shared" si="25"/>
        <v>I</v>
      </c>
      <c r="C273" s="48">
        <f t="shared" si="26"/>
        <v>51044.642999999996</v>
      </c>
      <c r="D273" s="29" t="str">
        <f t="shared" si="27"/>
        <v>vis</v>
      </c>
      <c r="E273" s="57">
        <f>VLOOKUP(C273,Active!C$21:E$947,3,FALSE)</f>
        <v>7132.9981374630215</v>
      </c>
      <c r="F273" s="56" t="s">
        <v>167</v>
      </c>
      <c r="G273" s="29" t="str">
        <f t="shared" si="28"/>
        <v>51044.643</v>
      </c>
      <c r="H273" s="48">
        <f t="shared" si="29"/>
        <v>7133</v>
      </c>
      <c r="I273" s="58" t="s">
        <v>1222</v>
      </c>
      <c r="J273" s="59" t="s">
        <v>1223</v>
      </c>
      <c r="K273" s="58">
        <v>7133</v>
      </c>
      <c r="L273" s="58" t="s">
        <v>248</v>
      </c>
      <c r="M273" s="59" t="s">
        <v>173</v>
      </c>
      <c r="N273" s="59"/>
      <c r="O273" s="60" t="s">
        <v>1150</v>
      </c>
      <c r="P273" s="60" t="s">
        <v>1207</v>
      </c>
    </row>
    <row r="274" spans="1:16" ht="13.5" thickBot="1" x14ac:dyDescent="0.25">
      <c r="A274" s="48" t="str">
        <f t="shared" si="24"/>
        <v> AOEB 5 </v>
      </c>
      <c r="B274" s="56" t="str">
        <f t="shared" si="25"/>
        <v>I</v>
      </c>
      <c r="C274" s="48">
        <f t="shared" si="26"/>
        <v>51044.644</v>
      </c>
      <c r="D274" s="29" t="str">
        <f t="shared" si="27"/>
        <v>vis</v>
      </c>
      <c r="E274" s="57">
        <f>VLOOKUP(C274,Active!C$21:E$947,3,FALSE)</f>
        <v>7132.9988878959402</v>
      </c>
      <c r="F274" s="56" t="s">
        <v>167</v>
      </c>
      <c r="G274" s="29" t="str">
        <f t="shared" si="28"/>
        <v>51044.644</v>
      </c>
      <c r="H274" s="48">
        <f t="shared" si="29"/>
        <v>7133</v>
      </c>
      <c r="I274" s="58" t="s">
        <v>1224</v>
      </c>
      <c r="J274" s="59" t="s">
        <v>1225</v>
      </c>
      <c r="K274" s="58">
        <v>7133</v>
      </c>
      <c r="L274" s="58" t="s">
        <v>273</v>
      </c>
      <c r="M274" s="59" t="s">
        <v>1140</v>
      </c>
      <c r="N274" s="59"/>
      <c r="O274" s="60" t="s">
        <v>1141</v>
      </c>
      <c r="P274" s="60" t="s">
        <v>1207</v>
      </c>
    </row>
    <row r="275" spans="1:16" ht="13.5" thickBot="1" x14ac:dyDescent="0.25">
      <c r="A275" s="48" t="str">
        <f t="shared" si="24"/>
        <v> AOEB 5 </v>
      </c>
      <c r="B275" s="56" t="str">
        <f t="shared" si="25"/>
        <v>I</v>
      </c>
      <c r="C275" s="48">
        <f t="shared" si="26"/>
        <v>51048.648999999998</v>
      </c>
      <c r="D275" s="29" t="str">
        <f t="shared" si="27"/>
        <v>vis</v>
      </c>
      <c r="E275" s="57">
        <f>VLOOKUP(C275,Active!C$21:E$947,3,FALSE)</f>
        <v>7136.0043717219887</v>
      </c>
      <c r="F275" s="56" t="s">
        <v>167</v>
      </c>
      <c r="G275" s="29" t="str">
        <f t="shared" si="28"/>
        <v>51048.649</v>
      </c>
      <c r="H275" s="48">
        <f t="shared" si="29"/>
        <v>7136</v>
      </c>
      <c r="I275" s="58" t="s">
        <v>1226</v>
      </c>
      <c r="J275" s="59" t="s">
        <v>1227</v>
      </c>
      <c r="K275" s="58">
        <v>7136</v>
      </c>
      <c r="L275" s="58" t="s">
        <v>192</v>
      </c>
      <c r="M275" s="59" t="s">
        <v>173</v>
      </c>
      <c r="N275" s="59"/>
      <c r="O275" s="60" t="s">
        <v>768</v>
      </c>
      <c r="P275" s="60" t="s">
        <v>1207</v>
      </c>
    </row>
    <row r="276" spans="1:16" ht="13.5" thickBot="1" x14ac:dyDescent="0.25">
      <c r="A276" s="48" t="str">
        <f t="shared" si="24"/>
        <v> AOEB 5 </v>
      </c>
      <c r="B276" s="56" t="str">
        <f t="shared" si="25"/>
        <v>I</v>
      </c>
      <c r="C276" s="48">
        <f t="shared" si="26"/>
        <v>51056.646000000001</v>
      </c>
      <c r="D276" s="29" t="str">
        <f t="shared" si="27"/>
        <v>vis</v>
      </c>
      <c r="E276" s="57">
        <f>VLOOKUP(C276,Active!C$21:E$947,3,FALSE)</f>
        <v>7142.0055837461932</v>
      </c>
      <c r="F276" s="56" t="s">
        <v>167</v>
      </c>
      <c r="G276" s="29" t="str">
        <f t="shared" si="28"/>
        <v>51056.646</v>
      </c>
      <c r="H276" s="48">
        <f t="shared" si="29"/>
        <v>7142</v>
      </c>
      <c r="I276" s="58" t="s">
        <v>1228</v>
      </c>
      <c r="J276" s="59" t="s">
        <v>1229</v>
      </c>
      <c r="K276" s="58">
        <v>7142</v>
      </c>
      <c r="L276" s="58" t="s">
        <v>189</v>
      </c>
      <c r="M276" s="59" t="s">
        <v>173</v>
      </c>
      <c r="N276" s="59"/>
      <c r="O276" s="60" t="s">
        <v>1219</v>
      </c>
      <c r="P276" s="60" t="s">
        <v>1207</v>
      </c>
    </row>
    <row r="277" spans="1:16" ht="13.5" thickBot="1" x14ac:dyDescent="0.25">
      <c r="A277" s="48" t="str">
        <f t="shared" si="24"/>
        <v> AOEB 5 </v>
      </c>
      <c r="B277" s="56" t="str">
        <f t="shared" si="25"/>
        <v>I</v>
      </c>
      <c r="C277" s="48">
        <f t="shared" si="26"/>
        <v>51076.627</v>
      </c>
      <c r="D277" s="29" t="str">
        <f t="shared" si="27"/>
        <v>vis</v>
      </c>
      <c r="E277" s="57">
        <f>VLOOKUP(C277,Active!C$21:E$947,3,FALSE)</f>
        <v>7156.9999838281701</v>
      </c>
      <c r="F277" s="56" t="s">
        <v>167</v>
      </c>
      <c r="G277" s="29" t="str">
        <f t="shared" si="28"/>
        <v>51076.627</v>
      </c>
      <c r="H277" s="48">
        <f t="shared" si="29"/>
        <v>7157</v>
      </c>
      <c r="I277" s="58" t="s">
        <v>1230</v>
      </c>
      <c r="J277" s="59" t="s">
        <v>1231</v>
      </c>
      <c r="K277" s="58">
        <v>7157</v>
      </c>
      <c r="L277" s="58" t="s">
        <v>242</v>
      </c>
      <c r="M277" s="59" t="s">
        <v>173</v>
      </c>
      <c r="N277" s="59"/>
      <c r="O277" s="60" t="s">
        <v>768</v>
      </c>
      <c r="P277" s="60" t="s">
        <v>1207</v>
      </c>
    </row>
    <row r="278" spans="1:16" ht="13.5" thickBot="1" x14ac:dyDescent="0.25">
      <c r="A278" s="48" t="str">
        <f t="shared" si="24"/>
        <v> AOEB 5 </v>
      </c>
      <c r="B278" s="56" t="str">
        <f t="shared" si="25"/>
        <v>I</v>
      </c>
      <c r="C278" s="48">
        <f t="shared" si="26"/>
        <v>51076.631999999998</v>
      </c>
      <c r="D278" s="29" t="str">
        <f t="shared" si="27"/>
        <v>vis</v>
      </c>
      <c r="E278" s="57">
        <f>VLOOKUP(C278,Active!C$21:E$947,3,FALSE)</f>
        <v>7157.0037359927446</v>
      </c>
      <c r="F278" s="56" t="s">
        <v>167</v>
      </c>
      <c r="G278" s="29" t="str">
        <f t="shared" si="28"/>
        <v>51076.632</v>
      </c>
      <c r="H278" s="48">
        <f t="shared" si="29"/>
        <v>7157</v>
      </c>
      <c r="I278" s="58" t="s">
        <v>1232</v>
      </c>
      <c r="J278" s="59" t="s">
        <v>1233</v>
      </c>
      <c r="K278" s="58">
        <v>7157</v>
      </c>
      <c r="L278" s="58" t="s">
        <v>215</v>
      </c>
      <c r="M278" s="59" t="s">
        <v>173</v>
      </c>
      <c r="N278" s="59"/>
      <c r="O278" s="60" t="s">
        <v>656</v>
      </c>
      <c r="P278" s="60" t="s">
        <v>1207</v>
      </c>
    </row>
    <row r="279" spans="1:16" ht="13.5" thickBot="1" x14ac:dyDescent="0.25">
      <c r="A279" s="48" t="str">
        <f t="shared" si="24"/>
        <v> AOEB 5 </v>
      </c>
      <c r="B279" s="56" t="str">
        <f t="shared" si="25"/>
        <v>I</v>
      </c>
      <c r="C279" s="48">
        <f t="shared" si="26"/>
        <v>51080.618000000002</v>
      </c>
      <c r="D279" s="29" t="str">
        <f t="shared" si="27"/>
        <v>vis</v>
      </c>
      <c r="E279" s="57">
        <f>VLOOKUP(C279,Active!C$21:E$947,3,FALSE)</f>
        <v>7159.9949615934065</v>
      </c>
      <c r="F279" s="56" t="s">
        <v>167</v>
      </c>
      <c r="G279" s="29" t="str">
        <f t="shared" si="28"/>
        <v>51080.618</v>
      </c>
      <c r="H279" s="48">
        <f t="shared" si="29"/>
        <v>7160</v>
      </c>
      <c r="I279" s="58" t="s">
        <v>1234</v>
      </c>
      <c r="J279" s="59" t="s">
        <v>1235</v>
      </c>
      <c r="K279" s="58">
        <v>7160</v>
      </c>
      <c r="L279" s="58" t="s">
        <v>245</v>
      </c>
      <c r="M279" s="59" t="s">
        <v>173</v>
      </c>
      <c r="N279" s="59"/>
      <c r="O279" s="60" t="s">
        <v>1150</v>
      </c>
      <c r="P279" s="60" t="s">
        <v>1207</v>
      </c>
    </row>
    <row r="280" spans="1:16" ht="13.5" thickBot="1" x14ac:dyDescent="0.25">
      <c r="A280" s="48" t="str">
        <f t="shared" si="24"/>
        <v> AOEB 5 </v>
      </c>
      <c r="B280" s="56" t="str">
        <f t="shared" si="25"/>
        <v>I</v>
      </c>
      <c r="C280" s="48">
        <f t="shared" si="26"/>
        <v>51084.62</v>
      </c>
      <c r="D280" s="29" t="str">
        <f t="shared" si="27"/>
        <v>vis</v>
      </c>
      <c r="E280" s="57">
        <f>VLOOKUP(C280,Active!C$21:E$947,3,FALSE)</f>
        <v>7162.9981941207116</v>
      </c>
      <c r="F280" s="56" t="s">
        <v>167</v>
      </c>
      <c r="G280" s="29" t="str">
        <f t="shared" si="28"/>
        <v>51084.620</v>
      </c>
      <c r="H280" s="48">
        <f t="shared" si="29"/>
        <v>7163</v>
      </c>
      <c r="I280" s="58" t="s">
        <v>1236</v>
      </c>
      <c r="J280" s="59" t="s">
        <v>1237</v>
      </c>
      <c r="K280" s="58">
        <v>7163</v>
      </c>
      <c r="L280" s="58" t="s">
        <v>248</v>
      </c>
      <c r="M280" s="59" t="s">
        <v>173</v>
      </c>
      <c r="N280" s="59"/>
      <c r="O280" s="60" t="s">
        <v>656</v>
      </c>
      <c r="P280" s="60" t="s">
        <v>1207</v>
      </c>
    </row>
    <row r="281" spans="1:16" ht="13.5" thickBot="1" x14ac:dyDescent="0.25">
      <c r="A281" s="48" t="str">
        <f t="shared" si="24"/>
        <v> AOEB 5 </v>
      </c>
      <c r="B281" s="56" t="str">
        <f t="shared" si="25"/>
        <v>I</v>
      </c>
      <c r="C281" s="48">
        <f t="shared" si="26"/>
        <v>51088.618000000002</v>
      </c>
      <c r="D281" s="29" t="str">
        <f t="shared" si="27"/>
        <v>vis</v>
      </c>
      <c r="E281" s="57">
        <f>VLOOKUP(C281,Active!C$21:E$947,3,FALSE)</f>
        <v>7165.9984249163545</v>
      </c>
      <c r="F281" s="56" t="s">
        <v>167</v>
      </c>
      <c r="G281" s="29" t="str">
        <f t="shared" si="28"/>
        <v>51088.618</v>
      </c>
      <c r="H281" s="48">
        <f t="shared" si="29"/>
        <v>7166</v>
      </c>
      <c r="I281" s="58" t="s">
        <v>1238</v>
      </c>
      <c r="J281" s="59" t="s">
        <v>1239</v>
      </c>
      <c r="K281" s="58">
        <v>7166</v>
      </c>
      <c r="L281" s="58" t="s">
        <v>248</v>
      </c>
      <c r="M281" s="59" t="s">
        <v>173</v>
      </c>
      <c r="N281" s="59"/>
      <c r="O281" s="60" t="s">
        <v>1150</v>
      </c>
      <c r="P281" s="60" t="s">
        <v>1207</v>
      </c>
    </row>
    <row r="282" spans="1:16" ht="13.5" thickBot="1" x14ac:dyDescent="0.25">
      <c r="A282" s="48" t="str">
        <f t="shared" si="24"/>
        <v> AOEB 5 </v>
      </c>
      <c r="B282" s="56" t="str">
        <f t="shared" si="25"/>
        <v>I</v>
      </c>
      <c r="C282" s="48">
        <f t="shared" si="26"/>
        <v>51088.624000000003</v>
      </c>
      <c r="D282" s="29" t="str">
        <f t="shared" si="27"/>
        <v>vis</v>
      </c>
      <c r="E282" s="57">
        <f>VLOOKUP(C282,Active!C$21:E$947,3,FALSE)</f>
        <v>7166.0029275138477</v>
      </c>
      <c r="F282" s="56" t="s">
        <v>167</v>
      </c>
      <c r="G282" s="29" t="str">
        <f t="shared" si="28"/>
        <v>51088.624</v>
      </c>
      <c r="H282" s="48">
        <f t="shared" si="29"/>
        <v>7166</v>
      </c>
      <c r="I282" s="58" t="s">
        <v>1240</v>
      </c>
      <c r="J282" s="59" t="s">
        <v>1241</v>
      </c>
      <c r="K282" s="58">
        <v>7166</v>
      </c>
      <c r="L282" s="58" t="s">
        <v>220</v>
      </c>
      <c r="M282" s="59" t="s">
        <v>173</v>
      </c>
      <c r="N282" s="59"/>
      <c r="O282" s="60" t="s">
        <v>1219</v>
      </c>
      <c r="P282" s="60" t="s">
        <v>1207</v>
      </c>
    </row>
    <row r="283" spans="1:16" ht="13.5" thickBot="1" x14ac:dyDescent="0.25">
      <c r="A283" s="48" t="str">
        <f t="shared" si="24"/>
        <v> AOEB 5 </v>
      </c>
      <c r="B283" s="56" t="str">
        <f t="shared" si="25"/>
        <v>I</v>
      </c>
      <c r="C283" s="48">
        <f t="shared" si="26"/>
        <v>51108.610999999997</v>
      </c>
      <c r="D283" s="29" t="str">
        <f t="shared" si="27"/>
        <v>vis</v>
      </c>
      <c r="E283" s="57">
        <f>VLOOKUP(C283,Active!C$21:E$947,3,FALSE)</f>
        <v>7181.0018301933123</v>
      </c>
      <c r="F283" s="56" t="s">
        <v>167</v>
      </c>
      <c r="G283" s="29" t="str">
        <f t="shared" si="28"/>
        <v>51108.611</v>
      </c>
      <c r="H283" s="48">
        <f t="shared" si="29"/>
        <v>7181</v>
      </c>
      <c r="I283" s="58" t="s">
        <v>1242</v>
      </c>
      <c r="J283" s="59" t="s">
        <v>1243</v>
      </c>
      <c r="K283" s="58">
        <v>7181</v>
      </c>
      <c r="L283" s="58" t="s">
        <v>212</v>
      </c>
      <c r="M283" s="59" t="s">
        <v>173</v>
      </c>
      <c r="N283" s="59"/>
      <c r="O283" s="60" t="s">
        <v>570</v>
      </c>
      <c r="P283" s="60" t="s">
        <v>1207</v>
      </c>
    </row>
    <row r="284" spans="1:16" ht="13.5" thickBot="1" x14ac:dyDescent="0.25">
      <c r="A284" s="48" t="str">
        <f t="shared" si="24"/>
        <v> BBS 119 </v>
      </c>
      <c r="B284" s="56" t="str">
        <f t="shared" si="25"/>
        <v>I</v>
      </c>
      <c r="C284" s="48">
        <f t="shared" si="26"/>
        <v>51123.27</v>
      </c>
      <c r="D284" s="29" t="str">
        <f t="shared" si="27"/>
        <v>vis</v>
      </c>
      <c r="E284" s="57">
        <f>VLOOKUP(C284,Active!C$21:E$947,3,FALSE)</f>
        <v>7192.0024262996985</v>
      </c>
      <c r="F284" s="56" t="s">
        <v>167</v>
      </c>
      <c r="G284" s="29" t="str">
        <f t="shared" si="28"/>
        <v>51123.270</v>
      </c>
      <c r="H284" s="48">
        <f t="shared" si="29"/>
        <v>7192</v>
      </c>
      <c r="I284" s="58" t="s">
        <v>1244</v>
      </c>
      <c r="J284" s="59" t="s">
        <v>1245</v>
      </c>
      <c r="K284" s="58">
        <v>7192</v>
      </c>
      <c r="L284" s="58" t="s">
        <v>180</v>
      </c>
      <c r="M284" s="59" t="s">
        <v>173</v>
      </c>
      <c r="N284" s="59"/>
      <c r="O284" s="60" t="s">
        <v>513</v>
      </c>
      <c r="P284" s="60" t="s">
        <v>1246</v>
      </c>
    </row>
    <row r="285" spans="1:16" ht="13.5" thickBot="1" x14ac:dyDescent="0.25">
      <c r="A285" s="48" t="str">
        <f t="shared" si="24"/>
        <v> AOEB 5 </v>
      </c>
      <c r="B285" s="56" t="str">
        <f t="shared" si="25"/>
        <v>I</v>
      </c>
      <c r="C285" s="48">
        <f t="shared" si="26"/>
        <v>51140.580999999998</v>
      </c>
      <c r="D285" s="29" t="str">
        <f t="shared" si="27"/>
        <v>vis</v>
      </c>
      <c r="E285" s="57">
        <f>VLOOKUP(C285,Active!C$21:E$947,3,FALSE)</f>
        <v>7204.9931704976434</v>
      </c>
      <c r="F285" s="56" t="s">
        <v>167</v>
      </c>
      <c r="G285" s="29" t="str">
        <f t="shared" si="28"/>
        <v>51140.581</v>
      </c>
      <c r="H285" s="48">
        <f t="shared" si="29"/>
        <v>7205</v>
      </c>
      <c r="I285" s="58" t="s">
        <v>1247</v>
      </c>
      <c r="J285" s="59" t="s">
        <v>1248</v>
      </c>
      <c r="K285" s="58">
        <v>7205</v>
      </c>
      <c r="L285" s="58" t="s">
        <v>732</v>
      </c>
      <c r="M285" s="59" t="s">
        <v>173</v>
      </c>
      <c r="N285" s="59"/>
      <c r="O285" s="60" t="s">
        <v>1150</v>
      </c>
      <c r="P285" s="60" t="s">
        <v>1207</v>
      </c>
    </row>
    <row r="286" spans="1:16" ht="13.5" thickBot="1" x14ac:dyDescent="0.25">
      <c r="A286" s="48" t="str">
        <f t="shared" si="24"/>
        <v> AOEB 5 </v>
      </c>
      <c r="B286" s="56" t="str">
        <f t="shared" si="25"/>
        <v>I</v>
      </c>
      <c r="C286" s="48">
        <f t="shared" si="26"/>
        <v>51253.857000000004</v>
      </c>
      <c r="D286" s="29" t="str">
        <f t="shared" si="27"/>
        <v>vis</v>
      </c>
      <c r="E286" s="57">
        <f>VLOOKUP(C286,Active!C$21:E$947,3,FALSE)</f>
        <v>7289.9992094189256</v>
      </c>
      <c r="F286" s="56" t="s">
        <v>167</v>
      </c>
      <c r="G286" s="29" t="str">
        <f t="shared" si="28"/>
        <v>51253.857</v>
      </c>
      <c r="H286" s="48">
        <f t="shared" si="29"/>
        <v>7290</v>
      </c>
      <c r="I286" s="58" t="s">
        <v>1249</v>
      </c>
      <c r="J286" s="59" t="s">
        <v>1250</v>
      </c>
      <c r="K286" s="58">
        <v>7290</v>
      </c>
      <c r="L286" s="58" t="s">
        <v>273</v>
      </c>
      <c r="M286" s="59" t="s">
        <v>173</v>
      </c>
      <c r="N286" s="59"/>
      <c r="O286" s="60" t="s">
        <v>570</v>
      </c>
      <c r="P286" s="60" t="s">
        <v>1207</v>
      </c>
    </row>
    <row r="287" spans="1:16" ht="13.5" thickBot="1" x14ac:dyDescent="0.25">
      <c r="A287" s="48" t="str">
        <f t="shared" si="24"/>
        <v>IBVS 4840 </v>
      </c>
      <c r="B287" s="56" t="str">
        <f t="shared" si="25"/>
        <v>I</v>
      </c>
      <c r="C287" s="48">
        <f t="shared" si="26"/>
        <v>51309.825299999997</v>
      </c>
      <c r="D287" s="29" t="str">
        <f t="shared" si="27"/>
        <v>vis</v>
      </c>
      <c r="E287" s="57">
        <f>VLOOKUP(C287,Active!C$21:E$947,3,FALSE)</f>
        <v>7331.9996639561368</v>
      </c>
      <c r="F287" s="56" t="s">
        <v>167</v>
      </c>
      <c r="G287" s="29" t="str">
        <f t="shared" si="28"/>
        <v>51309.8253</v>
      </c>
      <c r="H287" s="48">
        <f t="shared" si="29"/>
        <v>7332</v>
      </c>
      <c r="I287" s="58" t="s">
        <v>1251</v>
      </c>
      <c r="J287" s="59" t="s">
        <v>1252</v>
      </c>
      <c r="K287" s="58">
        <v>7332</v>
      </c>
      <c r="L287" s="58" t="s">
        <v>1253</v>
      </c>
      <c r="M287" s="59" t="s">
        <v>361</v>
      </c>
      <c r="N287" s="59" t="s">
        <v>136</v>
      </c>
      <c r="O287" s="60" t="s">
        <v>1254</v>
      </c>
      <c r="P287" s="61" t="s">
        <v>1255</v>
      </c>
    </row>
    <row r="288" spans="1:16" ht="13.5" thickBot="1" x14ac:dyDescent="0.25">
      <c r="A288" s="48" t="str">
        <f t="shared" si="24"/>
        <v>BAVM 132 </v>
      </c>
      <c r="B288" s="56" t="str">
        <f t="shared" si="25"/>
        <v>I</v>
      </c>
      <c r="C288" s="48">
        <f t="shared" si="26"/>
        <v>51468.401599999997</v>
      </c>
      <c r="D288" s="29" t="str">
        <f t="shared" si="27"/>
        <v>vis</v>
      </c>
      <c r="E288" s="57">
        <f>VLOOKUP(C288,Active!C$21:E$947,3,FALSE)</f>
        <v>7451.0005390734814</v>
      </c>
      <c r="F288" s="56" t="s">
        <v>167</v>
      </c>
      <c r="G288" s="29" t="str">
        <f t="shared" si="28"/>
        <v>51468.4016</v>
      </c>
      <c r="H288" s="48">
        <f t="shared" si="29"/>
        <v>7451</v>
      </c>
      <c r="I288" s="58" t="s">
        <v>1281</v>
      </c>
      <c r="J288" s="59" t="s">
        <v>1282</v>
      </c>
      <c r="K288" s="58">
        <v>7451</v>
      </c>
      <c r="L288" s="58" t="s">
        <v>1283</v>
      </c>
      <c r="M288" s="59" t="s">
        <v>361</v>
      </c>
      <c r="N288" s="59" t="s">
        <v>1284</v>
      </c>
      <c r="O288" s="60" t="s">
        <v>1285</v>
      </c>
      <c r="P288" s="61" t="s">
        <v>1286</v>
      </c>
    </row>
    <row r="289" spans="1:16" ht="13.5" thickBot="1" x14ac:dyDescent="0.25">
      <c r="A289" s="48" t="str">
        <f t="shared" si="24"/>
        <v> AN 221.107 </v>
      </c>
      <c r="B289" s="56" t="str">
        <f t="shared" si="25"/>
        <v>I</v>
      </c>
      <c r="C289" s="48">
        <f t="shared" si="26"/>
        <v>23267.358</v>
      </c>
      <c r="D289" s="29" t="str">
        <f t="shared" si="27"/>
        <v>vis</v>
      </c>
      <c r="E289" s="57">
        <f>VLOOKUP(C289,Active!C$21:E$947,3,FALSE)</f>
        <v>-13711.990826107696</v>
      </c>
      <c r="F289" s="56" t="s">
        <v>167</v>
      </c>
      <c r="G289" s="29" t="str">
        <f t="shared" si="28"/>
        <v>23267.358</v>
      </c>
      <c r="H289" s="48">
        <f t="shared" si="29"/>
        <v>-13712</v>
      </c>
      <c r="I289" s="58" t="s">
        <v>170</v>
      </c>
      <c r="J289" s="59" t="s">
        <v>171</v>
      </c>
      <c r="K289" s="58">
        <v>-13712</v>
      </c>
      <c r="L289" s="58" t="s">
        <v>172</v>
      </c>
      <c r="M289" s="59" t="s">
        <v>173</v>
      </c>
      <c r="N289" s="59"/>
      <c r="O289" s="60" t="s">
        <v>174</v>
      </c>
      <c r="P289" s="60" t="s">
        <v>175</v>
      </c>
    </row>
    <row r="290" spans="1:16" ht="13.5" thickBot="1" x14ac:dyDescent="0.25">
      <c r="A290" s="48" t="str">
        <f t="shared" si="24"/>
        <v> AN 221.107 </v>
      </c>
      <c r="B290" s="56" t="str">
        <f t="shared" si="25"/>
        <v>I</v>
      </c>
      <c r="C290" s="48">
        <f t="shared" si="26"/>
        <v>23279.350999999999</v>
      </c>
      <c r="D290" s="29" t="str">
        <f t="shared" si="27"/>
        <v>vis</v>
      </c>
      <c r="E290" s="57">
        <f>VLOOKUP(C290,Active!C$21:E$947,3,FALSE)</f>
        <v>-13702.990884153684</v>
      </c>
      <c r="F290" s="56" t="s">
        <v>167</v>
      </c>
      <c r="G290" s="29" t="str">
        <f t="shared" si="28"/>
        <v>23279.351</v>
      </c>
      <c r="H290" s="48">
        <f t="shared" si="29"/>
        <v>-13703</v>
      </c>
      <c r="I290" s="58" t="s">
        <v>176</v>
      </c>
      <c r="J290" s="59" t="s">
        <v>177</v>
      </c>
      <c r="K290" s="58">
        <v>-13703</v>
      </c>
      <c r="L290" s="58" t="s">
        <v>172</v>
      </c>
      <c r="M290" s="59" t="s">
        <v>173</v>
      </c>
      <c r="N290" s="59"/>
      <c r="O290" s="60" t="s">
        <v>174</v>
      </c>
      <c r="P290" s="60" t="s">
        <v>175</v>
      </c>
    </row>
    <row r="291" spans="1:16" ht="13.5" thickBot="1" x14ac:dyDescent="0.25">
      <c r="A291" s="48" t="str">
        <f t="shared" si="24"/>
        <v> AN 221.107 </v>
      </c>
      <c r="B291" s="56" t="str">
        <f t="shared" si="25"/>
        <v>I</v>
      </c>
      <c r="C291" s="48">
        <f t="shared" si="26"/>
        <v>23287.337</v>
      </c>
      <c r="D291" s="29" t="str">
        <f t="shared" si="27"/>
        <v>vis</v>
      </c>
      <c r="E291" s="57">
        <f>VLOOKUP(C291,Active!C$21:E$947,3,FALSE)</f>
        <v>-13696.99792689155</v>
      </c>
      <c r="F291" s="56" t="s">
        <v>167</v>
      </c>
      <c r="G291" s="29" t="str">
        <f t="shared" si="28"/>
        <v>23287.337</v>
      </c>
      <c r="H291" s="48">
        <f t="shared" si="29"/>
        <v>-13697</v>
      </c>
      <c r="I291" s="58" t="s">
        <v>178</v>
      </c>
      <c r="J291" s="59" t="s">
        <v>179</v>
      </c>
      <c r="K291" s="58">
        <v>-13697</v>
      </c>
      <c r="L291" s="58" t="s">
        <v>180</v>
      </c>
      <c r="M291" s="59" t="s">
        <v>173</v>
      </c>
      <c r="N291" s="59"/>
      <c r="O291" s="60" t="s">
        <v>174</v>
      </c>
      <c r="P291" s="60" t="s">
        <v>175</v>
      </c>
    </row>
    <row r="292" spans="1:16" ht="13.5" thickBot="1" x14ac:dyDescent="0.25">
      <c r="A292" s="48" t="str">
        <f t="shared" si="24"/>
        <v> AN 221.107 </v>
      </c>
      <c r="B292" s="56" t="str">
        <f t="shared" si="25"/>
        <v>I</v>
      </c>
      <c r="C292" s="48">
        <f t="shared" si="26"/>
        <v>23315.330999999998</v>
      </c>
      <c r="D292" s="29" t="str">
        <f t="shared" si="27"/>
        <v>vis</v>
      </c>
      <c r="E292" s="57">
        <f>VLOOKUP(C292,Active!C$21:E$947,3,FALSE)</f>
        <v>-13675.990307858727</v>
      </c>
      <c r="F292" s="56" t="s">
        <v>167</v>
      </c>
      <c r="G292" s="29" t="str">
        <f t="shared" si="28"/>
        <v>23315.331</v>
      </c>
      <c r="H292" s="48">
        <f t="shared" si="29"/>
        <v>-13676</v>
      </c>
      <c r="I292" s="58" t="s">
        <v>181</v>
      </c>
      <c r="J292" s="59" t="s">
        <v>182</v>
      </c>
      <c r="K292" s="58">
        <v>-13676</v>
      </c>
      <c r="L292" s="58" t="s">
        <v>183</v>
      </c>
      <c r="M292" s="59" t="s">
        <v>173</v>
      </c>
      <c r="N292" s="59"/>
      <c r="O292" s="60" t="s">
        <v>174</v>
      </c>
      <c r="P292" s="60" t="s">
        <v>175</v>
      </c>
    </row>
    <row r="293" spans="1:16" ht="13.5" thickBot="1" x14ac:dyDescent="0.25">
      <c r="A293" s="48" t="str">
        <f t="shared" si="24"/>
        <v> AN 221.107 </v>
      </c>
      <c r="B293" s="56" t="str">
        <f t="shared" si="25"/>
        <v>I</v>
      </c>
      <c r="C293" s="48">
        <f t="shared" si="26"/>
        <v>23375.294000000002</v>
      </c>
      <c r="D293" s="29" t="str">
        <f t="shared" si="27"/>
        <v>vis</v>
      </c>
      <c r="E293" s="57">
        <f>VLOOKUP(C293,Active!C$21:E$947,3,FALSE)</f>
        <v>-13630.992098954484</v>
      </c>
      <c r="F293" s="56" t="s">
        <v>167</v>
      </c>
      <c r="G293" s="29" t="str">
        <f t="shared" si="28"/>
        <v>23375.294</v>
      </c>
      <c r="H293" s="48">
        <f t="shared" si="29"/>
        <v>-13631</v>
      </c>
      <c r="I293" s="58" t="s">
        <v>184</v>
      </c>
      <c r="J293" s="59" t="s">
        <v>185</v>
      </c>
      <c r="K293" s="58">
        <v>-13631</v>
      </c>
      <c r="L293" s="58" t="s">
        <v>186</v>
      </c>
      <c r="M293" s="59" t="s">
        <v>173</v>
      </c>
      <c r="N293" s="59"/>
      <c r="O293" s="60" t="s">
        <v>174</v>
      </c>
      <c r="P293" s="60" t="s">
        <v>175</v>
      </c>
    </row>
    <row r="294" spans="1:16" ht="13.5" thickBot="1" x14ac:dyDescent="0.25">
      <c r="A294" s="48" t="str">
        <f t="shared" si="24"/>
        <v> AN 221.107 </v>
      </c>
      <c r="B294" s="56" t="str">
        <f t="shared" si="25"/>
        <v>I</v>
      </c>
      <c r="C294" s="48">
        <f t="shared" si="26"/>
        <v>23504.548999999999</v>
      </c>
      <c r="D294" s="29" t="str">
        <f t="shared" si="27"/>
        <v>vis</v>
      </c>
      <c r="E294" s="57">
        <f>VLOOKUP(C294,Active!C$21:E$947,3,FALSE)</f>
        <v>-13533.994892478535</v>
      </c>
      <c r="F294" s="56" t="s">
        <v>167</v>
      </c>
      <c r="G294" s="29" t="str">
        <f t="shared" si="28"/>
        <v>23504.549</v>
      </c>
      <c r="H294" s="48">
        <f t="shared" si="29"/>
        <v>-13534</v>
      </c>
      <c r="I294" s="58" t="s">
        <v>187</v>
      </c>
      <c r="J294" s="59" t="s">
        <v>188</v>
      </c>
      <c r="K294" s="58">
        <v>-13534</v>
      </c>
      <c r="L294" s="58" t="s">
        <v>189</v>
      </c>
      <c r="M294" s="59" t="s">
        <v>173</v>
      </c>
      <c r="N294" s="59"/>
      <c r="O294" s="60" t="s">
        <v>174</v>
      </c>
      <c r="P294" s="60" t="s">
        <v>175</v>
      </c>
    </row>
    <row r="295" spans="1:16" ht="13.5" thickBot="1" x14ac:dyDescent="0.25">
      <c r="A295" s="48" t="str">
        <f t="shared" si="24"/>
        <v> AN 221.107 </v>
      </c>
      <c r="B295" s="56" t="str">
        <f t="shared" si="25"/>
        <v>I</v>
      </c>
      <c r="C295" s="48">
        <f t="shared" si="26"/>
        <v>23516.541000000001</v>
      </c>
      <c r="D295" s="29" t="str">
        <f t="shared" si="27"/>
        <v>vis</v>
      </c>
      <c r="E295" s="57">
        <f>VLOOKUP(C295,Active!C$21:E$947,3,FALSE)</f>
        <v>-13524.995700957435</v>
      </c>
      <c r="F295" s="56" t="s">
        <v>167</v>
      </c>
      <c r="G295" s="29" t="str">
        <f t="shared" si="28"/>
        <v>23516.541</v>
      </c>
      <c r="H295" s="48">
        <f t="shared" si="29"/>
        <v>-13525</v>
      </c>
      <c r="I295" s="58" t="s">
        <v>190</v>
      </c>
      <c r="J295" s="59" t="s">
        <v>191</v>
      </c>
      <c r="K295" s="58">
        <v>-13525</v>
      </c>
      <c r="L295" s="58" t="s">
        <v>192</v>
      </c>
      <c r="M295" s="59" t="s">
        <v>173</v>
      </c>
      <c r="N295" s="59"/>
      <c r="O295" s="60" t="s">
        <v>174</v>
      </c>
      <c r="P295" s="60" t="s">
        <v>175</v>
      </c>
    </row>
    <row r="296" spans="1:16" ht="13.5" thickBot="1" x14ac:dyDescent="0.25">
      <c r="A296" s="48" t="str">
        <f t="shared" si="24"/>
        <v> AN 221.107 </v>
      </c>
      <c r="B296" s="56" t="str">
        <f t="shared" si="25"/>
        <v>I</v>
      </c>
      <c r="C296" s="48">
        <f t="shared" si="26"/>
        <v>23544.522000000001</v>
      </c>
      <c r="D296" s="29" t="str">
        <f t="shared" si="27"/>
        <v>vis</v>
      </c>
      <c r="E296" s="57">
        <f>VLOOKUP(C296,Active!C$21:E$947,3,FALSE)</f>
        <v>-13503.99783755251</v>
      </c>
      <c r="F296" s="56" t="s">
        <v>167</v>
      </c>
      <c r="G296" s="29" t="str">
        <f t="shared" si="28"/>
        <v>23544.522</v>
      </c>
      <c r="H296" s="48">
        <f t="shared" si="29"/>
        <v>-13504</v>
      </c>
      <c r="I296" s="58" t="s">
        <v>193</v>
      </c>
      <c r="J296" s="59" t="s">
        <v>194</v>
      </c>
      <c r="K296" s="58">
        <v>-13504</v>
      </c>
      <c r="L296" s="58" t="s">
        <v>180</v>
      </c>
      <c r="M296" s="59" t="s">
        <v>173</v>
      </c>
      <c r="N296" s="59"/>
      <c r="O296" s="60" t="s">
        <v>174</v>
      </c>
      <c r="P296" s="60" t="s">
        <v>175</v>
      </c>
    </row>
    <row r="297" spans="1:16" ht="13.5" thickBot="1" x14ac:dyDescent="0.25">
      <c r="A297" s="48" t="str">
        <f t="shared" si="24"/>
        <v> AN 221.107 </v>
      </c>
      <c r="B297" s="56" t="str">
        <f t="shared" si="25"/>
        <v>I</v>
      </c>
      <c r="C297" s="48">
        <f t="shared" si="26"/>
        <v>23552.522000000001</v>
      </c>
      <c r="D297" s="29" t="str">
        <f t="shared" si="27"/>
        <v>vis</v>
      </c>
      <c r="E297" s="57">
        <f>VLOOKUP(C297,Active!C$21:E$947,3,FALSE)</f>
        <v>-13497.994374229564</v>
      </c>
      <c r="F297" s="56" t="s">
        <v>167</v>
      </c>
      <c r="G297" s="29" t="str">
        <f t="shared" si="28"/>
        <v>23552.522</v>
      </c>
      <c r="H297" s="48">
        <f t="shared" si="29"/>
        <v>-13498</v>
      </c>
      <c r="I297" s="58" t="s">
        <v>195</v>
      </c>
      <c r="J297" s="59" t="s">
        <v>196</v>
      </c>
      <c r="K297" s="58">
        <v>-13498</v>
      </c>
      <c r="L297" s="58" t="s">
        <v>189</v>
      </c>
      <c r="M297" s="59" t="s">
        <v>173</v>
      </c>
      <c r="N297" s="59"/>
      <c r="O297" s="60" t="s">
        <v>174</v>
      </c>
      <c r="P297" s="60" t="s">
        <v>175</v>
      </c>
    </row>
    <row r="298" spans="1:16" ht="13.5" thickBot="1" x14ac:dyDescent="0.25">
      <c r="A298" s="48" t="str">
        <f t="shared" si="24"/>
        <v> AN 221.107 </v>
      </c>
      <c r="B298" s="56" t="str">
        <f t="shared" si="25"/>
        <v>I</v>
      </c>
      <c r="C298" s="48">
        <f t="shared" si="26"/>
        <v>23608.489000000001</v>
      </c>
      <c r="D298" s="29" t="str">
        <f t="shared" si="27"/>
        <v>vis</v>
      </c>
      <c r="E298" s="57">
        <f>VLOOKUP(C298,Active!C$21:E$947,3,FALSE)</f>
        <v>-13455.994895255135</v>
      </c>
      <c r="F298" s="56" t="s">
        <v>167</v>
      </c>
      <c r="G298" s="29" t="str">
        <f t="shared" si="28"/>
        <v>23608.489</v>
      </c>
      <c r="H298" s="48">
        <f t="shared" si="29"/>
        <v>-13456</v>
      </c>
      <c r="I298" s="58" t="s">
        <v>197</v>
      </c>
      <c r="J298" s="59" t="s">
        <v>198</v>
      </c>
      <c r="K298" s="58">
        <v>-13456</v>
      </c>
      <c r="L298" s="58" t="s">
        <v>189</v>
      </c>
      <c r="M298" s="59" t="s">
        <v>173</v>
      </c>
      <c r="N298" s="59"/>
      <c r="O298" s="60" t="s">
        <v>174</v>
      </c>
      <c r="P298" s="60" t="s">
        <v>175</v>
      </c>
    </row>
    <row r="299" spans="1:16" ht="13.5" thickBot="1" x14ac:dyDescent="0.25">
      <c r="A299" s="48" t="str">
        <f t="shared" si="24"/>
        <v> AN 221.107 </v>
      </c>
      <c r="B299" s="56" t="str">
        <f t="shared" si="25"/>
        <v>I</v>
      </c>
      <c r="C299" s="48">
        <f t="shared" si="26"/>
        <v>23636.472000000002</v>
      </c>
      <c r="D299" s="29" t="str">
        <f t="shared" si="27"/>
        <v>vis</v>
      </c>
      <c r="E299" s="57">
        <f>VLOOKUP(C299,Active!C$21:E$947,3,FALSE)</f>
        <v>-13434.995530984379</v>
      </c>
      <c r="F299" s="56" t="s">
        <v>167</v>
      </c>
      <c r="G299" s="29" t="str">
        <f t="shared" si="28"/>
        <v>23636.472</v>
      </c>
      <c r="H299" s="48">
        <f t="shared" si="29"/>
        <v>-13435</v>
      </c>
      <c r="I299" s="58" t="s">
        <v>199</v>
      </c>
      <c r="J299" s="59" t="s">
        <v>200</v>
      </c>
      <c r="K299" s="58">
        <v>-13435</v>
      </c>
      <c r="L299" s="58" t="s">
        <v>192</v>
      </c>
      <c r="M299" s="59" t="s">
        <v>173</v>
      </c>
      <c r="N299" s="59"/>
      <c r="O299" s="60" t="s">
        <v>174</v>
      </c>
      <c r="P299" s="60" t="s">
        <v>175</v>
      </c>
    </row>
    <row r="300" spans="1:16" ht="13.5" thickBot="1" x14ac:dyDescent="0.25">
      <c r="A300" s="48" t="str">
        <f t="shared" si="24"/>
        <v> AN 221.107 </v>
      </c>
      <c r="B300" s="56" t="str">
        <f t="shared" si="25"/>
        <v>I</v>
      </c>
      <c r="C300" s="48">
        <f t="shared" si="26"/>
        <v>23644.472000000002</v>
      </c>
      <c r="D300" s="29" t="str">
        <f t="shared" si="27"/>
        <v>vis</v>
      </c>
      <c r="E300" s="57">
        <f>VLOOKUP(C300,Active!C$21:E$947,3,FALSE)</f>
        <v>-13428.992067661433</v>
      </c>
      <c r="F300" s="56" t="s">
        <v>167</v>
      </c>
      <c r="G300" s="29" t="str">
        <f t="shared" si="28"/>
        <v>23644.472</v>
      </c>
      <c r="H300" s="48">
        <f t="shared" si="29"/>
        <v>-13429</v>
      </c>
      <c r="I300" s="58" t="s">
        <v>201</v>
      </c>
      <c r="J300" s="59" t="s">
        <v>202</v>
      </c>
      <c r="K300" s="58">
        <v>-13429</v>
      </c>
      <c r="L300" s="58" t="s">
        <v>186</v>
      </c>
      <c r="M300" s="59" t="s">
        <v>173</v>
      </c>
      <c r="N300" s="59"/>
      <c r="O300" s="60" t="s">
        <v>174</v>
      </c>
      <c r="P300" s="60" t="s">
        <v>175</v>
      </c>
    </row>
    <row r="301" spans="1:16" ht="13.5" thickBot="1" x14ac:dyDescent="0.25">
      <c r="A301" s="48" t="str">
        <f t="shared" si="24"/>
        <v> AN 221.233 </v>
      </c>
      <c r="B301" s="56" t="str">
        <f t="shared" si="25"/>
        <v>I</v>
      </c>
      <c r="C301" s="48">
        <f t="shared" si="26"/>
        <v>23656.457999999999</v>
      </c>
      <c r="D301" s="29" t="str">
        <f t="shared" si="27"/>
        <v>vis</v>
      </c>
      <c r="E301" s="57">
        <f>VLOOKUP(C301,Active!C$21:E$947,3,FALSE)</f>
        <v>-13419.997378737828</v>
      </c>
      <c r="F301" s="56" t="s">
        <v>167</v>
      </c>
      <c r="G301" s="29" t="str">
        <f t="shared" si="28"/>
        <v>23656.458</v>
      </c>
      <c r="H301" s="48">
        <f t="shared" si="29"/>
        <v>-13420</v>
      </c>
      <c r="I301" s="58" t="s">
        <v>203</v>
      </c>
      <c r="J301" s="59" t="s">
        <v>204</v>
      </c>
      <c r="K301" s="58">
        <v>-13420</v>
      </c>
      <c r="L301" s="58" t="s">
        <v>180</v>
      </c>
      <c r="M301" s="59" t="s">
        <v>173</v>
      </c>
      <c r="N301" s="59"/>
      <c r="O301" s="60" t="s">
        <v>205</v>
      </c>
      <c r="P301" s="60" t="s">
        <v>206</v>
      </c>
    </row>
    <row r="302" spans="1:16" ht="13.5" thickBot="1" x14ac:dyDescent="0.25">
      <c r="A302" s="48" t="str">
        <f t="shared" si="24"/>
        <v> AN 221.233 </v>
      </c>
      <c r="B302" s="56" t="str">
        <f t="shared" si="25"/>
        <v>I</v>
      </c>
      <c r="C302" s="48">
        <f t="shared" si="26"/>
        <v>23660.460999999999</v>
      </c>
      <c r="D302" s="29" t="str">
        <f t="shared" si="27"/>
        <v>vis</v>
      </c>
      <c r="E302" s="57">
        <f>VLOOKUP(C302,Active!C$21:E$947,3,FALSE)</f>
        <v>-13416.993395777607</v>
      </c>
      <c r="F302" s="56" t="s">
        <v>167</v>
      </c>
      <c r="G302" s="29" t="str">
        <f t="shared" si="28"/>
        <v>23660.461</v>
      </c>
      <c r="H302" s="48">
        <f t="shared" si="29"/>
        <v>-13417</v>
      </c>
      <c r="I302" s="58" t="s">
        <v>207</v>
      </c>
      <c r="J302" s="59" t="s">
        <v>208</v>
      </c>
      <c r="K302" s="58">
        <v>-13417</v>
      </c>
      <c r="L302" s="58" t="s">
        <v>209</v>
      </c>
      <c r="M302" s="59" t="s">
        <v>173</v>
      </c>
      <c r="N302" s="59"/>
      <c r="O302" s="60" t="s">
        <v>205</v>
      </c>
      <c r="P302" s="60" t="s">
        <v>206</v>
      </c>
    </row>
    <row r="303" spans="1:16" ht="13.5" thickBot="1" x14ac:dyDescent="0.25">
      <c r="A303" s="48" t="str">
        <f t="shared" si="24"/>
        <v> AN 221.107 </v>
      </c>
      <c r="B303" s="56" t="str">
        <f t="shared" si="25"/>
        <v>I</v>
      </c>
      <c r="C303" s="48">
        <f t="shared" si="26"/>
        <v>23664.452000000001</v>
      </c>
      <c r="D303" s="29" t="str">
        <f t="shared" si="27"/>
        <v>vis</v>
      </c>
      <c r="E303" s="57">
        <f>VLOOKUP(C303,Active!C$21:E$947,3,FALSE)</f>
        <v>-13413.99841801237</v>
      </c>
      <c r="F303" s="56" t="s">
        <v>167</v>
      </c>
      <c r="G303" s="29" t="str">
        <f t="shared" si="28"/>
        <v>23664.452</v>
      </c>
      <c r="H303" s="48">
        <f t="shared" si="29"/>
        <v>-13414</v>
      </c>
      <c r="I303" s="58" t="s">
        <v>210</v>
      </c>
      <c r="J303" s="59" t="s">
        <v>211</v>
      </c>
      <c r="K303" s="58">
        <v>-13414</v>
      </c>
      <c r="L303" s="58" t="s">
        <v>212</v>
      </c>
      <c r="M303" s="59" t="s">
        <v>173</v>
      </c>
      <c r="N303" s="59"/>
      <c r="O303" s="60" t="s">
        <v>174</v>
      </c>
      <c r="P303" s="60" t="s">
        <v>175</v>
      </c>
    </row>
    <row r="304" spans="1:16" ht="13.5" thickBot="1" x14ac:dyDescent="0.25">
      <c r="A304" s="48" t="str">
        <f t="shared" si="24"/>
        <v> AN 221.233 </v>
      </c>
      <c r="B304" s="56" t="str">
        <f t="shared" si="25"/>
        <v>I</v>
      </c>
      <c r="C304" s="48">
        <f t="shared" si="26"/>
        <v>23672.45</v>
      </c>
      <c r="D304" s="29" t="str">
        <f t="shared" si="27"/>
        <v>vis</v>
      </c>
      <c r="E304" s="57">
        <f>VLOOKUP(C304,Active!C$21:E$947,3,FALSE)</f>
        <v>-13407.996455555254</v>
      </c>
      <c r="F304" s="56" t="s">
        <v>167</v>
      </c>
      <c r="G304" s="29" t="str">
        <f t="shared" si="28"/>
        <v>23672.450</v>
      </c>
      <c r="H304" s="48">
        <f t="shared" si="29"/>
        <v>-13408</v>
      </c>
      <c r="I304" s="58" t="s">
        <v>213</v>
      </c>
      <c r="J304" s="59" t="s">
        <v>214</v>
      </c>
      <c r="K304" s="58">
        <v>-13408</v>
      </c>
      <c r="L304" s="58" t="s">
        <v>215</v>
      </c>
      <c r="M304" s="59" t="s">
        <v>173</v>
      </c>
      <c r="N304" s="59"/>
      <c r="O304" s="60" t="s">
        <v>205</v>
      </c>
      <c r="P304" s="60" t="s">
        <v>206</v>
      </c>
    </row>
    <row r="305" spans="1:16" ht="13.5" thickBot="1" x14ac:dyDescent="0.25">
      <c r="A305" s="48" t="str">
        <f t="shared" si="24"/>
        <v> AN 221.107 </v>
      </c>
      <c r="B305" s="56" t="str">
        <f t="shared" si="25"/>
        <v>I</v>
      </c>
      <c r="C305" s="48">
        <f t="shared" si="26"/>
        <v>23676.446</v>
      </c>
      <c r="D305" s="29" t="str">
        <f t="shared" si="27"/>
        <v>vis</v>
      </c>
      <c r="E305" s="57">
        <f>VLOOKUP(C305,Active!C$21:E$947,3,FALSE)</f>
        <v>-13404.997725625442</v>
      </c>
      <c r="F305" s="56" t="s">
        <v>167</v>
      </c>
      <c r="G305" s="29" t="str">
        <f t="shared" si="28"/>
        <v>23676.446</v>
      </c>
      <c r="H305" s="48">
        <f t="shared" si="29"/>
        <v>-13405</v>
      </c>
      <c r="I305" s="58" t="s">
        <v>216</v>
      </c>
      <c r="J305" s="59" t="s">
        <v>217</v>
      </c>
      <c r="K305" s="58">
        <v>-13405</v>
      </c>
      <c r="L305" s="58" t="s">
        <v>180</v>
      </c>
      <c r="M305" s="59" t="s">
        <v>173</v>
      </c>
      <c r="N305" s="59"/>
      <c r="O305" s="60" t="s">
        <v>174</v>
      </c>
      <c r="P305" s="60" t="s">
        <v>175</v>
      </c>
    </row>
    <row r="306" spans="1:16" ht="13.5" thickBot="1" x14ac:dyDescent="0.25">
      <c r="A306" s="48" t="str">
        <f t="shared" si="24"/>
        <v> IODE 4.1.250 </v>
      </c>
      <c r="B306" s="56" t="str">
        <f t="shared" si="25"/>
        <v>I</v>
      </c>
      <c r="C306" s="48">
        <f t="shared" si="26"/>
        <v>23676.447</v>
      </c>
      <c r="D306" s="29" t="str">
        <f t="shared" si="27"/>
        <v>vis</v>
      </c>
      <c r="E306" s="57">
        <f>VLOOKUP(C306,Active!C$21:E$947,3,FALSE)</f>
        <v>-13404.996975192527</v>
      </c>
      <c r="F306" s="56" t="s">
        <v>167</v>
      </c>
      <c r="G306" s="29" t="str">
        <f t="shared" si="28"/>
        <v>23676.447</v>
      </c>
      <c r="H306" s="48">
        <f t="shared" si="29"/>
        <v>-13405</v>
      </c>
      <c r="I306" s="58" t="s">
        <v>218</v>
      </c>
      <c r="J306" s="59" t="s">
        <v>219</v>
      </c>
      <c r="K306" s="58">
        <v>-13405</v>
      </c>
      <c r="L306" s="58" t="s">
        <v>220</v>
      </c>
      <c r="M306" s="59" t="s">
        <v>173</v>
      </c>
      <c r="N306" s="59"/>
      <c r="O306" s="60" t="s">
        <v>205</v>
      </c>
      <c r="P306" s="60" t="s">
        <v>221</v>
      </c>
    </row>
    <row r="307" spans="1:16" ht="13.5" thickBot="1" x14ac:dyDescent="0.25">
      <c r="A307" s="48" t="str">
        <f t="shared" si="24"/>
        <v> AAC 1.8 </v>
      </c>
      <c r="B307" s="56" t="str">
        <f t="shared" si="25"/>
        <v>I</v>
      </c>
      <c r="C307" s="48">
        <f t="shared" si="26"/>
        <v>24289.43</v>
      </c>
      <c r="D307" s="29" t="str">
        <f t="shared" si="27"/>
        <v>vis</v>
      </c>
      <c r="E307" s="57">
        <f>VLOOKUP(C307,Active!C$21:E$947,3,FALSE)</f>
        <v>-12944.994355431219</v>
      </c>
      <c r="F307" s="56" t="s">
        <v>167</v>
      </c>
      <c r="G307" s="29" t="str">
        <f t="shared" si="28"/>
        <v>24289.430</v>
      </c>
      <c r="H307" s="48">
        <f t="shared" si="29"/>
        <v>-12945</v>
      </c>
      <c r="I307" s="58" t="s">
        <v>222</v>
      </c>
      <c r="J307" s="59" t="s">
        <v>223</v>
      </c>
      <c r="K307" s="58">
        <v>-12945</v>
      </c>
      <c r="L307" s="58" t="s">
        <v>224</v>
      </c>
      <c r="M307" s="59" t="s">
        <v>173</v>
      </c>
      <c r="N307" s="59"/>
      <c r="O307" s="60" t="s">
        <v>225</v>
      </c>
      <c r="P307" s="60" t="s">
        <v>226</v>
      </c>
    </row>
    <row r="308" spans="1:16" ht="13.5" thickBot="1" x14ac:dyDescent="0.25">
      <c r="A308" s="48" t="str">
        <f t="shared" si="24"/>
        <v> AN 248.104 </v>
      </c>
      <c r="B308" s="56" t="str">
        <f t="shared" si="25"/>
        <v>I</v>
      </c>
      <c r="C308" s="48">
        <f t="shared" si="26"/>
        <v>24297.423999999999</v>
      </c>
      <c r="D308" s="29" t="str">
        <f t="shared" si="27"/>
        <v>vis</v>
      </c>
      <c r="E308" s="57">
        <f>VLOOKUP(C308,Active!C$21:E$947,3,FALSE)</f>
        <v>-12938.995394705764</v>
      </c>
      <c r="F308" s="56" t="s">
        <v>167</v>
      </c>
      <c r="G308" s="29" t="str">
        <f t="shared" si="28"/>
        <v>24297.424</v>
      </c>
      <c r="H308" s="48">
        <f t="shared" si="29"/>
        <v>-12939</v>
      </c>
      <c r="I308" s="58" t="s">
        <v>227</v>
      </c>
      <c r="J308" s="59" t="s">
        <v>228</v>
      </c>
      <c r="K308" s="58">
        <v>-12939</v>
      </c>
      <c r="L308" s="58" t="s">
        <v>192</v>
      </c>
      <c r="M308" s="59" t="s">
        <v>173</v>
      </c>
      <c r="N308" s="59"/>
      <c r="O308" s="60" t="s">
        <v>229</v>
      </c>
      <c r="P308" s="60" t="s">
        <v>230</v>
      </c>
    </row>
    <row r="309" spans="1:16" ht="13.5" thickBot="1" x14ac:dyDescent="0.25">
      <c r="A309" s="48" t="str">
        <f t="shared" si="24"/>
        <v> AN 248.104 </v>
      </c>
      <c r="B309" s="56" t="str">
        <f t="shared" si="25"/>
        <v>I</v>
      </c>
      <c r="C309" s="48">
        <f t="shared" si="26"/>
        <v>24341.383999999998</v>
      </c>
      <c r="D309" s="29" t="str">
        <f t="shared" si="27"/>
        <v>vis</v>
      </c>
      <c r="E309" s="57">
        <f>VLOOKUP(C309,Active!C$21:E$947,3,FALSE)</f>
        <v>-12906.006363746166</v>
      </c>
      <c r="F309" s="56" t="s">
        <v>167</v>
      </c>
      <c r="G309" s="29" t="str">
        <f t="shared" si="28"/>
        <v>24341.384</v>
      </c>
      <c r="H309" s="48">
        <f t="shared" si="29"/>
        <v>-12906</v>
      </c>
      <c r="I309" s="58" t="s">
        <v>231</v>
      </c>
      <c r="J309" s="59" t="s">
        <v>232</v>
      </c>
      <c r="K309" s="58">
        <v>-12906</v>
      </c>
      <c r="L309" s="58" t="s">
        <v>233</v>
      </c>
      <c r="M309" s="59" t="s">
        <v>173</v>
      </c>
      <c r="N309" s="59"/>
      <c r="O309" s="60" t="s">
        <v>229</v>
      </c>
      <c r="P309" s="60" t="s">
        <v>230</v>
      </c>
    </row>
    <row r="310" spans="1:16" ht="13.5" thickBot="1" x14ac:dyDescent="0.25">
      <c r="A310" s="48" t="str">
        <f t="shared" si="24"/>
        <v> IODE 4.1.250 </v>
      </c>
      <c r="B310" s="56" t="str">
        <f t="shared" si="25"/>
        <v>I</v>
      </c>
      <c r="C310" s="48">
        <f t="shared" si="26"/>
        <v>24365.382000000001</v>
      </c>
      <c r="D310" s="29" t="str">
        <f t="shared" si="27"/>
        <v>vis</v>
      </c>
      <c r="E310" s="57">
        <f>VLOOKUP(C310,Active!C$21:E$947,3,FALSE)</f>
        <v>-12887.997474643153</v>
      </c>
      <c r="F310" s="56" t="s">
        <v>167</v>
      </c>
      <c r="G310" s="29" t="str">
        <f t="shared" si="28"/>
        <v>24365.382</v>
      </c>
      <c r="H310" s="48">
        <f t="shared" si="29"/>
        <v>-12888</v>
      </c>
      <c r="I310" s="58" t="s">
        <v>234</v>
      </c>
      <c r="J310" s="59" t="s">
        <v>235</v>
      </c>
      <c r="K310" s="58">
        <v>-12888</v>
      </c>
      <c r="L310" s="58" t="s">
        <v>180</v>
      </c>
      <c r="M310" s="59" t="s">
        <v>173</v>
      </c>
      <c r="N310" s="59"/>
      <c r="O310" s="60" t="s">
        <v>205</v>
      </c>
      <c r="P310" s="60" t="s">
        <v>221</v>
      </c>
    </row>
    <row r="311" spans="1:16" ht="13.5" thickBot="1" x14ac:dyDescent="0.25">
      <c r="A311" s="48" t="str">
        <f t="shared" si="24"/>
        <v> AN 248.104 </v>
      </c>
      <c r="B311" s="56" t="str">
        <f t="shared" si="25"/>
        <v>I</v>
      </c>
      <c r="C311" s="48">
        <f t="shared" si="26"/>
        <v>24433.335999999999</v>
      </c>
      <c r="D311" s="29" t="str">
        <f t="shared" si="27"/>
        <v>vis</v>
      </c>
      <c r="E311" s="57">
        <f>VLOOKUP(C311,Active!C$21:E$947,3,FALSE)</f>
        <v>-12837.002556312205</v>
      </c>
      <c r="F311" s="56" t="s">
        <v>167</v>
      </c>
      <c r="G311" s="29" t="str">
        <f t="shared" si="28"/>
        <v>24433.336</v>
      </c>
      <c r="H311" s="48">
        <f t="shared" si="29"/>
        <v>-12837</v>
      </c>
      <c r="I311" s="58" t="s">
        <v>236</v>
      </c>
      <c r="J311" s="59" t="s">
        <v>237</v>
      </c>
      <c r="K311" s="58">
        <v>-12837</v>
      </c>
      <c r="L311" s="58" t="s">
        <v>168</v>
      </c>
      <c r="M311" s="59" t="s">
        <v>173</v>
      </c>
      <c r="N311" s="59"/>
      <c r="O311" s="60" t="s">
        <v>229</v>
      </c>
      <c r="P311" s="60" t="s">
        <v>230</v>
      </c>
    </row>
    <row r="312" spans="1:16" ht="13.5" thickBot="1" x14ac:dyDescent="0.25">
      <c r="A312" s="48" t="str">
        <f t="shared" si="24"/>
        <v> AN 248.104 </v>
      </c>
      <c r="B312" s="56" t="str">
        <f t="shared" si="25"/>
        <v>I</v>
      </c>
      <c r="C312" s="48">
        <f t="shared" si="26"/>
        <v>24618.573</v>
      </c>
      <c r="D312" s="29" t="str">
        <f t="shared" si="27"/>
        <v>vis</v>
      </c>
      <c r="E312" s="57">
        <f>VLOOKUP(C312,Active!C$21:E$947,3,FALSE)</f>
        <v>-12697.994614368095</v>
      </c>
      <c r="F312" s="56" t="s">
        <v>167</v>
      </c>
      <c r="G312" s="29" t="str">
        <f t="shared" si="28"/>
        <v>24618.573</v>
      </c>
      <c r="H312" s="48">
        <f t="shared" si="29"/>
        <v>-12698</v>
      </c>
      <c r="I312" s="58" t="s">
        <v>238</v>
      </c>
      <c r="J312" s="59" t="s">
        <v>239</v>
      </c>
      <c r="K312" s="58">
        <v>-12698</v>
      </c>
      <c r="L312" s="58" t="s">
        <v>189</v>
      </c>
      <c r="M312" s="59" t="s">
        <v>173</v>
      </c>
      <c r="N312" s="59"/>
      <c r="O312" s="60" t="s">
        <v>229</v>
      </c>
      <c r="P312" s="60" t="s">
        <v>230</v>
      </c>
    </row>
    <row r="313" spans="1:16" ht="13.5" thickBot="1" x14ac:dyDescent="0.25">
      <c r="A313" s="48" t="str">
        <f t="shared" si="24"/>
        <v> AN 248.104 </v>
      </c>
      <c r="B313" s="56" t="str">
        <f t="shared" si="25"/>
        <v>I</v>
      </c>
      <c r="C313" s="48">
        <f t="shared" si="26"/>
        <v>24638.554</v>
      </c>
      <c r="D313" s="29" t="str">
        <f t="shared" si="27"/>
        <v>vis</v>
      </c>
      <c r="E313" s="57">
        <f>VLOOKUP(C313,Active!C$21:E$947,3,FALSE)</f>
        <v>-12683.000214286119</v>
      </c>
      <c r="F313" s="56" t="s">
        <v>167</v>
      </c>
      <c r="G313" s="29" t="str">
        <f t="shared" si="28"/>
        <v>24638.554</v>
      </c>
      <c r="H313" s="48">
        <f t="shared" si="29"/>
        <v>-12683</v>
      </c>
      <c r="I313" s="58" t="s">
        <v>240</v>
      </c>
      <c r="J313" s="59" t="s">
        <v>241</v>
      </c>
      <c r="K313" s="58">
        <v>-12683</v>
      </c>
      <c r="L313" s="58" t="s">
        <v>242</v>
      </c>
      <c r="M313" s="59" t="s">
        <v>173</v>
      </c>
      <c r="N313" s="59"/>
      <c r="O313" s="60" t="s">
        <v>229</v>
      </c>
      <c r="P313" s="60" t="s">
        <v>230</v>
      </c>
    </row>
    <row r="314" spans="1:16" ht="13.5" thickBot="1" x14ac:dyDescent="0.25">
      <c r="A314" s="48" t="str">
        <f t="shared" si="24"/>
        <v> AN 248.104 </v>
      </c>
      <c r="B314" s="56" t="str">
        <f t="shared" si="25"/>
        <v>I</v>
      </c>
      <c r="C314" s="48">
        <f t="shared" si="26"/>
        <v>24774.469000000001</v>
      </c>
      <c r="D314" s="29" t="str">
        <f t="shared" si="27"/>
        <v>vis</v>
      </c>
      <c r="E314" s="57">
        <f>VLOOKUP(C314,Active!C$21:E$947,3,FALSE)</f>
        <v>-12581.005124593814</v>
      </c>
      <c r="F314" s="56" t="s">
        <v>167</v>
      </c>
      <c r="G314" s="29" t="str">
        <f t="shared" si="28"/>
        <v>24774.469</v>
      </c>
      <c r="H314" s="48">
        <f t="shared" si="29"/>
        <v>-12581</v>
      </c>
      <c r="I314" s="58" t="s">
        <v>243</v>
      </c>
      <c r="J314" s="59" t="s">
        <v>244</v>
      </c>
      <c r="K314" s="58">
        <v>-12581</v>
      </c>
      <c r="L314" s="58" t="s">
        <v>245</v>
      </c>
      <c r="M314" s="59" t="s">
        <v>173</v>
      </c>
      <c r="N314" s="59"/>
      <c r="O314" s="60" t="s">
        <v>229</v>
      </c>
      <c r="P314" s="60" t="s">
        <v>230</v>
      </c>
    </row>
    <row r="315" spans="1:16" ht="13.5" thickBot="1" x14ac:dyDescent="0.25">
      <c r="A315" s="48" t="str">
        <f t="shared" si="24"/>
        <v> AN 248.104 </v>
      </c>
      <c r="B315" s="56" t="str">
        <f t="shared" si="25"/>
        <v>I</v>
      </c>
      <c r="C315" s="48">
        <f t="shared" si="26"/>
        <v>24778.472000000002</v>
      </c>
      <c r="D315" s="29" t="str">
        <f t="shared" si="27"/>
        <v>vis</v>
      </c>
      <c r="E315" s="57">
        <f>VLOOKUP(C315,Active!C$21:E$947,3,FALSE)</f>
        <v>-12578.001141633593</v>
      </c>
      <c r="F315" s="56" t="s">
        <v>167</v>
      </c>
      <c r="G315" s="29" t="str">
        <f t="shared" si="28"/>
        <v>24778.472</v>
      </c>
      <c r="H315" s="48">
        <f t="shared" si="29"/>
        <v>-12578</v>
      </c>
      <c r="I315" s="58" t="s">
        <v>246</v>
      </c>
      <c r="J315" s="59" t="s">
        <v>247</v>
      </c>
      <c r="K315" s="58">
        <v>-12578</v>
      </c>
      <c r="L315" s="58" t="s">
        <v>248</v>
      </c>
      <c r="M315" s="59" t="s">
        <v>173</v>
      </c>
      <c r="N315" s="59"/>
      <c r="O315" s="60" t="s">
        <v>229</v>
      </c>
      <c r="P315" s="60" t="s">
        <v>230</v>
      </c>
    </row>
    <row r="316" spans="1:16" ht="13.5" thickBot="1" x14ac:dyDescent="0.25">
      <c r="A316" s="48" t="str">
        <f t="shared" si="24"/>
        <v> AN 248.104 </v>
      </c>
      <c r="B316" s="56" t="str">
        <f t="shared" si="25"/>
        <v>I</v>
      </c>
      <c r="C316" s="48">
        <f t="shared" si="26"/>
        <v>24834.448</v>
      </c>
      <c r="D316" s="29" t="str">
        <f t="shared" si="27"/>
        <v>vis</v>
      </c>
      <c r="E316" s="57">
        <f>VLOOKUP(C316,Active!C$21:E$947,3,FALSE)</f>
        <v>-12535.994908762928</v>
      </c>
      <c r="F316" s="56" t="s">
        <v>167</v>
      </c>
      <c r="G316" s="29" t="str">
        <f t="shared" si="28"/>
        <v>24834.448</v>
      </c>
      <c r="H316" s="48">
        <f t="shared" si="29"/>
        <v>-12536</v>
      </c>
      <c r="I316" s="58" t="s">
        <v>249</v>
      </c>
      <c r="J316" s="59" t="s">
        <v>250</v>
      </c>
      <c r="K316" s="58">
        <v>-12536</v>
      </c>
      <c r="L316" s="58" t="s">
        <v>189</v>
      </c>
      <c r="M316" s="59" t="s">
        <v>173</v>
      </c>
      <c r="N316" s="59"/>
      <c r="O316" s="60" t="s">
        <v>229</v>
      </c>
      <c r="P316" s="60" t="s">
        <v>230</v>
      </c>
    </row>
    <row r="317" spans="1:16" ht="13.5" thickBot="1" x14ac:dyDescent="0.25">
      <c r="A317" s="48" t="str">
        <f t="shared" si="24"/>
        <v> AN 248.104 </v>
      </c>
      <c r="B317" s="56" t="str">
        <f t="shared" si="25"/>
        <v>I</v>
      </c>
      <c r="C317" s="48">
        <f t="shared" si="26"/>
        <v>24842.442999999999</v>
      </c>
      <c r="D317" s="29" t="str">
        <f t="shared" si="27"/>
        <v>vis</v>
      </c>
      <c r="E317" s="57">
        <f>VLOOKUP(C317,Active!C$21:E$947,3,FALSE)</f>
        <v>-12529.99519760456</v>
      </c>
      <c r="F317" s="56" t="s">
        <v>167</v>
      </c>
      <c r="G317" s="29" t="str">
        <f t="shared" si="28"/>
        <v>24842.443</v>
      </c>
      <c r="H317" s="48">
        <f t="shared" si="29"/>
        <v>-12530</v>
      </c>
      <c r="I317" s="58" t="s">
        <v>251</v>
      </c>
      <c r="J317" s="59" t="s">
        <v>252</v>
      </c>
      <c r="K317" s="58">
        <v>-12530</v>
      </c>
      <c r="L317" s="58" t="s">
        <v>192</v>
      </c>
      <c r="M317" s="59" t="s">
        <v>173</v>
      </c>
      <c r="N317" s="59"/>
      <c r="O317" s="60" t="s">
        <v>229</v>
      </c>
      <c r="P317" s="60" t="s">
        <v>230</v>
      </c>
    </row>
    <row r="318" spans="1:16" ht="13.5" thickBot="1" x14ac:dyDescent="0.25">
      <c r="A318" s="48" t="str">
        <f t="shared" si="24"/>
        <v> AN 248.104 </v>
      </c>
      <c r="B318" s="56" t="str">
        <f t="shared" si="25"/>
        <v>I</v>
      </c>
      <c r="C318" s="48">
        <f t="shared" si="26"/>
        <v>25363.474999999999</v>
      </c>
      <c r="D318" s="29" t="str">
        <f t="shared" si="27"/>
        <v>vis</v>
      </c>
      <c r="E318" s="57">
        <f>VLOOKUP(C318,Active!C$21:E$947,3,FALSE)</f>
        <v>-12138.995634844297</v>
      </c>
      <c r="F318" s="56" t="s">
        <v>167</v>
      </c>
      <c r="G318" s="29" t="str">
        <f t="shared" si="28"/>
        <v>25363.475</v>
      </c>
      <c r="H318" s="48">
        <f t="shared" si="29"/>
        <v>-12139</v>
      </c>
      <c r="I318" s="58" t="s">
        <v>253</v>
      </c>
      <c r="J318" s="59" t="s">
        <v>254</v>
      </c>
      <c r="K318" s="58">
        <v>-12139</v>
      </c>
      <c r="L318" s="58" t="s">
        <v>192</v>
      </c>
      <c r="M318" s="59" t="s">
        <v>173</v>
      </c>
      <c r="N318" s="59"/>
      <c r="O318" s="60" t="s">
        <v>229</v>
      </c>
      <c r="P318" s="60" t="s">
        <v>230</v>
      </c>
    </row>
    <row r="319" spans="1:16" ht="13.5" thickBot="1" x14ac:dyDescent="0.25">
      <c r="A319" s="48" t="str">
        <f t="shared" si="24"/>
        <v> AN 248.104 </v>
      </c>
      <c r="B319" s="56" t="str">
        <f t="shared" si="25"/>
        <v>I</v>
      </c>
      <c r="C319" s="48">
        <f t="shared" si="26"/>
        <v>25371.466</v>
      </c>
      <c r="D319" s="29" t="str">
        <f t="shared" si="27"/>
        <v>vis</v>
      </c>
      <c r="E319" s="57">
        <f>VLOOKUP(C319,Active!C$21:E$947,3,FALSE)</f>
        <v>-12132.998925417587</v>
      </c>
      <c r="F319" s="56" t="s">
        <v>167</v>
      </c>
      <c r="G319" s="29" t="str">
        <f t="shared" si="28"/>
        <v>25371.466</v>
      </c>
      <c r="H319" s="48">
        <f t="shared" si="29"/>
        <v>-12133</v>
      </c>
      <c r="I319" s="58" t="s">
        <v>255</v>
      </c>
      <c r="J319" s="59" t="s">
        <v>256</v>
      </c>
      <c r="K319" s="58">
        <v>-12133</v>
      </c>
      <c r="L319" s="58" t="s">
        <v>257</v>
      </c>
      <c r="M319" s="59" t="s">
        <v>173</v>
      </c>
      <c r="N319" s="59"/>
      <c r="O319" s="60" t="s">
        <v>229</v>
      </c>
      <c r="P319" s="60" t="s">
        <v>230</v>
      </c>
    </row>
    <row r="320" spans="1:16" ht="13.5" thickBot="1" x14ac:dyDescent="0.25">
      <c r="A320" s="48" t="str">
        <f t="shared" si="24"/>
        <v> AN 248.104 </v>
      </c>
      <c r="B320" s="56" t="str">
        <f t="shared" si="25"/>
        <v>I</v>
      </c>
      <c r="C320" s="48">
        <f t="shared" si="26"/>
        <v>25375.456999999999</v>
      </c>
      <c r="D320" s="29" t="str">
        <f t="shared" si="27"/>
        <v>vis</v>
      </c>
      <c r="E320" s="57">
        <f>VLOOKUP(C320,Active!C$21:E$947,3,FALSE)</f>
        <v>-12130.003947652353</v>
      </c>
      <c r="F320" s="56" t="s">
        <v>167</v>
      </c>
      <c r="G320" s="29" t="str">
        <f t="shared" si="28"/>
        <v>25375.457</v>
      </c>
      <c r="H320" s="48">
        <f t="shared" si="29"/>
        <v>-12130</v>
      </c>
      <c r="I320" s="58" t="s">
        <v>258</v>
      </c>
      <c r="J320" s="59" t="s">
        <v>259</v>
      </c>
      <c r="K320" s="58">
        <v>-12130</v>
      </c>
      <c r="L320" s="58" t="s">
        <v>260</v>
      </c>
      <c r="M320" s="59" t="s">
        <v>173</v>
      </c>
      <c r="N320" s="59"/>
      <c r="O320" s="60" t="s">
        <v>229</v>
      </c>
      <c r="P320" s="60" t="s">
        <v>230</v>
      </c>
    </row>
    <row r="321" spans="1:16" ht="13.5" thickBot="1" x14ac:dyDescent="0.25">
      <c r="A321" s="48" t="str">
        <f t="shared" si="24"/>
        <v> AN 248.104 </v>
      </c>
      <c r="B321" s="56" t="str">
        <f t="shared" si="25"/>
        <v>I</v>
      </c>
      <c r="C321" s="48">
        <f t="shared" si="26"/>
        <v>25495.377</v>
      </c>
      <c r="D321" s="29" t="str">
        <f t="shared" si="27"/>
        <v>vis</v>
      </c>
      <c r="E321" s="57">
        <f>VLOOKUP(C321,Active!C$21:E$947,3,FALSE)</f>
        <v>-12040.012032441366</v>
      </c>
      <c r="F321" s="56" t="s">
        <v>167</v>
      </c>
      <c r="G321" s="29" t="str">
        <f t="shared" si="28"/>
        <v>25495.377</v>
      </c>
      <c r="H321" s="48">
        <f t="shared" si="29"/>
        <v>-12040</v>
      </c>
      <c r="I321" s="58" t="s">
        <v>261</v>
      </c>
      <c r="J321" s="59" t="s">
        <v>262</v>
      </c>
      <c r="K321" s="58">
        <v>-12040</v>
      </c>
      <c r="L321" s="58" t="s">
        <v>263</v>
      </c>
      <c r="M321" s="59" t="s">
        <v>173</v>
      </c>
      <c r="N321" s="59"/>
      <c r="O321" s="60" t="s">
        <v>229</v>
      </c>
      <c r="P321" s="60" t="s">
        <v>230</v>
      </c>
    </row>
    <row r="322" spans="1:16" ht="13.5" thickBot="1" x14ac:dyDescent="0.25">
      <c r="A322" s="48" t="str">
        <f t="shared" si="24"/>
        <v> AN 248.104 </v>
      </c>
      <c r="B322" s="56" t="str">
        <f t="shared" si="25"/>
        <v>I</v>
      </c>
      <c r="C322" s="48">
        <f t="shared" si="26"/>
        <v>25503.381000000001</v>
      </c>
      <c r="D322" s="29" t="str">
        <f t="shared" si="27"/>
        <v>vis</v>
      </c>
      <c r="E322" s="57">
        <f>VLOOKUP(C322,Active!C$21:E$947,3,FALSE)</f>
        <v>-12034.005567386756</v>
      </c>
      <c r="F322" s="56" t="s">
        <v>167</v>
      </c>
      <c r="G322" s="29" t="str">
        <f t="shared" si="28"/>
        <v>25503.381</v>
      </c>
      <c r="H322" s="48">
        <f t="shared" si="29"/>
        <v>-12034</v>
      </c>
      <c r="I322" s="58" t="s">
        <v>264</v>
      </c>
      <c r="J322" s="59" t="s">
        <v>265</v>
      </c>
      <c r="K322" s="58">
        <v>-12034</v>
      </c>
      <c r="L322" s="58" t="s">
        <v>245</v>
      </c>
      <c r="M322" s="59" t="s">
        <v>173</v>
      </c>
      <c r="N322" s="59"/>
      <c r="O322" s="60" t="s">
        <v>229</v>
      </c>
      <c r="P322" s="60" t="s">
        <v>230</v>
      </c>
    </row>
    <row r="323" spans="1:16" ht="13.5" thickBot="1" x14ac:dyDescent="0.25">
      <c r="A323" s="48" t="str">
        <f t="shared" si="24"/>
        <v> AN 248.104 </v>
      </c>
      <c r="B323" s="56" t="str">
        <f t="shared" si="25"/>
        <v>I</v>
      </c>
      <c r="C323" s="48">
        <f t="shared" si="26"/>
        <v>25515.377</v>
      </c>
      <c r="D323" s="29" t="str">
        <f t="shared" si="27"/>
        <v>vis</v>
      </c>
      <c r="E323" s="57">
        <f>VLOOKUP(C323,Active!C$21:E$947,3,FALSE)</f>
        <v>-12025.003374133996</v>
      </c>
      <c r="F323" s="56" t="s">
        <v>167</v>
      </c>
      <c r="G323" s="29" t="str">
        <f t="shared" si="28"/>
        <v>25515.377</v>
      </c>
      <c r="H323" s="48">
        <f t="shared" si="29"/>
        <v>-12025</v>
      </c>
      <c r="I323" s="58" t="s">
        <v>266</v>
      </c>
      <c r="J323" s="59" t="s">
        <v>267</v>
      </c>
      <c r="K323" s="58">
        <v>-12025</v>
      </c>
      <c r="L323" s="58" t="s">
        <v>268</v>
      </c>
      <c r="M323" s="59" t="s">
        <v>173</v>
      </c>
      <c r="N323" s="59"/>
      <c r="O323" s="60" t="s">
        <v>229</v>
      </c>
      <c r="P323" s="60" t="s">
        <v>230</v>
      </c>
    </row>
    <row r="324" spans="1:16" ht="13.5" thickBot="1" x14ac:dyDescent="0.25">
      <c r="A324" s="48" t="str">
        <f t="shared" si="24"/>
        <v> AN 248.104 </v>
      </c>
      <c r="B324" s="56" t="str">
        <f t="shared" si="25"/>
        <v>I</v>
      </c>
      <c r="C324" s="48">
        <f t="shared" si="26"/>
        <v>25523.381000000001</v>
      </c>
      <c r="D324" s="29" t="str">
        <f t="shared" si="27"/>
        <v>vis</v>
      </c>
      <c r="E324" s="57">
        <f>VLOOKUP(C324,Active!C$21:E$947,3,FALSE)</f>
        <v>-12018.996909079386</v>
      </c>
      <c r="F324" s="56" t="s">
        <v>167</v>
      </c>
      <c r="G324" s="29" t="str">
        <f t="shared" si="28"/>
        <v>25523.381</v>
      </c>
      <c r="H324" s="48">
        <f t="shared" si="29"/>
        <v>-12019</v>
      </c>
      <c r="I324" s="58" t="s">
        <v>269</v>
      </c>
      <c r="J324" s="59" t="s">
        <v>270</v>
      </c>
      <c r="K324" s="58">
        <v>-12019</v>
      </c>
      <c r="L324" s="58" t="s">
        <v>220</v>
      </c>
      <c r="M324" s="59" t="s">
        <v>173</v>
      </c>
      <c r="N324" s="59"/>
      <c r="O324" s="60" t="s">
        <v>229</v>
      </c>
      <c r="P324" s="60" t="s">
        <v>230</v>
      </c>
    </row>
    <row r="325" spans="1:16" ht="13.5" thickBot="1" x14ac:dyDescent="0.25">
      <c r="A325" s="48" t="str">
        <f t="shared" si="24"/>
        <v> AN 248.104 </v>
      </c>
      <c r="B325" s="56" t="str">
        <f t="shared" si="25"/>
        <v>I</v>
      </c>
      <c r="C325" s="48">
        <f t="shared" si="26"/>
        <v>25527.374</v>
      </c>
      <c r="D325" s="29" t="str">
        <f t="shared" si="27"/>
        <v>vis</v>
      </c>
      <c r="E325" s="57">
        <f>VLOOKUP(C325,Active!C$21:E$947,3,FALSE)</f>
        <v>-12016.000430448321</v>
      </c>
      <c r="F325" s="56" t="s">
        <v>167</v>
      </c>
      <c r="G325" s="29" t="str">
        <f t="shared" si="28"/>
        <v>25527.374</v>
      </c>
      <c r="H325" s="48">
        <f t="shared" si="29"/>
        <v>-12016</v>
      </c>
      <c r="I325" s="58" t="s">
        <v>271</v>
      </c>
      <c r="J325" s="59" t="s">
        <v>272</v>
      </c>
      <c r="K325" s="58">
        <v>-12016</v>
      </c>
      <c r="L325" s="58" t="s">
        <v>273</v>
      </c>
      <c r="M325" s="59" t="s">
        <v>173</v>
      </c>
      <c r="N325" s="59"/>
      <c r="O325" s="60" t="s">
        <v>229</v>
      </c>
      <c r="P325" s="60" t="s">
        <v>230</v>
      </c>
    </row>
    <row r="326" spans="1:16" ht="13.5" thickBot="1" x14ac:dyDescent="0.25">
      <c r="A326" s="48" t="str">
        <f t="shared" si="24"/>
        <v> AN 248.104 </v>
      </c>
      <c r="B326" s="56" t="str">
        <f t="shared" si="25"/>
        <v>I</v>
      </c>
      <c r="C326" s="48">
        <f t="shared" si="26"/>
        <v>25535.367999999999</v>
      </c>
      <c r="D326" s="29" t="str">
        <f t="shared" si="27"/>
        <v>vis</v>
      </c>
      <c r="E326" s="57">
        <f>VLOOKUP(C326,Active!C$21:E$947,3,FALSE)</f>
        <v>-12010.001469722865</v>
      </c>
      <c r="F326" s="56" t="s">
        <v>167</v>
      </c>
      <c r="G326" s="29" t="str">
        <f t="shared" si="28"/>
        <v>25535.368</v>
      </c>
      <c r="H326" s="48">
        <f t="shared" si="29"/>
        <v>-12010</v>
      </c>
      <c r="I326" s="58" t="s">
        <v>274</v>
      </c>
      <c r="J326" s="59" t="s">
        <v>275</v>
      </c>
      <c r="K326" s="58">
        <v>-12010</v>
      </c>
      <c r="L326" s="58" t="s">
        <v>248</v>
      </c>
      <c r="M326" s="59" t="s">
        <v>173</v>
      </c>
      <c r="N326" s="59"/>
      <c r="O326" s="60" t="s">
        <v>229</v>
      </c>
      <c r="P326" s="60" t="s">
        <v>230</v>
      </c>
    </row>
    <row r="327" spans="1:16" ht="13.5" thickBot="1" x14ac:dyDescent="0.25">
      <c r="A327" s="48" t="str">
        <f t="shared" si="24"/>
        <v> AN 248.104 </v>
      </c>
      <c r="B327" s="56" t="str">
        <f t="shared" si="25"/>
        <v>I</v>
      </c>
      <c r="C327" s="48">
        <f t="shared" si="26"/>
        <v>25571.353999999999</v>
      </c>
      <c r="D327" s="29" t="str">
        <f t="shared" si="27"/>
        <v>vis</v>
      </c>
      <c r="E327" s="57">
        <f>VLOOKUP(C327,Active!C$21:E$947,3,FALSE)</f>
        <v>-11982.996390830416</v>
      </c>
      <c r="F327" s="56" t="s">
        <v>167</v>
      </c>
      <c r="G327" s="29" t="str">
        <f t="shared" si="28"/>
        <v>25571.354</v>
      </c>
      <c r="H327" s="48">
        <f t="shared" si="29"/>
        <v>-11983</v>
      </c>
      <c r="I327" s="58" t="s">
        <v>276</v>
      </c>
      <c r="J327" s="59" t="s">
        <v>277</v>
      </c>
      <c r="K327" s="58">
        <v>-11983</v>
      </c>
      <c r="L327" s="58" t="s">
        <v>215</v>
      </c>
      <c r="M327" s="59" t="s">
        <v>173</v>
      </c>
      <c r="N327" s="59"/>
      <c r="O327" s="60" t="s">
        <v>229</v>
      </c>
      <c r="P327" s="60" t="s">
        <v>230</v>
      </c>
    </row>
    <row r="328" spans="1:16" ht="13.5" thickBot="1" x14ac:dyDescent="0.25">
      <c r="A328" s="48" t="str">
        <f t="shared" si="24"/>
        <v> AN 248.104 </v>
      </c>
      <c r="B328" s="56" t="str">
        <f t="shared" si="25"/>
        <v>I</v>
      </c>
      <c r="C328" s="48">
        <f t="shared" si="26"/>
        <v>25688.614000000001</v>
      </c>
      <c r="D328" s="29" t="str">
        <f t="shared" si="27"/>
        <v>vis</v>
      </c>
      <c r="E328" s="57">
        <f>VLOOKUP(C328,Active!C$21:E$947,3,FALSE)</f>
        <v>-11895.000627174308</v>
      </c>
      <c r="F328" s="56" t="s">
        <v>167</v>
      </c>
      <c r="G328" s="29" t="str">
        <f t="shared" si="28"/>
        <v>25688.614</v>
      </c>
      <c r="H328" s="48">
        <f t="shared" si="29"/>
        <v>-11895</v>
      </c>
      <c r="I328" s="58" t="s">
        <v>278</v>
      </c>
      <c r="J328" s="59" t="s">
        <v>279</v>
      </c>
      <c r="K328" s="58">
        <v>-11895</v>
      </c>
      <c r="L328" s="58" t="s">
        <v>273</v>
      </c>
      <c r="M328" s="59" t="s">
        <v>173</v>
      </c>
      <c r="N328" s="59"/>
      <c r="O328" s="60" t="s">
        <v>229</v>
      </c>
      <c r="P328" s="60" t="s">
        <v>230</v>
      </c>
    </row>
    <row r="329" spans="1:16" ht="13.5" thickBot="1" x14ac:dyDescent="0.25">
      <c r="A329" s="48" t="str">
        <f t="shared" si="24"/>
        <v> AN 248.104 </v>
      </c>
      <c r="B329" s="56" t="str">
        <f t="shared" si="25"/>
        <v>I</v>
      </c>
      <c r="C329" s="48">
        <f t="shared" si="26"/>
        <v>25808.543000000001</v>
      </c>
      <c r="D329" s="29" t="str">
        <f t="shared" si="27"/>
        <v>vis</v>
      </c>
      <c r="E329" s="57">
        <f>VLOOKUP(C329,Active!C$21:E$947,3,FALSE)</f>
        <v>-11805.001958067083</v>
      </c>
      <c r="F329" s="56" t="s">
        <v>167</v>
      </c>
      <c r="G329" s="29" t="str">
        <f t="shared" si="28"/>
        <v>25808.543</v>
      </c>
      <c r="H329" s="48">
        <f t="shared" si="29"/>
        <v>-11805</v>
      </c>
      <c r="I329" s="58" t="s">
        <v>280</v>
      </c>
      <c r="J329" s="59" t="s">
        <v>281</v>
      </c>
      <c r="K329" s="58">
        <v>-11805</v>
      </c>
      <c r="L329" s="58" t="s">
        <v>168</v>
      </c>
      <c r="M329" s="59" t="s">
        <v>173</v>
      </c>
      <c r="N329" s="59"/>
      <c r="O329" s="60" t="s">
        <v>229</v>
      </c>
      <c r="P329" s="60" t="s">
        <v>230</v>
      </c>
    </row>
    <row r="330" spans="1:16" ht="13.5" thickBot="1" x14ac:dyDescent="0.25">
      <c r="A330" s="48" t="str">
        <f t="shared" si="24"/>
        <v> AN 248.104 </v>
      </c>
      <c r="B330" s="56" t="str">
        <f t="shared" si="25"/>
        <v>I</v>
      </c>
      <c r="C330" s="48">
        <f t="shared" si="26"/>
        <v>25816.534</v>
      </c>
      <c r="D330" s="29" t="str">
        <f t="shared" si="27"/>
        <v>vis</v>
      </c>
      <c r="E330" s="57">
        <f>VLOOKUP(C330,Active!C$21:E$947,3,FALSE)</f>
        <v>-11799.005248640375</v>
      </c>
      <c r="F330" s="56" t="s">
        <v>167</v>
      </c>
      <c r="G330" s="29" t="str">
        <f t="shared" si="28"/>
        <v>25816.534</v>
      </c>
      <c r="H330" s="48">
        <f t="shared" si="29"/>
        <v>-11799</v>
      </c>
      <c r="I330" s="58" t="s">
        <v>282</v>
      </c>
      <c r="J330" s="59" t="s">
        <v>283</v>
      </c>
      <c r="K330" s="58">
        <v>-11799</v>
      </c>
      <c r="L330" s="58" t="s">
        <v>245</v>
      </c>
      <c r="M330" s="59" t="s">
        <v>173</v>
      </c>
      <c r="N330" s="59"/>
      <c r="O330" s="60" t="s">
        <v>229</v>
      </c>
      <c r="P330" s="60" t="s">
        <v>230</v>
      </c>
    </row>
    <row r="331" spans="1:16" ht="13.5" thickBot="1" x14ac:dyDescent="0.25">
      <c r="A331" s="48" t="str">
        <f t="shared" ref="A331:A394" si="30">P331</f>
        <v> AN 248.104 </v>
      </c>
      <c r="B331" s="56" t="str">
        <f t="shared" ref="B331:B394" si="31">IF(H331=INT(H331),"I","II")</f>
        <v>I</v>
      </c>
      <c r="C331" s="48">
        <f t="shared" ref="C331:C394" si="32">1*G331</f>
        <v>25876.507000000001</v>
      </c>
      <c r="D331" s="29" t="str">
        <f t="shared" ref="D331:D394" si="33">VLOOKUP(F331,I$1:J$5,2,FALSE)</f>
        <v>vis</v>
      </c>
      <c r="E331" s="57">
        <f>VLOOKUP(C331,Active!C$21:E$947,3,FALSE)</f>
        <v>-11753.999535406982</v>
      </c>
      <c r="F331" s="56" t="s">
        <v>167</v>
      </c>
      <c r="G331" s="29" t="str">
        <f t="shared" ref="G331:G394" si="34">MID(I331,3,LEN(I331)-3)</f>
        <v>25876.507</v>
      </c>
      <c r="H331" s="48">
        <f t="shared" ref="H331:H394" si="35">1*K331</f>
        <v>-11754</v>
      </c>
      <c r="I331" s="58" t="s">
        <v>284</v>
      </c>
      <c r="J331" s="59" t="s">
        <v>285</v>
      </c>
      <c r="K331" s="58">
        <v>-11754</v>
      </c>
      <c r="L331" s="58" t="s">
        <v>257</v>
      </c>
      <c r="M331" s="59" t="s">
        <v>173</v>
      </c>
      <c r="N331" s="59"/>
      <c r="O331" s="60" t="s">
        <v>229</v>
      </c>
      <c r="P331" s="60" t="s">
        <v>230</v>
      </c>
    </row>
    <row r="332" spans="1:16" ht="13.5" thickBot="1" x14ac:dyDescent="0.25">
      <c r="A332" s="48" t="str">
        <f t="shared" si="30"/>
        <v> AN 248.104 </v>
      </c>
      <c r="B332" s="56" t="str">
        <f t="shared" si="31"/>
        <v>I</v>
      </c>
      <c r="C332" s="48">
        <f t="shared" si="32"/>
        <v>25880.499</v>
      </c>
      <c r="D332" s="29" t="str">
        <f t="shared" si="33"/>
        <v>vis</v>
      </c>
      <c r="E332" s="57">
        <f>VLOOKUP(C332,Active!C$21:E$947,3,FALSE)</f>
        <v>-11751.003807208832</v>
      </c>
      <c r="F332" s="56" t="s">
        <v>167</v>
      </c>
      <c r="G332" s="29" t="str">
        <f t="shared" si="34"/>
        <v>25880.499</v>
      </c>
      <c r="H332" s="48">
        <f t="shared" si="35"/>
        <v>-11751</v>
      </c>
      <c r="I332" s="58" t="s">
        <v>286</v>
      </c>
      <c r="J332" s="59" t="s">
        <v>287</v>
      </c>
      <c r="K332" s="58">
        <v>-11751</v>
      </c>
      <c r="L332" s="58" t="s">
        <v>260</v>
      </c>
      <c r="M332" s="59" t="s">
        <v>173</v>
      </c>
      <c r="N332" s="59"/>
      <c r="O332" s="60" t="s">
        <v>229</v>
      </c>
      <c r="P332" s="60" t="s">
        <v>230</v>
      </c>
    </row>
    <row r="333" spans="1:16" ht="13.5" thickBot="1" x14ac:dyDescent="0.25">
      <c r="A333" s="48" t="str">
        <f t="shared" si="30"/>
        <v> AN 248.104 </v>
      </c>
      <c r="B333" s="56" t="str">
        <f t="shared" si="31"/>
        <v>I</v>
      </c>
      <c r="C333" s="48">
        <f t="shared" si="32"/>
        <v>25892.501</v>
      </c>
      <c r="D333" s="29" t="str">
        <f t="shared" si="33"/>
        <v>vis</v>
      </c>
      <c r="E333" s="57">
        <f>VLOOKUP(C333,Active!C$21:E$947,3,FALSE)</f>
        <v>-11741.99711135858</v>
      </c>
      <c r="F333" s="56" t="s">
        <v>167</v>
      </c>
      <c r="G333" s="29" t="str">
        <f t="shared" si="34"/>
        <v>25892.501</v>
      </c>
      <c r="H333" s="48">
        <f t="shared" si="35"/>
        <v>-11742</v>
      </c>
      <c r="I333" s="58" t="s">
        <v>288</v>
      </c>
      <c r="J333" s="59" t="s">
        <v>289</v>
      </c>
      <c r="K333" s="58">
        <v>-11742</v>
      </c>
      <c r="L333" s="58" t="s">
        <v>220</v>
      </c>
      <c r="M333" s="59" t="s">
        <v>173</v>
      </c>
      <c r="N333" s="59"/>
      <c r="O333" s="60" t="s">
        <v>229</v>
      </c>
      <c r="P333" s="60" t="s">
        <v>230</v>
      </c>
    </row>
    <row r="334" spans="1:16" ht="13.5" thickBot="1" x14ac:dyDescent="0.25">
      <c r="A334" s="48" t="str">
        <f t="shared" si="30"/>
        <v> AN 248.104 </v>
      </c>
      <c r="B334" s="56" t="str">
        <f t="shared" si="31"/>
        <v>I</v>
      </c>
      <c r="C334" s="48">
        <f t="shared" si="32"/>
        <v>25912.483</v>
      </c>
      <c r="D334" s="29" t="str">
        <f t="shared" si="33"/>
        <v>vis</v>
      </c>
      <c r="E334" s="57">
        <f>VLOOKUP(C334,Active!C$21:E$947,3,FALSE)</f>
        <v>-11727.001960843687</v>
      </c>
      <c r="F334" s="56" t="s">
        <v>167</v>
      </c>
      <c r="G334" s="29" t="str">
        <f t="shared" si="34"/>
        <v>25912.483</v>
      </c>
      <c r="H334" s="48">
        <f t="shared" si="35"/>
        <v>-11727</v>
      </c>
      <c r="I334" s="58" t="s">
        <v>290</v>
      </c>
      <c r="J334" s="59" t="s">
        <v>291</v>
      </c>
      <c r="K334" s="58">
        <v>-11727</v>
      </c>
      <c r="L334" s="58" t="s">
        <v>168</v>
      </c>
      <c r="M334" s="59" t="s">
        <v>173</v>
      </c>
      <c r="N334" s="59"/>
      <c r="O334" s="60" t="s">
        <v>229</v>
      </c>
      <c r="P334" s="60" t="s">
        <v>230</v>
      </c>
    </row>
    <row r="335" spans="1:16" ht="13.5" thickBot="1" x14ac:dyDescent="0.25">
      <c r="A335" s="48" t="str">
        <f t="shared" si="30"/>
        <v> AN 253.408 </v>
      </c>
      <c r="B335" s="56" t="str">
        <f t="shared" si="31"/>
        <v>I</v>
      </c>
      <c r="C335" s="48">
        <f t="shared" si="32"/>
        <v>27342.332999999999</v>
      </c>
      <c r="D335" s="29" t="str">
        <f t="shared" si="33"/>
        <v>vis</v>
      </c>
      <c r="E335" s="57">
        <f>VLOOKUP(C335,Active!C$21:E$947,3,FALSE)</f>
        <v>-10653.995456804088</v>
      </c>
      <c r="F335" s="56" t="s">
        <v>167</v>
      </c>
      <c r="G335" s="29" t="str">
        <f t="shared" si="34"/>
        <v>27342.333</v>
      </c>
      <c r="H335" s="48">
        <f t="shared" si="35"/>
        <v>-10654</v>
      </c>
      <c r="I335" s="58" t="s">
        <v>292</v>
      </c>
      <c r="J335" s="59" t="s">
        <v>293</v>
      </c>
      <c r="K335" s="58">
        <v>-10654</v>
      </c>
      <c r="L335" s="58" t="s">
        <v>192</v>
      </c>
      <c r="M335" s="59" t="s">
        <v>173</v>
      </c>
      <c r="N335" s="59"/>
      <c r="O335" s="60" t="s">
        <v>294</v>
      </c>
      <c r="P335" s="60" t="s">
        <v>295</v>
      </c>
    </row>
    <row r="336" spans="1:16" ht="13.5" thickBot="1" x14ac:dyDescent="0.25">
      <c r="A336" s="48" t="str">
        <f t="shared" si="30"/>
        <v> AN 253.408 </v>
      </c>
      <c r="B336" s="56" t="str">
        <f t="shared" si="31"/>
        <v>I</v>
      </c>
      <c r="C336" s="48">
        <f t="shared" si="32"/>
        <v>27366.319</v>
      </c>
      <c r="D336" s="29" t="str">
        <f t="shared" si="33"/>
        <v>vis</v>
      </c>
      <c r="E336" s="57">
        <f>VLOOKUP(C336,Active!C$21:E$947,3,FALSE)</f>
        <v>-10635.995572896059</v>
      </c>
      <c r="F336" s="56" t="s">
        <v>167</v>
      </c>
      <c r="G336" s="29" t="str">
        <f t="shared" si="34"/>
        <v>27366.319</v>
      </c>
      <c r="H336" s="48">
        <f t="shared" si="35"/>
        <v>-10636</v>
      </c>
      <c r="I336" s="58" t="s">
        <v>296</v>
      </c>
      <c r="J336" s="59" t="s">
        <v>297</v>
      </c>
      <c r="K336" s="58">
        <v>-10636</v>
      </c>
      <c r="L336" s="58" t="s">
        <v>192</v>
      </c>
      <c r="M336" s="59" t="s">
        <v>173</v>
      </c>
      <c r="N336" s="59"/>
      <c r="O336" s="60" t="s">
        <v>294</v>
      </c>
      <c r="P336" s="60" t="s">
        <v>295</v>
      </c>
    </row>
    <row r="337" spans="1:16" ht="13.5" thickBot="1" x14ac:dyDescent="0.25">
      <c r="A337" s="48" t="str">
        <f t="shared" si="30"/>
        <v> AN 253.408 </v>
      </c>
      <c r="B337" s="56" t="str">
        <f t="shared" si="31"/>
        <v>I</v>
      </c>
      <c r="C337" s="48">
        <f t="shared" si="32"/>
        <v>27370.309000000001</v>
      </c>
      <c r="D337" s="29" t="str">
        <f t="shared" si="33"/>
        <v>vis</v>
      </c>
      <c r="E337" s="57">
        <f>VLOOKUP(C337,Active!C$21:E$947,3,FALSE)</f>
        <v>-10633.001345563738</v>
      </c>
      <c r="F337" s="56" t="s">
        <v>167</v>
      </c>
      <c r="G337" s="29" t="str">
        <f t="shared" si="34"/>
        <v>27370.309</v>
      </c>
      <c r="H337" s="48">
        <f t="shared" si="35"/>
        <v>-10633</v>
      </c>
      <c r="I337" s="58" t="s">
        <v>298</v>
      </c>
      <c r="J337" s="59" t="s">
        <v>299</v>
      </c>
      <c r="K337" s="58">
        <v>-10633</v>
      </c>
      <c r="L337" s="58" t="s">
        <v>248</v>
      </c>
      <c r="M337" s="59" t="s">
        <v>173</v>
      </c>
      <c r="N337" s="59"/>
      <c r="O337" s="60" t="s">
        <v>294</v>
      </c>
      <c r="P337" s="60" t="s">
        <v>295</v>
      </c>
    </row>
    <row r="338" spans="1:16" ht="13.5" thickBot="1" x14ac:dyDescent="0.25">
      <c r="A338" s="48" t="str">
        <f t="shared" si="30"/>
        <v> AN 253.408 </v>
      </c>
      <c r="B338" s="56" t="str">
        <f t="shared" si="31"/>
        <v>I</v>
      </c>
      <c r="C338" s="48">
        <f t="shared" si="32"/>
        <v>27418.285</v>
      </c>
      <c r="D338" s="29" t="str">
        <f t="shared" si="33"/>
        <v>vis</v>
      </c>
      <c r="E338" s="57">
        <f>VLOOKUP(C338,Active!C$21:E$947,3,FALSE)</f>
        <v>-10596.998576016022</v>
      </c>
      <c r="F338" s="56" t="s">
        <v>167</v>
      </c>
      <c r="G338" s="29" t="str">
        <f t="shared" si="34"/>
        <v>27418.285</v>
      </c>
      <c r="H338" s="48">
        <f t="shared" si="35"/>
        <v>-10597</v>
      </c>
      <c r="I338" s="58" t="s">
        <v>300</v>
      </c>
      <c r="J338" s="59" t="s">
        <v>301</v>
      </c>
      <c r="K338" s="58">
        <v>-10597</v>
      </c>
      <c r="L338" s="58" t="s">
        <v>212</v>
      </c>
      <c r="M338" s="59" t="s">
        <v>173</v>
      </c>
      <c r="N338" s="59"/>
      <c r="O338" s="60" t="s">
        <v>294</v>
      </c>
      <c r="P338" s="60" t="s">
        <v>295</v>
      </c>
    </row>
    <row r="339" spans="1:16" ht="13.5" thickBot="1" x14ac:dyDescent="0.25">
      <c r="A339" s="48" t="str">
        <f t="shared" si="30"/>
        <v> AN 253.408 </v>
      </c>
      <c r="B339" s="56" t="str">
        <f t="shared" si="31"/>
        <v>I</v>
      </c>
      <c r="C339" s="48">
        <f t="shared" si="32"/>
        <v>27547.555</v>
      </c>
      <c r="D339" s="29" t="str">
        <f t="shared" si="33"/>
        <v>vis</v>
      </c>
      <c r="E339" s="57">
        <f>VLOOKUP(C339,Active!C$21:E$947,3,FALSE)</f>
        <v>-10499.99011304634</v>
      </c>
      <c r="F339" s="56" t="s">
        <v>167</v>
      </c>
      <c r="G339" s="29" t="str">
        <f t="shared" si="34"/>
        <v>27547.555</v>
      </c>
      <c r="H339" s="48">
        <f t="shared" si="35"/>
        <v>-10500</v>
      </c>
      <c r="I339" s="58" t="s">
        <v>302</v>
      </c>
      <c r="J339" s="59" t="s">
        <v>303</v>
      </c>
      <c r="K339" s="58">
        <v>-10500</v>
      </c>
      <c r="L339" s="58" t="s">
        <v>183</v>
      </c>
      <c r="M339" s="59" t="s">
        <v>173</v>
      </c>
      <c r="N339" s="59"/>
      <c r="O339" s="60" t="s">
        <v>294</v>
      </c>
      <c r="P339" s="60" t="s">
        <v>295</v>
      </c>
    </row>
    <row r="340" spans="1:16" ht="13.5" thickBot="1" x14ac:dyDescent="0.25">
      <c r="A340" s="48" t="str">
        <f t="shared" si="30"/>
        <v> AN 266.18 </v>
      </c>
      <c r="B340" s="56" t="str">
        <f t="shared" si="31"/>
        <v>I</v>
      </c>
      <c r="C340" s="48">
        <f t="shared" si="32"/>
        <v>28428.370999999999</v>
      </c>
      <c r="D340" s="29" t="str">
        <f t="shared" si="33"/>
        <v>vis</v>
      </c>
      <c r="E340" s="57">
        <f>VLOOKUP(C340,Active!C$21:E$947,3,FALSE)</f>
        <v>-9838.996794263152</v>
      </c>
      <c r="F340" s="56" t="s">
        <v>167</v>
      </c>
      <c r="G340" s="29" t="str">
        <f t="shared" si="34"/>
        <v>28428.371</v>
      </c>
      <c r="H340" s="48">
        <f t="shared" si="35"/>
        <v>-9839</v>
      </c>
      <c r="I340" s="58" t="s">
        <v>304</v>
      </c>
      <c r="J340" s="59" t="s">
        <v>305</v>
      </c>
      <c r="K340" s="58">
        <v>-9839</v>
      </c>
      <c r="L340" s="58" t="s">
        <v>220</v>
      </c>
      <c r="M340" s="59" t="s">
        <v>173</v>
      </c>
      <c r="N340" s="59"/>
      <c r="O340" s="60" t="s">
        <v>294</v>
      </c>
      <c r="P340" s="60" t="s">
        <v>306</v>
      </c>
    </row>
    <row r="341" spans="1:16" ht="13.5" thickBot="1" x14ac:dyDescent="0.25">
      <c r="A341" s="48" t="str">
        <f t="shared" si="30"/>
        <v> AN 266.18 </v>
      </c>
      <c r="B341" s="56" t="str">
        <f t="shared" si="31"/>
        <v>I</v>
      </c>
      <c r="C341" s="48">
        <f t="shared" si="32"/>
        <v>28460.345000000001</v>
      </c>
      <c r="D341" s="29" t="str">
        <f t="shared" si="33"/>
        <v>vis</v>
      </c>
      <c r="E341" s="57">
        <f>VLOOKUP(C341,Active!C$21:E$947,3,FALSE)</f>
        <v>-9815.0024522271578</v>
      </c>
      <c r="F341" s="56" t="s">
        <v>167</v>
      </c>
      <c r="G341" s="29" t="str">
        <f t="shared" si="34"/>
        <v>28460.345</v>
      </c>
      <c r="H341" s="48">
        <f t="shared" si="35"/>
        <v>-9815</v>
      </c>
      <c r="I341" s="58" t="s">
        <v>307</v>
      </c>
      <c r="J341" s="59" t="s">
        <v>308</v>
      </c>
      <c r="K341" s="58">
        <v>-9815</v>
      </c>
      <c r="L341" s="58" t="s">
        <v>168</v>
      </c>
      <c r="M341" s="59" t="s">
        <v>173</v>
      </c>
      <c r="N341" s="59"/>
      <c r="O341" s="60" t="s">
        <v>294</v>
      </c>
      <c r="P341" s="60" t="s">
        <v>306</v>
      </c>
    </row>
    <row r="342" spans="1:16" ht="13.5" thickBot="1" x14ac:dyDescent="0.25">
      <c r="A342" s="48" t="str">
        <f t="shared" si="30"/>
        <v> AN 266.18 </v>
      </c>
      <c r="B342" s="56" t="str">
        <f t="shared" si="31"/>
        <v>I</v>
      </c>
      <c r="C342" s="48">
        <f t="shared" si="32"/>
        <v>28472.323</v>
      </c>
      <c r="D342" s="29" t="str">
        <f t="shared" si="33"/>
        <v>vis</v>
      </c>
      <c r="E342" s="57">
        <f>VLOOKUP(C342,Active!C$21:E$947,3,FALSE)</f>
        <v>-9806.0137667668751</v>
      </c>
      <c r="F342" s="56" t="s">
        <v>167</v>
      </c>
      <c r="G342" s="29" t="str">
        <f t="shared" si="34"/>
        <v>28472.323</v>
      </c>
      <c r="H342" s="48">
        <f t="shared" si="35"/>
        <v>-9806</v>
      </c>
      <c r="I342" s="58" t="s">
        <v>309</v>
      </c>
      <c r="J342" s="59" t="s">
        <v>310</v>
      </c>
      <c r="K342" s="58">
        <v>-9806</v>
      </c>
      <c r="L342" s="58" t="s">
        <v>311</v>
      </c>
      <c r="M342" s="59" t="s">
        <v>173</v>
      </c>
      <c r="N342" s="59"/>
      <c r="O342" s="60" t="s">
        <v>294</v>
      </c>
      <c r="P342" s="60" t="s">
        <v>306</v>
      </c>
    </row>
    <row r="343" spans="1:16" ht="13.5" thickBot="1" x14ac:dyDescent="0.25">
      <c r="A343" s="48" t="str">
        <f t="shared" si="30"/>
        <v> AN 266.18 </v>
      </c>
      <c r="B343" s="56" t="str">
        <f t="shared" si="31"/>
        <v>I</v>
      </c>
      <c r="C343" s="48">
        <f t="shared" si="32"/>
        <v>28480.322</v>
      </c>
      <c r="D343" s="29" t="str">
        <f t="shared" si="33"/>
        <v>vis</v>
      </c>
      <c r="E343" s="57">
        <f>VLOOKUP(C343,Active!C$21:E$947,3,FALSE)</f>
        <v>-9800.011053876844</v>
      </c>
      <c r="F343" s="56" t="s">
        <v>167</v>
      </c>
      <c r="G343" s="29" t="str">
        <f t="shared" si="34"/>
        <v>28480.322</v>
      </c>
      <c r="H343" s="48">
        <f t="shared" si="35"/>
        <v>-9800</v>
      </c>
      <c r="I343" s="58" t="s">
        <v>312</v>
      </c>
      <c r="J343" s="59" t="s">
        <v>313</v>
      </c>
      <c r="K343" s="58">
        <v>-9800</v>
      </c>
      <c r="L343" s="58" t="s">
        <v>314</v>
      </c>
      <c r="M343" s="59" t="s">
        <v>173</v>
      </c>
      <c r="N343" s="59"/>
      <c r="O343" s="60" t="s">
        <v>294</v>
      </c>
      <c r="P343" s="60" t="s">
        <v>306</v>
      </c>
    </row>
    <row r="344" spans="1:16" ht="13.5" thickBot="1" x14ac:dyDescent="0.25">
      <c r="A344" s="48" t="str">
        <f t="shared" si="30"/>
        <v> AN 266.18 </v>
      </c>
      <c r="B344" s="56" t="str">
        <f t="shared" si="31"/>
        <v>I</v>
      </c>
      <c r="C344" s="48">
        <f t="shared" si="32"/>
        <v>28496.323</v>
      </c>
      <c r="D344" s="29" t="str">
        <f t="shared" si="33"/>
        <v>vis</v>
      </c>
      <c r="E344" s="57">
        <f>VLOOKUP(C344,Active!C$21:E$947,3,FALSE)</f>
        <v>-9788.0033767980331</v>
      </c>
      <c r="F344" s="56" t="s">
        <v>167</v>
      </c>
      <c r="G344" s="29" t="str">
        <f t="shared" si="34"/>
        <v>28496.323</v>
      </c>
      <c r="H344" s="48">
        <f t="shared" si="35"/>
        <v>-9788</v>
      </c>
      <c r="I344" s="58" t="s">
        <v>315</v>
      </c>
      <c r="J344" s="59" t="s">
        <v>316</v>
      </c>
      <c r="K344" s="58">
        <v>-9788</v>
      </c>
      <c r="L344" s="58" t="s">
        <v>268</v>
      </c>
      <c r="M344" s="59" t="s">
        <v>173</v>
      </c>
      <c r="N344" s="59"/>
      <c r="O344" s="60" t="s">
        <v>294</v>
      </c>
      <c r="P344" s="60" t="s">
        <v>306</v>
      </c>
    </row>
    <row r="345" spans="1:16" ht="13.5" thickBot="1" x14ac:dyDescent="0.25">
      <c r="A345" s="48" t="str">
        <f t="shared" si="30"/>
        <v> AN 266.18 </v>
      </c>
      <c r="B345" s="56" t="str">
        <f t="shared" si="31"/>
        <v>I</v>
      </c>
      <c r="C345" s="48">
        <f t="shared" si="32"/>
        <v>28524.303</v>
      </c>
      <c r="D345" s="29" t="str">
        <f t="shared" si="33"/>
        <v>vis</v>
      </c>
      <c r="E345" s="57">
        <f>VLOOKUP(C345,Active!C$21:E$947,3,FALSE)</f>
        <v>-9767.0062638260224</v>
      </c>
      <c r="F345" s="56" t="s">
        <v>167</v>
      </c>
      <c r="G345" s="29" t="str">
        <f t="shared" si="34"/>
        <v>28524.303</v>
      </c>
      <c r="H345" s="48">
        <f t="shared" si="35"/>
        <v>-9767</v>
      </c>
      <c r="I345" s="58" t="s">
        <v>317</v>
      </c>
      <c r="J345" s="59" t="s">
        <v>318</v>
      </c>
      <c r="K345" s="58">
        <v>-9767</v>
      </c>
      <c r="L345" s="58" t="s">
        <v>233</v>
      </c>
      <c r="M345" s="59" t="s">
        <v>173</v>
      </c>
      <c r="N345" s="59"/>
      <c r="O345" s="60" t="s">
        <v>294</v>
      </c>
      <c r="P345" s="60" t="s">
        <v>306</v>
      </c>
    </row>
    <row r="346" spans="1:16" ht="13.5" thickBot="1" x14ac:dyDescent="0.25">
      <c r="A346" s="48" t="str">
        <f t="shared" si="30"/>
        <v> AN 266.18 </v>
      </c>
      <c r="B346" s="56" t="str">
        <f t="shared" si="31"/>
        <v>I</v>
      </c>
      <c r="C346" s="48">
        <f t="shared" si="32"/>
        <v>28532.302</v>
      </c>
      <c r="D346" s="29" t="str">
        <f t="shared" si="33"/>
        <v>vis</v>
      </c>
      <c r="E346" s="57">
        <f>VLOOKUP(C346,Active!C$21:E$947,3,FALSE)</f>
        <v>-9761.0035509359914</v>
      </c>
      <c r="F346" s="56" t="s">
        <v>167</v>
      </c>
      <c r="G346" s="29" t="str">
        <f t="shared" si="34"/>
        <v>28532.302</v>
      </c>
      <c r="H346" s="48">
        <f t="shared" si="35"/>
        <v>-9761</v>
      </c>
      <c r="I346" s="58" t="s">
        <v>319</v>
      </c>
      <c r="J346" s="59" t="s">
        <v>320</v>
      </c>
      <c r="K346" s="58">
        <v>-9761</v>
      </c>
      <c r="L346" s="58" t="s">
        <v>260</v>
      </c>
      <c r="M346" s="59" t="s">
        <v>173</v>
      </c>
      <c r="N346" s="59"/>
      <c r="O346" s="60" t="s">
        <v>294</v>
      </c>
      <c r="P346" s="60" t="s">
        <v>306</v>
      </c>
    </row>
    <row r="347" spans="1:16" ht="13.5" thickBot="1" x14ac:dyDescent="0.25">
      <c r="A347" s="48" t="str">
        <f t="shared" si="30"/>
        <v> AN 266.18 </v>
      </c>
      <c r="B347" s="56" t="str">
        <f t="shared" si="31"/>
        <v>I</v>
      </c>
      <c r="C347" s="48">
        <f t="shared" si="32"/>
        <v>28689.545999999998</v>
      </c>
      <c r="D347" s="29" t="str">
        <f t="shared" si="33"/>
        <v>vis</v>
      </c>
      <c r="E347" s="57">
        <f>VLOOKUP(C347,Active!C$21:E$947,3,FALSE)</f>
        <v>-9643.0024775917936</v>
      </c>
      <c r="F347" s="56" t="s">
        <v>167</v>
      </c>
      <c r="G347" s="29" t="str">
        <f t="shared" si="34"/>
        <v>28689.546</v>
      </c>
      <c r="H347" s="48">
        <f t="shared" si="35"/>
        <v>-9643</v>
      </c>
      <c r="I347" s="58" t="s">
        <v>321</v>
      </c>
      <c r="J347" s="59" t="s">
        <v>322</v>
      </c>
      <c r="K347" s="58">
        <v>-9643</v>
      </c>
      <c r="L347" s="58" t="s">
        <v>168</v>
      </c>
      <c r="M347" s="59" t="s">
        <v>173</v>
      </c>
      <c r="N347" s="59"/>
      <c r="O347" s="60" t="s">
        <v>294</v>
      </c>
      <c r="P347" s="60" t="s">
        <v>306</v>
      </c>
    </row>
    <row r="348" spans="1:16" ht="13.5" thickBot="1" x14ac:dyDescent="0.25">
      <c r="A348" s="48" t="str">
        <f t="shared" si="30"/>
        <v> AN 266.18 </v>
      </c>
      <c r="B348" s="56" t="str">
        <f t="shared" si="31"/>
        <v>I</v>
      </c>
      <c r="C348" s="48">
        <f t="shared" si="32"/>
        <v>28753.508000000002</v>
      </c>
      <c r="D348" s="29" t="str">
        <f t="shared" si="33"/>
        <v>vis</v>
      </c>
      <c r="E348" s="57">
        <f>VLOOKUP(C348,Active!C$21:E$947,3,FALSE)</f>
        <v>-9595.0032874589924</v>
      </c>
      <c r="F348" s="56" t="s">
        <v>167</v>
      </c>
      <c r="G348" s="29" t="str">
        <f t="shared" si="34"/>
        <v>28753.508</v>
      </c>
      <c r="H348" s="48">
        <f t="shared" si="35"/>
        <v>-9595</v>
      </c>
      <c r="I348" s="58" t="s">
        <v>323</v>
      </c>
      <c r="J348" s="59" t="s">
        <v>324</v>
      </c>
      <c r="K348" s="58">
        <v>-9595</v>
      </c>
      <c r="L348" s="58" t="s">
        <v>268</v>
      </c>
      <c r="M348" s="59" t="s">
        <v>173</v>
      </c>
      <c r="N348" s="59"/>
      <c r="O348" s="60" t="s">
        <v>294</v>
      </c>
      <c r="P348" s="60" t="s">
        <v>306</v>
      </c>
    </row>
    <row r="349" spans="1:16" ht="13.5" thickBot="1" x14ac:dyDescent="0.25">
      <c r="A349" s="48" t="str">
        <f t="shared" si="30"/>
        <v> AN 266.18 </v>
      </c>
      <c r="B349" s="56" t="str">
        <f t="shared" si="31"/>
        <v>I</v>
      </c>
      <c r="C349" s="48">
        <f t="shared" si="32"/>
        <v>28757.512999999999</v>
      </c>
      <c r="D349" s="29" t="str">
        <f t="shared" si="33"/>
        <v>vis</v>
      </c>
      <c r="E349" s="57">
        <f>VLOOKUP(C349,Active!C$21:E$947,3,FALSE)</f>
        <v>-9591.9978036329449</v>
      </c>
      <c r="F349" s="56" t="s">
        <v>167</v>
      </c>
      <c r="G349" s="29" t="str">
        <f t="shared" si="34"/>
        <v>28757.513</v>
      </c>
      <c r="H349" s="48">
        <f t="shared" si="35"/>
        <v>-9592</v>
      </c>
      <c r="I349" s="58" t="s">
        <v>325</v>
      </c>
      <c r="J349" s="59" t="s">
        <v>326</v>
      </c>
      <c r="K349" s="58">
        <v>-9592</v>
      </c>
      <c r="L349" s="58" t="s">
        <v>180</v>
      </c>
      <c r="M349" s="59" t="s">
        <v>173</v>
      </c>
      <c r="N349" s="59"/>
      <c r="O349" s="60" t="s">
        <v>294</v>
      </c>
      <c r="P349" s="60" t="s">
        <v>306</v>
      </c>
    </row>
    <row r="350" spans="1:16" ht="13.5" thickBot="1" x14ac:dyDescent="0.25">
      <c r="A350" s="48" t="str">
        <f t="shared" si="30"/>
        <v> AAC 3.131 </v>
      </c>
      <c r="B350" s="56" t="str">
        <f t="shared" si="31"/>
        <v>I</v>
      </c>
      <c r="C350" s="48">
        <f t="shared" si="32"/>
        <v>28785.506000000001</v>
      </c>
      <c r="D350" s="29" t="str">
        <f t="shared" si="33"/>
        <v>vis</v>
      </c>
      <c r="E350" s="57">
        <f>VLOOKUP(C350,Active!C$21:E$947,3,FALSE)</f>
        <v>-9570.9909350330327</v>
      </c>
      <c r="F350" s="56" t="s">
        <v>167</v>
      </c>
      <c r="G350" s="29" t="str">
        <f t="shared" si="34"/>
        <v>28785.506</v>
      </c>
      <c r="H350" s="48">
        <f t="shared" si="35"/>
        <v>-9571</v>
      </c>
      <c r="I350" s="58" t="s">
        <v>327</v>
      </c>
      <c r="J350" s="59" t="s">
        <v>328</v>
      </c>
      <c r="K350" s="58">
        <v>-9571</v>
      </c>
      <c r="L350" s="58" t="s">
        <v>172</v>
      </c>
      <c r="M350" s="59" t="s">
        <v>173</v>
      </c>
      <c r="N350" s="59"/>
      <c r="O350" s="60" t="s">
        <v>329</v>
      </c>
      <c r="P350" s="60" t="s">
        <v>330</v>
      </c>
    </row>
    <row r="351" spans="1:16" ht="13.5" thickBot="1" x14ac:dyDescent="0.25">
      <c r="A351" s="48" t="str">
        <f t="shared" si="30"/>
        <v> AN 266.18 </v>
      </c>
      <c r="B351" s="56" t="str">
        <f t="shared" si="31"/>
        <v>I</v>
      </c>
      <c r="C351" s="48">
        <f t="shared" si="32"/>
        <v>28833.463</v>
      </c>
      <c r="D351" s="29" t="str">
        <f t="shared" si="33"/>
        <v>vis</v>
      </c>
      <c r="E351" s="57">
        <f>VLOOKUP(C351,Active!C$21:E$947,3,FALSE)</f>
        <v>-9535.0024237107082</v>
      </c>
      <c r="F351" s="56" t="s">
        <v>167</v>
      </c>
      <c r="G351" s="29" t="str">
        <f t="shared" si="34"/>
        <v>28833.463</v>
      </c>
      <c r="H351" s="48">
        <f t="shared" si="35"/>
        <v>-9535</v>
      </c>
      <c r="I351" s="58" t="s">
        <v>331</v>
      </c>
      <c r="J351" s="59" t="s">
        <v>332</v>
      </c>
      <c r="K351" s="58">
        <v>-9535</v>
      </c>
      <c r="L351" s="58" t="s">
        <v>168</v>
      </c>
      <c r="M351" s="59" t="s">
        <v>173</v>
      </c>
      <c r="N351" s="59"/>
      <c r="O351" s="60" t="s">
        <v>294</v>
      </c>
      <c r="P351" s="60" t="s">
        <v>306</v>
      </c>
    </row>
    <row r="352" spans="1:16" ht="13.5" thickBot="1" x14ac:dyDescent="0.25">
      <c r="A352" s="48" t="str">
        <f t="shared" si="30"/>
        <v> AN 266.18 </v>
      </c>
      <c r="B352" s="56" t="str">
        <f t="shared" si="31"/>
        <v>I</v>
      </c>
      <c r="C352" s="48">
        <f t="shared" si="32"/>
        <v>28837.47</v>
      </c>
      <c r="D352" s="29" t="str">
        <f t="shared" si="33"/>
        <v>vis</v>
      </c>
      <c r="E352" s="57">
        <f>VLOOKUP(C352,Active!C$21:E$947,3,FALSE)</f>
        <v>-9531.9954390188268</v>
      </c>
      <c r="F352" s="56" t="s">
        <v>167</v>
      </c>
      <c r="G352" s="29" t="str">
        <f t="shared" si="34"/>
        <v>28837.470</v>
      </c>
      <c r="H352" s="48">
        <f t="shared" si="35"/>
        <v>-9532</v>
      </c>
      <c r="I352" s="58" t="s">
        <v>333</v>
      </c>
      <c r="J352" s="59" t="s">
        <v>334</v>
      </c>
      <c r="K352" s="58">
        <v>-9532</v>
      </c>
      <c r="L352" s="58" t="s">
        <v>192</v>
      </c>
      <c r="M352" s="59" t="s">
        <v>173</v>
      </c>
      <c r="N352" s="59"/>
      <c r="O352" s="60" t="s">
        <v>294</v>
      </c>
      <c r="P352" s="60" t="s">
        <v>306</v>
      </c>
    </row>
    <row r="353" spans="1:16" ht="13.5" thickBot="1" x14ac:dyDescent="0.25">
      <c r="A353" s="48" t="str">
        <f t="shared" si="30"/>
        <v> AN 266.18 </v>
      </c>
      <c r="B353" s="56" t="str">
        <f t="shared" si="31"/>
        <v>I</v>
      </c>
      <c r="C353" s="48">
        <f t="shared" si="32"/>
        <v>28845.467000000001</v>
      </c>
      <c r="D353" s="29" t="str">
        <f t="shared" si="33"/>
        <v>vis</v>
      </c>
      <c r="E353" s="57">
        <f>VLOOKUP(C353,Active!C$21:E$947,3,FALSE)</f>
        <v>-9525.9942269946259</v>
      </c>
      <c r="F353" s="56" t="s">
        <v>167</v>
      </c>
      <c r="G353" s="29" t="str">
        <f t="shared" si="34"/>
        <v>28845.467</v>
      </c>
      <c r="H353" s="48">
        <f t="shared" si="35"/>
        <v>-9526</v>
      </c>
      <c r="I353" s="58" t="s">
        <v>335</v>
      </c>
      <c r="J353" s="59" t="s">
        <v>336</v>
      </c>
      <c r="K353" s="58">
        <v>-9526</v>
      </c>
      <c r="L353" s="58" t="s">
        <v>224</v>
      </c>
      <c r="M353" s="59" t="s">
        <v>173</v>
      </c>
      <c r="N353" s="59"/>
      <c r="O353" s="60" t="s">
        <v>294</v>
      </c>
      <c r="P353" s="60" t="s">
        <v>306</v>
      </c>
    </row>
    <row r="354" spans="1:16" ht="13.5" thickBot="1" x14ac:dyDescent="0.25">
      <c r="A354" s="48" t="str">
        <f t="shared" si="30"/>
        <v> AN 266.18 </v>
      </c>
      <c r="B354" s="56" t="str">
        <f t="shared" si="31"/>
        <v>I</v>
      </c>
      <c r="C354" s="48">
        <f t="shared" si="32"/>
        <v>28861.457999999999</v>
      </c>
      <c r="D354" s="29" t="str">
        <f t="shared" si="33"/>
        <v>vis</v>
      </c>
      <c r="E354" s="57">
        <f>VLOOKUP(C354,Active!C$21:E$947,3,FALSE)</f>
        <v>-9513.9940542449694</v>
      </c>
      <c r="F354" s="56" t="s">
        <v>167</v>
      </c>
      <c r="G354" s="29" t="str">
        <f t="shared" si="34"/>
        <v>28861.458</v>
      </c>
      <c r="H354" s="48">
        <f t="shared" si="35"/>
        <v>-9514</v>
      </c>
      <c r="I354" s="58" t="s">
        <v>337</v>
      </c>
      <c r="J354" s="59" t="s">
        <v>338</v>
      </c>
      <c r="K354" s="58">
        <v>-9514</v>
      </c>
      <c r="L354" s="58" t="s">
        <v>224</v>
      </c>
      <c r="M354" s="59" t="s">
        <v>173</v>
      </c>
      <c r="N354" s="59"/>
      <c r="O354" s="60" t="s">
        <v>294</v>
      </c>
      <c r="P354" s="60" t="s">
        <v>306</v>
      </c>
    </row>
    <row r="355" spans="1:16" ht="13.5" thickBot="1" x14ac:dyDescent="0.25">
      <c r="A355" s="48" t="str">
        <f t="shared" si="30"/>
        <v> AC 39.4 </v>
      </c>
      <c r="B355" s="56" t="str">
        <f t="shared" si="31"/>
        <v>I</v>
      </c>
      <c r="C355" s="48">
        <f t="shared" si="32"/>
        <v>29589.023000000001</v>
      </c>
      <c r="D355" s="29" t="str">
        <f t="shared" si="33"/>
        <v>vis</v>
      </c>
      <c r="E355" s="57">
        <f>VLOOKUP(C355,Active!C$21:E$947,3,FALSE)</f>
        <v>-8968.0053301749103</v>
      </c>
      <c r="F355" s="56" t="s">
        <v>167</v>
      </c>
      <c r="G355" s="29" t="str">
        <f t="shared" si="34"/>
        <v>29589.023</v>
      </c>
      <c r="H355" s="48">
        <f t="shared" si="35"/>
        <v>-8968</v>
      </c>
      <c r="I355" s="58" t="s">
        <v>339</v>
      </c>
      <c r="J355" s="59" t="s">
        <v>340</v>
      </c>
      <c r="K355" s="58">
        <v>-8968</v>
      </c>
      <c r="L355" s="58" t="s">
        <v>245</v>
      </c>
      <c r="M355" s="59" t="s">
        <v>169</v>
      </c>
      <c r="N355" s="59"/>
      <c r="O355" s="60" t="s">
        <v>341</v>
      </c>
      <c r="P355" s="60" t="s">
        <v>342</v>
      </c>
    </row>
    <row r="356" spans="1:16" ht="13.5" thickBot="1" x14ac:dyDescent="0.25">
      <c r="A356" s="48" t="str">
        <f t="shared" si="30"/>
        <v> IODE 4.1.250 </v>
      </c>
      <c r="B356" s="56" t="str">
        <f t="shared" si="31"/>
        <v>I</v>
      </c>
      <c r="C356" s="48">
        <f t="shared" si="32"/>
        <v>30603.119999999999</v>
      </c>
      <c r="D356" s="29" t="str">
        <f t="shared" si="33"/>
        <v>vis</v>
      </c>
      <c r="E356" s="57">
        <f>VLOOKUP(C356,Active!C$21:E$947,3,FALSE)</f>
        <v>-8206.993561998499</v>
      </c>
      <c r="F356" s="56" t="str">
        <f>LEFT(M356,1)</f>
        <v>V</v>
      </c>
      <c r="G356" s="29" t="str">
        <f t="shared" si="34"/>
        <v>30603.120</v>
      </c>
      <c r="H356" s="48">
        <f t="shared" si="35"/>
        <v>-8207</v>
      </c>
      <c r="I356" s="58" t="s">
        <v>343</v>
      </c>
      <c r="J356" s="59" t="s">
        <v>344</v>
      </c>
      <c r="K356" s="58">
        <v>-8207</v>
      </c>
      <c r="L356" s="58" t="s">
        <v>209</v>
      </c>
      <c r="M356" s="59" t="s">
        <v>173</v>
      </c>
      <c r="N356" s="59"/>
      <c r="O356" s="60" t="s">
        <v>205</v>
      </c>
      <c r="P356" s="60" t="s">
        <v>221</v>
      </c>
    </row>
    <row r="357" spans="1:16" ht="13.5" thickBot="1" x14ac:dyDescent="0.25">
      <c r="A357" s="48" t="str">
        <f t="shared" si="30"/>
        <v> AAC 4.114 </v>
      </c>
      <c r="B357" s="56" t="str">
        <f t="shared" si="31"/>
        <v>I</v>
      </c>
      <c r="C357" s="48">
        <f t="shared" si="32"/>
        <v>32624.62</v>
      </c>
      <c r="D357" s="29" t="str">
        <f t="shared" si="33"/>
        <v>vis</v>
      </c>
      <c r="E357" s="57">
        <f>VLOOKUP(C357,Active!C$21:E$947,3,FALSE)</f>
        <v>-6689.993423581147</v>
      </c>
      <c r="F357" s="56" t="str">
        <f>LEFT(M357,1)</f>
        <v>V</v>
      </c>
      <c r="G357" s="29" t="str">
        <f t="shared" si="34"/>
        <v>32624.620</v>
      </c>
      <c r="H357" s="48">
        <f t="shared" si="35"/>
        <v>-6690</v>
      </c>
      <c r="I357" s="58" t="s">
        <v>345</v>
      </c>
      <c r="J357" s="59" t="s">
        <v>346</v>
      </c>
      <c r="K357" s="58">
        <v>-6690</v>
      </c>
      <c r="L357" s="58" t="s">
        <v>209</v>
      </c>
      <c r="M357" s="59" t="s">
        <v>173</v>
      </c>
      <c r="N357" s="59"/>
      <c r="O357" s="60" t="s">
        <v>347</v>
      </c>
      <c r="P357" s="60" t="s">
        <v>348</v>
      </c>
    </row>
    <row r="358" spans="1:16" ht="13.5" thickBot="1" x14ac:dyDescent="0.25">
      <c r="A358" s="48" t="str">
        <f t="shared" si="30"/>
        <v> AAC 4.114 </v>
      </c>
      <c r="B358" s="56" t="str">
        <f t="shared" si="31"/>
        <v>I</v>
      </c>
      <c r="C358" s="48">
        <f t="shared" si="32"/>
        <v>32780.521999999997</v>
      </c>
      <c r="D358" s="29" t="str">
        <f t="shared" si="33"/>
        <v>vis</v>
      </c>
      <c r="E358" s="57">
        <f>VLOOKUP(C358,Active!C$21:E$947,3,FALSE)</f>
        <v>-6572.9994312093741</v>
      </c>
      <c r="F358" s="56" t="str">
        <f>LEFT(M358,1)</f>
        <v>V</v>
      </c>
      <c r="G358" s="29" t="str">
        <f t="shared" si="34"/>
        <v>32780.522</v>
      </c>
      <c r="H358" s="48">
        <f t="shared" si="35"/>
        <v>-6573</v>
      </c>
      <c r="I358" s="58" t="s">
        <v>349</v>
      </c>
      <c r="J358" s="59" t="s">
        <v>350</v>
      </c>
      <c r="K358" s="58">
        <v>-6573</v>
      </c>
      <c r="L358" s="58" t="s">
        <v>257</v>
      </c>
      <c r="M358" s="59" t="s">
        <v>173</v>
      </c>
      <c r="N358" s="59"/>
      <c r="O358" s="60" t="s">
        <v>347</v>
      </c>
      <c r="P358" s="60" t="s">
        <v>348</v>
      </c>
    </row>
    <row r="359" spans="1:16" ht="13.5" thickBot="1" x14ac:dyDescent="0.25">
      <c r="A359" s="48" t="str">
        <f t="shared" si="30"/>
        <v> AAC 4.114 </v>
      </c>
      <c r="B359" s="56" t="str">
        <f t="shared" si="31"/>
        <v>I</v>
      </c>
      <c r="C359" s="48">
        <f t="shared" si="32"/>
        <v>32820.498</v>
      </c>
      <c r="D359" s="29" t="str">
        <f t="shared" si="33"/>
        <v>vis</v>
      </c>
      <c r="E359" s="57">
        <f>VLOOKUP(C359,Active!C$21:E$947,3,FALSE)</f>
        <v>-6543.0001249846027</v>
      </c>
      <c r="F359" s="56" t="str">
        <f>LEFT(M359,1)</f>
        <v>V</v>
      </c>
      <c r="G359" s="29" t="str">
        <f t="shared" si="34"/>
        <v>32820.498</v>
      </c>
      <c r="H359" s="48">
        <f t="shared" si="35"/>
        <v>-6543</v>
      </c>
      <c r="I359" s="58" t="s">
        <v>351</v>
      </c>
      <c r="J359" s="59" t="s">
        <v>352</v>
      </c>
      <c r="K359" s="58">
        <v>-6543</v>
      </c>
      <c r="L359" s="58" t="s">
        <v>242</v>
      </c>
      <c r="M359" s="59" t="s">
        <v>173</v>
      </c>
      <c r="N359" s="59"/>
      <c r="O359" s="60" t="s">
        <v>347</v>
      </c>
      <c r="P359" s="60" t="s">
        <v>348</v>
      </c>
    </row>
    <row r="360" spans="1:16" ht="13.5" thickBot="1" x14ac:dyDescent="0.25">
      <c r="A360" s="48" t="str">
        <f t="shared" si="30"/>
        <v> AAC 5.5 </v>
      </c>
      <c r="B360" s="56" t="str">
        <f t="shared" si="31"/>
        <v>I</v>
      </c>
      <c r="C360" s="48">
        <f t="shared" si="32"/>
        <v>33052.364000000001</v>
      </c>
      <c r="D360" s="29" t="str">
        <f t="shared" si="33"/>
        <v>vis</v>
      </c>
      <c r="E360" s="57">
        <f>VLOOKUP(C360,Active!C$21:E$947,3,FALSE)</f>
        <v>-6369.0002466297774</v>
      </c>
      <c r="F360" s="56" t="str">
        <f>LEFT(M360,1)</f>
        <v>V</v>
      </c>
      <c r="G360" s="29" t="str">
        <f t="shared" si="34"/>
        <v>33052.364</v>
      </c>
      <c r="H360" s="48">
        <f t="shared" si="35"/>
        <v>-6369</v>
      </c>
      <c r="I360" s="58" t="s">
        <v>353</v>
      </c>
      <c r="J360" s="59" t="s">
        <v>354</v>
      </c>
      <c r="K360" s="58">
        <v>-6369</v>
      </c>
      <c r="L360" s="58" t="s">
        <v>242</v>
      </c>
      <c r="M360" s="59" t="s">
        <v>173</v>
      </c>
      <c r="N360" s="59"/>
      <c r="O360" s="60" t="s">
        <v>347</v>
      </c>
      <c r="P360" s="60" t="s">
        <v>355</v>
      </c>
    </row>
    <row r="361" spans="1:16" ht="13.5" thickBot="1" x14ac:dyDescent="0.25">
      <c r="A361" s="48" t="str">
        <f t="shared" si="30"/>
        <v> AAC 5.8 </v>
      </c>
      <c r="B361" s="56" t="str">
        <f t="shared" si="31"/>
        <v>I</v>
      </c>
      <c r="C361" s="48">
        <f t="shared" si="32"/>
        <v>33437.47</v>
      </c>
      <c r="D361" s="29" t="str">
        <f t="shared" si="33"/>
        <v>vis</v>
      </c>
      <c r="E361" s="57">
        <f>VLOOKUP(C361,Active!C$21:E$947,3,FALSE)</f>
        <v>-6080.0040283238895</v>
      </c>
      <c r="F361" s="56" t="s">
        <v>167</v>
      </c>
      <c r="G361" s="29" t="str">
        <f t="shared" si="34"/>
        <v>33437.470</v>
      </c>
      <c r="H361" s="48">
        <f t="shared" si="35"/>
        <v>-6080</v>
      </c>
      <c r="I361" s="58" t="s">
        <v>356</v>
      </c>
      <c r="J361" s="59" t="s">
        <v>357</v>
      </c>
      <c r="K361" s="58">
        <v>-6080</v>
      </c>
      <c r="L361" s="58" t="s">
        <v>260</v>
      </c>
      <c r="M361" s="59" t="s">
        <v>173</v>
      </c>
      <c r="N361" s="59"/>
      <c r="O361" s="60" t="s">
        <v>347</v>
      </c>
      <c r="P361" s="60" t="s">
        <v>358</v>
      </c>
    </row>
    <row r="362" spans="1:16" ht="13.5" thickBot="1" x14ac:dyDescent="0.25">
      <c r="A362" s="48" t="str">
        <f t="shared" si="30"/>
        <v> AJ 56.182 </v>
      </c>
      <c r="B362" s="56" t="str">
        <f t="shared" si="31"/>
        <v>I</v>
      </c>
      <c r="C362" s="48">
        <f t="shared" si="32"/>
        <v>33458.792999999998</v>
      </c>
      <c r="D362" s="29" t="str">
        <f t="shared" si="33"/>
        <v>vis</v>
      </c>
      <c r="E362" s="57">
        <f>VLOOKUP(C362,Active!C$21:E$947,3,FALSE)</f>
        <v>-6064.0025472694897</v>
      </c>
      <c r="F362" s="56" t="s">
        <v>167</v>
      </c>
      <c r="G362" s="29" t="str">
        <f t="shared" si="34"/>
        <v>33458.793</v>
      </c>
      <c r="H362" s="48">
        <f t="shared" si="35"/>
        <v>-6064</v>
      </c>
      <c r="I362" s="58" t="s">
        <v>359</v>
      </c>
      <c r="J362" s="59" t="s">
        <v>360</v>
      </c>
      <c r="K362" s="58">
        <v>-6064</v>
      </c>
      <c r="L362" s="58" t="s">
        <v>168</v>
      </c>
      <c r="M362" s="59" t="s">
        <v>361</v>
      </c>
      <c r="N362" s="59" t="s">
        <v>136</v>
      </c>
      <c r="O362" s="60" t="s">
        <v>362</v>
      </c>
      <c r="P362" s="60" t="s">
        <v>363</v>
      </c>
    </row>
    <row r="363" spans="1:16" ht="13.5" thickBot="1" x14ac:dyDescent="0.25">
      <c r="A363" s="48" t="str">
        <f t="shared" si="30"/>
        <v> AC 118.5 </v>
      </c>
      <c r="B363" s="56" t="str">
        <f t="shared" si="31"/>
        <v>I</v>
      </c>
      <c r="C363" s="48">
        <f t="shared" si="32"/>
        <v>33517.425000000003</v>
      </c>
      <c r="D363" s="29" t="str">
        <f t="shared" si="33"/>
        <v>vis</v>
      </c>
      <c r="E363" s="57">
        <f>VLOOKUP(C363,Active!C$21:E$947,3,FALSE)</f>
        <v>-6020.0031645756026</v>
      </c>
      <c r="F363" s="56" t="s">
        <v>167</v>
      </c>
      <c r="G363" s="29" t="str">
        <f t="shared" si="34"/>
        <v>33517.425</v>
      </c>
      <c r="H363" s="48">
        <f t="shared" si="35"/>
        <v>-6020</v>
      </c>
      <c r="I363" s="58" t="s">
        <v>364</v>
      </c>
      <c r="J363" s="59" t="s">
        <v>365</v>
      </c>
      <c r="K363" s="58">
        <v>-6020</v>
      </c>
      <c r="L363" s="58" t="s">
        <v>268</v>
      </c>
      <c r="M363" s="59" t="s">
        <v>169</v>
      </c>
      <c r="N363" s="59"/>
      <c r="O363" s="60" t="s">
        <v>366</v>
      </c>
      <c r="P363" s="60" t="s">
        <v>367</v>
      </c>
    </row>
    <row r="364" spans="1:16" ht="13.5" thickBot="1" x14ac:dyDescent="0.25">
      <c r="A364" s="48" t="str">
        <f t="shared" si="30"/>
        <v> AC 118.5 </v>
      </c>
      <c r="B364" s="56" t="str">
        <f t="shared" si="31"/>
        <v>I</v>
      </c>
      <c r="C364" s="48">
        <f t="shared" si="32"/>
        <v>33541.419000000002</v>
      </c>
      <c r="D364" s="29" t="str">
        <f t="shared" si="33"/>
        <v>vis</v>
      </c>
      <c r="E364" s="57">
        <f>VLOOKUP(C364,Active!C$21:E$947,3,FALSE)</f>
        <v>-6001.997277204252</v>
      </c>
      <c r="F364" s="56" t="s">
        <v>167</v>
      </c>
      <c r="G364" s="29" t="str">
        <f t="shared" si="34"/>
        <v>33541.419</v>
      </c>
      <c r="H364" s="48">
        <f t="shared" si="35"/>
        <v>-6002</v>
      </c>
      <c r="I364" s="58" t="s">
        <v>368</v>
      </c>
      <c r="J364" s="59" t="s">
        <v>369</v>
      </c>
      <c r="K364" s="58">
        <v>-6002</v>
      </c>
      <c r="L364" s="58" t="s">
        <v>220</v>
      </c>
      <c r="M364" s="59" t="s">
        <v>169</v>
      </c>
      <c r="N364" s="59"/>
      <c r="O364" s="60" t="s">
        <v>366</v>
      </c>
      <c r="P364" s="60" t="s">
        <v>367</v>
      </c>
    </row>
    <row r="365" spans="1:16" ht="13.5" thickBot="1" x14ac:dyDescent="0.25">
      <c r="A365" s="48" t="str">
        <f t="shared" si="30"/>
        <v> AC 118.5 </v>
      </c>
      <c r="B365" s="56" t="str">
        <f t="shared" si="31"/>
        <v>I</v>
      </c>
      <c r="C365" s="48">
        <f t="shared" si="32"/>
        <v>33545.411</v>
      </c>
      <c r="D365" s="29" t="str">
        <f t="shared" si="33"/>
        <v>vis</v>
      </c>
      <c r="E365" s="57">
        <f>VLOOKUP(C365,Active!C$21:E$947,3,FALSE)</f>
        <v>-5999.0015490061023</v>
      </c>
      <c r="F365" s="56" t="s">
        <v>167</v>
      </c>
      <c r="G365" s="29" t="str">
        <f t="shared" si="34"/>
        <v>33545.411</v>
      </c>
      <c r="H365" s="48">
        <f t="shared" si="35"/>
        <v>-5999</v>
      </c>
      <c r="I365" s="58" t="s">
        <v>370</v>
      </c>
      <c r="J365" s="59" t="s">
        <v>371</v>
      </c>
      <c r="K365" s="58">
        <v>-5999</v>
      </c>
      <c r="L365" s="58" t="s">
        <v>248</v>
      </c>
      <c r="M365" s="59" t="s">
        <v>169</v>
      </c>
      <c r="N365" s="59"/>
      <c r="O365" s="60" t="s">
        <v>366</v>
      </c>
      <c r="P365" s="60" t="s">
        <v>367</v>
      </c>
    </row>
    <row r="366" spans="1:16" ht="13.5" thickBot="1" x14ac:dyDescent="0.25">
      <c r="A366" s="48" t="str">
        <f t="shared" si="30"/>
        <v> AAC 5.8 </v>
      </c>
      <c r="B366" s="56" t="str">
        <f t="shared" si="31"/>
        <v>I</v>
      </c>
      <c r="C366" s="48">
        <f t="shared" si="32"/>
        <v>33561.396000000001</v>
      </c>
      <c r="D366" s="29" t="str">
        <f t="shared" si="33"/>
        <v>vis</v>
      </c>
      <c r="E366" s="57">
        <f>VLOOKUP(C366,Active!C$21:E$947,3,FALSE)</f>
        <v>-5987.0058788539372</v>
      </c>
      <c r="F366" s="56" t="s">
        <v>167</v>
      </c>
      <c r="G366" s="29" t="str">
        <f t="shared" si="34"/>
        <v>33561.396</v>
      </c>
      <c r="H366" s="48">
        <f t="shared" si="35"/>
        <v>-5987</v>
      </c>
      <c r="I366" s="58" t="s">
        <v>372</v>
      </c>
      <c r="J366" s="59" t="s">
        <v>373</v>
      </c>
      <c r="K366" s="58">
        <v>-5987</v>
      </c>
      <c r="L366" s="58" t="s">
        <v>233</v>
      </c>
      <c r="M366" s="59" t="s">
        <v>173</v>
      </c>
      <c r="N366" s="59"/>
      <c r="O366" s="60" t="s">
        <v>347</v>
      </c>
      <c r="P366" s="60" t="s">
        <v>358</v>
      </c>
    </row>
    <row r="367" spans="1:16" ht="13.5" thickBot="1" x14ac:dyDescent="0.25">
      <c r="A367" s="48" t="str">
        <f t="shared" si="30"/>
        <v> AC 118.5 </v>
      </c>
      <c r="B367" s="56" t="str">
        <f t="shared" si="31"/>
        <v>I</v>
      </c>
      <c r="C367" s="48">
        <f t="shared" si="32"/>
        <v>33565.396000000001</v>
      </c>
      <c r="D367" s="29" t="str">
        <f t="shared" si="33"/>
        <v>vis</v>
      </c>
      <c r="E367" s="57">
        <f>VLOOKUP(C367,Active!C$21:E$947,3,FALSE)</f>
        <v>-5984.0041471924633</v>
      </c>
      <c r="F367" s="56" t="s">
        <v>167</v>
      </c>
      <c r="G367" s="29" t="str">
        <f t="shared" si="34"/>
        <v>33565.396</v>
      </c>
      <c r="H367" s="48">
        <f t="shared" si="35"/>
        <v>-5984</v>
      </c>
      <c r="I367" s="58" t="s">
        <v>374</v>
      </c>
      <c r="J367" s="59" t="s">
        <v>375</v>
      </c>
      <c r="K367" s="58">
        <v>-5984</v>
      </c>
      <c r="L367" s="58" t="s">
        <v>376</v>
      </c>
      <c r="M367" s="59" t="s">
        <v>169</v>
      </c>
      <c r="N367" s="59"/>
      <c r="O367" s="60" t="s">
        <v>366</v>
      </c>
      <c r="P367" s="60" t="s">
        <v>367</v>
      </c>
    </row>
    <row r="368" spans="1:16" ht="13.5" thickBot="1" x14ac:dyDescent="0.25">
      <c r="A368" s="48" t="str">
        <f t="shared" si="30"/>
        <v> AAC 5.52 </v>
      </c>
      <c r="B368" s="56" t="str">
        <f t="shared" si="31"/>
        <v>I</v>
      </c>
      <c r="C368" s="48">
        <f t="shared" si="32"/>
        <v>34130.404999999999</v>
      </c>
      <c r="D368" s="29" t="str">
        <f t="shared" si="33"/>
        <v>vis</v>
      </c>
      <c r="E368" s="57">
        <f>VLOOKUP(C368,Active!C$21:E$947,3,FALSE)</f>
        <v>-5560.0027961130436</v>
      </c>
      <c r="F368" s="56" t="s">
        <v>167</v>
      </c>
      <c r="G368" s="29" t="str">
        <f t="shared" si="34"/>
        <v>34130.405</v>
      </c>
      <c r="H368" s="48">
        <f t="shared" si="35"/>
        <v>-5560</v>
      </c>
      <c r="I368" s="58" t="s">
        <v>377</v>
      </c>
      <c r="J368" s="59" t="s">
        <v>378</v>
      </c>
      <c r="K368" s="58">
        <v>-5560</v>
      </c>
      <c r="L368" s="58" t="s">
        <v>268</v>
      </c>
      <c r="M368" s="59" t="s">
        <v>173</v>
      </c>
      <c r="N368" s="59"/>
      <c r="O368" s="60" t="s">
        <v>347</v>
      </c>
      <c r="P368" s="60" t="s">
        <v>379</v>
      </c>
    </row>
    <row r="369" spans="1:16" ht="13.5" thickBot="1" x14ac:dyDescent="0.25">
      <c r="A369" s="48" t="str">
        <f t="shared" si="30"/>
        <v> AAC 5.52 </v>
      </c>
      <c r="B369" s="56" t="str">
        <f t="shared" si="31"/>
        <v>I</v>
      </c>
      <c r="C369" s="48">
        <f t="shared" si="32"/>
        <v>34342.281999999999</v>
      </c>
      <c r="D369" s="29" t="str">
        <f t="shared" si="33"/>
        <v>vis</v>
      </c>
      <c r="E369" s="57">
        <f>VLOOKUP(C369,Active!C$21:E$947,3,FALSE)</f>
        <v>-5401.0033213035194</v>
      </c>
      <c r="F369" s="56" t="s">
        <v>167</v>
      </c>
      <c r="G369" s="29" t="str">
        <f t="shared" si="34"/>
        <v>34342.282</v>
      </c>
      <c r="H369" s="48">
        <f t="shared" si="35"/>
        <v>-5401</v>
      </c>
      <c r="I369" s="58" t="s">
        <v>380</v>
      </c>
      <c r="J369" s="59" t="s">
        <v>381</v>
      </c>
      <c r="K369" s="58">
        <v>-5401</v>
      </c>
      <c r="L369" s="58" t="s">
        <v>268</v>
      </c>
      <c r="M369" s="59" t="s">
        <v>173</v>
      </c>
      <c r="N369" s="59"/>
      <c r="O369" s="60" t="s">
        <v>347</v>
      </c>
      <c r="P369" s="60" t="s">
        <v>379</v>
      </c>
    </row>
    <row r="370" spans="1:16" ht="13.5" thickBot="1" x14ac:dyDescent="0.25">
      <c r="A370" s="48" t="str">
        <f t="shared" si="30"/>
        <v> AAC 5.190 </v>
      </c>
      <c r="B370" s="56" t="str">
        <f t="shared" si="31"/>
        <v>I</v>
      </c>
      <c r="C370" s="48">
        <f t="shared" si="32"/>
        <v>34451.563999999998</v>
      </c>
      <c r="D370" s="29" t="str">
        <f t="shared" si="33"/>
        <v>vis</v>
      </c>
      <c r="E370" s="57">
        <f>VLOOKUP(C370,Active!C$21:E$947,3,FALSE)</f>
        <v>-5318.9945114462234</v>
      </c>
      <c r="F370" s="56" t="s">
        <v>167</v>
      </c>
      <c r="G370" s="29" t="str">
        <f t="shared" si="34"/>
        <v>34451.564</v>
      </c>
      <c r="H370" s="48">
        <f t="shared" si="35"/>
        <v>-5319</v>
      </c>
      <c r="I370" s="58" t="s">
        <v>382</v>
      </c>
      <c r="J370" s="59" t="s">
        <v>383</v>
      </c>
      <c r="K370" s="58">
        <v>-5319</v>
      </c>
      <c r="L370" s="58" t="s">
        <v>189</v>
      </c>
      <c r="M370" s="59" t="s">
        <v>173</v>
      </c>
      <c r="N370" s="59"/>
      <c r="O370" s="60" t="s">
        <v>347</v>
      </c>
      <c r="P370" s="60" t="s">
        <v>384</v>
      </c>
    </row>
    <row r="371" spans="1:16" ht="13.5" thickBot="1" x14ac:dyDescent="0.25">
      <c r="A371" s="48" t="str">
        <f t="shared" si="30"/>
        <v> AAC 5.190 </v>
      </c>
      <c r="B371" s="56" t="str">
        <f t="shared" si="31"/>
        <v>I</v>
      </c>
      <c r="C371" s="48">
        <f t="shared" si="32"/>
        <v>34479.538999999997</v>
      </c>
      <c r="D371" s="29" t="str">
        <f t="shared" si="33"/>
        <v>vis</v>
      </c>
      <c r="E371" s="57">
        <f>VLOOKUP(C371,Active!C$21:E$947,3,FALSE)</f>
        <v>-5298.0011506387918</v>
      </c>
      <c r="F371" s="56" t="s">
        <v>167</v>
      </c>
      <c r="G371" s="29" t="str">
        <f t="shared" si="34"/>
        <v>34479.539</v>
      </c>
      <c r="H371" s="48">
        <f t="shared" si="35"/>
        <v>-5298</v>
      </c>
      <c r="I371" s="58" t="s">
        <v>385</v>
      </c>
      <c r="J371" s="59" t="s">
        <v>386</v>
      </c>
      <c r="K371" s="58">
        <v>-5298</v>
      </c>
      <c r="L371" s="58" t="s">
        <v>248</v>
      </c>
      <c r="M371" s="59" t="s">
        <v>173</v>
      </c>
      <c r="N371" s="59"/>
      <c r="O371" s="60" t="s">
        <v>347</v>
      </c>
      <c r="P371" s="60" t="s">
        <v>384</v>
      </c>
    </row>
    <row r="372" spans="1:16" ht="13.5" thickBot="1" x14ac:dyDescent="0.25">
      <c r="A372" s="48" t="str">
        <f t="shared" si="30"/>
        <v> AAC 5.193 </v>
      </c>
      <c r="B372" s="56" t="str">
        <f t="shared" si="31"/>
        <v>I</v>
      </c>
      <c r="C372" s="48">
        <f t="shared" si="32"/>
        <v>34988.578000000001</v>
      </c>
      <c r="D372" s="29" t="str">
        <f t="shared" si="33"/>
        <v>vis</v>
      </c>
      <c r="E372" s="57">
        <f>VLOOKUP(C372,Active!C$21:E$947,3,FALSE)</f>
        <v>-4916.0015298325407</v>
      </c>
      <c r="F372" s="56" t="s">
        <v>167</v>
      </c>
      <c r="G372" s="29" t="str">
        <f t="shared" si="34"/>
        <v>34988.578</v>
      </c>
      <c r="H372" s="48">
        <f t="shared" si="35"/>
        <v>-4916</v>
      </c>
      <c r="I372" s="58" t="s">
        <v>391</v>
      </c>
      <c r="J372" s="59" t="s">
        <v>392</v>
      </c>
      <c r="K372" s="58">
        <v>-4916</v>
      </c>
      <c r="L372" s="58" t="s">
        <v>248</v>
      </c>
      <c r="M372" s="59" t="s">
        <v>173</v>
      </c>
      <c r="N372" s="59"/>
      <c r="O372" s="60" t="s">
        <v>347</v>
      </c>
      <c r="P372" s="60" t="s">
        <v>393</v>
      </c>
    </row>
    <row r="373" spans="1:16" ht="13.5" thickBot="1" x14ac:dyDescent="0.25">
      <c r="A373" s="48" t="str">
        <f t="shared" si="30"/>
        <v> AA 6.142 </v>
      </c>
      <c r="B373" s="56" t="str">
        <f t="shared" si="31"/>
        <v>I</v>
      </c>
      <c r="C373" s="48">
        <f t="shared" si="32"/>
        <v>35240.432000000001</v>
      </c>
      <c r="D373" s="29" t="str">
        <f t="shared" si="33"/>
        <v>vis</v>
      </c>
      <c r="E373" s="57">
        <f>VLOOKUP(C373,Active!C$21:E$947,3,FALSE)</f>
        <v>-4727.0019983653319</v>
      </c>
      <c r="F373" s="56" t="s">
        <v>167</v>
      </c>
      <c r="G373" s="29" t="str">
        <f t="shared" si="34"/>
        <v>35240.432</v>
      </c>
      <c r="H373" s="48">
        <f t="shared" si="35"/>
        <v>-4727</v>
      </c>
      <c r="I373" s="58" t="s">
        <v>394</v>
      </c>
      <c r="J373" s="59" t="s">
        <v>395</v>
      </c>
      <c r="K373" s="58">
        <v>-4727</v>
      </c>
      <c r="L373" s="58" t="s">
        <v>168</v>
      </c>
      <c r="M373" s="59" t="s">
        <v>173</v>
      </c>
      <c r="N373" s="59"/>
      <c r="O373" s="60" t="s">
        <v>347</v>
      </c>
      <c r="P373" s="60" t="s">
        <v>396</v>
      </c>
    </row>
    <row r="374" spans="1:16" ht="13.5" thickBot="1" x14ac:dyDescent="0.25">
      <c r="A374" s="48" t="str">
        <f t="shared" si="30"/>
        <v> AA 6.142 </v>
      </c>
      <c r="B374" s="56" t="str">
        <f t="shared" si="31"/>
        <v>I</v>
      </c>
      <c r="C374" s="48">
        <f t="shared" si="32"/>
        <v>35244.432999999997</v>
      </c>
      <c r="D374" s="29" t="str">
        <f t="shared" si="33"/>
        <v>vis</v>
      </c>
      <c r="E374" s="57">
        <f>VLOOKUP(C374,Active!C$21:E$947,3,FALSE)</f>
        <v>-4723.9995162709456</v>
      </c>
      <c r="F374" s="56" t="s">
        <v>167</v>
      </c>
      <c r="G374" s="29" t="str">
        <f t="shared" si="34"/>
        <v>35244.433</v>
      </c>
      <c r="H374" s="48">
        <f t="shared" si="35"/>
        <v>-4724</v>
      </c>
      <c r="I374" s="58" t="s">
        <v>397</v>
      </c>
      <c r="J374" s="59" t="s">
        <v>398</v>
      </c>
      <c r="K374" s="58">
        <v>-4724</v>
      </c>
      <c r="L374" s="58" t="s">
        <v>257</v>
      </c>
      <c r="M374" s="59" t="s">
        <v>173</v>
      </c>
      <c r="N374" s="59"/>
      <c r="O374" s="60" t="s">
        <v>347</v>
      </c>
      <c r="P374" s="60" t="s">
        <v>396</v>
      </c>
    </row>
    <row r="375" spans="1:16" ht="13.5" thickBot="1" x14ac:dyDescent="0.25">
      <c r="A375" s="48" t="str">
        <f t="shared" si="30"/>
        <v> AC 174.17 </v>
      </c>
      <c r="B375" s="56" t="str">
        <f t="shared" si="31"/>
        <v>I</v>
      </c>
      <c r="C375" s="48">
        <f t="shared" si="32"/>
        <v>35364.368999999999</v>
      </c>
      <c r="D375" s="29" t="str">
        <f t="shared" si="33"/>
        <v>vis</v>
      </c>
      <c r="E375" s="57">
        <f>VLOOKUP(C375,Active!C$21:E$947,3,FALSE)</f>
        <v>-4633.9955941333119</v>
      </c>
      <c r="F375" s="56" t="s">
        <v>167</v>
      </c>
      <c r="G375" s="29" t="str">
        <f t="shared" si="34"/>
        <v>35364.369</v>
      </c>
      <c r="H375" s="48">
        <f t="shared" si="35"/>
        <v>-4634</v>
      </c>
      <c r="I375" s="58" t="s">
        <v>399</v>
      </c>
      <c r="J375" s="59" t="s">
        <v>400</v>
      </c>
      <c r="K375" s="58">
        <v>-4634</v>
      </c>
      <c r="L375" s="58" t="s">
        <v>192</v>
      </c>
      <c r="M375" s="59" t="s">
        <v>173</v>
      </c>
      <c r="N375" s="59"/>
      <c r="O375" s="60" t="s">
        <v>205</v>
      </c>
      <c r="P375" s="60" t="s">
        <v>401</v>
      </c>
    </row>
    <row r="376" spans="1:16" ht="13.5" thickBot="1" x14ac:dyDescent="0.25">
      <c r="A376" s="48" t="str">
        <f t="shared" si="30"/>
        <v> AC 174.17 </v>
      </c>
      <c r="B376" s="56" t="str">
        <f t="shared" si="31"/>
        <v>I</v>
      </c>
      <c r="C376" s="48">
        <f t="shared" si="32"/>
        <v>35396.345000000001</v>
      </c>
      <c r="D376" s="29" t="str">
        <f t="shared" si="33"/>
        <v>vis</v>
      </c>
      <c r="E376" s="57">
        <f>VLOOKUP(C376,Active!C$21:E$947,3,FALSE)</f>
        <v>-4609.9997512314885</v>
      </c>
      <c r="F376" s="56" t="s">
        <v>167</v>
      </c>
      <c r="G376" s="29" t="str">
        <f t="shared" si="34"/>
        <v>35396.345</v>
      </c>
      <c r="H376" s="48">
        <f t="shared" si="35"/>
        <v>-4610</v>
      </c>
      <c r="I376" s="58" t="s">
        <v>402</v>
      </c>
      <c r="J376" s="59" t="s">
        <v>403</v>
      </c>
      <c r="K376" s="58">
        <v>-4610</v>
      </c>
      <c r="L376" s="58" t="s">
        <v>404</v>
      </c>
      <c r="M376" s="59" t="s">
        <v>173</v>
      </c>
      <c r="N376" s="59"/>
      <c r="O376" s="60" t="s">
        <v>205</v>
      </c>
      <c r="P376" s="60" t="s">
        <v>401</v>
      </c>
    </row>
    <row r="377" spans="1:16" ht="13.5" thickBot="1" x14ac:dyDescent="0.25">
      <c r="A377" s="48" t="str">
        <f t="shared" si="30"/>
        <v> AA 7.189 </v>
      </c>
      <c r="B377" s="56" t="str">
        <f t="shared" si="31"/>
        <v>I</v>
      </c>
      <c r="C377" s="48">
        <f t="shared" si="32"/>
        <v>35713.498</v>
      </c>
      <c r="D377" s="29" t="str">
        <f t="shared" si="33"/>
        <v>vis</v>
      </c>
      <c r="E377" s="57">
        <f>VLOOKUP(C377,Active!C$21:E$947,3,FALSE)</f>
        <v>-4371.9977008236347</v>
      </c>
      <c r="F377" s="56" t="s">
        <v>167</v>
      </c>
      <c r="G377" s="29" t="str">
        <f t="shared" si="34"/>
        <v>35713.498</v>
      </c>
      <c r="H377" s="48">
        <f t="shared" si="35"/>
        <v>-4372</v>
      </c>
      <c r="I377" s="58" t="s">
        <v>405</v>
      </c>
      <c r="J377" s="59" t="s">
        <v>406</v>
      </c>
      <c r="K377" s="58">
        <v>-4372</v>
      </c>
      <c r="L377" s="58" t="s">
        <v>180</v>
      </c>
      <c r="M377" s="59" t="s">
        <v>173</v>
      </c>
      <c r="N377" s="59"/>
      <c r="O377" s="60" t="s">
        <v>347</v>
      </c>
      <c r="P377" s="60" t="s">
        <v>407</v>
      </c>
    </row>
    <row r="378" spans="1:16" ht="13.5" thickBot="1" x14ac:dyDescent="0.25">
      <c r="A378" s="48" t="str">
        <f t="shared" si="30"/>
        <v> AA 8.190 </v>
      </c>
      <c r="B378" s="56" t="str">
        <f t="shared" si="31"/>
        <v>I</v>
      </c>
      <c r="C378" s="48">
        <f t="shared" si="32"/>
        <v>35933.372000000003</v>
      </c>
      <c r="D378" s="29" t="str">
        <f t="shared" si="33"/>
        <v>vis</v>
      </c>
      <c r="E378" s="57">
        <f>VLOOKUP(C378,Active!C$21:E$947,3,FALSE)</f>
        <v>-4206.997013989906</v>
      </c>
      <c r="F378" s="56" t="s">
        <v>167</v>
      </c>
      <c r="G378" s="29" t="str">
        <f t="shared" si="34"/>
        <v>35933.372</v>
      </c>
      <c r="H378" s="48">
        <f t="shared" si="35"/>
        <v>-4207</v>
      </c>
      <c r="I378" s="58" t="s">
        <v>408</v>
      </c>
      <c r="J378" s="59" t="s">
        <v>409</v>
      </c>
      <c r="K378" s="58">
        <v>-4207</v>
      </c>
      <c r="L378" s="58" t="s">
        <v>220</v>
      </c>
      <c r="M378" s="59" t="s">
        <v>173</v>
      </c>
      <c r="N378" s="59"/>
      <c r="O378" s="60" t="s">
        <v>347</v>
      </c>
      <c r="P378" s="60" t="s">
        <v>410</v>
      </c>
    </row>
    <row r="379" spans="1:16" ht="13.5" thickBot="1" x14ac:dyDescent="0.25">
      <c r="A379" s="48" t="str">
        <f t="shared" si="30"/>
        <v> AA 8.190 </v>
      </c>
      <c r="B379" s="56" t="str">
        <f t="shared" si="31"/>
        <v>I</v>
      </c>
      <c r="C379" s="48">
        <f t="shared" si="32"/>
        <v>36133.260999999999</v>
      </c>
      <c r="D379" s="29" t="str">
        <f t="shared" si="33"/>
        <v>vis</v>
      </c>
      <c r="E379" s="57">
        <f>VLOOKUP(C379,Active!C$21:E$947,3,FALSE)</f>
        <v>-4056.9937289698228</v>
      </c>
      <c r="F379" s="56" t="s">
        <v>167</v>
      </c>
      <c r="G379" s="29" t="str">
        <f t="shared" si="34"/>
        <v>36133.261</v>
      </c>
      <c r="H379" s="48">
        <f t="shared" si="35"/>
        <v>-4057</v>
      </c>
      <c r="I379" s="58" t="s">
        <v>411</v>
      </c>
      <c r="J379" s="59" t="s">
        <v>412</v>
      </c>
      <c r="K379" s="58">
        <v>-4057</v>
      </c>
      <c r="L379" s="58" t="s">
        <v>224</v>
      </c>
      <c r="M379" s="59" t="s">
        <v>173</v>
      </c>
      <c r="N379" s="59"/>
      <c r="O379" s="60" t="s">
        <v>347</v>
      </c>
      <c r="P379" s="60" t="s">
        <v>410</v>
      </c>
    </row>
    <row r="380" spans="1:16" ht="13.5" thickBot="1" x14ac:dyDescent="0.25">
      <c r="A380" s="48" t="str">
        <f t="shared" si="30"/>
        <v> AA 9.48 </v>
      </c>
      <c r="B380" s="56" t="str">
        <f t="shared" si="31"/>
        <v>I</v>
      </c>
      <c r="C380" s="48">
        <f t="shared" si="32"/>
        <v>36362.453999999998</v>
      </c>
      <c r="D380" s="29" t="str">
        <f t="shared" si="33"/>
        <v>vis</v>
      </c>
      <c r="E380" s="57">
        <f>VLOOKUP(C380,Active!C$21:E$947,3,FALSE)</f>
        <v>-3884.9997577977788</v>
      </c>
      <c r="F380" s="56" t="s">
        <v>167</v>
      </c>
      <c r="G380" s="29" t="str">
        <f t="shared" si="34"/>
        <v>36362.454</v>
      </c>
      <c r="H380" s="48">
        <f t="shared" si="35"/>
        <v>-3885</v>
      </c>
      <c r="I380" s="58" t="s">
        <v>413</v>
      </c>
      <c r="J380" s="59" t="s">
        <v>414</v>
      </c>
      <c r="K380" s="58">
        <v>-3885</v>
      </c>
      <c r="L380" s="58" t="s">
        <v>404</v>
      </c>
      <c r="M380" s="59" t="s">
        <v>173</v>
      </c>
      <c r="N380" s="59"/>
      <c r="O380" s="60" t="s">
        <v>347</v>
      </c>
      <c r="P380" s="60" t="s">
        <v>415</v>
      </c>
    </row>
    <row r="381" spans="1:16" ht="13.5" thickBot="1" x14ac:dyDescent="0.25">
      <c r="A381" s="48" t="str">
        <f t="shared" si="30"/>
        <v>BAVM 13 </v>
      </c>
      <c r="B381" s="56" t="str">
        <f t="shared" si="31"/>
        <v>I</v>
      </c>
      <c r="C381" s="48">
        <f t="shared" si="32"/>
        <v>36474.385000000002</v>
      </c>
      <c r="D381" s="29" t="str">
        <f t="shared" si="33"/>
        <v>vis</v>
      </c>
      <c r="E381" s="57">
        <f>VLOOKUP(C381,Active!C$21:E$947,3,FALSE)</f>
        <v>-3801.003051147668</v>
      </c>
      <c r="F381" s="56" t="s">
        <v>167</v>
      </c>
      <c r="G381" s="29" t="str">
        <f t="shared" si="34"/>
        <v>36474.385</v>
      </c>
      <c r="H381" s="48">
        <f t="shared" si="35"/>
        <v>-3801</v>
      </c>
      <c r="I381" s="58" t="s">
        <v>416</v>
      </c>
      <c r="J381" s="59" t="s">
        <v>417</v>
      </c>
      <c r="K381" s="58">
        <v>-3801</v>
      </c>
      <c r="L381" s="58" t="s">
        <v>268</v>
      </c>
      <c r="M381" s="59" t="s">
        <v>173</v>
      </c>
      <c r="N381" s="59"/>
      <c r="O381" s="60" t="s">
        <v>418</v>
      </c>
      <c r="P381" s="61" t="s">
        <v>419</v>
      </c>
    </row>
    <row r="382" spans="1:16" ht="13.5" thickBot="1" x14ac:dyDescent="0.25">
      <c r="A382" s="48" t="str">
        <f t="shared" si="30"/>
        <v> AJ 73.162 </v>
      </c>
      <c r="B382" s="56" t="str">
        <f t="shared" si="31"/>
        <v>I</v>
      </c>
      <c r="C382" s="48">
        <f t="shared" si="32"/>
        <v>36824.854500000001</v>
      </c>
      <c r="D382" s="29" t="str">
        <f t="shared" si="33"/>
        <v>vis</v>
      </c>
      <c r="E382" s="57">
        <f>VLOOKUP(C382,Active!C$21:E$947,3,FALSE)</f>
        <v>-3537.9992025149404</v>
      </c>
      <c r="F382" s="56" t="s">
        <v>167</v>
      </c>
      <c r="G382" s="29" t="str">
        <f t="shared" si="34"/>
        <v>36824.8545</v>
      </c>
      <c r="H382" s="48">
        <f t="shared" si="35"/>
        <v>-3538</v>
      </c>
      <c r="I382" s="58" t="s">
        <v>420</v>
      </c>
      <c r="J382" s="59" t="s">
        <v>421</v>
      </c>
      <c r="K382" s="58">
        <v>-3538</v>
      </c>
      <c r="L382" s="58" t="s">
        <v>422</v>
      </c>
      <c r="M382" s="59" t="s">
        <v>361</v>
      </c>
      <c r="N382" s="59" t="s">
        <v>136</v>
      </c>
      <c r="O382" s="60" t="s">
        <v>423</v>
      </c>
      <c r="P382" s="60" t="s">
        <v>424</v>
      </c>
    </row>
    <row r="383" spans="1:16" ht="13.5" thickBot="1" x14ac:dyDescent="0.25">
      <c r="A383" s="48" t="str">
        <f t="shared" si="30"/>
        <v> AJ 73.162 </v>
      </c>
      <c r="B383" s="56" t="str">
        <f t="shared" si="31"/>
        <v>I</v>
      </c>
      <c r="C383" s="48">
        <f t="shared" si="32"/>
        <v>37114.020700000001</v>
      </c>
      <c r="D383" s="29" t="str">
        <f t="shared" si="33"/>
        <v>vis</v>
      </c>
      <c r="E383" s="57">
        <f>VLOOKUP(C383,Active!C$21:E$947,3,FALSE)</f>
        <v>-3320.9993680229204</v>
      </c>
      <c r="F383" s="56" t="s">
        <v>167</v>
      </c>
      <c r="G383" s="29" t="str">
        <f t="shared" si="34"/>
        <v>37114.0207</v>
      </c>
      <c r="H383" s="48">
        <f t="shared" si="35"/>
        <v>-3321</v>
      </c>
      <c r="I383" s="58" t="s">
        <v>425</v>
      </c>
      <c r="J383" s="59" t="s">
        <v>426</v>
      </c>
      <c r="K383" s="58">
        <v>-3321</v>
      </c>
      <c r="L383" s="58" t="s">
        <v>427</v>
      </c>
      <c r="M383" s="59" t="s">
        <v>361</v>
      </c>
      <c r="N383" s="59" t="s">
        <v>136</v>
      </c>
      <c r="O383" s="60" t="s">
        <v>423</v>
      </c>
      <c r="P383" s="60" t="s">
        <v>424</v>
      </c>
    </row>
    <row r="384" spans="1:16" ht="13.5" thickBot="1" x14ac:dyDescent="0.25">
      <c r="A384" s="48" t="str">
        <f t="shared" si="30"/>
        <v> HABZ 30 </v>
      </c>
      <c r="B384" s="56" t="str">
        <f t="shared" si="31"/>
        <v>I</v>
      </c>
      <c r="C384" s="48">
        <f t="shared" si="32"/>
        <v>37199.315000000002</v>
      </c>
      <c r="D384" s="29" t="str">
        <f t="shared" si="33"/>
        <v>vis</v>
      </c>
      <c r="E384" s="57">
        <f>VLOOKUP(C384,Active!C$21:E$947,3,FALSE)</f>
        <v>-3256.9917178096066</v>
      </c>
      <c r="F384" s="56" t="s">
        <v>167</v>
      </c>
      <c r="G384" s="29" t="str">
        <f t="shared" si="34"/>
        <v>37199.315</v>
      </c>
      <c r="H384" s="48">
        <f t="shared" si="35"/>
        <v>-3257</v>
      </c>
      <c r="I384" s="58" t="s">
        <v>428</v>
      </c>
      <c r="J384" s="59" t="s">
        <v>429</v>
      </c>
      <c r="K384" s="58">
        <v>-3257</v>
      </c>
      <c r="L384" s="58" t="s">
        <v>186</v>
      </c>
      <c r="M384" s="59" t="s">
        <v>430</v>
      </c>
      <c r="N384" s="59"/>
      <c r="O384" s="60" t="s">
        <v>431</v>
      </c>
      <c r="P384" s="60" t="s">
        <v>432</v>
      </c>
    </row>
    <row r="385" spans="1:16" ht="13.5" thickBot="1" x14ac:dyDescent="0.25">
      <c r="A385" s="48" t="str">
        <f t="shared" si="30"/>
        <v> AN 288.70 </v>
      </c>
      <c r="B385" s="56" t="str">
        <f t="shared" si="31"/>
        <v>I</v>
      </c>
      <c r="C385" s="48">
        <f t="shared" si="32"/>
        <v>37480.476999999999</v>
      </c>
      <c r="D385" s="29" t="str">
        <f t="shared" si="33"/>
        <v>vis</v>
      </c>
      <c r="E385" s="57">
        <f>VLOOKUP(C385,Active!C$21:E$947,3,FALSE)</f>
        <v>-3045.9984984587809</v>
      </c>
      <c r="F385" s="56" t="s">
        <v>167</v>
      </c>
      <c r="G385" s="29" t="str">
        <f t="shared" si="34"/>
        <v>37480.477</v>
      </c>
      <c r="H385" s="48">
        <f t="shared" si="35"/>
        <v>-3046</v>
      </c>
      <c r="I385" s="58" t="s">
        <v>433</v>
      </c>
      <c r="J385" s="59" t="s">
        <v>434</v>
      </c>
      <c r="K385" s="58">
        <v>-3046</v>
      </c>
      <c r="L385" s="58" t="s">
        <v>212</v>
      </c>
      <c r="M385" s="59" t="s">
        <v>173</v>
      </c>
      <c r="N385" s="59"/>
      <c r="O385" s="60" t="s">
        <v>435</v>
      </c>
      <c r="P385" s="60" t="s">
        <v>436</v>
      </c>
    </row>
    <row r="386" spans="1:16" ht="13.5" thickBot="1" x14ac:dyDescent="0.25">
      <c r="A386" s="48" t="str">
        <f t="shared" si="30"/>
        <v> HABZ 30 </v>
      </c>
      <c r="B386" s="56" t="str">
        <f t="shared" si="31"/>
        <v>I</v>
      </c>
      <c r="C386" s="48">
        <f t="shared" si="32"/>
        <v>37544.419000000002</v>
      </c>
      <c r="D386" s="29" t="str">
        <f t="shared" si="33"/>
        <v>vis</v>
      </c>
      <c r="E386" s="57">
        <f>VLOOKUP(C386,Active!C$21:E$947,3,FALSE)</f>
        <v>-2998.0143169842886</v>
      </c>
      <c r="F386" s="56" t="s">
        <v>167</v>
      </c>
      <c r="G386" s="29" t="str">
        <f t="shared" si="34"/>
        <v>37544.419</v>
      </c>
      <c r="H386" s="48">
        <f t="shared" si="35"/>
        <v>-2998</v>
      </c>
      <c r="I386" s="58" t="s">
        <v>437</v>
      </c>
      <c r="J386" s="59" t="s">
        <v>438</v>
      </c>
      <c r="K386" s="58">
        <v>-2998</v>
      </c>
      <c r="L386" s="58" t="s">
        <v>439</v>
      </c>
      <c r="M386" s="59" t="s">
        <v>430</v>
      </c>
      <c r="N386" s="59"/>
      <c r="O386" s="60" t="s">
        <v>431</v>
      </c>
      <c r="P386" s="60" t="s">
        <v>432</v>
      </c>
    </row>
    <row r="387" spans="1:16" ht="13.5" thickBot="1" x14ac:dyDescent="0.25">
      <c r="A387" s="48" t="str">
        <f t="shared" si="30"/>
        <v>BAVM 15 </v>
      </c>
      <c r="B387" s="56" t="str">
        <f t="shared" si="31"/>
        <v>I</v>
      </c>
      <c r="C387" s="48">
        <f t="shared" si="32"/>
        <v>37544.436000000002</v>
      </c>
      <c r="D387" s="29" t="str">
        <f t="shared" si="33"/>
        <v>vis</v>
      </c>
      <c r="E387" s="57">
        <f>VLOOKUP(C387,Active!C$21:E$947,3,FALSE)</f>
        <v>-2998.0015596247276</v>
      </c>
      <c r="F387" s="56" t="s">
        <v>167</v>
      </c>
      <c r="G387" s="29" t="str">
        <f t="shared" si="34"/>
        <v>37544.436</v>
      </c>
      <c r="H387" s="48">
        <f t="shared" si="35"/>
        <v>-2998</v>
      </c>
      <c r="I387" s="58" t="s">
        <v>440</v>
      </c>
      <c r="J387" s="59" t="s">
        <v>441</v>
      </c>
      <c r="K387" s="58">
        <v>-2998</v>
      </c>
      <c r="L387" s="58" t="s">
        <v>248</v>
      </c>
      <c r="M387" s="59" t="s">
        <v>173</v>
      </c>
      <c r="N387" s="59"/>
      <c r="O387" s="60" t="s">
        <v>442</v>
      </c>
      <c r="P387" s="61" t="s">
        <v>443</v>
      </c>
    </row>
    <row r="388" spans="1:16" ht="13.5" thickBot="1" x14ac:dyDescent="0.25">
      <c r="A388" s="48" t="str">
        <f t="shared" si="30"/>
        <v>BAVM 15 </v>
      </c>
      <c r="B388" s="56" t="str">
        <f t="shared" si="31"/>
        <v>I</v>
      </c>
      <c r="C388" s="48">
        <f t="shared" si="32"/>
        <v>37544.438999999998</v>
      </c>
      <c r="D388" s="29" t="str">
        <f t="shared" si="33"/>
        <v>vis</v>
      </c>
      <c r="E388" s="57">
        <f>VLOOKUP(C388,Active!C$21:E$947,3,FALSE)</f>
        <v>-2997.9993083259837</v>
      </c>
      <c r="F388" s="56" t="s">
        <v>167</v>
      </c>
      <c r="G388" s="29" t="str">
        <f t="shared" si="34"/>
        <v>37544.439</v>
      </c>
      <c r="H388" s="48">
        <f t="shared" si="35"/>
        <v>-2998</v>
      </c>
      <c r="I388" s="58" t="s">
        <v>444</v>
      </c>
      <c r="J388" s="59" t="s">
        <v>445</v>
      </c>
      <c r="K388" s="58">
        <v>-2998</v>
      </c>
      <c r="L388" s="58" t="s">
        <v>257</v>
      </c>
      <c r="M388" s="59" t="s">
        <v>173</v>
      </c>
      <c r="N388" s="59"/>
      <c r="O388" s="60" t="s">
        <v>446</v>
      </c>
      <c r="P388" s="61" t="s">
        <v>443</v>
      </c>
    </row>
    <row r="389" spans="1:16" ht="13.5" thickBot="1" x14ac:dyDescent="0.25">
      <c r="A389" s="48" t="str">
        <f t="shared" si="30"/>
        <v> AN 288.70 </v>
      </c>
      <c r="B389" s="56" t="str">
        <f t="shared" si="31"/>
        <v>I</v>
      </c>
      <c r="C389" s="48">
        <f t="shared" si="32"/>
        <v>37576.421999999999</v>
      </c>
      <c r="D389" s="29" t="str">
        <f t="shared" si="33"/>
        <v>vis</v>
      </c>
      <c r="E389" s="57">
        <f>VLOOKUP(C389,Active!C$21:E$947,3,FALSE)</f>
        <v>-2973.9982123937539</v>
      </c>
      <c r="F389" s="56" t="s">
        <v>167</v>
      </c>
      <c r="G389" s="29" t="str">
        <f t="shared" si="34"/>
        <v>37576.422</v>
      </c>
      <c r="H389" s="48">
        <f t="shared" si="35"/>
        <v>-2974</v>
      </c>
      <c r="I389" s="58" t="s">
        <v>447</v>
      </c>
      <c r="J389" s="59" t="s">
        <v>448</v>
      </c>
      <c r="K389" s="58">
        <v>-2974</v>
      </c>
      <c r="L389" s="58" t="s">
        <v>212</v>
      </c>
      <c r="M389" s="59" t="s">
        <v>173</v>
      </c>
      <c r="N389" s="59"/>
      <c r="O389" s="60" t="s">
        <v>435</v>
      </c>
      <c r="P389" s="60" t="s">
        <v>436</v>
      </c>
    </row>
    <row r="390" spans="1:16" ht="13.5" thickBot="1" x14ac:dyDescent="0.25">
      <c r="A390" s="48" t="str">
        <f t="shared" si="30"/>
        <v> BRNO 6 </v>
      </c>
      <c r="B390" s="56" t="str">
        <f t="shared" si="31"/>
        <v>I</v>
      </c>
      <c r="C390" s="48">
        <f t="shared" si="32"/>
        <v>38181.396999999997</v>
      </c>
      <c r="D390" s="29" t="str">
        <f t="shared" si="33"/>
        <v>vis</v>
      </c>
      <c r="E390" s="57">
        <f>VLOOKUP(C390,Active!C$21:E$947,3,FALSE)</f>
        <v>-2520.0050594187182</v>
      </c>
      <c r="F390" s="56" t="s">
        <v>167</v>
      </c>
      <c r="G390" s="29" t="str">
        <f t="shared" si="34"/>
        <v>38181.397</v>
      </c>
      <c r="H390" s="48">
        <f t="shared" si="35"/>
        <v>-2520</v>
      </c>
      <c r="I390" s="58" t="s">
        <v>449</v>
      </c>
      <c r="J390" s="59" t="s">
        <v>450</v>
      </c>
      <c r="K390" s="58">
        <v>-2520</v>
      </c>
      <c r="L390" s="58" t="s">
        <v>245</v>
      </c>
      <c r="M390" s="59" t="s">
        <v>173</v>
      </c>
      <c r="N390" s="59"/>
      <c r="O390" s="60" t="s">
        <v>451</v>
      </c>
      <c r="P390" s="60" t="s">
        <v>452</v>
      </c>
    </row>
    <row r="391" spans="1:16" ht="13.5" thickBot="1" x14ac:dyDescent="0.25">
      <c r="A391" s="48" t="str">
        <f t="shared" si="30"/>
        <v> HABZ 30 </v>
      </c>
      <c r="B391" s="56" t="str">
        <f t="shared" si="31"/>
        <v>I</v>
      </c>
      <c r="C391" s="48">
        <f t="shared" si="32"/>
        <v>38233.417000000001</v>
      </c>
      <c r="D391" s="29" t="str">
        <f t="shared" si="33"/>
        <v>vis</v>
      </c>
      <c r="E391" s="57">
        <f>VLOOKUP(C391,Active!C$21:E$947,3,FALSE)</f>
        <v>-2480.9675391612477</v>
      </c>
      <c r="F391" s="56" t="s">
        <v>167</v>
      </c>
      <c r="G391" s="29" t="str">
        <f t="shared" si="34"/>
        <v>38233.417</v>
      </c>
      <c r="H391" s="48">
        <f t="shared" si="35"/>
        <v>-2481</v>
      </c>
      <c r="I391" s="58" t="s">
        <v>453</v>
      </c>
      <c r="J391" s="59" t="s">
        <v>454</v>
      </c>
      <c r="K391" s="58">
        <v>-2481</v>
      </c>
      <c r="L391" s="58" t="s">
        <v>455</v>
      </c>
      <c r="M391" s="59" t="s">
        <v>430</v>
      </c>
      <c r="N391" s="59"/>
      <c r="O391" s="60" t="s">
        <v>431</v>
      </c>
      <c r="P391" s="60" t="s">
        <v>432</v>
      </c>
    </row>
    <row r="392" spans="1:16" ht="13.5" thickBot="1" x14ac:dyDescent="0.25">
      <c r="A392" s="48" t="str">
        <f t="shared" si="30"/>
        <v> HABZ 30 </v>
      </c>
      <c r="B392" s="56" t="str">
        <f t="shared" si="31"/>
        <v>I</v>
      </c>
      <c r="C392" s="48">
        <f t="shared" si="32"/>
        <v>38289.35</v>
      </c>
      <c r="D392" s="29" t="str">
        <f t="shared" si="33"/>
        <v>vis</v>
      </c>
      <c r="E392" s="57">
        <f>VLOOKUP(C392,Active!C$21:E$947,3,FALSE)</f>
        <v>-2438.9935749059455</v>
      </c>
      <c r="F392" s="56" t="s">
        <v>167</v>
      </c>
      <c r="G392" s="29" t="str">
        <f t="shared" si="34"/>
        <v>38289.350</v>
      </c>
      <c r="H392" s="48">
        <f t="shared" si="35"/>
        <v>-2439</v>
      </c>
      <c r="I392" s="58" t="s">
        <v>456</v>
      </c>
      <c r="J392" s="59" t="s">
        <v>457</v>
      </c>
      <c r="K392" s="58">
        <v>-2439</v>
      </c>
      <c r="L392" s="58" t="s">
        <v>209</v>
      </c>
      <c r="M392" s="59" t="s">
        <v>430</v>
      </c>
      <c r="N392" s="59"/>
      <c r="O392" s="60" t="s">
        <v>431</v>
      </c>
      <c r="P392" s="60" t="s">
        <v>432</v>
      </c>
    </row>
    <row r="393" spans="1:16" ht="13.5" thickBot="1" x14ac:dyDescent="0.25">
      <c r="A393" s="48" t="str">
        <f t="shared" si="30"/>
        <v> BRNO 6 </v>
      </c>
      <c r="B393" s="56" t="str">
        <f t="shared" si="31"/>
        <v>I</v>
      </c>
      <c r="C393" s="48">
        <f t="shared" si="32"/>
        <v>38309.315000000002</v>
      </c>
      <c r="D393" s="29" t="str">
        <f t="shared" si="33"/>
        <v>vis</v>
      </c>
      <c r="E393" s="57">
        <f>VLOOKUP(C393,Active!C$21:E$947,3,FALSE)</f>
        <v>-2424.0111817506108</v>
      </c>
      <c r="F393" s="56" t="s">
        <v>167</v>
      </c>
      <c r="G393" s="29" t="str">
        <f t="shared" si="34"/>
        <v>38309.315</v>
      </c>
      <c r="H393" s="48">
        <f t="shared" si="35"/>
        <v>-2424</v>
      </c>
      <c r="I393" s="58" t="s">
        <v>458</v>
      </c>
      <c r="J393" s="59" t="s">
        <v>459</v>
      </c>
      <c r="K393" s="58">
        <v>-2424</v>
      </c>
      <c r="L393" s="58" t="s">
        <v>314</v>
      </c>
      <c r="M393" s="59" t="s">
        <v>173</v>
      </c>
      <c r="N393" s="59"/>
      <c r="O393" s="60" t="s">
        <v>451</v>
      </c>
      <c r="P393" s="60" t="s">
        <v>452</v>
      </c>
    </row>
    <row r="394" spans="1:16" ht="13.5" thickBot="1" x14ac:dyDescent="0.25">
      <c r="A394" s="48" t="str">
        <f t="shared" si="30"/>
        <v> BRNO 6 </v>
      </c>
      <c r="B394" s="56" t="str">
        <f t="shared" si="31"/>
        <v>I</v>
      </c>
      <c r="C394" s="48">
        <f t="shared" si="32"/>
        <v>38321.326999999997</v>
      </c>
      <c r="D394" s="29" t="str">
        <f t="shared" si="33"/>
        <v>vis</v>
      </c>
      <c r="E394" s="57">
        <f>VLOOKUP(C394,Active!C$21:E$947,3,FALSE)</f>
        <v>-2414.9969815712088</v>
      </c>
      <c r="F394" s="56" t="s">
        <v>167</v>
      </c>
      <c r="G394" s="29" t="str">
        <f t="shared" si="34"/>
        <v>38321.327</v>
      </c>
      <c r="H394" s="48">
        <f t="shared" si="35"/>
        <v>-2415</v>
      </c>
      <c r="I394" s="58" t="s">
        <v>460</v>
      </c>
      <c r="J394" s="59" t="s">
        <v>461</v>
      </c>
      <c r="K394" s="58">
        <v>-2415</v>
      </c>
      <c r="L394" s="58" t="s">
        <v>220</v>
      </c>
      <c r="M394" s="59" t="s">
        <v>173</v>
      </c>
      <c r="N394" s="59"/>
      <c r="O394" s="60" t="s">
        <v>451</v>
      </c>
      <c r="P394" s="60" t="s">
        <v>452</v>
      </c>
    </row>
    <row r="395" spans="1:16" ht="13.5" thickBot="1" x14ac:dyDescent="0.25">
      <c r="A395" s="48" t="str">
        <f t="shared" ref="A395:A448" si="36">P395</f>
        <v> AN 288.70 </v>
      </c>
      <c r="B395" s="56" t="str">
        <f t="shared" ref="B395:B448" si="37">IF(H395=INT(H395),"I","II")</f>
        <v>I</v>
      </c>
      <c r="C395" s="48">
        <f t="shared" ref="C395:C448" si="38">1*G395</f>
        <v>38325.324999999997</v>
      </c>
      <c r="D395" s="29" t="str">
        <f t="shared" ref="D395:D448" si="39">VLOOKUP(F395,I$1:J$5,2,FALSE)</f>
        <v>vis</v>
      </c>
      <c r="E395" s="57">
        <f>VLOOKUP(C395,Active!C$21:E$947,3,FALSE)</f>
        <v>-2411.9967507755659</v>
      </c>
      <c r="F395" s="56" t="s">
        <v>167</v>
      </c>
      <c r="G395" s="29" t="str">
        <f t="shared" ref="G395:G448" si="40">MID(I395,3,LEN(I395)-3)</f>
        <v>38325.325</v>
      </c>
      <c r="H395" s="48">
        <f t="shared" ref="H395:H448" si="41">1*K395</f>
        <v>-2412</v>
      </c>
      <c r="I395" s="58" t="s">
        <v>462</v>
      </c>
      <c r="J395" s="59" t="s">
        <v>463</v>
      </c>
      <c r="K395" s="58">
        <v>-2412</v>
      </c>
      <c r="L395" s="58" t="s">
        <v>220</v>
      </c>
      <c r="M395" s="59" t="s">
        <v>173</v>
      </c>
      <c r="N395" s="59"/>
      <c r="O395" s="60" t="s">
        <v>464</v>
      </c>
      <c r="P395" s="60" t="s">
        <v>436</v>
      </c>
    </row>
    <row r="396" spans="1:16" ht="13.5" thickBot="1" x14ac:dyDescent="0.25">
      <c r="A396" s="48" t="str">
        <f t="shared" si="36"/>
        <v> AA 17.61 </v>
      </c>
      <c r="B396" s="56" t="str">
        <f t="shared" si="37"/>
        <v>I</v>
      </c>
      <c r="C396" s="48">
        <f t="shared" si="38"/>
        <v>38586.51</v>
      </c>
      <c r="D396" s="29" t="str">
        <f t="shared" si="39"/>
        <v>vis</v>
      </c>
      <c r="E396" s="57">
        <f>VLOOKUP(C396,Active!C$21:E$947,3,FALSE)</f>
        <v>-2215.9949297750495</v>
      </c>
      <c r="F396" s="56" t="s">
        <v>167</v>
      </c>
      <c r="G396" s="29" t="str">
        <f t="shared" si="40"/>
        <v>38586.510</v>
      </c>
      <c r="H396" s="48">
        <f t="shared" si="41"/>
        <v>-2216</v>
      </c>
      <c r="I396" s="58" t="s">
        <v>465</v>
      </c>
      <c r="J396" s="59" t="s">
        <v>466</v>
      </c>
      <c r="K396" s="58">
        <v>-2216</v>
      </c>
      <c r="L396" s="58" t="s">
        <v>189</v>
      </c>
      <c r="M396" s="59" t="s">
        <v>173</v>
      </c>
      <c r="N396" s="59"/>
      <c r="O396" s="60" t="s">
        <v>467</v>
      </c>
      <c r="P396" s="60" t="s">
        <v>468</v>
      </c>
    </row>
    <row r="397" spans="1:16" ht="13.5" thickBot="1" x14ac:dyDescent="0.25">
      <c r="A397" s="48" t="str">
        <f t="shared" si="36"/>
        <v> BRNO 6 </v>
      </c>
      <c r="B397" s="56" t="str">
        <f t="shared" si="37"/>
        <v>I</v>
      </c>
      <c r="C397" s="48">
        <f t="shared" si="38"/>
        <v>38594.502999999997</v>
      </c>
      <c r="D397" s="29" t="str">
        <f t="shared" si="39"/>
        <v>vis</v>
      </c>
      <c r="E397" s="57">
        <f>VLOOKUP(C397,Active!C$21:E$947,3,FALSE)</f>
        <v>-2209.9967194825135</v>
      </c>
      <c r="F397" s="56" t="s">
        <v>167</v>
      </c>
      <c r="G397" s="29" t="str">
        <f t="shared" si="40"/>
        <v>38594.503</v>
      </c>
      <c r="H397" s="48">
        <f t="shared" si="41"/>
        <v>-2210</v>
      </c>
      <c r="I397" s="58" t="s">
        <v>469</v>
      </c>
      <c r="J397" s="59" t="s">
        <v>470</v>
      </c>
      <c r="K397" s="58">
        <v>-2210</v>
      </c>
      <c r="L397" s="58" t="s">
        <v>220</v>
      </c>
      <c r="M397" s="59" t="s">
        <v>173</v>
      </c>
      <c r="N397" s="59"/>
      <c r="O397" s="60" t="s">
        <v>471</v>
      </c>
      <c r="P397" s="60" t="s">
        <v>452</v>
      </c>
    </row>
    <row r="398" spans="1:16" ht="13.5" thickBot="1" x14ac:dyDescent="0.25">
      <c r="A398" s="48" t="str">
        <f t="shared" si="36"/>
        <v> AA 17.61 </v>
      </c>
      <c r="B398" s="56" t="str">
        <f t="shared" si="37"/>
        <v>I</v>
      </c>
      <c r="C398" s="48">
        <f t="shared" si="38"/>
        <v>38614.474000000002</v>
      </c>
      <c r="D398" s="29" t="str">
        <f t="shared" si="39"/>
        <v>vis</v>
      </c>
      <c r="E398" s="57">
        <f>VLOOKUP(C398,Active!C$21:E$947,3,FALSE)</f>
        <v>-2195.0098237296861</v>
      </c>
      <c r="F398" s="56" t="s">
        <v>167</v>
      </c>
      <c r="G398" s="29" t="str">
        <f t="shared" si="40"/>
        <v>38614.474</v>
      </c>
      <c r="H398" s="48">
        <f t="shared" si="41"/>
        <v>-2195</v>
      </c>
      <c r="I398" s="58" t="s">
        <v>472</v>
      </c>
      <c r="J398" s="59" t="s">
        <v>473</v>
      </c>
      <c r="K398" s="58">
        <v>-2195</v>
      </c>
      <c r="L398" s="58" t="s">
        <v>474</v>
      </c>
      <c r="M398" s="59" t="s">
        <v>173</v>
      </c>
      <c r="N398" s="59"/>
      <c r="O398" s="60" t="s">
        <v>475</v>
      </c>
      <c r="P398" s="60" t="s">
        <v>468</v>
      </c>
    </row>
    <row r="399" spans="1:16" ht="13.5" thickBot="1" x14ac:dyDescent="0.25">
      <c r="A399" s="48" t="str">
        <f t="shared" si="36"/>
        <v> BRNO 6 </v>
      </c>
      <c r="B399" s="56" t="str">
        <f t="shared" si="37"/>
        <v>I</v>
      </c>
      <c r="C399" s="48">
        <f t="shared" si="38"/>
        <v>38670.444000000003</v>
      </c>
      <c r="D399" s="29" t="str">
        <f t="shared" si="39"/>
        <v>vis</v>
      </c>
      <c r="E399" s="57">
        <f>VLOOKUP(C399,Active!C$21:E$947,3,FALSE)</f>
        <v>-2153.0080934565121</v>
      </c>
      <c r="F399" s="56" t="s">
        <v>167</v>
      </c>
      <c r="G399" s="29" t="str">
        <f t="shared" si="40"/>
        <v>38670.444</v>
      </c>
      <c r="H399" s="48">
        <f t="shared" si="41"/>
        <v>-2153</v>
      </c>
      <c r="I399" s="58" t="s">
        <v>476</v>
      </c>
      <c r="J399" s="59" t="s">
        <v>477</v>
      </c>
      <c r="K399" s="58">
        <v>-2153</v>
      </c>
      <c r="L399" s="58" t="s">
        <v>478</v>
      </c>
      <c r="M399" s="59" t="s">
        <v>173</v>
      </c>
      <c r="N399" s="59"/>
      <c r="O399" s="60" t="s">
        <v>451</v>
      </c>
      <c r="P399" s="60" t="s">
        <v>452</v>
      </c>
    </row>
    <row r="400" spans="1:16" ht="13.5" thickBot="1" x14ac:dyDescent="0.25">
      <c r="A400" s="48" t="str">
        <f t="shared" si="36"/>
        <v> AA 16.158 </v>
      </c>
      <c r="B400" s="56" t="str">
        <f t="shared" si="37"/>
        <v>I</v>
      </c>
      <c r="C400" s="48">
        <f t="shared" si="38"/>
        <v>38670.451999999997</v>
      </c>
      <c r="D400" s="29" t="str">
        <f t="shared" si="39"/>
        <v>vis</v>
      </c>
      <c r="E400" s="57">
        <f>VLOOKUP(C400,Active!C$21:E$947,3,FALSE)</f>
        <v>-2153.0020899931933</v>
      </c>
      <c r="F400" s="56" t="s">
        <v>167</v>
      </c>
      <c r="G400" s="29" t="str">
        <f t="shared" si="40"/>
        <v>38670.452</v>
      </c>
      <c r="H400" s="48">
        <f t="shared" si="41"/>
        <v>-2153</v>
      </c>
      <c r="I400" s="58" t="s">
        <v>479</v>
      </c>
      <c r="J400" s="59" t="s">
        <v>480</v>
      </c>
      <c r="K400" s="58">
        <v>-2153</v>
      </c>
      <c r="L400" s="58" t="s">
        <v>168</v>
      </c>
      <c r="M400" s="59" t="s">
        <v>173</v>
      </c>
      <c r="N400" s="59"/>
      <c r="O400" s="60" t="s">
        <v>347</v>
      </c>
      <c r="P400" s="60" t="s">
        <v>481</v>
      </c>
    </row>
    <row r="401" spans="1:16" ht="13.5" thickBot="1" x14ac:dyDescent="0.25">
      <c r="A401" s="48" t="str">
        <f t="shared" si="36"/>
        <v>BAVM 18 </v>
      </c>
      <c r="B401" s="56" t="str">
        <f t="shared" si="37"/>
        <v>I</v>
      </c>
      <c r="C401" s="48">
        <f t="shared" si="38"/>
        <v>39027.589999999997</v>
      </c>
      <c r="D401" s="29" t="str">
        <f t="shared" si="39"/>
        <v>vis</v>
      </c>
      <c r="E401" s="57">
        <f>VLOOKUP(C401,Active!C$21:E$947,3,FALSE)</f>
        <v>-1884.9939794643315</v>
      </c>
      <c r="F401" s="56" t="s">
        <v>167</v>
      </c>
      <c r="G401" s="29" t="str">
        <f t="shared" si="40"/>
        <v>39027.590</v>
      </c>
      <c r="H401" s="48">
        <f t="shared" si="41"/>
        <v>-1885</v>
      </c>
      <c r="I401" s="58" t="s">
        <v>486</v>
      </c>
      <c r="J401" s="59" t="s">
        <v>487</v>
      </c>
      <c r="K401" s="58">
        <v>-1885</v>
      </c>
      <c r="L401" s="58" t="s">
        <v>224</v>
      </c>
      <c r="M401" s="59" t="s">
        <v>173</v>
      </c>
      <c r="N401" s="59"/>
      <c r="O401" s="60" t="s">
        <v>418</v>
      </c>
      <c r="P401" s="61" t="s">
        <v>488</v>
      </c>
    </row>
    <row r="402" spans="1:16" ht="13.5" thickBot="1" x14ac:dyDescent="0.25">
      <c r="A402" s="48" t="str">
        <f t="shared" si="36"/>
        <v> AA 16.158 </v>
      </c>
      <c r="B402" s="56" t="str">
        <f t="shared" si="37"/>
        <v>I</v>
      </c>
      <c r="C402" s="48">
        <f t="shared" si="38"/>
        <v>39058.228999999999</v>
      </c>
      <c r="D402" s="29" t="str">
        <f t="shared" si="39"/>
        <v>vis</v>
      </c>
      <c r="E402" s="57">
        <f>VLOOKUP(C402,Active!C$21:E$947,3,FALSE)</f>
        <v>-1862.0014653703549</v>
      </c>
      <c r="F402" s="56" t="s">
        <v>167</v>
      </c>
      <c r="G402" s="29" t="str">
        <f t="shared" si="40"/>
        <v>39058.229</v>
      </c>
      <c r="H402" s="48">
        <f t="shared" si="41"/>
        <v>-1862</v>
      </c>
      <c r="I402" s="58" t="s">
        <v>489</v>
      </c>
      <c r="J402" s="59" t="s">
        <v>490</v>
      </c>
      <c r="K402" s="58">
        <v>-1862</v>
      </c>
      <c r="L402" s="58" t="s">
        <v>248</v>
      </c>
      <c r="M402" s="59" t="s">
        <v>173</v>
      </c>
      <c r="N402" s="59"/>
      <c r="O402" s="60" t="s">
        <v>347</v>
      </c>
      <c r="P402" s="60" t="s">
        <v>481</v>
      </c>
    </row>
    <row r="403" spans="1:16" ht="13.5" thickBot="1" x14ac:dyDescent="0.25">
      <c r="A403" s="48" t="str">
        <f t="shared" si="36"/>
        <v> AN 291.112 </v>
      </c>
      <c r="B403" s="56" t="str">
        <f t="shared" si="37"/>
        <v>I</v>
      </c>
      <c r="C403" s="48">
        <f t="shared" si="38"/>
        <v>39255.447</v>
      </c>
      <c r="D403" s="29" t="str">
        <f t="shared" si="39"/>
        <v>vis</v>
      </c>
      <c r="E403" s="57">
        <f>VLOOKUP(C403,Active!C$21:E$947,3,FALSE)</f>
        <v>-1714.0025866672165</v>
      </c>
      <c r="F403" s="56" t="s">
        <v>167</v>
      </c>
      <c r="G403" s="29" t="str">
        <f t="shared" si="40"/>
        <v>39255.447</v>
      </c>
      <c r="H403" s="48">
        <f t="shared" si="41"/>
        <v>-1714</v>
      </c>
      <c r="I403" s="58" t="s">
        <v>491</v>
      </c>
      <c r="J403" s="59" t="s">
        <v>492</v>
      </c>
      <c r="K403" s="58">
        <v>-1714</v>
      </c>
      <c r="L403" s="58" t="s">
        <v>168</v>
      </c>
      <c r="M403" s="59" t="s">
        <v>173</v>
      </c>
      <c r="N403" s="59"/>
      <c r="O403" s="60" t="s">
        <v>493</v>
      </c>
      <c r="P403" s="60" t="s">
        <v>494</v>
      </c>
    </row>
    <row r="404" spans="1:16" ht="13.5" thickBot="1" x14ac:dyDescent="0.25">
      <c r="A404" s="48" t="str">
        <f t="shared" si="36"/>
        <v>BAVM 23 </v>
      </c>
      <c r="B404" s="56" t="str">
        <f t="shared" si="37"/>
        <v>I</v>
      </c>
      <c r="C404" s="48">
        <f t="shared" si="38"/>
        <v>39387.341</v>
      </c>
      <c r="D404" s="29" t="str">
        <f t="shared" si="39"/>
        <v>vis</v>
      </c>
      <c r="E404" s="57">
        <f>VLOOKUP(C404,Active!C$21:E$947,3,FALSE)</f>
        <v>-1615.024987727608</v>
      </c>
      <c r="F404" s="56" t="s">
        <v>167</v>
      </c>
      <c r="G404" s="29" t="str">
        <f t="shared" si="40"/>
        <v>39387.341</v>
      </c>
      <c r="H404" s="48">
        <f t="shared" si="41"/>
        <v>-1615</v>
      </c>
      <c r="I404" s="58" t="s">
        <v>500</v>
      </c>
      <c r="J404" s="59" t="s">
        <v>501</v>
      </c>
      <c r="K404" s="58">
        <v>-1615</v>
      </c>
      <c r="L404" s="58" t="s">
        <v>502</v>
      </c>
      <c r="M404" s="59" t="s">
        <v>173</v>
      </c>
      <c r="N404" s="59"/>
      <c r="O404" s="60" t="s">
        <v>418</v>
      </c>
      <c r="P404" s="61" t="s">
        <v>503</v>
      </c>
    </row>
    <row r="405" spans="1:16" ht="13.5" thickBot="1" x14ac:dyDescent="0.25">
      <c r="A405" s="48" t="str">
        <f t="shared" si="36"/>
        <v> AA 18.332 </v>
      </c>
      <c r="B405" s="56" t="str">
        <f t="shared" si="37"/>
        <v>I</v>
      </c>
      <c r="C405" s="48">
        <f t="shared" si="38"/>
        <v>39712.516000000003</v>
      </c>
      <c r="D405" s="29" t="str">
        <f t="shared" si="39"/>
        <v>vis</v>
      </c>
      <c r="E405" s="57">
        <f>VLOOKUP(C405,Active!C$21:E$947,3,FALSE)</f>
        <v>-1371.0029644726653</v>
      </c>
      <c r="F405" s="56" t="s">
        <v>167</v>
      </c>
      <c r="G405" s="29" t="str">
        <f t="shared" si="40"/>
        <v>39712.516</v>
      </c>
      <c r="H405" s="48">
        <f t="shared" si="41"/>
        <v>-1371</v>
      </c>
      <c r="I405" s="58" t="s">
        <v>515</v>
      </c>
      <c r="J405" s="59" t="s">
        <v>516</v>
      </c>
      <c r="K405" s="58">
        <v>-1371</v>
      </c>
      <c r="L405" s="58" t="s">
        <v>268</v>
      </c>
      <c r="M405" s="59" t="s">
        <v>173</v>
      </c>
      <c r="N405" s="59"/>
      <c r="O405" s="60" t="s">
        <v>467</v>
      </c>
      <c r="P405" s="60" t="s">
        <v>517</v>
      </c>
    </row>
    <row r="406" spans="1:16" ht="13.5" thickBot="1" x14ac:dyDescent="0.25">
      <c r="A406" s="48" t="str">
        <f t="shared" si="36"/>
        <v> AA 18.332 </v>
      </c>
      <c r="B406" s="56" t="str">
        <f t="shared" si="37"/>
        <v>I</v>
      </c>
      <c r="C406" s="48">
        <f t="shared" si="38"/>
        <v>39712.516000000003</v>
      </c>
      <c r="D406" s="29" t="str">
        <f t="shared" si="39"/>
        <v>vis</v>
      </c>
      <c r="E406" s="57">
        <f>VLOOKUP(C406,Active!C$21:E$947,3,FALSE)</f>
        <v>-1371.0029644726653</v>
      </c>
      <c r="F406" s="56" t="s">
        <v>167</v>
      </c>
      <c r="G406" s="29" t="str">
        <f t="shared" si="40"/>
        <v>39712.516</v>
      </c>
      <c r="H406" s="48">
        <f t="shared" si="41"/>
        <v>-1371</v>
      </c>
      <c r="I406" s="58" t="s">
        <v>515</v>
      </c>
      <c r="J406" s="59" t="s">
        <v>516</v>
      </c>
      <c r="K406" s="58">
        <v>-1371</v>
      </c>
      <c r="L406" s="58" t="s">
        <v>268</v>
      </c>
      <c r="M406" s="59" t="s">
        <v>173</v>
      </c>
      <c r="N406" s="59"/>
      <c r="O406" s="60" t="s">
        <v>518</v>
      </c>
      <c r="P406" s="60" t="s">
        <v>517</v>
      </c>
    </row>
    <row r="407" spans="1:16" ht="13.5" thickBot="1" x14ac:dyDescent="0.25">
      <c r="A407" s="48" t="str">
        <f t="shared" si="36"/>
        <v> AA 18.332 </v>
      </c>
      <c r="B407" s="56" t="str">
        <f t="shared" si="37"/>
        <v>I</v>
      </c>
      <c r="C407" s="48">
        <f t="shared" si="38"/>
        <v>39712.517</v>
      </c>
      <c r="D407" s="29" t="str">
        <f t="shared" si="39"/>
        <v>vis</v>
      </c>
      <c r="E407" s="57">
        <f>VLOOKUP(C407,Active!C$21:E$947,3,FALSE)</f>
        <v>-1371.0022140397527</v>
      </c>
      <c r="F407" s="56" t="s">
        <v>167</v>
      </c>
      <c r="G407" s="29" t="str">
        <f t="shared" si="40"/>
        <v>39712.517</v>
      </c>
      <c r="H407" s="48">
        <f t="shared" si="41"/>
        <v>-1371</v>
      </c>
      <c r="I407" s="58" t="s">
        <v>519</v>
      </c>
      <c r="J407" s="59" t="s">
        <v>520</v>
      </c>
      <c r="K407" s="58">
        <v>-1371</v>
      </c>
      <c r="L407" s="58" t="s">
        <v>168</v>
      </c>
      <c r="M407" s="59" t="s">
        <v>173</v>
      </c>
      <c r="N407" s="59"/>
      <c r="O407" s="60" t="s">
        <v>521</v>
      </c>
      <c r="P407" s="60" t="s">
        <v>517</v>
      </c>
    </row>
    <row r="408" spans="1:16" ht="13.5" thickBot="1" x14ac:dyDescent="0.25">
      <c r="A408" s="48" t="str">
        <f t="shared" si="36"/>
        <v> AA 18.332 </v>
      </c>
      <c r="B408" s="56" t="str">
        <f t="shared" si="37"/>
        <v>I</v>
      </c>
      <c r="C408" s="48">
        <f t="shared" si="38"/>
        <v>39732.504000000001</v>
      </c>
      <c r="D408" s="29" t="str">
        <f t="shared" si="39"/>
        <v>vis</v>
      </c>
      <c r="E408" s="57">
        <f>VLOOKUP(C408,Active!C$21:E$947,3,FALSE)</f>
        <v>-1356.0033113602824</v>
      </c>
      <c r="F408" s="56" t="s">
        <v>167</v>
      </c>
      <c r="G408" s="29" t="str">
        <f t="shared" si="40"/>
        <v>39732.504</v>
      </c>
      <c r="H408" s="48">
        <f t="shared" si="41"/>
        <v>-1356</v>
      </c>
      <c r="I408" s="58" t="s">
        <v>522</v>
      </c>
      <c r="J408" s="59" t="s">
        <v>523</v>
      </c>
      <c r="K408" s="58">
        <v>-1356</v>
      </c>
      <c r="L408" s="58" t="s">
        <v>268</v>
      </c>
      <c r="M408" s="59" t="s">
        <v>173</v>
      </c>
      <c r="N408" s="59"/>
      <c r="O408" s="60" t="s">
        <v>475</v>
      </c>
      <c r="P408" s="60" t="s">
        <v>517</v>
      </c>
    </row>
    <row r="409" spans="1:16" ht="13.5" thickBot="1" x14ac:dyDescent="0.25">
      <c r="A409" s="48" t="str">
        <f t="shared" si="36"/>
        <v> AA 19.174 </v>
      </c>
      <c r="B409" s="56" t="str">
        <f t="shared" si="37"/>
        <v>I</v>
      </c>
      <c r="C409" s="48">
        <f t="shared" si="38"/>
        <v>39736.506000000001</v>
      </c>
      <c r="D409" s="29" t="str">
        <f t="shared" si="39"/>
        <v>vis</v>
      </c>
      <c r="E409" s="57">
        <f>VLOOKUP(C409,Active!C$21:E$947,3,FALSE)</f>
        <v>-1353.0000788329776</v>
      </c>
      <c r="F409" s="56" t="s">
        <v>167</v>
      </c>
      <c r="G409" s="29" t="str">
        <f t="shared" si="40"/>
        <v>39736.506</v>
      </c>
      <c r="H409" s="48">
        <f t="shared" si="41"/>
        <v>-1353</v>
      </c>
      <c r="I409" s="58" t="s">
        <v>524</v>
      </c>
      <c r="J409" s="59" t="s">
        <v>525</v>
      </c>
      <c r="K409" s="58">
        <v>-1353</v>
      </c>
      <c r="L409" s="58" t="s">
        <v>242</v>
      </c>
      <c r="M409" s="59" t="s">
        <v>173</v>
      </c>
      <c r="N409" s="59"/>
      <c r="O409" s="60" t="s">
        <v>526</v>
      </c>
      <c r="P409" s="60" t="s">
        <v>527</v>
      </c>
    </row>
    <row r="410" spans="1:16" ht="13.5" thickBot="1" x14ac:dyDescent="0.25">
      <c r="A410" s="48" t="str">
        <f t="shared" si="36"/>
        <v> BAC 24.318 </v>
      </c>
      <c r="B410" s="56" t="str">
        <f t="shared" si="37"/>
        <v>I</v>
      </c>
      <c r="C410" s="48">
        <f t="shared" si="38"/>
        <v>41539.465300000003</v>
      </c>
      <c r="D410" s="29" t="str">
        <f t="shared" si="39"/>
        <v>vis</v>
      </c>
      <c r="E410" s="57">
        <f>VLOOKUP(C410,Active!C$21:E$947,3,FALSE)</f>
        <v>-7.5043289641093464E-5</v>
      </c>
      <c r="F410" s="56" t="s">
        <v>167</v>
      </c>
      <c r="G410" s="29" t="str">
        <f t="shared" si="40"/>
        <v>41539.4653</v>
      </c>
      <c r="H410" s="48">
        <f t="shared" si="41"/>
        <v>0</v>
      </c>
      <c r="I410" s="58" t="s">
        <v>611</v>
      </c>
      <c r="J410" s="59" t="s">
        <v>612</v>
      </c>
      <c r="K410" s="58">
        <v>0</v>
      </c>
      <c r="L410" s="58" t="s">
        <v>613</v>
      </c>
      <c r="M410" s="59" t="s">
        <v>361</v>
      </c>
      <c r="N410" s="59" t="s">
        <v>136</v>
      </c>
      <c r="O410" s="60" t="s">
        <v>614</v>
      </c>
      <c r="P410" s="60" t="s">
        <v>615</v>
      </c>
    </row>
    <row r="411" spans="1:16" ht="13.5" thickBot="1" x14ac:dyDescent="0.25">
      <c r="A411" s="48" t="str">
        <f t="shared" si="36"/>
        <v> BAC 24.318 </v>
      </c>
      <c r="B411" s="56" t="str">
        <f t="shared" si="37"/>
        <v>I</v>
      </c>
      <c r="C411" s="48">
        <f t="shared" si="38"/>
        <v>41555.454700000002</v>
      </c>
      <c r="D411" s="29" t="str">
        <f t="shared" si="39"/>
        <v>vis</v>
      </c>
      <c r="E411" s="57">
        <f>VLOOKUP(C411,Active!C$21:E$947,3,FALSE)</f>
        <v>11.998897013701812</v>
      </c>
      <c r="F411" s="56" t="s">
        <v>167</v>
      </c>
      <c r="G411" s="29" t="str">
        <f t="shared" si="40"/>
        <v>41555.4547</v>
      </c>
      <c r="H411" s="48">
        <f t="shared" si="41"/>
        <v>12</v>
      </c>
      <c r="I411" s="58" t="s">
        <v>618</v>
      </c>
      <c r="J411" s="59" t="s">
        <v>619</v>
      </c>
      <c r="K411" s="58">
        <v>12</v>
      </c>
      <c r="L411" s="58" t="s">
        <v>620</v>
      </c>
      <c r="M411" s="59" t="s">
        <v>361</v>
      </c>
      <c r="N411" s="59" t="s">
        <v>136</v>
      </c>
      <c r="O411" s="60" t="s">
        <v>614</v>
      </c>
      <c r="P411" s="60" t="s">
        <v>615</v>
      </c>
    </row>
    <row r="412" spans="1:16" ht="13.5" thickBot="1" x14ac:dyDescent="0.25">
      <c r="A412" s="48" t="str">
        <f t="shared" si="36"/>
        <v> AOEB 1 </v>
      </c>
      <c r="B412" s="56" t="str">
        <f t="shared" si="37"/>
        <v>I</v>
      </c>
      <c r="C412" s="48">
        <f t="shared" si="38"/>
        <v>43050.603000000003</v>
      </c>
      <c r="D412" s="29" t="str">
        <f t="shared" si="39"/>
        <v>vis</v>
      </c>
      <c r="E412" s="57">
        <f>VLOOKUP(C412,Active!C$21:E$947,3,FALSE)</f>
        <v>1134.007394690906</v>
      </c>
      <c r="F412" s="56" t="s">
        <v>167</v>
      </c>
      <c r="G412" s="29" t="str">
        <f t="shared" si="40"/>
        <v>43050.603</v>
      </c>
      <c r="H412" s="48">
        <f t="shared" si="41"/>
        <v>1134</v>
      </c>
      <c r="I412" s="58" t="s">
        <v>654</v>
      </c>
      <c r="J412" s="59" t="s">
        <v>655</v>
      </c>
      <c r="K412" s="58">
        <v>1134</v>
      </c>
      <c r="L412" s="58" t="s">
        <v>497</v>
      </c>
      <c r="M412" s="59" t="s">
        <v>173</v>
      </c>
      <c r="N412" s="59"/>
      <c r="O412" s="60" t="s">
        <v>656</v>
      </c>
      <c r="P412" s="60" t="s">
        <v>650</v>
      </c>
    </row>
    <row r="413" spans="1:16" ht="13.5" thickBot="1" x14ac:dyDescent="0.25">
      <c r="A413" s="48" t="str">
        <f t="shared" si="36"/>
        <v> BBS 61 </v>
      </c>
      <c r="B413" s="56" t="str">
        <f t="shared" si="37"/>
        <v>I</v>
      </c>
      <c r="C413" s="48">
        <f t="shared" si="38"/>
        <v>45133.392999999996</v>
      </c>
      <c r="D413" s="29" t="str">
        <f t="shared" si="39"/>
        <v>vis</v>
      </c>
      <c r="E413" s="57">
        <f>VLOOKUP(C413,Active!C$21:E$947,3,FALSE)</f>
        <v>2697.0015664911857</v>
      </c>
      <c r="F413" s="56" t="s">
        <v>167</v>
      </c>
      <c r="G413" s="29" t="str">
        <f t="shared" si="40"/>
        <v>45133.393</v>
      </c>
      <c r="H413" s="48">
        <f t="shared" si="41"/>
        <v>2697</v>
      </c>
      <c r="I413" s="58" t="s">
        <v>744</v>
      </c>
      <c r="J413" s="59" t="s">
        <v>745</v>
      </c>
      <c r="K413" s="58">
        <v>2697</v>
      </c>
      <c r="L413" s="58" t="s">
        <v>212</v>
      </c>
      <c r="M413" s="59" t="s">
        <v>173</v>
      </c>
      <c r="N413" s="59"/>
      <c r="O413" s="60" t="s">
        <v>746</v>
      </c>
      <c r="P413" s="60" t="s">
        <v>740</v>
      </c>
    </row>
    <row r="414" spans="1:16" ht="13.5" thickBot="1" x14ac:dyDescent="0.25">
      <c r="A414" s="48" t="str">
        <f t="shared" si="36"/>
        <v> BRNO 26 </v>
      </c>
      <c r="B414" s="56" t="str">
        <f t="shared" si="37"/>
        <v>I</v>
      </c>
      <c r="C414" s="48">
        <f t="shared" si="38"/>
        <v>45526.49</v>
      </c>
      <c r="D414" s="29" t="str">
        <f t="shared" si="39"/>
        <v>vis</v>
      </c>
      <c r="E414" s="57">
        <f>VLOOKUP(C414,Active!C$21:E$947,3,FALSE)</f>
        <v>2991.9944942237839</v>
      </c>
      <c r="F414" s="56" t="s">
        <v>167</v>
      </c>
      <c r="G414" s="29" t="str">
        <f t="shared" si="40"/>
        <v>45526.490</v>
      </c>
      <c r="H414" s="48">
        <f t="shared" si="41"/>
        <v>2992</v>
      </c>
      <c r="I414" s="58" t="s">
        <v>802</v>
      </c>
      <c r="J414" s="59" t="s">
        <v>803</v>
      </c>
      <c r="K414" s="58">
        <v>2992</v>
      </c>
      <c r="L414" s="58" t="s">
        <v>245</v>
      </c>
      <c r="M414" s="59" t="s">
        <v>173</v>
      </c>
      <c r="N414" s="59"/>
      <c r="O414" s="60" t="s">
        <v>804</v>
      </c>
      <c r="P414" s="60" t="s">
        <v>760</v>
      </c>
    </row>
    <row r="415" spans="1:16" ht="13.5" thickBot="1" x14ac:dyDescent="0.25">
      <c r="A415" s="48" t="str">
        <f t="shared" si="36"/>
        <v>BAVM 39 </v>
      </c>
      <c r="B415" s="56" t="str">
        <f t="shared" si="37"/>
        <v>I</v>
      </c>
      <c r="C415" s="48">
        <f t="shared" si="38"/>
        <v>46211.436999999998</v>
      </c>
      <c r="D415" s="29" t="str">
        <f t="shared" si="39"/>
        <v>vis</v>
      </c>
      <c r="E415" s="57">
        <f>VLOOKUP(C415,Active!C$21:E$947,3,FALSE)</f>
        <v>3506.001268306668</v>
      </c>
      <c r="F415" s="56" t="s">
        <v>167</v>
      </c>
      <c r="G415" s="29" t="str">
        <f t="shared" si="40"/>
        <v>46211.437</v>
      </c>
      <c r="H415" s="48">
        <f t="shared" si="41"/>
        <v>3506</v>
      </c>
      <c r="I415" s="58" t="s">
        <v>859</v>
      </c>
      <c r="J415" s="59" t="s">
        <v>860</v>
      </c>
      <c r="K415" s="58">
        <v>3506</v>
      </c>
      <c r="L415" s="58" t="s">
        <v>212</v>
      </c>
      <c r="M415" s="59" t="s">
        <v>173</v>
      </c>
      <c r="N415" s="59"/>
      <c r="O415" s="60" t="s">
        <v>418</v>
      </c>
      <c r="P415" s="61" t="s">
        <v>861</v>
      </c>
    </row>
    <row r="416" spans="1:16" ht="13.5" thickBot="1" x14ac:dyDescent="0.25">
      <c r="A416" s="48" t="str">
        <f t="shared" si="36"/>
        <v> BRNO 27 </v>
      </c>
      <c r="B416" s="56" t="str">
        <f t="shared" si="37"/>
        <v>I</v>
      </c>
      <c r="C416" s="48">
        <f t="shared" si="38"/>
        <v>46291.398999999998</v>
      </c>
      <c r="D416" s="29" t="str">
        <f t="shared" si="39"/>
        <v>vis</v>
      </c>
      <c r="E416" s="57">
        <f>VLOOKUP(C416,Active!C$21:E$947,3,FALSE)</f>
        <v>3566.007385085361</v>
      </c>
      <c r="F416" s="56" t="s">
        <v>167</v>
      </c>
      <c r="G416" s="29" t="str">
        <f t="shared" si="40"/>
        <v>46291.399</v>
      </c>
      <c r="H416" s="48">
        <f t="shared" si="41"/>
        <v>3566</v>
      </c>
      <c r="I416" s="58" t="s">
        <v>908</v>
      </c>
      <c r="J416" s="59" t="s">
        <v>909</v>
      </c>
      <c r="K416" s="58">
        <v>3566</v>
      </c>
      <c r="L416" s="58" t="s">
        <v>497</v>
      </c>
      <c r="M416" s="59" t="s">
        <v>173</v>
      </c>
      <c r="N416" s="59"/>
      <c r="O416" s="60" t="s">
        <v>910</v>
      </c>
      <c r="P416" s="60" t="s">
        <v>855</v>
      </c>
    </row>
    <row r="417" spans="1:16" ht="13.5" thickBot="1" x14ac:dyDescent="0.25">
      <c r="A417" s="48" t="str">
        <f t="shared" si="36"/>
        <v> BRNO 27 </v>
      </c>
      <c r="B417" s="56" t="str">
        <f t="shared" si="37"/>
        <v>I</v>
      </c>
      <c r="C417" s="48">
        <f t="shared" si="38"/>
        <v>46291.404999999999</v>
      </c>
      <c r="D417" s="29" t="str">
        <f t="shared" si="39"/>
        <v>vis</v>
      </c>
      <c r="E417" s="57">
        <f>VLOOKUP(C417,Active!C$21:E$947,3,FALSE)</f>
        <v>3566.0118876828537</v>
      </c>
      <c r="F417" s="56" t="s">
        <v>167</v>
      </c>
      <c r="G417" s="29" t="str">
        <f t="shared" si="40"/>
        <v>46291.405</v>
      </c>
      <c r="H417" s="48">
        <f t="shared" si="41"/>
        <v>3566</v>
      </c>
      <c r="I417" s="58" t="s">
        <v>917</v>
      </c>
      <c r="J417" s="59" t="s">
        <v>918</v>
      </c>
      <c r="K417" s="58">
        <v>3566</v>
      </c>
      <c r="L417" s="58" t="s">
        <v>919</v>
      </c>
      <c r="M417" s="59" t="s">
        <v>173</v>
      </c>
      <c r="N417" s="59"/>
      <c r="O417" s="60" t="s">
        <v>796</v>
      </c>
      <c r="P417" s="60" t="s">
        <v>855</v>
      </c>
    </row>
    <row r="418" spans="1:16" ht="13.5" thickBot="1" x14ac:dyDescent="0.25">
      <c r="A418" s="48" t="str">
        <f t="shared" si="36"/>
        <v> AOEB 1 </v>
      </c>
      <c r="B418" s="56" t="str">
        <f t="shared" si="37"/>
        <v>I</v>
      </c>
      <c r="C418" s="48">
        <f t="shared" si="38"/>
        <v>46296.720999999998</v>
      </c>
      <c r="D418" s="29" t="str">
        <f t="shared" si="39"/>
        <v>vis</v>
      </c>
      <c r="E418" s="57">
        <f>VLOOKUP(C418,Active!C$21:E$947,3,FALSE)</f>
        <v>3570.0011890609517</v>
      </c>
      <c r="F418" s="56" t="s">
        <v>167</v>
      </c>
      <c r="G418" s="29" t="str">
        <f t="shared" si="40"/>
        <v>46296.721</v>
      </c>
      <c r="H418" s="48">
        <f t="shared" si="41"/>
        <v>3570</v>
      </c>
      <c r="I418" s="58" t="s">
        <v>920</v>
      </c>
      <c r="J418" s="59" t="s">
        <v>921</v>
      </c>
      <c r="K418" s="58">
        <v>3570</v>
      </c>
      <c r="L418" s="58" t="s">
        <v>212</v>
      </c>
      <c r="M418" s="59" t="s">
        <v>173</v>
      </c>
      <c r="N418" s="59"/>
      <c r="O418" s="60" t="s">
        <v>570</v>
      </c>
      <c r="P418" s="60" t="s">
        <v>650</v>
      </c>
    </row>
    <row r="419" spans="1:16" ht="13.5" thickBot="1" x14ac:dyDescent="0.25">
      <c r="A419" s="48" t="str">
        <f t="shared" si="36"/>
        <v> BRNO 27 </v>
      </c>
      <c r="B419" s="56" t="str">
        <f t="shared" si="37"/>
        <v>I</v>
      </c>
      <c r="C419" s="48">
        <f t="shared" si="38"/>
        <v>46299.38</v>
      </c>
      <c r="D419" s="29" t="str">
        <f t="shared" si="39"/>
        <v>vis</v>
      </c>
      <c r="E419" s="57">
        <f>VLOOKUP(C419,Active!C$21:E$947,3,FALSE)</f>
        <v>3571.9965901829164</v>
      </c>
      <c r="F419" s="56" t="s">
        <v>167</v>
      </c>
      <c r="G419" s="29" t="str">
        <f t="shared" si="40"/>
        <v>46299.380</v>
      </c>
      <c r="H419" s="48">
        <f t="shared" si="41"/>
        <v>3572</v>
      </c>
      <c r="I419" s="58" t="s">
        <v>928</v>
      </c>
      <c r="J419" s="59" t="s">
        <v>929</v>
      </c>
      <c r="K419" s="58">
        <v>3572</v>
      </c>
      <c r="L419" s="58" t="s">
        <v>260</v>
      </c>
      <c r="M419" s="59" t="s">
        <v>173</v>
      </c>
      <c r="N419" s="59"/>
      <c r="O419" s="60" t="s">
        <v>858</v>
      </c>
      <c r="P419" s="60" t="s">
        <v>855</v>
      </c>
    </row>
    <row r="420" spans="1:16" ht="13.5" thickBot="1" x14ac:dyDescent="0.25">
      <c r="A420" s="48" t="str">
        <f t="shared" si="36"/>
        <v> BRNO 31 </v>
      </c>
      <c r="B420" s="56" t="str">
        <f t="shared" si="37"/>
        <v>II</v>
      </c>
      <c r="C420" s="48">
        <f t="shared" si="38"/>
        <v>48569.502</v>
      </c>
      <c r="D420" s="29" t="str">
        <f t="shared" si="39"/>
        <v>vis</v>
      </c>
      <c r="E420" s="57">
        <f>VLOOKUP(C420,Active!C$21:E$947,3,FALSE)</f>
        <v>5275.5708608850082</v>
      </c>
      <c r="F420" s="56" t="s">
        <v>167</v>
      </c>
      <c r="G420" s="29" t="str">
        <f t="shared" si="40"/>
        <v>48569.502</v>
      </c>
      <c r="H420" s="48">
        <f t="shared" si="41"/>
        <v>5275.5</v>
      </c>
      <c r="I420" s="58" t="s">
        <v>1097</v>
      </c>
      <c r="J420" s="59" t="s">
        <v>1098</v>
      </c>
      <c r="K420" s="58">
        <v>5275.5</v>
      </c>
      <c r="L420" s="58" t="s">
        <v>1099</v>
      </c>
      <c r="M420" s="59" t="s">
        <v>173</v>
      </c>
      <c r="N420" s="59"/>
      <c r="O420" s="60" t="s">
        <v>1091</v>
      </c>
      <c r="P420" s="60" t="s">
        <v>1063</v>
      </c>
    </row>
    <row r="421" spans="1:16" ht="13.5" thickBot="1" x14ac:dyDescent="0.25">
      <c r="A421" s="48" t="str">
        <f t="shared" si="36"/>
        <v> BRNO 32 </v>
      </c>
      <c r="B421" s="56" t="str">
        <f t="shared" si="37"/>
        <v>I</v>
      </c>
      <c r="C421" s="48">
        <f t="shared" si="38"/>
        <v>50222.461600000002</v>
      </c>
      <c r="D421" s="29" t="str">
        <f t="shared" si="39"/>
        <v>vis</v>
      </c>
      <c r="E421" s="57">
        <f>VLOOKUP(C421,Active!C$21:E$947,3,FALSE)</f>
        <v>6516.0061524993007</v>
      </c>
      <c r="F421" s="56" t="s">
        <v>167</v>
      </c>
      <c r="G421" s="29" t="str">
        <f t="shared" si="40"/>
        <v>50222.4616</v>
      </c>
      <c r="H421" s="48">
        <f t="shared" si="41"/>
        <v>6516</v>
      </c>
      <c r="I421" s="58" t="s">
        <v>1165</v>
      </c>
      <c r="J421" s="59" t="s">
        <v>1166</v>
      </c>
      <c r="K421" s="58">
        <v>6516</v>
      </c>
      <c r="L421" s="58" t="s">
        <v>1167</v>
      </c>
      <c r="M421" s="59" t="s">
        <v>173</v>
      </c>
      <c r="N421" s="59"/>
      <c r="O421" s="60" t="s">
        <v>1168</v>
      </c>
      <c r="P421" s="60" t="s">
        <v>1169</v>
      </c>
    </row>
    <row r="422" spans="1:16" ht="13.5" thickBot="1" x14ac:dyDescent="0.25">
      <c r="A422" s="48" t="str">
        <f t="shared" si="36"/>
        <v> BRNO 32 </v>
      </c>
      <c r="B422" s="56" t="str">
        <f t="shared" si="37"/>
        <v>I</v>
      </c>
      <c r="C422" s="48">
        <f t="shared" si="38"/>
        <v>50242.456700000002</v>
      </c>
      <c r="D422" s="29" t="str">
        <f t="shared" si="39"/>
        <v>vis</v>
      </c>
      <c r="E422" s="57">
        <f>VLOOKUP(C422,Active!C$21:E$947,3,FALSE)</f>
        <v>6531.0111336853852</v>
      </c>
      <c r="F422" s="56" t="s">
        <v>167</v>
      </c>
      <c r="G422" s="29" t="str">
        <f t="shared" si="40"/>
        <v>50242.4567</v>
      </c>
      <c r="H422" s="48">
        <f t="shared" si="41"/>
        <v>6531</v>
      </c>
      <c r="I422" s="58" t="s">
        <v>1173</v>
      </c>
      <c r="J422" s="59" t="s">
        <v>1174</v>
      </c>
      <c r="K422" s="58">
        <v>6531</v>
      </c>
      <c r="L422" s="58" t="s">
        <v>1175</v>
      </c>
      <c r="M422" s="59" t="s">
        <v>173</v>
      </c>
      <c r="N422" s="59"/>
      <c r="O422" s="60" t="s">
        <v>1176</v>
      </c>
      <c r="P422" s="60" t="s">
        <v>1169</v>
      </c>
    </row>
    <row r="423" spans="1:16" ht="13.5" thickBot="1" x14ac:dyDescent="0.25">
      <c r="A423" s="48" t="str">
        <f t="shared" si="36"/>
        <v> BRNO 32 </v>
      </c>
      <c r="B423" s="56" t="str">
        <f t="shared" si="37"/>
        <v>I</v>
      </c>
      <c r="C423" s="48">
        <f t="shared" si="38"/>
        <v>50314.405100000004</v>
      </c>
      <c r="D423" s="29" t="str">
        <f t="shared" si="39"/>
        <v>vis</v>
      </c>
      <c r="E423" s="57">
        <f>VLOOKUP(C423,Active!C$21:E$947,3,FALSE)</f>
        <v>6585.0035812534825</v>
      </c>
      <c r="F423" s="56" t="s">
        <v>167</v>
      </c>
      <c r="G423" s="29" t="str">
        <f t="shared" si="40"/>
        <v>50314.4051</v>
      </c>
      <c r="H423" s="48">
        <f t="shared" si="41"/>
        <v>6585</v>
      </c>
      <c r="I423" s="58" t="s">
        <v>1186</v>
      </c>
      <c r="J423" s="59" t="s">
        <v>1187</v>
      </c>
      <c r="K423" s="58">
        <v>6585</v>
      </c>
      <c r="L423" s="58" t="s">
        <v>1188</v>
      </c>
      <c r="M423" s="59" t="s">
        <v>173</v>
      </c>
      <c r="N423" s="59"/>
      <c r="O423" s="60" t="s">
        <v>1176</v>
      </c>
      <c r="P423" s="60" t="s">
        <v>1169</v>
      </c>
    </row>
    <row r="424" spans="1:16" ht="13.5" thickBot="1" x14ac:dyDescent="0.25">
      <c r="A424" s="48" t="str">
        <f t="shared" si="36"/>
        <v> AOEB 8 </v>
      </c>
      <c r="B424" s="56" t="str">
        <f t="shared" si="37"/>
        <v>I</v>
      </c>
      <c r="C424" s="48">
        <f t="shared" si="38"/>
        <v>51397.775000000001</v>
      </c>
      <c r="D424" s="29" t="str">
        <f t="shared" si="39"/>
        <v>vis</v>
      </c>
      <c r="E424" s="57">
        <f>VLOOKUP(C424,Active!C$21:E$947,3,FALSE)</f>
        <v>7398.0000137329225</v>
      </c>
      <c r="F424" s="56" t="s">
        <v>167</v>
      </c>
      <c r="G424" s="29" t="str">
        <f t="shared" si="40"/>
        <v>51397.775</v>
      </c>
      <c r="H424" s="48">
        <f t="shared" si="41"/>
        <v>7398</v>
      </c>
      <c r="I424" s="58" t="s">
        <v>1256</v>
      </c>
      <c r="J424" s="59" t="s">
        <v>1257</v>
      </c>
      <c r="K424" s="58">
        <v>7398</v>
      </c>
      <c r="L424" s="58" t="s">
        <v>404</v>
      </c>
      <c r="M424" s="59" t="s">
        <v>173</v>
      </c>
      <c r="N424" s="59"/>
      <c r="O424" s="60" t="s">
        <v>570</v>
      </c>
      <c r="P424" s="60" t="s">
        <v>1258</v>
      </c>
    </row>
    <row r="425" spans="1:16" ht="13.5" thickBot="1" x14ac:dyDescent="0.25">
      <c r="A425" s="48" t="str">
        <f t="shared" si="36"/>
        <v>BAVM 131 </v>
      </c>
      <c r="B425" s="56" t="str">
        <f t="shared" si="37"/>
        <v>I</v>
      </c>
      <c r="C425" s="48">
        <f t="shared" si="38"/>
        <v>51404.440999999999</v>
      </c>
      <c r="D425" s="29" t="str">
        <f t="shared" si="39"/>
        <v>vis</v>
      </c>
      <c r="E425" s="57">
        <f>VLOOKUP(C425,Active!C$21:E$947,3,FALSE)</f>
        <v>7403.0023995467664</v>
      </c>
      <c r="F425" s="56" t="s">
        <v>167</v>
      </c>
      <c r="G425" s="29" t="str">
        <f t="shared" si="40"/>
        <v>51404.441</v>
      </c>
      <c r="H425" s="48">
        <f t="shared" si="41"/>
        <v>7403</v>
      </c>
      <c r="I425" s="58" t="s">
        <v>1259</v>
      </c>
      <c r="J425" s="59" t="s">
        <v>1260</v>
      </c>
      <c r="K425" s="58">
        <v>7403</v>
      </c>
      <c r="L425" s="58" t="s">
        <v>180</v>
      </c>
      <c r="M425" s="59" t="s">
        <v>173</v>
      </c>
      <c r="N425" s="59"/>
      <c r="O425" s="60" t="s">
        <v>1261</v>
      </c>
      <c r="P425" s="61" t="s">
        <v>1262</v>
      </c>
    </row>
    <row r="426" spans="1:16" ht="13.5" thickBot="1" x14ac:dyDescent="0.25">
      <c r="A426" s="48" t="str">
        <f t="shared" si="36"/>
        <v> AOEB 8 </v>
      </c>
      <c r="B426" s="56" t="str">
        <f t="shared" si="37"/>
        <v>I</v>
      </c>
      <c r="C426" s="48">
        <f t="shared" si="38"/>
        <v>51429.758000000002</v>
      </c>
      <c r="D426" s="29" t="str">
        <f t="shared" si="39"/>
        <v>vis</v>
      </c>
      <c r="E426" s="57">
        <f>VLOOKUP(C426,Active!C$21:E$947,3,FALSE)</f>
        <v>7422.0011096651524</v>
      </c>
      <c r="F426" s="56" t="s">
        <v>167</v>
      </c>
      <c r="G426" s="29" t="str">
        <f t="shared" si="40"/>
        <v>51429.758</v>
      </c>
      <c r="H426" s="48">
        <f t="shared" si="41"/>
        <v>7422</v>
      </c>
      <c r="I426" s="58" t="s">
        <v>1263</v>
      </c>
      <c r="J426" s="59" t="s">
        <v>1264</v>
      </c>
      <c r="K426" s="58">
        <v>7422</v>
      </c>
      <c r="L426" s="58" t="s">
        <v>257</v>
      </c>
      <c r="M426" s="59" t="s">
        <v>173</v>
      </c>
      <c r="N426" s="59"/>
      <c r="O426" s="60" t="s">
        <v>1219</v>
      </c>
      <c r="P426" s="60" t="s">
        <v>1258</v>
      </c>
    </row>
    <row r="427" spans="1:16" ht="13.5" thickBot="1" x14ac:dyDescent="0.25">
      <c r="A427" s="48" t="str">
        <f t="shared" si="36"/>
        <v>BAVM 131 </v>
      </c>
      <c r="B427" s="56" t="str">
        <f t="shared" si="37"/>
        <v>I</v>
      </c>
      <c r="C427" s="48">
        <f t="shared" si="38"/>
        <v>51432.411999999997</v>
      </c>
      <c r="D427" s="29" t="str">
        <f t="shared" si="39"/>
        <v>vis</v>
      </c>
      <c r="E427" s="57">
        <f>VLOOKUP(C427,Active!C$21:E$947,3,FALSE)</f>
        <v>7423.9927586225367</v>
      </c>
      <c r="F427" s="56" t="s">
        <v>167</v>
      </c>
      <c r="G427" s="29" t="str">
        <f t="shared" si="40"/>
        <v>51432.412</v>
      </c>
      <c r="H427" s="48">
        <f t="shared" si="41"/>
        <v>7424</v>
      </c>
      <c r="I427" s="58" t="s">
        <v>1265</v>
      </c>
      <c r="J427" s="59" t="s">
        <v>1266</v>
      </c>
      <c r="K427" s="58">
        <v>7424</v>
      </c>
      <c r="L427" s="58" t="s">
        <v>546</v>
      </c>
      <c r="M427" s="59" t="s">
        <v>173</v>
      </c>
      <c r="N427" s="59"/>
      <c r="O427" s="60" t="s">
        <v>1261</v>
      </c>
      <c r="P427" s="61" t="s">
        <v>1262</v>
      </c>
    </row>
    <row r="428" spans="1:16" ht="13.5" thickBot="1" x14ac:dyDescent="0.25">
      <c r="A428" s="48" t="str">
        <f t="shared" si="36"/>
        <v>BAVM 131 </v>
      </c>
      <c r="B428" s="56" t="str">
        <f t="shared" si="37"/>
        <v>I</v>
      </c>
      <c r="C428" s="48">
        <f t="shared" si="38"/>
        <v>51432.415000000001</v>
      </c>
      <c r="D428" s="29" t="str">
        <f t="shared" si="39"/>
        <v>vis</v>
      </c>
      <c r="E428" s="57">
        <f>VLOOKUP(C428,Active!C$21:E$947,3,FALSE)</f>
        <v>7423.9950099212856</v>
      </c>
      <c r="F428" s="56" t="s">
        <v>167</v>
      </c>
      <c r="G428" s="29" t="str">
        <f t="shared" si="40"/>
        <v>51432.415</v>
      </c>
      <c r="H428" s="48">
        <f t="shared" si="41"/>
        <v>7424</v>
      </c>
      <c r="I428" s="58" t="s">
        <v>1267</v>
      </c>
      <c r="J428" s="59" t="s">
        <v>1268</v>
      </c>
      <c r="K428" s="58">
        <v>7424</v>
      </c>
      <c r="L428" s="58" t="s">
        <v>245</v>
      </c>
      <c r="M428" s="59" t="s">
        <v>173</v>
      </c>
      <c r="N428" s="59"/>
      <c r="O428" s="60" t="s">
        <v>446</v>
      </c>
      <c r="P428" s="61" t="s">
        <v>1262</v>
      </c>
    </row>
    <row r="429" spans="1:16" ht="13.5" thickBot="1" x14ac:dyDescent="0.25">
      <c r="A429" s="48" t="str">
        <f t="shared" si="36"/>
        <v> AOEB 8 </v>
      </c>
      <c r="B429" s="56" t="str">
        <f t="shared" si="37"/>
        <v>I</v>
      </c>
      <c r="C429" s="48">
        <f t="shared" si="38"/>
        <v>51433.752</v>
      </c>
      <c r="D429" s="29" t="str">
        <f t="shared" si="39"/>
        <v>vis</v>
      </c>
      <c r="E429" s="57">
        <f>VLOOKUP(C429,Active!C$21:E$947,3,FALSE)</f>
        <v>7424.9983387291331</v>
      </c>
      <c r="F429" s="56" t="s">
        <v>167</v>
      </c>
      <c r="G429" s="29" t="str">
        <f t="shared" si="40"/>
        <v>51433.752</v>
      </c>
      <c r="H429" s="48">
        <f t="shared" si="41"/>
        <v>7425</v>
      </c>
      <c r="I429" s="58" t="s">
        <v>1269</v>
      </c>
      <c r="J429" s="59" t="s">
        <v>1270</v>
      </c>
      <c r="K429" s="58">
        <v>7425</v>
      </c>
      <c r="L429" s="58" t="s">
        <v>248</v>
      </c>
      <c r="M429" s="59" t="s">
        <v>173</v>
      </c>
      <c r="N429" s="59"/>
      <c r="O429" s="60" t="s">
        <v>570</v>
      </c>
      <c r="P429" s="60" t="s">
        <v>1258</v>
      </c>
    </row>
    <row r="430" spans="1:16" ht="13.5" thickBot="1" x14ac:dyDescent="0.25">
      <c r="A430" s="48" t="str">
        <f t="shared" si="36"/>
        <v>BAVM 131 </v>
      </c>
      <c r="B430" s="56" t="str">
        <f t="shared" si="37"/>
        <v>I</v>
      </c>
      <c r="C430" s="48">
        <f t="shared" si="38"/>
        <v>51436.419000000002</v>
      </c>
      <c r="D430" s="29" t="str">
        <f t="shared" si="39"/>
        <v>vis</v>
      </c>
      <c r="E430" s="57">
        <f>VLOOKUP(C430,Active!C$21:E$947,3,FALSE)</f>
        <v>7426.9997433144217</v>
      </c>
      <c r="F430" s="56" t="s">
        <v>167</v>
      </c>
      <c r="G430" s="29" t="str">
        <f t="shared" si="40"/>
        <v>51436.419</v>
      </c>
      <c r="H430" s="48">
        <f t="shared" si="41"/>
        <v>7427</v>
      </c>
      <c r="I430" s="58" t="s">
        <v>1271</v>
      </c>
      <c r="J430" s="59" t="s">
        <v>1272</v>
      </c>
      <c r="K430" s="58">
        <v>7427</v>
      </c>
      <c r="L430" s="58" t="s">
        <v>242</v>
      </c>
      <c r="M430" s="59" t="s">
        <v>173</v>
      </c>
      <c r="N430" s="59"/>
      <c r="O430" s="60" t="s">
        <v>446</v>
      </c>
      <c r="P430" s="61" t="s">
        <v>1262</v>
      </c>
    </row>
    <row r="431" spans="1:16" ht="13.5" thickBot="1" x14ac:dyDescent="0.25">
      <c r="A431" s="48" t="str">
        <f t="shared" si="36"/>
        <v> AOEB 8 </v>
      </c>
      <c r="B431" s="56" t="str">
        <f t="shared" si="37"/>
        <v>I</v>
      </c>
      <c r="C431" s="48">
        <f t="shared" si="38"/>
        <v>51437.752</v>
      </c>
      <c r="D431" s="29" t="str">
        <f t="shared" si="39"/>
        <v>vis</v>
      </c>
      <c r="E431" s="57">
        <f>VLOOKUP(C431,Active!C$21:E$947,3,FALSE)</f>
        <v>7428.0000703906071</v>
      </c>
      <c r="F431" s="56" t="s">
        <v>167</v>
      </c>
      <c r="G431" s="29" t="str">
        <f t="shared" si="40"/>
        <v>51437.752</v>
      </c>
      <c r="H431" s="48">
        <f t="shared" si="41"/>
        <v>7428</v>
      </c>
      <c r="I431" s="58" t="s">
        <v>1273</v>
      </c>
      <c r="J431" s="59" t="s">
        <v>1274</v>
      </c>
      <c r="K431" s="58">
        <v>7428</v>
      </c>
      <c r="L431" s="58" t="s">
        <v>404</v>
      </c>
      <c r="M431" s="59" t="s">
        <v>173</v>
      </c>
      <c r="N431" s="59"/>
      <c r="O431" s="60" t="s">
        <v>570</v>
      </c>
      <c r="P431" s="60" t="s">
        <v>1258</v>
      </c>
    </row>
    <row r="432" spans="1:16" ht="13.5" thickBot="1" x14ac:dyDescent="0.25">
      <c r="A432" s="48" t="str">
        <f t="shared" si="36"/>
        <v>IBVS 4840 </v>
      </c>
      <c r="B432" s="56" t="str">
        <f t="shared" si="37"/>
        <v>II</v>
      </c>
      <c r="C432" s="48">
        <f t="shared" si="38"/>
        <v>51443.754200000003</v>
      </c>
      <c r="D432" s="29" t="str">
        <f t="shared" si="39"/>
        <v>vis</v>
      </c>
      <c r="E432" s="57" t="e">
        <f>VLOOKUP(C432,Active!C$21:E$947,3,FALSE)</f>
        <v>#N/A</v>
      </c>
      <c r="F432" s="56" t="s">
        <v>167</v>
      </c>
      <c r="G432" s="29" t="str">
        <f t="shared" si="40"/>
        <v>51443.7542</v>
      </c>
      <c r="H432" s="48">
        <f t="shared" si="41"/>
        <v>7432.5</v>
      </c>
      <c r="I432" s="58" t="s">
        <v>1275</v>
      </c>
      <c r="J432" s="59" t="s">
        <v>1276</v>
      </c>
      <c r="K432" s="58">
        <v>7432.5</v>
      </c>
      <c r="L432" s="58" t="s">
        <v>1277</v>
      </c>
      <c r="M432" s="59" t="s">
        <v>361</v>
      </c>
      <c r="N432" s="59" t="s">
        <v>136</v>
      </c>
      <c r="O432" s="60" t="s">
        <v>1254</v>
      </c>
      <c r="P432" s="61" t="s">
        <v>1255</v>
      </c>
    </row>
    <row r="433" spans="1:16" ht="13.5" thickBot="1" x14ac:dyDescent="0.25">
      <c r="A433" s="48" t="str">
        <f t="shared" si="36"/>
        <v>BAVM 131 </v>
      </c>
      <c r="B433" s="56" t="str">
        <f t="shared" si="37"/>
        <v>I</v>
      </c>
      <c r="C433" s="48">
        <f t="shared" si="38"/>
        <v>51468.396999999997</v>
      </c>
      <c r="D433" s="29" t="str">
        <f t="shared" si="39"/>
        <v>vis</v>
      </c>
      <c r="E433" s="57">
        <f>VLOOKUP(C433,Active!C$21:E$947,3,FALSE)</f>
        <v>7450.9970870820707</v>
      </c>
      <c r="F433" s="56" t="s">
        <v>167</v>
      </c>
      <c r="G433" s="29" t="str">
        <f t="shared" si="40"/>
        <v>51468.397</v>
      </c>
      <c r="H433" s="48">
        <f t="shared" si="41"/>
        <v>7451</v>
      </c>
      <c r="I433" s="58" t="s">
        <v>1278</v>
      </c>
      <c r="J433" s="59" t="s">
        <v>1279</v>
      </c>
      <c r="K433" s="58">
        <v>7451</v>
      </c>
      <c r="L433" s="58" t="s">
        <v>268</v>
      </c>
      <c r="M433" s="59" t="s">
        <v>173</v>
      </c>
      <c r="N433" s="59"/>
      <c r="O433" s="60" t="s">
        <v>1280</v>
      </c>
      <c r="P433" s="61" t="s">
        <v>1262</v>
      </c>
    </row>
    <row r="434" spans="1:16" ht="13.5" thickBot="1" x14ac:dyDescent="0.25">
      <c r="A434" s="48" t="str">
        <f t="shared" si="36"/>
        <v> BBS 121 </v>
      </c>
      <c r="B434" s="56" t="str">
        <f t="shared" si="37"/>
        <v>I</v>
      </c>
      <c r="C434" s="48">
        <f t="shared" si="38"/>
        <v>51496.39</v>
      </c>
      <c r="D434" s="29" t="str">
        <f t="shared" si="39"/>
        <v>vis</v>
      </c>
      <c r="E434" s="57">
        <f>VLOOKUP(C434,Active!C$21:E$947,3,FALSE)</f>
        <v>7472.003955681982</v>
      </c>
      <c r="F434" s="56" t="s">
        <v>167</v>
      </c>
      <c r="G434" s="29" t="str">
        <f t="shared" si="40"/>
        <v>51496.390</v>
      </c>
      <c r="H434" s="48">
        <f t="shared" si="41"/>
        <v>7472</v>
      </c>
      <c r="I434" s="58" t="s">
        <v>1287</v>
      </c>
      <c r="J434" s="59" t="s">
        <v>1288</v>
      </c>
      <c r="K434" s="58">
        <v>7472</v>
      </c>
      <c r="L434" s="58" t="s">
        <v>215</v>
      </c>
      <c r="M434" s="59" t="s">
        <v>173</v>
      </c>
      <c r="N434" s="59"/>
      <c r="O434" s="60" t="s">
        <v>513</v>
      </c>
      <c r="P434" s="60" t="s">
        <v>1289</v>
      </c>
    </row>
    <row r="435" spans="1:16" ht="13.5" thickBot="1" x14ac:dyDescent="0.25">
      <c r="A435" s="48" t="str">
        <f t="shared" si="36"/>
        <v> BBS 122 </v>
      </c>
      <c r="B435" s="56" t="str">
        <f t="shared" si="37"/>
        <v>I</v>
      </c>
      <c r="C435" s="48">
        <f t="shared" si="38"/>
        <v>51601.644999999997</v>
      </c>
      <c r="D435" s="29" t="str">
        <f t="shared" si="39"/>
        <v>vis</v>
      </c>
      <c r="E435" s="57">
        <f>VLOOKUP(C435,Active!C$21:E$947,3,FALSE)</f>
        <v>7550.9907721890877</v>
      </c>
      <c r="F435" s="56" t="s">
        <v>167</v>
      </c>
      <c r="G435" s="29" t="str">
        <f t="shared" si="40"/>
        <v>51601.645</v>
      </c>
      <c r="H435" s="48">
        <f t="shared" si="41"/>
        <v>7551</v>
      </c>
      <c r="I435" s="58" t="s">
        <v>1290</v>
      </c>
      <c r="J435" s="59" t="s">
        <v>1291</v>
      </c>
      <c r="K435" s="58">
        <v>7551</v>
      </c>
      <c r="L435" s="58" t="s">
        <v>987</v>
      </c>
      <c r="M435" s="59" t="s">
        <v>173</v>
      </c>
      <c r="N435" s="59"/>
      <c r="O435" s="60" t="s">
        <v>513</v>
      </c>
      <c r="P435" s="60" t="s">
        <v>1292</v>
      </c>
    </row>
    <row r="436" spans="1:16" ht="13.5" thickBot="1" x14ac:dyDescent="0.25">
      <c r="A436" s="48" t="str">
        <f t="shared" si="36"/>
        <v> BBS 123 </v>
      </c>
      <c r="B436" s="56" t="str">
        <f t="shared" si="37"/>
        <v>I</v>
      </c>
      <c r="C436" s="48">
        <f t="shared" si="38"/>
        <v>51677.605000000003</v>
      </c>
      <c r="D436" s="29" t="str">
        <f t="shared" si="39"/>
        <v>vis</v>
      </c>
      <c r="E436" s="57">
        <f>VLOOKUP(C436,Active!C$21:E$947,3,FALSE)</f>
        <v>7607.9936564404816</v>
      </c>
      <c r="F436" s="56" t="s">
        <v>167</v>
      </c>
      <c r="G436" s="29" t="str">
        <f t="shared" si="40"/>
        <v>51677.605</v>
      </c>
      <c r="H436" s="48">
        <f t="shared" si="41"/>
        <v>7608</v>
      </c>
      <c r="I436" s="58" t="s">
        <v>1293</v>
      </c>
      <c r="J436" s="59" t="s">
        <v>1294</v>
      </c>
      <c r="K436" s="58">
        <v>7608</v>
      </c>
      <c r="L436" s="58" t="s">
        <v>233</v>
      </c>
      <c r="M436" s="59" t="s">
        <v>173</v>
      </c>
      <c r="N436" s="59"/>
      <c r="O436" s="60" t="s">
        <v>513</v>
      </c>
      <c r="P436" s="60" t="s">
        <v>1295</v>
      </c>
    </row>
    <row r="437" spans="1:16" ht="13.5" thickBot="1" x14ac:dyDescent="0.25">
      <c r="A437" s="48" t="str">
        <f t="shared" si="36"/>
        <v> BBS 125 </v>
      </c>
      <c r="B437" s="56" t="str">
        <f t="shared" si="37"/>
        <v>I</v>
      </c>
      <c r="C437" s="48">
        <f t="shared" si="38"/>
        <v>52029.413</v>
      </c>
      <c r="D437" s="29" t="str">
        <f t="shared" si="39"/>
        <v>vis</v>
      </c>
      <c r="E437" s="57">
        <f>VLOOKUP(C437,Active!C$21:E$947,3,FALSE)</f>
        <v>7872.0019595304275</v>
      </c>
      <c r="F437" s="56" t="s">
        <v>167</v>
      </c>
      <c r="G437" s="29" t="str">
        <f t="shared" si="40"/>
        <v>52029.413</v>
      </c>
      <c r="H437" s="48">
        <f t="shared" si="41"/>
        <v>7872</v>
      </c>
      <c r="I437" s="58" t="s">
        <v>1296</v>
      </c>
      <c r="J437" s="59" t="s">
        <v>1297</v>
      </c>
      <c r="K437" s="58">
        <v>7872</v>
      </c>
      <c r="L437" s="58" t="s">
        <v>180</v>
      </c>
      <c r="M437" s="59" t="s">
        <v>173</v>
      </c>
      <c r="N437" s="59"/>
      <c r="O437" s="60" t="s">
        <v>513</v>
      </c>
      <c r="P437" s="60" t="s">
        <v>1298</v>
      </c>
    </row>
    <row r="438" spans="1:16" ht="13.5" thickBot="1" x14ac:dyDescent="0.25">
      <c r="A438" s="48" t="str">
        <f t="shared" si="36"/>
        <v> AOEB 8 </v>
      </c>
      <c r="B438" s="56" t="str">
        <f t="shared" si="37"/>
        <v>I</v>
      </c>
      <c r="C438" s="48">
        <f t="shared" si="38"/>
        <v>52042.74</v>
      </c>
      <c r="D438" s="29" t="str">
        <f t="shared" si="39"/>
        <v>vis</v>
      </c>
      <c r="E438" s="57">
        <f>VLOOKUP(C438,Active!C$21:E$947,3,FALSE)</f>
        <v>7882.0029789935415</v>
      </c>
      <c r="F438" s="56" t="s">
        <v>167</v>
      </c>
      <c r="G438" s="29" t="str">
        <f t="shared" si="40"/>
        <v>52042.740</v>
      </c>
      <c r="H438" s="48">
        <f t="shared" si="41"/>
        <v>7882</v>
      </c>
      <c r="I438" s="58" t="s">
        <v>1299</v>
      </c>
      <c r="J438" s="59" t="s">
        <v>1300</v>
      </c>
      <c r="K438" s="58">
        <v>7882</v>
      </c>
      <c r="L438" s="58" t="s">
        <v>220</v>
      </c>
      <c r="M438" s="59" t="s">
        <v>173</v>
      </c>
      <c r="N438" s="59"/>
      <c r="O438" s="60" t="s">
        <v>768</v>
      </c>
      <c r="P438" s="60" t="s">
        <v>1258</v>
      </c>
    </row>
    <row r="439" spans="1:16" ht="13.5" thickBot="1" x14ac:dyDescent="0.25">
      <c r="A439" s="48" t="str">
        <f t="shared" si="36"/>
        <v>BAVM 143 </v>
      </c>
      <c r="B439" s="56" t="str">
        <f t="shared" si="37"/>
        <v>I</v>
      </c>
      <c r="C439" s="48">
        <f t="shared" si="38"/>
        <v>52053.387000000002</v>
      </c>
      <c r="D439" s="29" t="str">
        <f t="shared" si="39"/>
        <v>vis</v>
      </c>
      <c r="E439" s="57">
        <f>VLOOKUP(C439,Active!C$21:E$947,3,FALSE)</f>
        <v>7889.9928382434728</v>
      </c>
      <c r="F439" s="56" t="s">
        <v>167</v>
      </c>
      <c r="G439" s="29" t="str">
        <f t="shared" si="40"/>
        <v>52053.387</v>
      </c>
      <c r="H439" s="48">
        <f t="shared" si="41"/>
        <v>7890</v>
      </c>
      <c r="I439" s="58" t="s">
        <v>1301</v>
      </c>
      <c r="J439" s="59" t="s">
        <v>1302</v>
      </c>
      <c r="K439" s="58">
        <v>7890</v>
      </c>
      <c r="L439" s="58" t="s">
        <v>546</v>
      </c>
      <c r="M439" s="59" t="s">
        <v>173</v>
      </c>
      <c r="N439" s="59"/>
      <c r="O439" s="60" t="s">
        <v>1261</v>
      </c>
      <c r="P439" s="61" t="s">
        <v>1303</v>
      </c>
    </row>
    <row r="440" spans="1:16" ht="13.5" thickBot="1" x14ac:dyDescent="0.25">
      <c r="A440" s="48" t="str">
        <f t="shared" si="36"/>
        <v> AOEB 8 </v>
      </c>
      <c r="B440" s="56" t="str">
        <f t="shared" si="37"/>
        <v>I</v>
      </c>
      <c r="C440" s="48">
        <f t="shared" si="38"/>
        <v>52070.720000000001</v>
      </c>
      <c r="D440" s="29" t="str">
        <f t="shared" si="39"/>
        <v>vis</v>
      </c>
      <c r="E440" s="57">
        <f>VLOOKUP(C440,Active!C$21:E$947,3,FALSE)</f>
        <v>7903.000091965554</v>
      </c>
      <c r="F440" s="56" t="s">
        <v>167</v>
      </c>
      <c r="G440" s="29" t="str">
        <f t="shared" si="40"/>
        <v>52070.720</v>
      </c>
      <c r="H440" s="48">
        <f t="shared" si="41"/>
        <v>7903</v>
      </c>
      <c r="I440" s="58" t="s">
        <v>1304</v>
      </c>
      <c r="J440" s="59" t="s">
        <v>1305</v>
      </c>
      <c r="K440" s="58">
        <v>7903</v>
      </c>
      <c r="L440" s="58" t="s">
        <v>404</v>
      </c>
      <c r="M440" s="59" t="s">
        <v>173</v>
      </c>
      <c r="N440" s="59"/>
      <c r="O440" s="60" t="s">
        <v>768</v>
      </c>
      <c r="P440" s="60" t="s">
        <v>1258</v>
      </c>
    </row>
    <row r="441" spans="1:16" ht="13.5" thickBot="1" x14ac:dyDescent="0.25">
      <c r="A441" s="48" t="str">
        <f t="shared" si="36"/>
        <v> AOEB 8 </v>
      </c>
      <c r="B441" s="56" t="str">
        <f t="shared" si="37"/>
        <v>I</v>
      </c>
      <c r="C441" s="48">
        <f t="shared" si="38"/>
        <v>52086.714999999997</v>
      </c>
      <c r="D441" s="29" t="str">
        <f t="shared" si="39"/>
        <v>vis</v>
      </c>
      <c r="E441" s="57">
        <f>VLOOKUP(C441,Active!C$21:E$947,3,FALSE)</f>
        <v>7915.003266446869</v>
      </c>
      <c r="F441" s="56" t="s">
        <v>167</v>
      </c>
      <c r="G441" s="29" t="str">
        <f t="shared" si="40"/>
        <v>52086.715</v>
      </c>
      <c r="H441" s="48">
        <f t="shared" si="41"/>
        <v>7915</v>
      </c>
      <c r="I441" s="58" t="s">
        <v>1306</v>
      </c>
      <c r="J441" s="59" t="s">
        <v>1307</v>
      </c>
      <c r="K441" s="58">
        <v>7915</v>
      </c>
      <c r="L441" s="58" t="s">
        <v>220</v>
      </c>
      <c r="M441" s="59" t="s">
        <v>173</v>
      </c>
      <c r="N441" s="59"/>
      <c r="O441" s="60" t="s">
        <v>570</v>
      </c>
      <c r="P441" s="60" t="s">
        <v>1258</v>
      </c>
    </row>
    <row r="442" spans="1:16" ht="13.5" thickBot="1" x14ac:dyDescent="0.25">
      <c r="A442" s="48" t="str">
        <f t="shared" si="36"/>
        <v> AOEB 8 </v>
      </c>
      <c r="B442" s="56" t="str">
        <f t="shared" si="37"/>
        <v>I</v>
      </c>
      <c r="C442" s="48">
        <f t="shared" si="38"/>
        <v>52118.688000000002</v>
      </c>
      <c r="D442" s="29" t="str">
        <f t="shared" si="39"/>
        <v>vis</v>
      </c>
      <c r="E442" s="57">
        <f>VLOOKUP(C442,Active!C$21:E$947,3,FALSE)</f>
        <v>7938.996858049949</v>
      </c>
      <c r="F442" s="56" t="s">
        <v>167</v>
      </c>
      <c r="G442" s="29" t="str">
        <f t="shared" si="40"/>
        <v>52118.688</v>
      </c>
      <c r="H442" s="48">
        <f t="shared" si="41"/>
        <v>7939</v>
      </c>
      <c r="I442" s="58" t="s">
        <v>1308</v>
      </c>
      <c r="J442" s="59" t="s">
        <v>1309</v>
      </c>
      <c r="K442" s="58">
        <v>7939</v>
      </c>
      <c r="L442" s="58" t="s">
        <v>268</v>
      </c>
      <c r="M442" s="59" t="s">
        <v>173</v>
      </c>
      <c r="N442" s="59"/>
      <c r="O442" s="60" t="s">
        <v>1310</v>
      </c>
      <c r="P442" s="60" t="s">
        <v>1258</v>
      </c>
    </row>
    <row r="443" spans="1:16" ht="13.5" thickBot="1" x14ac:dyDescent="0.25">
      <c r="A443" s="48" t="str">
        <f t="shared" si="36"/>
        <v>VSB 39 </v>
      </c>
      <c r="B443" s="56" t="str">
        <f t="shared" si="37"/>
        <v>I</v>
      </c>
      <c r="C443" s="48">
        <f t="shared" si="38"/>
        <v>52163.995000000003</v>
      </c>
      <c r="D443" s="29" t="str">
        <f t="shared" si="39"/>
        <v>vis</v>
      </c>
      <c r="E443" s="57">
        <f>VLOOKUP(C443,Active!C$21:E$947,3,FALSE)</f>
        <v>7972.9967221465486</v>
      </c>
      <c r="F443" s="56" t="s">
        <v>167</v>
      </c>
      <c r="G443" s="29" t="str">
        <f t="shared" si="40"/>
        <v>52163.995</v>
      </c>
      <c r="H443" s="48">
        <f t="shared" si="41"/>
        <v>7973</v>
      </c>
      <c r="I443" s="58" t="s">
        <v>1311</v>
      </c>
      <c r="J443" s="59" t="s">
        <v>1312</v>
      </c>
      <c r="K443" s="58">
        <v>7973</v>
      </c>
      <c r="L443" s="58" t="s">
        <v>268</v>
      </c>
      <c r="M443" s="59" t="s">
        <v>173</v>
      </c>
      <c r="N443" s="59"/>
      <c r="O443" s="60" t="s">
        <v>1313</v>
      </c>
      <c r="P443" s="61" t="s">
        <v>1314</v>
      </c>
    </row>
    <row r="444" spans="1:16" ht="13.5" thickBot="1" x14ac:dyDescent="0.25">
      <c r="A444" s="48" t="str">
        <f t="shared" si="36"/>
        <v> BBS 126 </v>
      </c>
      <c r="B444" s="56" t="str">
        <f t="shared" si="37"/>
        <v>I</v>
      </c>
      <c r="C444" s="48">
        <f t="shared" si="38"/>
        <v>52181.313000000002</v>
      </c>
      <c r="D444" s="29" t="str">
        <f t="shared" si="39"/>
        <v>vis</v>
      </c>
      <c r="E444" s="57">
        <f>VLOOKUP(C444,Active!C$21:E$947,3,FALSE)</f>
        <v>7985.992719374899</v>
      </c>
      <c r="F444" s="56" t="s">
        <v>167</v>
      </c>
      <c r="G444" s="29" t="str">
        <f t="shared" si="40"/>
        <v>52181.313</v>
      </c>
      <c r="H444" s="48">
        <f t="shared" si="41"/>
        <v>7986</v>
      </c>
      <c r="I444" s="58" t="s">
        <v>1315</v>
      </c>
      <c r="J444" s="59" t="s">
        <v>1316</v>
      </c>
      <c r="K444" s="58">
        <v>7986</v>
      </c>
      <c r="L444" s="58" t="s">
        <v>546</v>
      </c>
      <c r="M444" s="59" t="s">
        <v>173</v>
      </c>
      <c r="N444" s="59"/>
      <c r="O444" s="60" t="s">
        <v>513</v>
      </c>
      <c r="P444" s="60" t="s">
        <v>1317</v>
      </c>
    </row>
    <row r="445" spans="1:16" ht="13.5" thickBot="1" x14ac:dyDescent="0.25">
      <c r="A445" s="48" t="str">
        <f t="shared" si="36"/>
        <v> AOEB 8 </v>
      </c>
      <c r="B445" s="56" t="str">
        <f t="shared" si="37"/>
        <v>I</v>
      </c>
      <c r="C445" s="48">
        <f t="shared" si="38"/>
        <v>52182.656000000003</v>
      </c>
      <c r="D445" s="29" t="str">
        <f t="shared" si="39"/>
        <v>vis</v>
      </c>
      <c r="E445" s="57">
        <f>VLOOKUP(C445,Active!C$21:E$947,3,FALSE)</f>
        <v>7987.0005507802389</v>
      </c>
      <c r="F445" s="56" t="s">
        <v>167</v>
      </c>
      <c r="G445" s="29" t="str">
        <f t="shared" si="40"/>
        <v>52182.656</v>
      </c>
      <c r="H445" s="48">
        <f t="shared" si="41"/>
        <v>7987</v>
      </c>
      <c r="I445" s="58" t="s">
        <v>1318</v>
      </c>
      <c r="J445" s="59" t="s">
        <v>1319</v>
      </c>
      <c r="K445" s="58">
        <v>7987</v>
      </c>
      <c r="L445" s="58" t="s">
        <v>257</v>
      </c>
      <c r="M445" s="59" t="s">
        <v>173</v>
      </c>
      <c r="N445" s="59"/>
      <c r="O445" s="60" t="s">
        <v>768</v>
      </c>
      <c r="P445" s="60" t="s">
        <v>1258</v>
      </c>
    </row>
    <row r="446" spans="1:16" ht="13.5" thickBot="1" x14ac:dyDescent="0.25">
      <c r="A446" s="48" t="str">
        <f t="shared" si="36"/>
        <v> AOEB 8 </v>
      </c>
      <c r="B446" s="56" t="str">
        <f t="shared" si="37"/>
        <v>I</v>
      </c>
      <c r="C446" s="48">
        <f t="shared" si="38"/>
        <v>52210.646000000001</v>
      </c>
      <c r="D446" s="29" t="str">
        <f t="shared" si="39"/>
        <v>vis</v>
      </c>
      <c r="E446" s="57">
        <f>VLOOKUP(C446,Active!C$21:E$947,3,FALSE)</f>
        <v>8008.0051680814013</v>
      </c>
      <c r="F446" s="56" t="s">
        <v>167</v>
      </c>
      <c r="G446" s="29" t="str">
        <f t="shared" si="40"/>
        <v>52210.646</v>
      </c>
      <c r="H446" s="48">
        <f t="shared" si="41"/>
        <v>8008</v>
      </c>
      <c r="I446" s="58" t="s">
        <v>1320</v>
      </c>
      <c r="J446" s="59" t="s">
        <v>1321</v>
      </c>
      <c r="K446" s="58">
        <v>8008</v>
      </c>
      <c r="L446" s="58" t="s">
        <v>189</v>
      </c>
      <c r="M446" s="59" t="s">
        <v>173</v>
      </c>
      <c r="N446" s="59"/>
      <c r="O446" s="60" t="s">
        <v>656</v>
      </c>
      <c r="P446" s="60" t="s">
        <v>1258</v>
      </c>
    </row>
    <row r="447" spans="1:16" ht="13.5" thickBot="1" x14ac:dyDescent="0.25">
      <c r="A447" s="48" t="str">
        <f t="shared" si="36"/>
        <v>BAVM 154 </v>
      </c>
      <c r="B447" s="56" t="str">
        <f t="shared" si="37"/>
        <v>I</v>
      </c>
      <c r="C447" s="48">
        <f t="shared" si="38"/>
        <v>52217.305999999997</v>
      </c>
      <c r="D447" s="29" t="str">
        <f t="shared" si="39"/>
        <v>vis</v>
      </c>
      <c r="E447" s="57">
        <f>VLOOKUP(C447,Active!C$21:E$947,3,FALSE)</f>
        <v>8013.0030512977519</v>
      </c>
      <c r="F447" s="56" t="s">
        <v>167</v>
      </c>
      <c r="G447" s="29" t="str">
        <f t="shared" si="40"/>
        <v>52217.306</v>
      </c>
      <c r="H447" s="48">
        <f t="shared" si="41"/>
        <v>8013</v>
      </c>
      <c r="I447" s="58" t="s">
        <v>1322</v>
      </c>
      <c r="J447" s="59" t="s">
        <v>1323</v>
      </c>
      <c r="K447" s="58">
        <v>8013</v>
      </c>
      <c r="L447" s="58" t="s">
        <v>220</v>
      </c>
      <c r="M447" s="59" t="s">
        <v>173</v>
      </c>
      <c r="N447" s="59"/>
      <c r="O447" s="60" t="s">
        <v>1261</v>
      </c>
      <c r="P447" s="61" t="s">
        <v>1324</v>
      </c>
    </row>
    <row r="448" spans="1:16" ht="13.5" thickBot="1" x14ac:dyDescent="0.25">
      <c r="A448" s="48" t="str">
        <f t="shared" si="36"/>
        <v> AOEB 8 </v>
      </c>
      <c r="B448" s="56" t="str">
        <f t="shared" si="37"/>
        <v>I</v>
      </c>
      <c r="C448" s="48">
        <f t="shared" si="38"/>
        <v>52226.627</v>
      </c>
      <c r="D448" s="29" t="str">
        <f t="shared" si="39"/>
        <v>vis</v>
      </c>
      <c r="E448" s="57">
        <f>VLOOKUP(C448,Active!C$21:E$947,3,FALSE)</f>
        <v>8019.9978365019042</v>
      </c>
      <c r="F448" s="56" t="s">
        <v>167</v>
      </c>
      <c r="G448" s="29" t="str">
        <f t="shared" si="40"/>
        <v>52226.627</v>
      </c>
      <c r="H448" s="48">
        <f t="shared" si="41"/>
        <v>8020</v>
      </c>
      <c r="I448" s="58" t="s">
        <v>1325</v>
      </c>
      <c r="J448" s="59" t="s">
        <v>1326</v>
      </c>
      <c r="K448" s="58">
        <v>8020</v>
      </c>
      <c r="L448" s="58" t="s">
        <v>168</v>
      </c>
      <c r="M448" s="59" t="s">
        <v>173</v>
      </c>
      <c r="N448" s="59"/>
      <c r="O448" s="60" t="s">
        <v>1150</v>
      </c>
      <c r="P448" s="60" t="s">
        <v>1258</v>
      </c>
    </row>
    <row r="449" spans="1:16" ht="13.5" thickBot="1" x14ac:dyDescent="0.25">
      <c r="A449" s="48" t="str">
        <f t="shared" ref="A449:A504" si="42">P449</f>
        <v> AOEB 8 </v>
      </c>
      <c r="B449" s="56" t="str">
        <f t="shared" ref="B449:B504" si="43">IF(H449=INT(H449),"I","II")</f>
        <v>I</v>
      </c>
      <c r="C449" s="48">
        <f t="shared" ref="C449:C504" si="44">1*G449</f>
        <v>52226.629000000001</v>
      </c>
      <c r="D449" s="29" t="str">
        <f t="shared" ref="D449:D504" si="45">VLOOKUP(F449,I$1:J$5,2,FALSE)</f>
        <v>vis</v>
      </c>
      <c r="E449" s="57">
        <f>VLOOKUP(C449,Active!C$21:E$947,3,FALSE)</f>
        <v>8019.9993373677353</v>
      </c>
      <c r="F449" s="56" t="s">
        <v>167</v>
      </c>
      <c r="G449" s="29" t="str">
        <f t="shared" ref="G449:G504" si="46">MID(I449,3,LEN(I449)-3)</f>
        <v>52226.629</v>
      </c>
      <c r="H449" s="48">
        <f t="shared" ref="H449:H504" si="47">1*K449</f>
        <v>8020</v>
      </c>
      <c r="I449" s="58" t="s">
        <v>1327</v>
      </c>
      <c r="J449" s="59" t="s">
        <v>1328</v>
      </c>
      <c r="K449" s="58">
        <v>8020</v>
      </c>
      <c r="L449" s="58" t="s">
        <v>273</v>
      </c>
      <c r="M449" s="59" t="s">
        <v>173</v>
      </c>
      <c r="N449" s="59"/>
      <c r="O449" s="60" t="s">
        <v>570</v>
      </c>
      <c r="P449" s="60" t="s">
        <v>1258</v>
      </c>
    </row>
    <row r="450" spans="1:16" ht="13.5" thickBot="1" x14ac:dyDescent="0.25">
      <c r="A450" s="48" t="str">
        <f t="shared" si="42"/>
        <v> AOEB 8 </v>
      </c>
      <c r="B450" s="56" t="str">
        <f t="shared" si="43"/>
        <v>I</v>
      </c>
      <c r="C450" s="48">
        <f t="shared" si="44"/>
        <v>52230.629000000001</v>
      </c>
      <c r="D450" s="29" t="str">
        <f t="shared" si="45"/>
        <v>vis</v>
      </c>
      <c r="E450" s="57">
        <f>VLOOKUP(C450,Active!C$21:E$947,3,FALSE)</f>
        <v>8023.0010690292092</v>
      </c>
      <c r="F450" s="56" t="s">
        <v>167</v>
      </c>
      <c r="G450" s="29" t="str">
        <f t="shared" si="46"/>
        <v>52230.629</v>
      </c>
      <c r="H450" s="48">
        <f t="shared" si="47"/>
        <v>8023</v>
      </c>
      <c r="I450" s="58" t="s">
        <v>1329</v>
      </c>
      <c r="J450" s="59" t="s">
        <v>1330</v>
      </c>
      <c r="K450" s="58">
        <v>8023</v>
      </c>
      <c r="L450" s="58" t="s">
        <v>257</v>
      </c>
      <c r="M450" s="59" t="s">
        <v>173</v>
      </c>
      <c r="N450" s="59"/>
      <c r="O450" s="60" t="s">
        <v>570</v>
      </c>
      <c r="P450" s="60" t="s">
        <v>1258</v>
      </c>
    </row>
    <row r="451" spans="1:16" ht="13.5" thickBot="1" x14ac:dyDescent="0.25">
      <c r="A451" s="48" t="str">
        <f t="shared" si="42"/>
        <v> BBS 128 </v>
      </c>
      <c r="B451" s="56" t="str">
        <f t="shared" si="43"/>
        <v>I</v>
      </c>
      <c r="C451" s="48">
        <f t="shared" si="44"/>
        <v>52386.544000000002</v>
      </c>
      <c r="D451" s="29" t="str">
        <f t="shared" si="45"/>
        <v>vis</v>
      </c>
      <c r="E451" s="57">
        <f>VLOOKUP(C451,Active!C$21:E$947,3,FALSE)</f>
        <v>8140.0048170288837</v>
      </c>
      <c r="F451" s="56" t="s">
        <v>167</v>
      </c>
      <c r="G451" s="29" t="str">
        <f t="shared" si="46"/>
        <v>52386.544</v>
      </c>
      <c r="H451" s="48">
        <f t="shared" si="47"/>
        <v>8140</v>
      </c>
      <c r="I451" s="58" t="s">
        <v>1331</v>
      </c>
      <c r="J451" s="59" t="s">
        <v>1332</v>
      </c>
      <c r="K451" s="58">
        <v>8140</v>
      </c>
      <c r="L451" s="58" t="s">
        <v>192</v>
      </c>
      <c r="M451" s="59" t="s">
        <v>173</v>
      </c>
      <c r="N451" s="59"/>
      <c r="O451" s="60" t="s">
        <v>513</v>
      </c>
      <c r="P451" s="60" t="s">
        <v>1333</v>
      </c>
    </row>
    <row r="452" spans="1:16" ht="13.5" thickBot="1" x14ac:dyDescent="0.25">
      <c r="A452" s="48" t="str">
        <f t="shared" si="42"/>
        <v>OEJV 0074 </v>
      </c>
      <c r="B452" s="56" t="str">
        <f t="shared" si="43"/>
        <v>II</v>
      </c>
      <c r="C452" s="48">
        <f t="shared" si="44"/>
        <v>52412.5213</v>
      </c>
      <c r="D452" s="29" t="str">
        <f t="shared" si="45"/>
        <v>vis</v>
      </c>
      <c r="E452" s="57">
        <f>VLOOKUP(C452,Active!C$21:E$947,3,FALSE)</f>
        <v>8159.4990380012841</v>
      </c>
      <c r="F452" s="56" t="s">
        <v>167</v>
      </c>
      <c r="G452" s="29" t="str">
        <f t="shared" si="46"/>
        <v>52412.52130</v>
      </c>
      <c r="H452" s="48">
        <f t="shared" si="47"/>
        <v>8159.5</v>
      </c>
      <c r="I452" s="58" t="s">
        <v>1334</v>
      </c>
      <c r="J452" s="59" t="s">
        <v>1335</v>
      </c>
      <c r="K452" s="58">
        <v>8159.5</v>
      </c>
      <c r="L452" s="58" t="s">
        <v>1336</v>
      </c>
      <c r="M452" s="59" t="s">
        <v>1140</v>
      </c>
      <c r="N452" s="59" t="s">
        <v>1284</v>
      </c>
      <c r="O452" s="60" t="s">
        <v>1337</v>
      </c>
      <c r="P452" s="61" t="s">
        <v>1338</v>
      </c>
    </row>
    <row r="453" spans="1:16" ht="13.5" thickBot="1" x14ac:dyDescent="0.25">
      <c r="A453" s="48" t="str">
        <f t="shared" si="42"/>
        <v>BAVM 158 </v>
      </c>
      <c r="B453" s="56" t="str">
        <f t="shared" si="43"/>
        <v>I</v>
      </c>
      <c r="C453" s="48">
        <f t="shared" si="44"/>
        <v>52442.505599999997</v>
      </c>
      <c r="D453" s="29" t="str">
        <f t="shared" si="45"/>
        <v>vis</v>
      </c>
      <c r="E453" s="57">
        <f>VLOOKUP(C453,Active!C$21:E$947,3,FALSE)</f>
        <v>8182.0002436655641</v>
      </c>
      <c r="F453" s="56" t="s">
        <v>167</v>
      </c>
      <c r="G453" s="29" t="str">
        <f t="shared" si="46"/>
        <v>52442.5056</v>
      </c>
      <c r="H453" s="48">
        <f t="shared" si="47"/>
        <v>8182</v>
      </c>
      <c r="I453" s="58" t="s">
        <v>1339</v>
      </c>
      <c r="J453" s="59" t="s">
        <v>1340</v>
      </c>
      <c r="K453" s="58">
        <v>8182</v>
      </c>
      <c r="L453" s="58" t="s">
        <v>556</v>
      </c>
      <c r="M453" s="59" t="s">
        <v>361</v>
      </c>
      <c r="N453" s="59" t="s">
        <v>167</v>
      </c>
      <c r="O453" s="60" t="s">
        <v>446</v>
      </c>
      <c r="P453" s="61" t="s">
        <v>1341</v>
      </c>
    </row>
    <row r="454" spans="1:16" ht="13.5" thickBot="1" x14ac:dyDescent="0.25">
      <c r="A454" s="48" t="str">
        <f t="shared" si="42"/>
        <v>BAVM 157 </v>
      </c>
      <c r="B454" s="56" t="str">
        <f t="shared" si="43"/>
        <v>I</v>
      </c>
      <c r="C454" s="48">
        <f t="shared" si="44"/>
        <v>52530.46</v>
      </c>
      <c r="D454" s="29" t="str">
        <f t="shared" si="45"/>
        <v>vis</v>
      </c>
      <c r="E454" s="57">
        <f>VLOOKUP(C454,Active!C$21:E$947,3,FALSE)</f>
        <v>8248.0041204770496</v>
      </c>
      <c r="F454" s="56" t="s">
        <v>167</v>
      </c>
      <c r="G454" s="29" t="str">
        <f t="shared" si="46"/>
        <v>52530.460</v>
      </c>
      <c r="H454" s="48">
        <f t="shared" si="47"/>
        <v>8248</v>
      </c>
      <c r="I454" s="58" t="s">
        <v>1342</v>
      </c>
      <c r="J454" s="59" t="s">
        <v>1343</v>
      </c>
      <c r="K454" s="58">
        <v>8248</v>
      </c>
      <c r="L454" s="58" t="s">
        <v>215</v>
      </c>
      <c r="M454" s="59" t="s">
        <v>173</v>
      </c>
      <c r="N454" s="59"/>
      <c r="O454" s="60" t="s">
        <v>1261</v>
      </c>
      <c r="P454" s="61" t="s">
        <v>1344</v>
      </c>
    </row>
    <row r="455" spans="1:16" ht="13.5" thickBot="1" x14ac:dyDescent="0.25">
      <c r="A455" s="48" t="str">
        <f t="shared" si="42"/>
        <v> BBS 129 </v>
      </c>
      <c r="B455" s="56" t="str">
        <f t="shared" si="43"/>
        <v>I</v>
      </c>
      <c r="C455" s="48">
        <f t="shared" si="44"/>
        <v>52687.69</v>
      </c>
      <c r="D455" s="29" t="str">
        <f t="shared" si="45"/>
        <v>vis</v>
      </c>
      <c r="E455" s="57">
        <f>VLOOKUP(C455,Active!C$21:E$947,3,FALSE)</f>
        <v>8365.9946877604361</v>
      </c>
      <c r="F455" s="56" t="s">
        <v>167</v>
      </c>
      <c r="G455" s="29" t="str">
        <f t="shared" si="46"/>
        <v>52687.690</v>
      </c>
      <c r="H455" s="48">
        <f t="shared" si="47"/>
        <v>8366</v>
      </c>
      <c r="I455" s="58" t="s">
        <v>1345</v>
      </c>
      <c r="J455" s="59" t="s">
        <v>1346</v>
      </c>
      <c r="K455" s="58">
        <v>8366</v>
      </c>
      <c r="L455" s="58" t="s">
        <v>245</v>
      </c>
      <c r="M455" s="59" t="s">
        <v>173</v>
      </c>
      <c r="N455" s="59"/>
      <c r="O455" s="60" t="s">
        <v>513</v>
      </c>
      <c r="P455" s="60" t="s">
        <v>1347</v>
      </c>
    </row>
    <row r="456" spans="1:16" ht="13.5" thickBot="1" x14ac:dyDescent="0.25">
      <c r="A456" s="48" t="str">
        <f t="shared" si="42"/>
        <v> BBS 130 </v>
      </c>
      <c r="B456" s="56" t="str">
        <f t="shared" si="43"/>
        <v>I</v>
      </c>
      <c r="C456" s="48">
        <f t="shared" si="44"/>
        <v>52855.6</v>
      </c>
      <c r="D456" s="29" t="str">
        <f t="shared" si="45"/>
        <v>vis</v>
      </c>
      <c r="E456" s="57">
        <f>VLOOKUP(C456,Active!C$21:E$947,3,FALSE)</f>
        <v>8491.9998785799526</v>
      </c>
      <c r="F456" s="56" t="s">
        <v>167</v>
      </c>
      <c r="G456" s="29" t="str">
        <f t="shared" si="46"/>
        <v>52855.600</v>
      </c>
      <c r="H456" s="48">
        <f t="shared" si="47"/>
        <v>8492</v>
      </c>
      <c r="I456" s="58" t="s">
        <v>1348</v>
      </c>
      <c r="J456" s="59" t="s">
        <v>1349</v>
      </c>
      <c r="K456" s="58">
        <v>8492</v>
      </c>
      <c r="L456" s="58" t="s">
        <v>242</v>
      </c>
      <c r="M456" s="59" t="s">
        <v>173</v>
      </c>
      <c r="N456" s="59"/>
      <c r="O456" s="60" t="s">
        <v>513</v>
      </c>
      <c r="P456" s="60" t="s">
        <v>1350</v>
      </c>
    </row>
    <row r="457" spans="1:16" ht="13.5" thickBot="1" x14ac:dyDescent="0.25">
      <c r="A457" s="48" t="str">
        <f t="shared" si="42"/>
        <v> AOEB 11 </v>
      </c>
      <c r="B457" s="56" t="str">
        <f t="shared" si="43"/>
        <v>I</v>
      </c>
      <c r="C457" s="48">
        <f t="shared" si="44"/>
        <v>52883.58</v>
      </c>
      <c r="D457" s="29" t="str">
        <f t="shared" si="45"/>
        <v>vis</v>
      </c>
      <c r="E457" s="57">
        <f>VLOOKUP(C457,Active!C$21:E$947,3,FALSE)</f>
        <v>8512.996991551965</v>
      </c>
      <c r="F457" s="56" t="s">
        <v>167</v>
      </c>
      <c r="G457" s="29" t="str">
        <f t="shared" si="46"/>
        <v>52883.580</v>
      </c>
      <c r="H457" s="48">
        <f t="shared" si="47"/>
        <v>8513</v>
      </c>
      <c r="I457" s="58" t="s">
        <v>1351</v>
      </c>
      <c r="J457" s="59" t="s">
        <v>1352</v>
      </c>
      <c r="K457" s="58">
        <v>8513</v>
      </c>
      <c r="L457" s="58" t="s">
        <v>268</v>
      </c>
      <c r="M457" s="59" t="s">
        <v>173</v>
      </c>
      <c r="N457" s="59"/>
      <c r="O457" s="60" t="s">
        <v>1310</v>
      </c>
      <c r="P457" s="60" t="s">
        <v>1353</v>
      </c>
    </row>
    <row r="458" spans="1:16" ht="13.5" thickBot="1" x14ac:dyDescent="0.25">
      <c r="A458" s="48" t="str">
        <f t="shared" si="42"/>
        <v> AOEB 11 </v>
      </c>
      <c r="B458" s="56" t="str">
        <f t="shared" si="43"/>
        <v>I</v>
      </c>
      <c r="C458" s="48">
        <f t="shared" si="44"/>
        <v>52899.575400000002</v>
      </c>
      <c r="D458" s="29" t="str">
        <f t="shared" si="45"/>
        <v>vis</v>
      </c>
      <c r="E458" s="57">
        <f>VLOOKUP(C458,Active!C$21:E$947,3,FALSE)</f>
        <v>8525.0004662064493</v>
      </c>
      <c r="F458" s="56" t="s">
        <v>167</v>
      </c>
      <c r="G458" s="29" t="str">
        <f t="shared" si="46"/>
        <v>52899.5754</v>
      </c>
      <c r="H458" s="48">
        <f t="shared" si="47"/>
        <v>8525</v>
      </c>
      <c r="I458" s="58" t="s">
        <v>1354</v>
      </c>
      <c r="J458" s="59" t="s">
        <v>1355</v>
      </c>
      <c r="K458" s="58">
        <v>8525</v>
      </c>
      <c r="L458" s="58" t="s">
        <v>1356</v>
      </c>
      <c r="M458" s="59" t="s">
        <v>1140</v>
      </c>
      <c r="N458" s="59" t="s">
        <v>1357</v>
      </c>
      <c r="O458" s="60" t="s">
        <v>656</v>
      </c>
      <c r="P458" s="60" t="s">
        <v>1353</v>
      </c>
    </row>
    <row r="459" spans="1:16" ht="13.5" thickBot="1" x14ac:dyDescent="0.25">
      <c r="A459" s="48" t="str">
        <f t="shared" si="42"/>
        <v> AOEB 11 </v>
      </c>
      <c r="B459" s="56" t="str">
        <f t="shared" si="43"/>
        <v>I</v>
      </c>
      <c r="C459" s="48">
        <f t="shared" si="44"/>
        <v>52931.556299999997</v>
      </c>
      <c r="D459" s="29" t="str">
        <f t="shared" si="45"/>
        <v>vis</v>
      </c>
      <c r="E459" s="57">
        <f>VLOOKUP(C459,Active!C$21:E$947,3,FALSE)</f>
        <v>8548.9999862295517</v>
      </c>
      <c r="F459" s="56" t="s">
        <v>167</v>
      </c>
      <c r="G459" s="29" t="str">
        <f t="shared" si="46"/>
        <v>52931.5563</v>
      </c>
      <c r="H459" s="48">
        <f t="shared" si="47"/>
        <v>8549</v>
      </c>
      <c r="I459" s="58" t="s">
        <v>1358</v>
      </c>
      <c r="J459" s="59" t="s">
        <v>1359</v>
      </c>
      <c r="K459" s="58">
        <v>8549</v>
      </c>
      <c r="L459" s="58" t="s">
        <v>1360</v>
      </c>
      <c r="M459" s="59" t="s">
        <v>1140</v>
      </c>
      <c r="N459" s="59" t="s">
        <v>1357</v>
      </c>
      <c r="O459" s="60" t="s">
        <v>1361</v>
      </c>
      <c r="P459" s="60" t="s">
        <v>1353</v>
      </c>
    </row>
    <row r="460" spans="1:16" ht="13.5" thickBot="1" x14ac:dyDescent="0.25">
      <c r="A460" s="48" t="str">
        <f t="shared" si="42"/>
        <v> AOEB 11 </v>
      </c>
      <c r="B460" s="56" t="str">
        <f t="shared" si="43"/>
        <v>I</v>
      </c>
      <c r="C460" s="48">
        <f t="shared" si="44"/>
        <v>52975.533000000003</v>
      </c>
      <c r="D460" s="29" t="str">
        <f t="shared" si="45"/>
        <v>vis</v>
      </c>
      <c r="E460" s="57">
        <f>VLOOKUP(C460,Active!C$21:E$947,3,FALSE)</f>
        <v>8582.001549418841</v>
      </c>
      <c r="F460" s="56" t="s">
        <v>167</v>
      </c>
      <c r="G460" s="29" t="str">
        <f t="shared" si="46"/>
        <v>52975.533</v>
      </c>
      <c r="H460" s="48">
        <f t="shared" si="47"/>
        <v>8582</v>
      </c>
      <c r="I460" s="58" t="s">
        <v>1362</v>
      </c>
      <c r="J460" s="59" t="s">
        <v>1363</v>
      </c>
      <c r="K460" s="58">
        <v>8582</v>
      </c>
      <c r="L460" s="58" t="s">
        <v>212</v>
      </c>
      <c r="M460" s="59" t="s">
        <v>173</v>
      </c>
      <c r="N460" s="59"/>
      <c r="O460" s="60" t="s">
        <v>1150</v>
      </c>
      <c r="P460" s="60" t="s">
        <v>1353</v>
      </c>
    </row>
    <row r="461" spans="1:16" ht="13.5" thickBot="1" x14ac:dyDescent="0.25">
      <c r="A461" s="48" t="str">
        <f t="shared" si="42"/>
        <v>BAVM 172 </v>
      </c>
      <c r="B461" s="56" t="str">
        <f t="shared" si="43"/>
        <v>I</v>
      </c>
      <c r="C461" s="48">
        <f t="shared" si="44"/>
        <v>53151.429300000003</v>
      </c>
      <c r="D461" s="29" t="str">
        <f t="shared" si="45"/>
        <v>vis</v>
      </c>
      <c r="E461" s="57">
        <f>VLOOKUP(C461,Active!C$21:E$947,3,FALSE)</f>
        <v>8713.999922630368</v>
      </c>
      <c r="F461" s="56" t="s">
        <v>167</v>
      </c>
      <c r="G461" s="29" t="str">
        <f t="shared" si="46"/>
        <v>53151.4293</v>
      </c>
      <c r="H461" s="48">
        <f t="shared" si="47"/>
        <v>8714</v>
      </c>
      <c r="I461" s="58" t="s">
        <v>1364</v>
      </c>
      <c r="J461" s="59" t="s">
        <v>1365</v>
      </c>
      <c r="K461" s="58">
        <v>8714</v>
      </c>
      <c r="L461" s="58" t="s">
        <v>613</v>
      </c>
      <c r="M461" s="59" t="s">
        <v>361</v>
      </c>
      <c r="N461" s="59" t="s">
        <v>167</v>
      </c>
      <c r="O461" s="60" t="s">
        <v>446</v>
      </c>
      <c r="P461" s="61" t="s">
        <v>1366</v>
      </c>
    </row>
    <row r="462" spans="1:16" ht="13.5" thickBot="1" x14ac:dyDescent="0.25">
      <c r="A462" s="48" t="str">
        <f t="shared" si="42"/>
        <v>OEJV 0003 </v>
      </c>
      <c r="B462" s="56" t="str">
        <f t="shared" si="43"/>
        <v>I</v>
      </c>
      <c r="C462" s="48">
        <f t="shared" si="44"/>
        <v>53187.411999999997</v>
      </c>
      <c r="D462" s="29" t="str">
        <f t="shared" si="45"/>
        <v>vis</v>
      </c>
      <c r="E462" s="57">
        <f>VLOOKUP(C462,Active!C$21:E$947,3,FALSE)</f>
        <v>8741.0025250941908</v>
      </c>
      <c r="F462" s="56" t="s">
        <v>167</v>
      </c>
      <c r="G462" s="29" t="str">
        <f t="shared" si="46"/>
        <v>53187.412</v>
      </c>
      <c r="H462" s="48">
        <f t="shared" si="47"/>
        <v>8741</v>
      </c>
      <c r="I462" s="58" t="s">
        <v>1367</v>
      </c>
      <c r="J462" s="59" t="s">
        <v>1368</v>
      </c>
      <c r="K462" s="58">
        <v>8741</v>
      </c>
      <c r="L462" s="58" t="s">
        <v>180</v>
      </c>
      <c r="M462" s="59" t="s">
        <v>173</v>
      </c>
      <c r="N462" s="59"/>
      <c r="O462" s="60" t="s">
        <v>513</v>
      </c>
      <c r="P462" s="61" t="s">
        <v>1369</v>
      </c>
    </row>
    <row r="463" spans="1:16" ht="13.5" thickBot="1" x14ac:dyDescent="0.25">
      <c r="A463" s="48" t="str">
        <f t="shared" si="42"/>
        <v>BAVM 174 </v>
      </c>
      <c r="B463" s="56" t="str">
        <f t="shared" si="43"/>
        <v>I</v>
      </c>
      <c r="C463" s="48">
        <f t="shared" si="44"/>
        <v>53251.358</v>
      </c>
      <c r="D463" s="29" t="str">
        <f t="shared" si="45"/>
        <v>vis</v>
      </c>
      <c r="E463" s="57">
        <f>VLOOKUP(C463,Active!C$21:E$947,3,FALSE)</f>
        <v>8788.989708300347</v>
      </c>
      <c r="F463" s="56" t="s">
        <v>167</v>
      </c>
      <c r="G463" s="29" t="str">
        <f t="shared" si="46"/>
        <v>53251.358</v>
      </c>
      <c r="H463" s="48">
        <f t="shared" si="47"/>
        <v>8789</v>
      </c>
      <c r="I463" s="58" t="s">
        <v>1370</v>
      </c>
      <c r="J463" s="59" t="s">
        <v>1371</v>
      </c>
      <c r="K463" s="58">
        <v>8789</v>
      </c>
      <c r="L463" s="58" t="s">
        <v>1102</v>
      </c>
      <c r="M463" s="59" t="s">
        <v>173</v>
      </c>
      <c r="N463" s="59"/>
      <c r="O463" s="60" t="s">
        <v>1372</v>
      </c>
      <c r="P463" s="61" t="s">
        <v>1373</v>
      </c>
    </row>
    <row r="464" spans="1:16" ht="13.5" thickBot="1" x14ac:dyDescent="0.25">
      <c r="A464" s="48" t="str">
        <f t="shared" si="42"/>
        <v>BAVM 174 </v>
      </c>
      <c r="B464" s="56" t="str">
        <f t="shared" si="43"/>
        <v>I</v>
      </c>
      <c r="C464" s="48">
        <f t="shared" si="44"/>
        <v>53251.362000000001</v>
      </c>
      <c r="D464" s="29" t="str">
        <f t="shared" si="45"/>
        <v>vis</v>
      </c>
      <c r="E464" s="57">
        <f>VLOOKUP(C464,Active!C$21:E$947,3,FALSE)</f>
        <v>8788.9927100320074</v>
      </c>
      <c r="F464" s="56" t="s">
        <v>167</v>
      </c>
      <c r="G464" s="29" t="str">
        <f t="shared" si="46"/>
        <v>53251.362</v>
      </c>
      <c r="H464" s="48">
        <f t="shared" si="47"/>
        <v>8789</v>
      </c>
      <c r="I464" s="58" t="s">
        <v>1374</v>
      </c>
      <c r="J464" s="59" t="s">
        <v>1375</v>
      </c>
      <c r="K464" s="58">
        <v>8789</v>
      </c>
      <c r="L464" s="58" t="s">
        <v>546</v>
      </c>
      <c r="M464" s="59" t="s">
        <v>173</v>
      </c>
      <c r="N464" s="59"/>
      <c r="O464" s="60" t="s">
        <v>418</v>
      </c>
      <c r="P464" s="61" t="s">
        <v>1373</v>
      </c>
    </row>
    <row r="465" spans="1:16" ht="13.5" thickBot="1" x14ac:dyDescent="0.25">
      <c r="A465" s="48" t="str">
        <f t="shared" si="42"/>
        <v>BAVM 202 </v>
      </c>
      <c r="B465" s="56" t="str">
        <f t="shared" si="43"/>
        <v>I</v>
      </c>
      <c r="C465" s="48">
        <f t="shared" si="44"/>
        <v>53251.375999999997</v>
      </c>
      <c r="D465" s="29" t="str">
        <f t="shared" si="45"/>
        <v>vis</v>
      </c>
      <c r="E465" s="57">
        <f>VLOOKUP(C465,Active!C$21:E$947,3,FALSE)</f>
        <v>8789.0032160928204</v>
      </c>
      <c r="F465" s="56" t="s">
        <v>167</v>
      </c>
      <c r="G465" s="29" t="str">
        <f t="shared" si="46"/>
        <v>53251.376</v>
      </c>
      <c r="H465" s="48">
        <f t="shared" si="47"/>
        <v>8789</v>
      </c>
      <c r="I465" s="58" t="s">
        <v>1376</v>
      </c>
      <c r="J465" s="59" t="s">
        <v>1377</v>
      </c>
      <c r="K465" s="58">
        <v>8789</v>
      </c>
      <c r="L465" s="58" t="s">
        <v>220</v>
      </c>
      <c r="M465" s="59" t="s">
        <v>173</v>
      </c>
      <c r="N465" s="59"/>
      <c r="O465" s="60" t="s">
        <v>1378</v>
      </c>
      <c r="P465" s="61" t="s">
        <v>1379</v>
      </c>
    </row>
    <row r="466" spans="1:16" ht="13.5" thickBot="1" x14ac:dyDescent="0.25">
      <c r="A466" s="48" t="str">
        <f t="shared" si="42"/>
        <v>BAVM 173 </v>
      </c>
      <c r="B466" s="56" t="str">
        <f t="shared" si="43"/>
        <v>I</v>
      </c>
      <c r="C466" s="48">
        <f t="shared" si="44"/>
        <v>53259.367899999997</v>
      </c>
      <c r="D466" s="29" t="str">
        <f t="shared" si="45"/>
        <v>vis</v>
      </c>
      <c r="E466" s="57">
        <f>VLOOKUP(C466,Active!C$21:E$947,3,FALSE)</f>
        <v>8795.0006009091539</v>
      </c>
      <c r="F466" s="56" t="s">
        <v>167</v>
      </c>
      <c r="G466" s="29" t="str">
        <f t="shared" si="46"/>
        <v>53259.3679</v>
      </c>
      <c r="H466" s="48">
        <f t="shared" si="47"/>
        <v>8795</v>
      </c>
      <c r="I466" s="58" t="s">
        <v>1380</v>
      </c>
      <c r="J466" s="59" t="s">
        <v>1381</v>
      </c>
      <c r="K466" s="58">
        <v>8795</v>
      </c>
      <c r="L466" s="58" t="s">
        <v>427</v>
      </c>
      <c r="M466" s="59" t="s">
        <v>361</v>
      </c>
      <c r="N466" s="59" t="s">
        <v>1284</v>
      </c>
      <c r="O466" s="60" t="s">
        <v>1382</v>
      </c>
      <c r="P466" s="61" t="s">
        <v>1383</v>
      </c>
    </row>
    <row r="467" spans="1:16" ht="13.5" thickBot="1" x14ac:dyDescent="0.25">
      <c r="A467" s="48" t="str">
        <f t="shared" si="42"/>
        <v> AOEB 11 </v>
      </c>
      <c r="B467" s="56" t="str">
        <f t="shared" si="43"/>
        <v>I</v>
      </c>
      <c r="C467" s="48">
        <f t="shared" si="44"/>
        <v>53264.695</v>
      </c>
      <c r="D467" s="29" t="str">
        <f t="shared" si="45"/>
        <v>vis</v>
      </c>
      <c r="E467" s="57">
        <f>VLOOKUP(C467,Active!C$21:E$947,3,FALSE)</f>
        <v>8798.9982320926156</v>
      </c>
      <c r="F467" s="56" t="s">
        <v>167</v>
      </c>
      <c r="G467" s="29" t="str">
        <f t="shared" si="46"/>
        <v>53264.695</v>
      </c>
      <c r="H467" s="48">
        <f t="shared" si="47"/>
        <v>8799</v>
      </c>
      <c r="I467" s="58" t="s">
        <v>1384</v>
      </c>
      <c r="J467" s="59" t="s">
        <v>1385</v>
      </c>
      <c r="K467" s="58">
        <v>8799</v>
      </c>
      <c r="L467" s="58" t="s">
        <v>248</v>
      </c>
      <c r="M467" s="59" t="s">
        <v>1140</v>
      </c>
      <c r="N467" s="59" t="s">
        <v>1357</v>
      </c>
      <c r="O467" s="60" t="s">
        <v>1141</v>
      </c>
      <c r="P467" s="60" t="s">
        <v>1353</v>
      </c>
    </row>
    <row r="468" spans="1:16" ht="13.5" thickBot="1" x14ac:dyDescent="0.25">
      <c r="A468" s="48" t="str">
        <f t="shared" si="42"/>
        <v> AOEB 11 </v>
      </c>
      <c r="B468" s="56" t="str">
        <f t="shared" si="43"/>
        <v>I</v>
      </c>
      <c r="C468" s="48">
        <f t="shared" si="44"/>
        <v>53284.684999999998</v>
      </c>
      <c r="D468" s="29" t="str">
        <f t="shared" si="45"/>
        <v>vis</v>
      </c>
      <c r="E468" s="57">
        <f>VLOOKUP(C468,Active!C$21:E$947,3,FALSE)</f>
        <v>8813.9993860708291</v>
      </c>
      <c r="F468" s="56" t="s">
        <v>167</v>
      </c>
      <c r="G468" s="29" t="str">
        <f t="shared" si="46"/>
        <v>53284.685</v>
      </c>
      <c r="H468" s="48">
        <f t="shared" si="47"/>
        <v>8814</v>
      </c>
      <c r="I468" s="58" t="s">
        <v>1386</v>
      </c>
      <c r="J468" s="59" t="s">
        <v>1387</v>
      </c>
      <c r="K468" s="58">
        <v>8814</v>
      </c>
      <c r="L468" s="58" t="s">
        <v>273</v>
      </c>
      <c r="M468" s="59" t="s">
        <v>173</v>
      </c>
      <c r="N468" s="59"/>
      <c r="O468" s="60" t="s">
        <v>1150</v>
      </c>
      <c r="P468" s="60" t="s">
        <v>1353</v>
      </c>
    </row>
    <row r="469" spans="1:16" ht="13.5" thickBot="1" x14ac:dyDescent="0.25">
      <c r="A469" s="48" t="str">
        <f t="shared" si="42"/>
        <v> AOEB 11 </v>
      </c>
      <c r="B469" s="56" t="str">
        <f t="shared" si="43"/>
        <v>I</v>
      </c>
      <c r="C469" s="48">
        <f t="shared" si="44"/>
        <v>53288.683499999999</v>
      </c>
      <c r="D469" s="29" t="str">
        <f t="shared" si="45"/>
        <v>vis</v>
      </c>
      <c r="E469" s="57">
        <f>VLOOKUP(C469,Active!C$21:E$947,3,FALSE)</f>
        <v>8816.9999920829305</v>
      </c>
      <c r="F469" s="56" t="s">
        <v>167</v>
      </c>
      <c r="G469" s="29" t="str">
        <f t="shared" si="46"/>
        <v>53288.6835</v>
      </c>
      <c r="H469" s="48">
        <f t="shared" si="47"/>
        <v>8817</v>
      </c>
      <c r="I469" s="58" t="s">
        <v>1388</v>
      </c>
      <c r="J469" s="59" t="s">
        <v>1389</v>
      </c>
      <c r="K469" s="58">
        <v>8817</v>
      </c>
      <c r="L469" s="58" t="s">
        <v>1360</v>
      </c>
      <c r="M469" s="59" t="s">
        <v>1140</v>
      </c>
      <c r="N469" s="59" t="s">
        <v>1357</v>
      </c>
      <c r="O469" s="60" t="s">
        <v>656</v>
      </c>
      <c r="P469" s="60" t="s">
        <v>1353</v>
      </c>
    </row>
    <row r="470" spans="1:16" ht="13.5" thickBot="1" x14ac:dyDescent="0.25">
      <c r="A470" s="48" t="str">
        <f t="shared" si="42"/>
        <v> AOEB 11 </v>
      </c>
      <c r="B470" s="56" t="str">
        <f t="shared" si="43"/>
        <v>I</v>
      </c>
      <c r="C470" s="48">
        <f t="shared" si="44"/>
        <v>53288.684000000001</v>
      </c>
      <c r="D470" s="29" t="str">
        <f t="shared" si="45"/>
        <v>vis</v>
      </c>
      <c r="E470" s="57">
        <f>VLOOKUP(C470,Active!C$21:E$947,3,FALSE)</f>
        <v>8817.0003672993898</v>
      </c>
      <c r="F470" s="56" t="s">
        <v>167</v>
      </c>
      <c r="G470" s="29" t="str">
        <f t="shared" si="46"/>
        <v>53288.684</v>
      </c>
      <c r="H470" s="48">
        <f t="shared" si="47"/>
        <v>8817</v>
      </c>
      <c r="I470" s="58" t="s">
        <v>1390</v>
      </c>
      <c r="J470" s="59" t="s">
        <v>1389</v>
      </c>
      <c r="K470" s="58">
        <v>8817</v>
      </c>
      <c r="L470" s="58" t="s">
        <v>404</v>
      </c>
      <c r="M470" s="59" t="s">
        <v>173</v>
      </c>
      <c r="N470" s="59"/>
      <c r="O470" s="60" t="s">
        <v>1310</v>
      </c>
      <c r="P470" s="60" t="s">
        <v>1353</v>
      </c>
    </row>
    <row r="471" spans="1:16" ht="13.5" thickBot="1" x14ac:dyDescent="0.25">
      <c r="A471" s="48" t="str">
        <f t="shared" si="42"/>
        <v>BAVM 173 </v>
      </c>
      <c r="B471" s="56" t="str">
        <f t="shared" si="43"/>
        <v>I</v>
      </c>
      <c r="C471" s="48">
        <f t="shared" si="44"/>
        <v>53291.349199999997</v>
      </c>
      <c r="D471" s="29" t="str">
        <f t="shared" si="45"/>
        <v>vis</v>
      </c>
      <c r="E471" s="57">
        <f>VLOOKUP(C471,Active!C$21:E$947,3,FALSE)</f>
        <v>8819.0004211054274</v>
      </c>
      <c r="F471" s="56" t="s">
        <v>167</v>
      </c>
      <c r="G471" s="29" t="str">
        <f t="shared" si="46"/>
        <v>53291.3492</v>
      </c>
      <c r="H471" s="48">
        <f t="shared" si="47"/>
        <v>8819</v>
      </c>
      <c r="I471" s="58" t="s">
        <v>1391</v>
      </c>
      <c r="J471" s="59" t="s">
        <v>1392</v>
      </c>
      <c r="K471" s="58">
        <v>8819</v>
      </c>
      <c r="L471" s="58" t="s">
        <v>1356</v>
      </c>
      <c r="M471" s="59" t="s">
        <v>361</v>
      </c>
      <c r="N471" s="59" t="s">
        <v>1284</v>
      </c>
      <c r="O471" s="60" t="s">
        <v>1393</v>
      </c>
      <c r="P471" s="61" t="s">
        <v>1383</v>
      </c>
    </row>
    <row r="472" spans="1:16" ht="13.5" thickBot="1" x14ac:dyDescent="0.25">
      <c r="A472" s="48" t="str">
        <f t="shared" si="42"/>
        <v>OEJV 0074 </v>
      </c>
      <c r="B472" s="56" t="str">
        <f t="shared" si="43"/>
        <v>II</v>
      </c>
      <c r="C472" s="48">
        <f t="shared" si="44"/>
        <v>53301.337</v>
      </c>
      <c r="D472" s="29" t="str">
        <f t="shared" si="45"/>
        <v>vis</v>
      </c>
      <c r="E472" s="57" t="e">
        <f>VLOOKUP(C472,Active!C$21:E$947,3,FALSE)</f>
        <v>#N/A</v>
      </c>
      <c r="F472" s="56" t="s">
        <v>167</v>
      </c>
      <c r="G472" s="29" t="str">
        <f t="shared" si="46"/>
        <v>53301.337</v>
      </c>
      <c r="H472" s="48">
        <f t="shared" si="47"/>
        <v>8826.5</v>
      </c>
      <c r="I472" s="58" t="s">
        <v>1394</v>
      </c>
      <c r="J472" s="59" t="s">
        <v>1395</v>
      </c>
      <c r="K472" s="58">
        <v>8826.5</v>
      </c>
      <c r="L472" s="58" t="s">
        <v>376</v>
      </c>
      <c r="M472" s="59" t="s">
        <v>173</v>
      </c>
      <c r="N472" s="59"/>
      <c r="O472" s="60" t="s">
        <v>1091</v>
      </c>
      <c r="P472" s="61" t="s">
        <v>1338</v>
      </c>
    </row>
    <row r="473" spans="1:16" ht="13.5" thickBot="1" x14ac:dyDescent="0.25">
      <c r="A473" s="48" t="str">
        <f t="shared" si="42"/>
        <v>OEJV 0074 </v>
      </c>
      <c r="B473" s="56" t="str">
        <f t="shared" si="43"/>
        <v>II</v>
      </c>
      <c r="C473" s="48">
        <f t="shared" si="44"/>
        <v>53301.356</v>
      </c>
      <c r="D473" s="29" t="str">
        <f t="shared" si="45"/>
        <v>vis</v>
      </c>
      <c r="E473" s="57" t="e">
        <f>VLOOKUP(C473,Active!C$21:E$947,3,FALSE)</f>
        <v>#N/A</v>
      </c>
      <c r="F473" s="56" t="s">
        <v>167</v>
      </c>
      <c r="G473" s="29" t="str">
        <f t="shared" si="46"/>
        <v>53301.356</v>
      </c>
      <c r="H473" s="48">
        <f t="shared" si="47"/>
        <v>8826.5</v>
      </c>
      <c r="I473" s="58" t="s">
        <v>1396</v>
      </c>
      <c r="J473" s="59" t="s">
        <v>1397</v>
      </c>
      <c r="K473" s="58">
        <v>8826.5</v>
      </c>
      <c r="L473" s="58" t="s">
        <v>183</v>
      </c>
      <c r="M473" s="59" t="s">
        <v>173</v>
      </c>
      <c r="N473" s="59"/>
      <c r="O473" s="60" t="s">
        <v>1398</v>
      </c>
      <c r="P473" s="61" t="s">
        <v>1338</v>
      </c>
    </row>
    <row r="474" spans="1:16" ht="13.5" thickBot="1" x14ac:dyDescent="0.25">
      <c r="A474" s="48" t="str">
        <f t="shared" si="42"/>
        <v> AOEB 11 </v>
      </c>
      <c r="B474" s="56" t="str">
        <f t="shared" si="43"/>
        <v>I</v>
      </c>
      <c r="C474" s="48">
        <f t="shared" si="44"/>
        <v>53340.652000000002</v>
      </c>
      <c r="D474" s="29" t="str">
        <f t="shared" si="45"/>
        <v>vis</v>
      </c>
      <c r="E474" s="57">
        <f>VLOOKUP(C474,Active!C$21:E$947,3,FALSE)</f>
        <v>8855.9988650452597</v>
      </c>
      <c r="F474" s="56" t="s">
        <v>167</v>
      </c>
      <c r="G474" s="29" t="str">
        <f t="shared" si="46"/>
        <v>53340.652</v>
      </c>
      <c r="H474" s="48">
        <f t="shared" si="47"/>
        <v>8856</v>
      </c>
      <c r="I474" s="58" t="s">
        <v>1399</v>
      </c>
      <c r="J474" s="59" t="s">
        <v>1400</v>
      </c>
      <c r="K474" s="58">
        <v>8856</v>
      </c>
      <c r="L474" s="58" t="s">
        <v>248</v>
      </c>
      <c r="M474" s="59" t="s">
        <v>1140</v>
      </c>
      <c r="N474" s="59" t="s">
        <v>1357</v>
      </c>
      <c r="O474" s="60" t="s">
        <v>1141</v>
      </c>
      <c r="P474" s="60" t="s">
        <v>1353</v>
      </c>
    </row>
    <row r="475" spans="1:16" ht="13.5" thickBot="1" x14ac:dyDescent="0.25">
      <c r="A475" s="48" t="str">
        <f t="shared" si="42"/>
        <v>VSB 44 </v>
      </c>
      <c r="B475" s="56" t="str">
        <f t="shared" si="43"/>
        <v>I</v>
      </c>
      <c r="C475" s="48">
        <f t="shared" si="44"/>
        <v>53459.2526</v>
      </c>
      <c r="D475" s="29" t="str">
        <f t="shared" si="45"/>
        <v>vis</v>
      </c>
      <c r="E475" s="57">
        <f>VLOOKUP(C475,Active!C$21:E$947,3,FALSE)</f>
        <v>8945.0006590677058</v>
      </c>
      <c r="F475" s="56" t="s">
        <v>167</v>
      </c>
      <c r="G475" s="29" t="str">
        <f t="shared" si="46"/>
        <v>53459.2526</v>
      </c>
      <c r="H475" s="48">
        <f t="shared" si="47"/>
        <v>8945</v>
      </c>
      <c r="I475" s="58" t="s">
        <v>1401</v>
      </c>
      <c r="J475" s="59" t="s">
        <v>1402</v>
      </c>
      <c r="K475" s="58">
        <v>8945</v>
      </c>
      <c r="L475" s="58" t="s">
        <v>1403</v>
      </c>
      <c r="M475" s="59" t="s">
        <v>361</v>
      </c>
      <c r="N475" s="59" t="s">
        <v>136</v>
      </c>
      <c r="O475" s="60" t="s">
        <v>1404</v>
      </c>
      <c r="P475" s="61" t="s">
        <v>1405</v>
      </c>
    </row>
    <row r="476" spans="1:16" ht="13.5" thickBot="1" x14ac:dyDescent="0.25">
      <c r="A476" s="48" t="str">
        <f t="shared" si="42"/>
        <v>IBVS 5694 </v>
      </c>
      <c r="B476" s="56" t="str">
        <f t="shared" si="43"/>
        <v>I</v>
      </c>
      <c r="C476" s="48">
        <f t="shared" si="44"/>
        <v>53495.231500000002</v>
      </c>
      <c r="D476" s="29" t="str">
        <f t="shared" si="45"/>
        <v>vis</v>
      </c>
      <c r="E476" s="57" t="e">
        <f>VLOOKUP(C476,Active!C$21:E$947,3,FALSE)</f>
        <v>#N/A</v>
      </c>
      <c r="F476" s="56" t="s">
        <v>167</v>
      </c>
      <c r="G476" s="29" t="str">
        <f t="shared" si="46"/>
        <v>53495.2315</v>
      </c>
      <c r="H476" s="48">
        <f t="shared" si="47"/>
        <v>8972</v>
      </c>
      <c r="I476" s="58" t="s">
        <v>1406</v>
      </c>
      <c r="J476" s="59" t="s">
        <v>1407</v>
      </c>
      <c r="K476" s="58">
        <v>8972</v>
      </c>
      <c r="L476" s="58" t="s">
        <v>1408</v>
      </c>
      <c r="M476" s="59" t="s">
        <v>361</v>
      </c>
      <c r="N476" s="59" t="s">
        <v>136</v>
      </c>
      <c r="O476" s="60" t="s">
        <v>1409</v>
      </c>
      <c r="P476" s="61" t="s">
        <v>1410</v>
      </c>
    </row>
    <row r="477" spans="1:16" ht="13.5" thickBot="1" x14ac:dyDescent="0.25">
      <c r="A477" s="48" t="str">
        <f t="shared" si="42"/>
        <v>IBVS 5694 </v>
      </c>
      <c r="B477" s="56" t="str">
        <f t="shared" si="43"/>
        <v>I</v>
      </c>
      <c r="C477" s="48">
        <f t="shared" si="44"/>
        <v>53499.229200000002</v>
      </c>
      <c r="D477" s="29" t="str">
        <f t="shared" si="45"/>
        <v>vis</v>
      </c>
      <c r="E477" s="57">
        <f>VLOOKUP(C477,Active!C$21:E$947,3,FALSE)</f>
        <v>8975.0004155522274</v>
      </c>
      <c r="F477" s="56" t="s">
        <v>167</v>
      </c>
      <c r="G477" s="29" t="str">
        <f t="shared" si="46"/>
        <v>53499.2292</v>
      </c>
      <c r="H477" s="48">
        <f t="shared" si="47"/>
        <v>8975</v>
      </c>
      <c r="I477" s="58" t="s">
        <v>1411</v>
      </c>
      <c r="J477" s="59" t="s">
        <v>1412</v>
      </c>
      <c r="K477" s="58">
        <v>8975</v>
      </c>
      <c r="L477" s="58" t="s">
        <v>1356</v>
      </c>
      <c r="M477" s="59" t="s">
        <v>361</v>
      </c>
      <c r="N477" s="59" t="s">
        <v>136</v>
      </c>
      <c r="O477" s="60" t="s">
        <v>1409</v>
      </c>
      <c r="P477" s="61" t="s">
        <v>1410</v>
      </c>
    </row>
    <row r="478" spans="1:16" ht="13.5" thickBot="1" x14ac:dyDescent="0.25">
      <c r="A478" s="48" t="str">
        <f t="shared" si="42"/>
        <v>IBVS 5636 </v>
      </c>
      <c r="B478" s="56" t="str">
        <f t="shared" si="43"/>
        <v>I</v>
      </c>
      <c r="C478" s="48">
        <f t="shared" si="44"/>
        <v>53525.880599999997</v>
      </c>
      <c r="D478" s="29" t="str">
        <f t="shared" si="45"/>
        <v>vis</v>
      </c>
      <c r="E478" s="57">
        <f>VLOOKUP(C478,Active!C$21:E$947,3,FALSE)</f>
        <v>8995.0005033528741</v>
      </c>
      <c r="F478" s="56" t="s">
        <v>167</v>
      </c>
      <c r="G478" s="29" t="str">
        <f t="shared" si="46"/>
        <v>53525.8806</v>
      </c>
      <c r="H478" s="48">
        <f t="shared" si="47"/>
        <v>8995</v>
      </c>
      <c r="I478" s="58" t="s">
        <v>1413</v>
      </c>
      <c r="J478" s="59" t="s">
        <v>1414</v>
      </c>
      <c r="K478" s="58">
        <v>8995</v>
      </c>
      <c r="L478" s="58" t="s">
        <v>1283</v>
      </c>
      <c r="M478" s="59" t="s">
        <v>361</v>
      </c>
      <c r="N478" s="59" t="s">
        <v>1415</v>
      </c>
      <c r="O478" s="60" t="s">
        <v>1416</v>
      </c>
      <c r="P478" s="61" t="s">
        <v>1417</v>
      </c>
    </row>
    <row r="479" spans="1:16" ht="13.5" thickBot="1" x14ac:dyDescent="0.25">
      <c r="A479" s="48" t="str">
        <f t="shared" si="42"/>
        <v>VSB 44 </v>
      </c>
      <c r="B479" s="56" t="str">
        <f t="shared" si="43"/>
        <v>I</v>
      </c>
      <c r="C479" s="48">
        <f t="shared" si="44"/>
        <v>53527.213199999998</v>
      </c>
      <c r="D479" s="29" t="str">
        <f t="shared" si="45"/>
        <v>vis</v>
      </c>
      <c r="E479" s="57">
        <f>VLOOKUP(C479,Active!C$21:E$947,3,FALSE)</f>
        <v>8996.0005302558948</v>
      </c>
      <c r="F479" s="56" t="s">
        <v>167</v>
      </c>
      <c r="G479" s="29" t="str">
        <f t="shared" si="46"/>
        <v>53527.2132</v>
      </c>
      <c r="H479" s="48">
        <f t="shared" si="47"/>
        <v>8996</v>
      </c>
      <c r="I479" s="58" t="s">
        <v>1418</v>
      </c>
      <c r="J479" s="59" t="s">
        <v>1419</v>
      </c>
      <c r="K479" s="58">
        <v>8996</v>
      </c>
      <c r="L479" s="58" t="s">
        <v>1283</v>
      </c>
      <c r="M479" s="59" t="s">
        <v>361</v>
      </c>
      <c r="N479" s="59" t="s">
        <v>136</v>
      </c>
      <c r="O479" s="60" t="s">
        <v>1420</v>
      </c>
      <c r="P479" s="61" t="s">
        <v>1405</v>
      </c>
    </row>
    <row r="480" spans="1:16" ht="13.5" thickBot="1" x14ac:dyDescent="0.25">
      <c r="A480" s="48" t="str">
        <f t="shared" si="42"/>
        <v>IBVS 5636 </v>
      </c>
      <c r="B480" s="56" t="str">
        <f t="shared" si="43"/>
        <v>I</v>
      </c>
      <c r="C480" s="48">
        <f t="shared" si="44"/>
        <v>53529.879500000003</v>
      </c>
      <c r="D480" s="29" t="str">
        <f t="shared" si="45"/>
        <v>vis</v>
      </c>
      <c r="E480" s="57">
        <f>VLOOKUP(C480,Active!C$21:E$947,3,FALSE)</f>
        <v>8998.0014095381466</v>
      </c>
      <c r="F480" s="56" t="s">
        <v>167</v>
      </c>
      <c r="G480" s="29" t="str">
        <f t="shared" si="46"/>
        <v>53529.8795</v>
      </c>
      <c r="H480" s="48">
        <f t="shared" si="47"/>
        <v>8998</v>
      </c>
      <c r="I480" s="58" t="s">
        <v>1421</v>
      </c>
      <c r="J480" s="59" t="s">
        <v>1422</v>
      </c>
      <c r="K480" s="58">
        <v>8998</v>
      </c>
      <c r="L480" s="58" t="s">
        <v>1423</v>
      </c>
      <c r="M480" s="59" t="s">
        <v>361</v>
      </c>
      <c r="N480" s="59" t="s">
        <v>1415</v>
      </c>
      <c r="O480" s="60" t="s">
        <v>1416</v>
      </c>
      <c r="P480" s="61" t="s">
        <v>1417</v>
      </c>
    </row>
    <row r="481" spans="1:16" ht="13.5" thickBot="1" x14ac:dyDescent="0.25">
      <c r="A481" s="48" t="str">
        <f t="shared" si="42"/>
        <v> AOEB 11 </v>
      </c>
      <c r="B481" s="56" t="str">
        <f t="shared" si="43"/>
        <v>I</v>
      </c>
      <c r="C481" s="48">
        <f t="shared" si="44"/>
        <v>53589.843000000001</v>
      </c>
      <c r="D481" s="29" t="str">
        <f t="shared" si="45"/>
        <v>vis</v>
      </c>
      <c r="E481" s="57">
        <f>VLOOKUP(C481,Active!C$21:E$947,3,FALSE)</f>
        <v>9042.999993658841</v>
      </c>
      <c r="F481" s="56" t="s">
        <v>167</v>
      </c>
      <c r="G481" s="29" t="str">
        <f t="shared" si="46"/>
        <v>53589.8430</v>
      </c>
      <c r="H481" s="48">
        <f t="shared" si="47"/>
        <v>9043</v>
      </c>
      <c r="I481" s="58" t="s">
        <v>1424</v>
      </c>
      <c r="J481" s="59" t="s">
        <v>1425</v>
      </c>
      <c r="K481" s="58">
        <v>9043</v>
      </c>
      <c r="L481" s="58" t="s">
        <v>1360</v>
      </c>
      <c r="M481" s="59" t="s">
        <v>1140</v>
      </c>
      <c r="N481" s="59" t="s">
        <v>1357</v>
      </c>
      <c r="O481" s="60" t="s">
        <v>656</v>
      </c>
      <c r="P481" s="60" t="s">
        <v>1353</v>
      </c>
    </row>
    <row r="482" spans="1:16" ht="13.5" thickBot="1" x14ac:dyDescent="0.25">
      <c r="A482" s="48" t="str">
        <f t="shared" si="42"/>
        <v>OEJV 0003 </v>
      </c>
      <c r="B482" s="56" t="str">
        <f t="shared" si="43"/>
        <v>I</v>
      </c>
      <c r="C482" s="48">
        <f t="shared" si="44"/>
        <v>53616.498</v>
      </c>
      <c r="D482" s="29" t="str">
        <f t="shared" si="45"/>
        <v>vis</v>
      </c>
      <c r="E482" s="57">
        <f>VLOOKUP(C482,Active!C$21:E$947,3,FALSE)</f>
        <v>9063.0027830179861</v>
      </c>
      <c r="F482" s="56" t="s">
        <v>167</v>
      </c>
      <c r="G482" s="29" t="str">
        <f t="shared" si="46"/>
        <v>53616.498</v>
      </c>
      <c r="H482" s="48">
        <f t="shared" si="47"/>
        <v>9063</v>
      </c>
      <c r="I482" s="58" t="s">
        <v>1426</v>
      </c>
      <c r="J482" s="59" t="s">
        <v>1427</v>
      </c>
      <c r="K482" s="58">
        <v>9063</v>
      </c>
      <c r="L482" s="58" t="s">
        <v>220</v>
      </c>
      <c r="M482" s="59" t="s">
        <v>173</v>
      </c>
      <c r="N482" s="59"/>
      <c r="O482" s="60" t="s">
        <v>513</v>
      </c>
      <c r="P482" s="61" t="s">
        <v>1369</v>
      </c>
    </row>
    <row r="483" spans="1:16" ht="13.5" thickBot="1" x14ac:dyDescent="0.25">
      <c r="A483" s="48" t="str">
        <f t="shared" si="42"/>
        <v>VSB 45 </v>
      </c>
      <c r="B483" s="56" t="str">
        <f t="shared" si="43"/>
        <v>I</v>
      </c>
      <c r="C483" s="48">
        <f t="shared" si="44"/>
        <v>54022.915000000001</v>
      </c>
      <c r="D483" s="29" t="str">
        <f t="shared" si="45"/>
        <v>vis</v>
      </c>
      <c r="E483" s="57">
        <f>VLOOKUP(C483,Active!C$21:E$947,3,FALSE)</f>
        <v>9367.9914771832937</v>
      </c>
      <c r="F483" s="56" t="s">
        <v>167</v>
      </c>
      <c r="G483" s="29" t="str">
        <f t="shared" si="46"/>
        <v>54022.915</v>
      </c>
      <c r="H483" s="48">
        <f t="shared" si="47"/>
        <v>9368</v>
      </c>
      <c r="I483" s="58" t="s">
        <v>1428</v>
      </c>
      <c r="J483" s="59" t="s">
        <v>1429</v>
      </c>
      <c r="K483" s="58">
        <v>9368</v>
      </c>
      <c r="L483" s="58" t="s">
        <v>478</v>
      </c>
      <c r="M483" s="59" t="s">
        <v>173</v>
      </c>
      <c r="N483" s="59"/>
      <c r="O483" s="60" t="s">
        <v>1430</v>
      </c>
      <c r="P483" s="61" t="s">
        <v>1431</v>
      </c>
    </row>
    <row r="484" spans="1:16" ht="13.5" thickBot="1" x14ac:dyDescent="0.25">
      <c r="A484" s="48" t="str">
        <f t="shared" si="42"/>
        <v> AOEB 12 </v>
      </c>
      <c r="B484" s="56" t="str">
        <f t="shared" si="43"/>
        <v>I</v>
      </c>
      <c r="C484" s="48">
        <f t="shared" si="44"/>
        <v>54061.567000000003</v>
      </c>
      <c r="D484" s="29" t="str">
        <f t="shared" si="45"/>
        <v>vis</v>
      </c>
      <c r="E484" s="57">
        <f>VLOOKUP(C484,Active!C$21:E$947,3,FALSE)</f>
        <v>9396.9972102281172</v>
      </c>
      <c r="F484" s="56" t="s">
        <v>167</v>
      </c>
      <c r="G484" s="29" t="str">
        <f t="shared" si="46"/>
        <v>54061.567</v>
      </c>
      <c r="H484" s="48">
        <f t="shared" si="47"/>
        <v>9397</v>
      </c>
      <c r="I484" s="58" t="s">
        <v>1432</v>
      </c>
      <c r="J484" s="59" t="s">
        <v>1433</v>
      </c>
      <c r="K484" s="58">
        <v>9397</v>
      </c>
      <c r="L484" s="58" t="s">
        <v>268</v>
      </c>
      <c r="M484" s="59" t="s">
        <v>173</v>
      </c>
      <c r="N484" s="59"/>
      <c r="O484" s="60" t="s">
        <v>1150</v>
      </c>
      <c r="P484" s="60" t="s">
        <v>1434</v>
      </c>
    </row>
    <row r="485" spans="1:16" ht="13.5" thickBot="1" x14ac:dyDescent="0.25">
      <c r="A485" s="48" t="str">
        <f t="shared" si="42"/>
        <v> AOEB 12 </v>
      </c>
      <c r="B485" s="56" t="str">
        <f t="shared" si="43"/>
        <v>I</v>
      </c>
      <c r="C485" s="48">
        <f t="shared" si="44"/>
        <v>54230.806700000001</v>
      </c>
      <c r="D485" s="29" t="str">
        <f t="shared" si="45"/>
        <v>vis</v>
      </c>
      <c r="E485" s="57">
        <f>VLOOKUP(C485,Active!C$21:E$947,3,FALSE)</f>
        <v>9524.000251695199</v>
      </c>
      <c r="F485" s="56" t="s">
        <v>167</v>
      </c>
      <c r="G485" s="29" t="str">
        <f t="shared" si="46"/>
        <v>54230.8067</v>
      </c>
      <c r="H485" s="48">
        <f t="shared" si="47"/>
        <v>9524</v>
      </c>
      <c r="I485" s="58" t="s">
        <v>1435</v>
      </c>
      <c r="J485" s="59" t="s">
        <v>1436</v>
      </c>
      <c r="K485" s="58">
        <v>9524</v>
      </c>
      <c r="L485" s="58" t="s">
        <v>556</v>
      </c>
      <c r="M485" s="59" t="s">
        <v>1140</v>
      </c>
      <c r="N485" s="59" t="s">
        <v>1357</v>
      </c>
      <c r="O485" s="60" t="s">
        <v>1437</v>
      </c>
      <c r="P485" s="60" t="s">
        <v>1434</v>
      </c>
    </row>
    <row r="486" spans="1:16" ht="13.5" thickBot="1" x14ac:dyDescent="0.25">
      <c r="A486" s="48" t="str">
        <f t="shared" si="42"/>
        <v>BAVM 186 </v>
      </c>
      <c r="B486" s="56" t="str">
        <f t="shared" si="43"/>
        <v>I</v>
      </c>
      <c r="C486" s="48">
        <f t="shared" si="44"/>
        <v>54297.434800000003</v>
      </c>
      <c r="D486" s="29" t="str">
        <f t="shared" si="45"/>
        <v>vis</v>
      </c>
      <c r="E486" s="57">
        <f>VLOOKUP(C486,Active!C$21:E$947,3,FALSE)</f>
        <v>9574.0001710236629</v>
      </c>
      <c r="F486" s="56" t="s">
        <v>167</v>
      </c>
      <c r="G486" s="29" t="str">
        <f t="shared" si="46"/>
        <v>54297.4348</v>
      </c>
      <c r="H486" s="48">
        <f t="shared" si="47"/>
        <v>9574</v>
      </c>
      <c r="I486" s="58" t="s">
        <v>1438</v>
      </c>
      <c r="J486" s="59" t="s">
        <v>1439</v>
      </c>
      <c r="K486" s="58">
        <v>9574</v>
      </c>
      <c r="L486" s="58" t="s">
        <v>1440</v>
      </c>
      <c r="M486" s="59" t="s">
        <v>1140</v>
      </c>
      <c r="N486" s="59" t="s">
        <v>167</v>
      </c>
      <c r="O486" s="60" t="s">
        <v>446</v>
      </c>
      <c r="P486" s="61" t="s">
        <v>1441</v>
      </c>
    </row>
    <row r="487" spans="1:16" ht="13.5" thickBot="1" x14ac:dyDescent="0.25">
      <c r="A487" s="48" t="str">
        <f t="shared" si="42"/>
        <v>BAVM 203 </v>
      </c>
      <c r="B487" s="56" t="str">
        <f t="shared" si="43"/>
        <v>I</v>
      </c>
      <c r="C487" s="48">
        <f t="shared" si="44"/>
        <v>54465.3367</v>
      </c>
      <c r="D487" s="29" t="str">
        <f t="shared" si="45"/>
        <v>vis</v>
      </c>
      <c r="E487" s="57">
        <f>VLOOKUP(C487,Active!C$21:E$947,3,FALSE)</f>
        <v>9699.999283336565</v>
      </c>
      <c r="F487" s="56" t="s">
        <v>167</v>
      </c>
      <c r="G487" s="29" t="str">
        <f t="shared" si="46"/>
        <v>54465.3367</v>
      </c>
      <c r="H487" s="48">
        <f t="shared" si="47"/>
        <v>9700</v>
      </c>
      <c r="I487" s="58" t="s">
        <v>1442</v>
      </c>
      <c r="J487" s="59" t="s">
        <v>1443</v>
      </c>
      <c r="K487" s="58">
        <v>9700</v>
      </c>
      <c r="L487" s="58" t="s">
        <v>1444</v>
      </c>
      <c r="M487" s="59" t="s">
        <v>1140</v>
      </c>
      <c r="N487" s="59" t="s">
        <v>167</v>
      </c>
      <c r="O487" s="60" t="s">
        <v>1445</v>
      </c>
      <c r="P487" s="61" t="s">
        <v>1446</v>
      </c>
    </row>
    <row r="488" spans="1:16" ht="13.5" thickBot="1" x14ac:dyDescent="0.25">
      <c r="A488" s="48" t="str">
        <f t="shared" si="42"/>
        <v>OEJV 0094 </v>
      </c>
      <c r="B488" s="56" t="str">
        <f t="shared" si="43"/>
        <v>I</v>
      </c>
      <c r="C488" s="48">
        <f t="shared" si="44"/>
        <v>54698.537199999999</v>
      </c>
      <c r="D488" s="29" t="str">
        <f t="shared" si="45"/>
        <v>vis</v>
      </c>
      <c r="E488" s="57" t="e">
        <f>VLOOKUP(C488,Active!C$21:E$947,3,FALSE)</f>
        <v>#N/A</v>
      </c>
      <c r="F488" s="56" t="s">
        <v>167</v>
      </c>
      <c r="G488" s="29" t="str">
        <f t="shared" si="46"/>
        <v>54698.5372</v>
      </c>
      <c r="H488" s="48">
        <f t="shared" si="47"/>
        <v>9875</v>
      </c>
      <c r="I488" s="58" t="s">
        <v>1447</v>
      </c>
      <c r="J488" s="59" t="s">
        <v>1448</v>
      </c>
      <c r="K488" s="58">
        <v>9875</v>
      </c>
      <c r="L488" s="58" t="s">
        <v>427</v>
      </c>
      <c r="M488" s="59" t="s">
        <v>1140</v>
      </c>
      <c r="N488" s="59" t="s">
        <v>1129</v>
      </c>
      <c r="O488" s="60" t="s">
        <v>785</v>
      </c>
      <c r="P488" s="61" t="s">
        <v>1449</v>
      </c>
    </row>
    <row r="489" spans="1:16" ht="13.5" thickBot="1" x14ac:dyDescent="0.25">
      <c r="A489" s="48" t="str">
        <f t="shared" si="42"/>
        <v>OEJV 0094 </v>
      </c>
      <c r="B489" s="56" t="str">
        <f t="shared" si="43"/>
        <v>I</v>
      </c>
      <c r="C489" s="48">
        <f t="shared" si="44"/>
        <v>54698.537400000001</v>
      </c>
      <c r="D489" s="29" t="str">
        <f t="shared" si="45"/>
        <v>vis</v>
      </c>
      <c r="E489" s="57" t="e">
        <f>VLOOKUP(C489,Active!C$21:E$947,3,FALSE)</f>
        <v>#N/A</v>
      </c>
      <c r="F489" s="56" t="s">
        <v>167</v>
      </c>
      <c r="G489" s="29" t="str">
        <f t="shared" si="46"/>
        <v>54698.5374</v>
      </c>
      <c r="H489" s="48">
        <f t="shared" si="47"/>
        <v>9875</v>
      </c>
      <c r="I489" s="58" t="s">
        <v>1450</v>
      </c>
      <c r="J489" s="59" t="s">
        <v>1448</v>
      </c>
      <c r="K489" s="58">
        <v>9875</v>
      </c>
      <c r="L489" s="58" t="s">
        <v>1451</v>
      </c>
      <c r="M489" s="59" t="s">
        <v>1140</v>
      </c>
      <c r="N489" s="59" t="s">
        <v>167</v>
      </c>
      <c r="O489" s="60" t="s">
        <v>785</v>
      </c>
      <c r="P489" s="61" t="s">
        <v>1449</v>
      </c>
    </row>
    <row r="490" spans="1:16" ht="13.5" thickBot="1" x14ac:dyDescent="0.25">
      <c r="A490" s="48" t="str">
        <f t="shared" si="42"/>
        <v>OEJV 0094 </v>
      </c>
      <c r="B490" s="56" t="str">
        <f t="shared" si="43"/>
        <v>I</v>
      </c>
      <c r="C490" s="48">
        <f t="shared" si="44"/>
        <v>54698.538</v>
      </c>
      <c r="D490" s="29" t="str">
        <f t="shared" si="45"/>
        <v>vis</v>
      </c>
      <c r="E490" s="57" t="e">
        <f>VLOOKUP(C490,Active!C$21:E$947,3,FALSE)</f>
        <v>#N/A</v>
      </c>
      <c r="F490" s="56" t="s">
        <v>167</v>
      </c>
      <c r="G490" s="29" t="str">
        <f t="shared" si="46"/>
        <v>54698.5380</v>
      </c>
      <c r="H490" s="48">
        <f t="shared" si="47"/>
        <v>9875</v>
      </c>
      <c r="I490" s="58" t="s">
        <v>1452</v>
      </c>
      <c r="J490" s="59" t="s">
        <v>1453</v>
      </c>
      <c r="K490" s="58">
        <v>9875</v>
      </c>
      <c r="L490" s="58" t="s">
        <v>1454</v>
      </c>
      <c r="M490" s="59" t="s">
        <v>1140</v>
      </c>
      <c r="N490" s="59" t="s">
        <v>1415</v>
      </c>
      <c r="O490" s="60" t="s">
        <v>785</v>
      </c>
      <c r="P490" s="61" t="s">
        <v>1449</v>
      </c>
    </row>
    <row r="491" spans="1:16" ht="13.5" thickBot="1" x14ac:dyDescent="0.25">
      <c r="A491" s="48" t="str">
        <f t="shared" si="42"/>
        <v>OEJV 0094 </v>
      </c>
      <c r="B491" s="56" t="str">
        <f t="shared" si="43"/>
        <v>II</v>
      </c>
      <c r="C491" s="48">
        <f t="shared" si="44"/>
        <v>54712.5173</v>
      </c>
      <c r="D491" s="29" t="str">
        <f t="shared" si="45"/>
        <v>vis</v>
      </c>
      <c r="E491" s="57" t="e">
        <f>VLOOKUP(C491,Active!C$21:E$947,3,FALSE)</f>
        <v>#N/A</v>
      </c>
      <c r="F491" s="56" t="s">
        <v>167</v>
      </c>
      <c r="G491" s="29" t="str">
        <f t="shared" si="46"/>
        <v>54712.5173</v>
      </c>
      <c r="H491" s="48">
        <f t="shared" si="47"/>
        <v>9885.5</v>
      </c>
      <c r="I491" s="58" t="s">
        <v>1455</v>
      </c>
      <c r="J491" s="59" t="s">
        <v>1456</v>
      </c>
      <c r="K491" s="58">
        <v>9885.5</v>
      </c>
      <c r="L491" s="58" t="s">
        <v>1457</v>
      </c>
      <c r="M491" s="59" t="s">
        <v>1140</v>
      </c>
      <c r="N491" s="59" t="s">
        <v>1129</v>
      </c>
      <c r="O491" s="60" t="s">
        <v>785</v>
      </c>
      <c r="P491" s="61" t="s">
        <v>1449</v>
      </c>
    </row>
    <row r="492" spans="1:16" ht="13.5" thickBot="1" x14ac:dyDescent="0.25">
      <c r="A492" s="48" t="str">
        <f t="shared" si="42"/>
        <v>OEJV 0094 </v>
      </c>
      <c r="B492" s="56" t="str">
        <f t="shared" si="43"/>
        <v>II</v>
      </c>
      <c r="C492" s="48">
        <f t="shared" si="44"/>
        <v>54712.525900000001</v>
      </c>
      <c r="D492" s="29" t="str">
        <f t="shared" si="45"/>
        <v>vis</v>
      </c>
      <c r="E492" s="57" t="e">
        <f>VLOOKUP(C492,Active!C$21:E$947,3,FALSE)</f>
        <v>#N/A</v>
      </c>
      <c r="F492" s="56" t="s">
        <v>167</v>
      </c>
      <c r="G492" s="29" t="str">
        <f t="shared" si="46"/>
        <v>54712.5259</v>
      </c>
      <c r="H492" s="48">
        <f t="shared" si="47"/>
        <v>9885.5</v>
      </c>
      <c r="I492" s="58" t="s">
        <v>1458</v>
      </c>
      <c r="J492" s="59" t="s">
        <v>1459</v>
      </c>
      <c r="K492" s="58">
        <v>9885.5</v>
      </c>
      <c r="L492" s="58" t="s">
        <v>1460</v>
      </c>
      <c r="M492" s="59" t="s">
        <v>1140</v>
      </c>
      <c r="N492" s="59" t="s">
        <v>167</v>
      </c>
      <c r="O492" s="60" t="s">
        <v>785</v>
      </c>
      <c r="P492" s="61" t="s">
        <v>1449</v>
      </c>
    </row>
    <row r="493" spans="1:16" ht="13.5" thickBot="1" x14ac:dyDescent="0.25">
      <c r="A493" s="48" t="str">
        <f t="shared" si="42"/>
        <v>OEJV 0094 </v>
      </c>
      <c r="B493" s="56" t="str">
        <f t="shared" si="43"/>
        <v>II</v>
      </c>
      <c r="C493" s="48">
        <f t="shared" si="44"/>
        <v>54712.526400000002</v>
      </c>
      <c r="D493" s="29" t="str">
        <f t="shared" si="45"/>
        <v>vis</v>
      </c>
      <c r="E493" s="57" t="e">
        <f>VLOOKUP(C493,Active!C$21:E$947,3,FALSE)</f>
        <v>#N/A</v>
      </c>
      <c r="F493" s="56" t="s">
        <v>167</v>
      </c>
      <c r="G493" s="29" t="str">
        <f t="shared" si="46"/>
        <v>54712.5264</v>
      </c>
      <c r="H493" s="48">
        <f t="shared" si="47"/>
        <v>9885.5</v>
      </c>
      <c r="I493" s="58" t="s">
        <v>1461</v>
      </c>
      <c r="J493" s="59" t="s">
        <v>1462</v>
      </c>
      <c r="K493" s="58">
        <v>9885.5</v>
      </c>
      <c r="L493" s="58" t="s">
        <v>1463</v>
      </c>
      <c r="M493" s="59" t="s">
        <v>1140</v>
      </c>
      <c r="N493" s="59" t="s">
        <v>1415</v>
      </c>
      <c r="O493" s="60" t="s">
        <v>785</v>
      </c>
      <c r="P493" s="61" t="s">
        <v>1449</v>
      </c>
    </row>
    <row r="494" spans="1:16" ht="13.5" thickBot="1" x14ac:dyDescent="0.25">
      <c r="A494" s="48" t="str">
        <f t="shared" si="42"/>
        <v> JAAVSO 38;85 </v>
      </c>
      <c r="B494" s="56" t="str">
        <f t="shared" si="43"/>
        <v>I</v>
      </c>
      <c r="C494" s="48">
        <f t="shared" si="44"/>
        <v>54987.703099999999</v>
      </c>
      <c r="D494" s="29" t="str">
        <f t="shared" si="45"/>
        <v>vis</v>
      </c>
      <c r="E494" s="57">
        <f>VLOOKUP(C494,Active!C$21:E$947,3,FALSE)</f>
        <v>10092.000223779094</v>
      </c>
      <c r="F494" s="56" t="s">
        <v>167</v>
      </c>
      <c r="G494" s="29" t="str">
        <f t="shared" si="46"/>
        <v>54987.7031</v>
      </c>
      <c r="H494" s="48">
        <f t="shared" si="47"/>
        <v>10092</v>
      </c>
      <c r="I494" s="58" t="s">
        <v>1464</v>
      </c>
      <c r="J494" s="59" t="s">
        <v>1465</v>
      </c>
      <c r="K494" s="58">
        <v>10092</v>
      </c>
      <c r="L494" s="58" t="s">
        <v>556</v>
      </c>
      <c r="M494" s="59" t="s">
        <v>1140</v>
      </c>
      <c r="N494" s="59" t="s">
        <v>1357</v>
      </c>
      <c r="O494" s="60" t="s">
        <v>656</v>
      </c>
      <c r="P494" s="60" t="s">
        <v>1466</v>
      </c>
    </row>
    <row r="495" spans="1:16" ht="13.5" thickBot="1" x14ac:dyDescent="0.25">
      <c r="A495" s="48" t="str">
        <f t="shared" si="42"/>
        <v>IBVS 5924 </v>
      </c>
      <c r="B495" s="56" t="str">
        <f t="shared" si="43"/>
        <v>I</v>
      </c>
      <c r="C495" s="48">
        <f t="shared" si="44"/>
        <v>55074.320599999999</v>
      </c>
      <c r="D495" s="29" t="str">
        <f t="shared" si="45"/>
        <v>vis</v>
      </c>
      <c r="E495" s="57">
        <f>VLOOKUP(C495,Active!C$21:E$947,3,FALSE)</f>
        <v>10157.000846826022</v>
      </c>
      <c r="F495" s="56" t="s">
        <v>167</v>
      </c>
      <c r="G495" s="29" t="str">
        <f t="shared" si="46"/>
        <v>55074.3206</v>
      </c>
      <c r="H495" s="48">
        <f t="shared" si="47"/>
        <v>10157</v>
      </c>
      <c r="I495" s="58" t="s">
        <v>1467</v>
      </c>
      <c r="J495" s="59" t="s">
        <v>1468</v>
      </c>
      <c r="K495" s="58">
        <v>10157</v>
      </c>
      <c r="L495" s="58" t="s">
        <v>422</v>
      </c>
      <c r="M495" s="59" t="s">
        <v>1140</v>
      </c>
      <c r="N495" s="59" t="s">
        <v>160</v>
      </c>
      <c r="O495" s="60" t="s">
        <v>1469</v>
      </c>
      <c r="P495" s="61" t="s">
        <v>1470</v>
      </c>
    </row>
    <row r="496" spans="1:16" ht="13.5" thickBot="1" x14ac:dyDescent="0.25">
      <c r="A496" s="48" t="str">
        <f t="shared" si="42"/>
        <v> JAAVSO 38;120 </v>
      </c>
      <c r="B496" s="56" t="str">
        <f t="shared" si="43"/>
        <v>I</v>
      </c>
      <c r="C496" s="48">
        <f t="shared" si="44"/>
        <v>55087.645299999996</v>
      </c>
      <c r="D496" s="29" t="str">
        <f t="shared" si="45"/>
        <v>vis</v>
      </c>
      <c r="E496" s="57">
        <f>VLOOKUP(C496,Active!C$21:E$947,3,FALSE)</f>
        <v>10167.00014029343</v>
      </c>
      <c r="F496" s="56" t="s">
        <v>167</v>
      </c>
      <c r="G496" s="29" t="str">
        <f t="shared" si="46"/>
        <v>55087.6453</v>
      </c>
      <c r="H496" s="48">
        <f t="shared" si="47"/>
        <v>10167</v>
      </c>
      <c r="I496" s="58" t="s">
        <v>1471</v>
      </c>
      <c r="J496" s="59" t="s">
        <v>1472</v>
      </c>
      <c r="K496" s="58">
        <v>10167</v>
      </c>
      <c r="L496" s="58" t="s">
        <v>1440</v>
      </c>
      <c r="M496" s="59" t="s">
        <v>1140</v>
      </c>
      <c r="N496" s="59" t="s">
        <v>1357</v>
      </c>
      <c r="O496" s="60" t="s">
        <v>656</v>
      </c>
      <c r="P496" s="60" t="s">
        <v>1473</v>
      </c>
    </row>
    <row r="497" spans="1:16" ht="13.5" thickBot="1" x14ac:dyDescent="0.25">
      <c r="A497" s="48" t="str">
        <f t="shared" si="42"/>
        <v> JAAVSO 39;94 </v>
      </c>
      <c r="B497" s="56" t="str">
        <f t="shared" si="43"/>
        <v>I</v>
      </c>
      <c r="C497" s="48">
        <f t="shared" si="44"/>
        <v>55304.853900000002</v>
      </c>
      <c r="D497" s="29" t="str">
        <f t="shared" si="45"/>
        <v>vis</v>
      </c>
      <c r="E497" s="57">
        <f>VLOOKUP(C497,Active!C$21:E$947,3,FALSE)</f>
        <v>10330.000623234537</v>
      </c>
      <c r="F497" s="56" t="s">
        <v>167</v>
      </c>
      <c r="G497" s="29" t="str">
        <f t="shared" si="46"/>
        <v>55304.8539</v>
      </c>
      <c r="H497" s="48">
        <f t="shared" si="47"/>
        <v>10330</v>
      </c>
      <c r="I497" s="58" t="s">
        <v>1474</v>
      </c>
      <c r="J497" s="59" t="s">
        <v>1475</v>
      </c>
      <c r="K497" s="58">
        <v>10330</v>
      </c>
      <c r="L497" s="58" t="s">
        <v>427</v>
      </c>
      <c r="M497" s="59" t="s">
        <v>1140</v>
      </c>
      <c r="N497" s="59" t="s">
        <v>1357</v>
      </c>
      <c r="O497" s="60" t="s">
        <v>656</v>
      </c>
      <c r="P497" s="60" t="s">
        <v>1476</v>
      </c>
    </row>
    <row r="498" spans="1:16" ht="13.5" thickBot="1" x14ac:dyDescent="0.25">
      <c r="A498" s="48" t="str">
        <f t="shared" si="42"/>
        <v>BAVM 215 </v>
      </c>
      <c r="B498" s="56" t="str">
        <f t="shared" si="43"/>
        <v>I</v>
      </c>
      <c r="C498" s="48">
        <f t="shared" si="44"/>
        <v>55479.4205</v>
      </c>
      <c r="D498" s="29" t="str">
        <f t="shared" si="45"/>
        <v>vis</v>
      </c>
      <c r="E498" s="57">
        <f>VLOOKUP(C498,Active!C$21:E$947,3,FALSE)</f>
        <v>10461.001145798497</v>
      </c>
      <c r="F498" s="56" t="s">
        <v>167</v>
      </c>
      <c r="G498" s="29" t="str">
        <f t="shared" si="46"/>
        <v>55479.4205</v>
      </c>
      <c r="H498" s="48">
        <f t="shared" si="47"/>
        <v>10461</v>
      </c>
      <c r="I498" s="58" t="s">
        <v>1477</v>
      </c>
      <c r="J498" s="59" t="s">
        <v>1478</v>
      </c>
      <c r="K498" s="58">
        <v>10461</v>
      </c>
      <c r="L498" s="58" t="s">
        <v>1479</v>
      </c>
      <c r="M498" s="59" t="s">
        <v>1140</v>
      </c>
      <c r="N498" s="59" t="s">
        <v>167</v>
      </c>
      <c r="O498" s="60" t="s">
        <v>1480</v>
      </c>
      <c r="P498" s="61" t="s">
        <v>1481</v>
      </c>
    </row>
    <row r="499" spans="1:16" ht="13.5" thickBot="1" x14ac:dyDescent="0.25">
      <c r="A499" s="48" t="str">
        <f t="shared" si="42"/>
        <v>BAVM 215 </v>
      </c>
      <c r="B499" s="56" t="str">
        <f t="shared" si="43"/>
        <v>I</v>
      </c>
      <c r="C499" s="48">
        <f t="shared" si="44"/>
        <v>55487.4156</v>
      </c>
      <c r="D499" s="29" t="str">
        <f t="shared" si="45"/>
        <v>vis</v>
      </c>
      <c r="E499" s="57">
        <f>VLOOKUP(C499,Active!C$21:E$947,3,FALSE)</f>
        <v>10467.000932000159</v>
      </c>
      <c r="F499" s="56" t="s">
        <v>167</v>
      </c>
      <c r="G499" s="29" t="str">
        <f t="shared" si="46"/>
        <v>55487.4156</v>
      </c>
      <c r="H499" s="48">
        <f t="shared" si="47"/>
        <v>10467</v>
      </c>
      <c r="I499" s="58" t="s">
        <v>1482</v>
      </c>
      <c r="J499" s="59" t="s">
        <v>1483</v>
      </c>
      <c r="K499" s="58">
        <v>10467</v>
      </c>
      <c r="L499" s="58" t="s">
        <v>1484</v>
      </c>
      <c r="M499" s="59" t="s">
        <v>1140</v>
      </c>
      <c r="N499" s="59" t="s">
        <v>167</v>
      </c>
      <c r="O499" s="60" t="s">
        <v>1480</v>
      </c>
      <c r="P499" s="61" t="s">
        <v>1481</v>
      </c>
    </row>
    <row r="500" spans="1:16" ht="13.5" thickBot="1" x14ac:dyDescent="0.25">
      <c r="A500" s="48" t="str">
        <f t="shared" si="42"/>
        <v> JAAVSO 41;122 </v>
      </c>
      <c r="B500" s="56" t="str">
        <f t="shared" si="43"/>
        <v>I</v>
      </c>
      <c r="C500" s="48">
        <f t="shared" si="44"/>
        <v>56193.674200000001</v>
      </c>
      <c r="D500" s="29" t="str">
        <f t="shared" si="45"/>
        <v>vis</v>
      </c>
      <c r="E500" s="57">
        <f>VLOOKUP(C500,Active!C$21:E$947,3,FALSE)</f>
        <v>10997.000632202209</v>
      </c>
      <c r="F500" s="56" t="s">
        <v>167</v>
      </c>
      <c r="G500" s="29" t="str">
        <f t="shared" si="46"/>
        <v>56193.6742</v>
      </c>
      <c r="H500" s="48">
        <f t="shared" si="47"/>
        <v>10997</v>
      </c>
      <c r="I500" s="58" t="s">
        <v>1485</v>
      </c>
      <c r="J500" s="59" t="s">
        <v>1486</v>
      </c>
      <c r="K500" s="58">
        <v>10997</v>
      </c>
      <c r="L500" s="58" t="s">
        <v>427</v>
      </c>
      <c r="M500" s="59" t="s">
        <v>1140</v>
      </c>
      <c r="N500" s="59" t="s">
        <v>167</v>
      </c>
      <c r="O500" s="60" t="s">
        <v>656</v>
      </c>
      <c r="P500" s="60" t="s">
        <v>1487</v>
      </c>
    </row>
    <row r="501" spans="1:16" ht="13.5" thickBot="1" x14ac:dyDescent="0.25">
      <c r="A501" s="48" t="str">
        <f t="shared" si="42"/>
        <v>BAVM 232 </v>
      </c>
      <c r="B501" s="56" t="str">
        <f t="shared" si="43"/>
        <v>I</v>
      </c>
      <c r="C501" s="48">
        <f t="shared" si="44"/>
        <v>56489.502999999997</v>
      </c>
      <c r="D501" s="29" t="str">
        <f t="shared" si="45"/>
        <v>vis</v>
      </c>
      <c r="E501" s="57">
        <f>VLOOKUP(C501,Active!C$21:E$947,3,FALSE)</f>
        <v>11219.00030103616</v>
      </c>
      <c r="F501" s="56" t="s">
        <v>167</v>
      </c>
      <c r="G501" s="29" t="str">
        <f t="shared" si="46"/>
        <v>56489.5030</v>
      </c>
      <c r="H501" s="48">
        <f t="shared" si="47"/>
        <v>11219</v>
      </c>
      <c r="I501" s="58" t="s">
        <v>1488</v>
      </c>
      <c r="J501" s="59" t="s">
        <v>1489</v>
      </c>
      <c r="K501" s="58">
        <v>11219</v>
      </c>
      <c r="L501" s="58" t="s">
        <v>1490</v>
      </c>
      <c r="M501" s="59" t="s">
        <v>1140</v>
      </c>
      <c r="N501" s="59" t="s">
        <v>1491</v>
      </c>
      <c r="O501" s="60" t="s">
        <v>1492</v>
      </c>
      <c r="P501" s="61" t="s">
        <v>1493</v>
      </c>
    </row>
    <row r="502" spans="1:16" ht="13.5" thickBot="1" x14ac:dyDescent="0.25">
      <c r="A502" s="48" t="str">
        <f t="shared" si="42"/>
        <v>BAVM 234 </v>
      </c>
      <c r="B502" s="56" t="str">
        <f t="shared" si="43"/>
        <v>II</v>
      </c>
      <c r="C502" s="48">
        <f t="shared" si="44"/>
        <v>56499.506500000003</v>
      </c>
      <c r="D502" s="29" t="str">
        <f t="shared" si="45"/>
        <v>vis</v>
      </c>
      <c r="E502" s="57">
        <f>VLOOKUP(C502,Active!C$21:E$947,3,FALSE)</f>
        <v>11226.507256705054</v>
      </c>
      <c r="F502" s="56" t="s">
        <v>167</v>
      </c>
      <c r="G502" s="29" t="str">
        <f t="shared" si="46"/>
        <v>56499.5065</v>
      </c>
      <c r="H502" s="48">
        <f t="shared" si="47"/>
        <v>11226.5</v>
      </c>
      <c r="I502" s="58" t="s">
        <v>1494</v>
      </c>
      <c r="J502" s="59" t="s">
        <v>1495</v>
      </c>
      <c r="K502" s="58" t="s">
        <v>1496</v>
      </c>
      <c r="L502" s="58" t="s">
        <v>1497</v>
      </c>
      <c r="M502" s="59" t="s">
        <v>1140</v>
      </c>
      <c r="N502" s="59" t="s">
        <v>1491</v>
      </c>
      <c r="O502" s="60" t="s">
        <v>1492</v>
      </c>
      <c r="P502" s="61" t="s">
        <v>1498</v>
      </c>
    </row>
    <row r="503" spans="1:16" ht="13.5" thickBot="1" x14ac:dyDescent="0.25">
      <c r="A503" s="48" t="str">
        <f t="shared" si="42"/>
        <v> JAAVSO 43-1 </v>
      </c>
      <c r="B503" s="56" t="str">
        <f t="shared" si="43"/>
        <v>I</v>
      </c>
      <c r="C503" s="48">
        <f t="shared" si="44"/>
        <v>56966.561999999998</v>
      </c>
      <c r="D503" s="29" t="str">
        <f t="shared" si="45"/>
        <v>vis</v>
      </c>
      <c r="E503" s="57">
        <f>VLOOKUP(C503,Active!C$21:E$947,3,FALSE)</f>
        <v>11577.001077208926</v>
      </c>
      <c r="F503" s="56" t="s">
        <v>167</v>
      </c>
      <c r="G503" s="29" t="str">
        <f t="shared" si="46"/>
        <v>56966.5620</v>
      </c>
      <c r="H503" s="48">
        <f t="shared" si="47"/>
        <v>11577</v>
      </c>
      <c r="I503" s="58" t="s">
        <v>1499</v>
      </c>
      <c r="J503" s="59" t="s">
        <v>1500</v>
      </c>
      <c r="K503" s="58" t="s">
        <v>1501</v>
      </c>
      <c r="L503" s="58" t="s">
        <v>1502</v>
      </c>
      <c r="M503" s="59" t="s">
        <v>1140</v>
      </c>
      <c r="N503" s="59" t="s">
        <v>167</v>
      </c>
      <c r="O503" s="60" t="s">
        <v>656</v>
      </c>
      <c r="P503" s="60" t="s">
        <v>1503</v>
      </c>
    </row>
    <row r="504" spans="1:16" ht="26.25" thickBot="1" x14ac:dyDescent="0.25">
      <c r="A504" s="48" t="str">
        <f t="shared" si="42"/>
        <v>BAVM 241 (=IBVS 6157) </v>
      </c>
      <c r="B504" s="56" t="str">
        <f t="shared" si="43"/>
        <v>I</v>
      </c>
      <c r="C504" s="48">
        <f t="shared" si="44"/>
        <v>57158.449200000003</v>
      </c>
      <c r="D504" s="29" t="str">
        <f t="shared" si="45"/>
        <v>vis</v>
      </c>
      <c r="E504" s="57">
        <f>VLOOKUP(C504,Active!C$21:E$947,3,FALSE)</f>
        <v>11720.999548126822</v>
      </c>
      <c r="F504" s="56" t="s">
        <v>167</v>
      </c>
      <c r="G504" s="29" t="str">
        <f t="shared" si="46"/>
        <v>57158.4492</v>
      </c>
      <c r="H504" s="48">
        <f t="shared" si="47"/>
        <v>11721</v>
      </c>
      <c r="I504" s="58" t="s">
        <v>1504</v>
      </c>
      <c r="J504" s="59" t="s">
        <v>1505</v>
      </c>
      <c r="K504" s="58" t="s">
        <v>1506</v>
      </c>
      <c r="L504" s="58" t="s">
        <v>1507</v>
      </c>
      <c r="M504" s="59" t="s">
        <v>1140</v>
      </c>
      <c r="N504" s="59" t="s">
        <v>1491</v>
      </c>
      <c r="O504" s="60" t="s">
        <v>1492</v>
      </c>
      <c r="P504" s="61" t="s">
        <v>1508</v>
      </c>
    </row>
    <row r="505" spans="1:16" x14ac:dyDescent="0.2">
      <c r="B505" s="56"/>
      <c r="F505" s="56"/>
    </row>
    <row r="506" spans="1:16" x14ac:dyDescent="0.2">
      <c r="B506" s="56"/>
      <c r="F506" s="56"/>
    </row>
    <row r="507" spans="1:16" x14ac:dyDescent="0.2">
      <c r="B507" s="56"/>
      <c r="F507" s="56"/>
    </row>
    <row r="508" spans="1:16" x14ac:dyDescent="0.2">
      <c r="B508" s="56"/>
      <c r="F508" s="56"/>
    </row>
    <row r="509" spans="1:16" x14ac:dyDescent="0.2">
      <c r="B509" s="56"/>
      <c r="F509" s="56"/>
    </row>
    <row r="510" spans="1:16" x14ac:dyDescent="0.2">
      <c r="B510" s="56"/>
      <c r="F510" s="56"/>
    </row>
    <row r="511" spans="1:16" x14ac:dyDescent="0.2">
      <c r="B511" s="56"/>
      <c r="F511" s="56"/>
    </row>
    <row r="512" spans="1:16" x14ac:dyDescent="0.2">
      <c r="B512" s="56"/>
      <c r="F512" s="56"/>
    </row>
    <row r="513" spans="2:6" x14ac:dyDescent="0.2">
      <c r="B513" s="56"/>
      <c r="F513" s="56"/>
    </row>
    <row r="514" spans="2:6" x14ac:dyDescent="0.2">
      <c r="B514" s="56"/>
      <c r="F514" s="56"/>
    </row>
    <row r="515" spans="2:6" x14ac:dyDescent="0.2">
      <c r="B515" s="56"/>
      <c r="F515" s="56"/>
    </row>
    <row r="516" spans="2:6" x14ac:dyDescent="0.2">
      <c r="B516" s="56"/>
      <c r="F516" s="56"/>
    </row>
    <row r="517" spans="2:6" x14ac:dyDescent="0.2">
      <c r="B517" s="56"/>
      <c r="F517" s="56"/>
    </row>
    <row r="518" spans="2:6" x14ac:dyDescent="0.2">
      <c r="B518" s="56"/>
      <c r="F518" s="56"/>
    </row>
    <row r="519" spans="2:6" x14ac:dyDescent="0.2">
      <c r="B519" s="56"/>
      <c r="F519" s="56"/>
    </row>
    <row r="520" spans="2:6" x14ac:dyDescent="0.2">
      <c r="B520" s="56"/>
      <c r="F520" s="56"/>
    </row>
    <row r="521" spans="2:6" x14ac:dyDescent="0.2">
      <c r="B521" s="56"/>
      <c r="F521" s="56"/>
    </row>
    <row r="522" spans="2:6" x14ac:dyDescent="0.2">
      <c r="B522" s="56"/>
      <c r="F522" s="56"/>
    </row>
    <row r="523" spans="2:6" x14ac:dyDescent="0.2">
      <c r="B523" s="56"/>
      <c r="F523" s="56"/>
    </row>
    <row r="524" spans="2:6" x14ac:dyDescent="0.2">
      <c r="B524" s="56"/>
      <c r="F524" s="56"/>
    </row>
    <row r="525" spans="2:6" x14ac:dyDescent="0.2">
      <c r="B525" s="56"/>
      <c r="F525" s="56"/>
    </row>
    <row r="526" spans="2:6" x14ac:dyDescent="0.2">
      <c r="B526" s="56"/>
      <c r="F526" s="56"/>
    </row>
    <row r="527" spans="2:6" x14ac:dyDescent="0.2">
      <c r="B527" s="56"/>
      <c r="F527" s="56"/>
    </row>
    <row r="528" spans="2:6" x14ac:dyDescent="0.2">
      <c r="B528" s="56"/>
      <c r="F528" s="56"/>
    </row>
    <row r="529" spans="2:6" x14ac:dyDescent="0.2">
      <c r="B529" s="56"/>
      <c r="F529" s="56"/>
    </row>
    <row r="530" spans="2:6" x14ac:dyDescent="0.2">
      <c r="B530" s="56"/>
      <c r="F530" s="56"/>
    </row>
    <row r="531" spans="2:6" x14ac:dyDescent="0.2">
      <c r="B531" s="56"/>
      <c r="F531" s="56"/>
    </row>
    <row r="532" spans="2:6" x14ac:dyDescent="0.2">
      <c r="B532" s="56"/>
      <c r="F532" s="56"/>
    </row>
    <row r="533" spans="2:6" x14ac:dyDescent="0.2">
      <c r="B533" s="56"/>
      <c r="F533" s="56"/>
    </row>
    <row r="534" spans="2:6" x14ac:dyDescent="0.2">
      <c r="B534" s="56"/>
      <c r="F534" s="56"/>
    </row>
    <row r="535" spans="2:6" x14ac:dyDescent="0.2">
      <c r="B535" s="56"/>
      <c r="F535" s="56"/>
    </row>
    <row r="536" spans="2:6" x14ac:dyDescent="0.2">
      <c r="B536" s="56"/>
      <c r="F536" s="56"/>
    </row>
    <row r="537" spans="2:6" x14ac:dyDescent="0.2">
      <c r="B537" s="56"/>
      <c r="F537" s="56"/>
    </row>
    <row r="538" spans="2:6" x14ac:dyDescent="0.2">
      <c r="B538" s="56"/>
      <c r="F538" s="56"/>
    </row>
    <row r="539" spans="2:6" x14ac:dyDescent="0.2">
      <c r="B539" s="56"/>
      <c r="F539" s="56"/>
    </row>
    <row r="540" spans="2:6" x14ac:dyDescent="0.2">
      <c r="B540" s="56"/>
      <c r="F540" s="56"/>
    </row>
    <row r="541" spans="2:6" x14ac:dyDescent="0.2">
      <c r="B541" s="56"/>
      <c r="F541" s="56"/>
    </row>
    <row r="542" spans="2:6" x14ac:dyDescent="0.2">
      <c r="B542" s="56"/>
      <c r="F542" s="56"/>
    </row>
    <row r="543" spans="2:6" x14ac:dyDescent="0.2">
      <c r="B543" s="56"/>
      <c r="F543" s="56"/>
    </row>
    <row r="544" spans="2:6" x14ac:dyDescent="0.2">
      <c r="B544" s="56"/>
      <c r="F544" s="56"/>
    </row>
    <row r="545" spans="2:6" x14ac:dyDescent="0.2">
      <c r="B545" s="56"/>
      <c r="F545" s="56"/>
    </row>
    <row r="546" spans="2:6" x14ac:dyDescent="0.2">
      <c r="B546" s="56"/>
      <c r="F546" s="56"/>
    </row>
    <row r="547" spans="2:6" x14ac:dyDescent="0.2">
      <c r="B547" s="56"/>
      <c r="F547" s="56"/>
    </row>
    <row r="548" spans="2:6" x14ac:dyDescent="0.2">
      <c r="B548" s="56"/>
      <c r="F548" s="56"/>
    </row>
    <row r="549" spans="2:6" x14ac:dyDescent="0.2">
      <c r="B549" s="56"/>
      <c r="F549" s="56"/>
    </row>
    <row r="550" spans="2:6" x14ac:dyDescent="0.2">
      <c r="B550" s="56"/>
      <c r="F550" s="56"/>
    </row>
    <row r="551" spans="2:6" x14ac:dyDescent="0.2">
      <c r="B551" s="56"/>
      <c r="F551" s="56"/>
    </row>
    <row r="552" spans="2:6" x14ac:dyDescent="0.2">
      <c r="B552" s="56"/>
      <c r="F552" s="56"/>
    </row>
    <row r="553" spans="2:6" x14ac:dyDescent="0.2">
      <c r="B553" s="56"/>
      <c r="F553" s="56"/>
    </row>
    <row r="554" spans="2:6" x14ac:dyDescent="0.2">
      <c r="B554" s="56"/>
      <c r="F554" s="56"/>
    </row>
    <row r="555" spans="2:6" x14ac:dyDescent="0.2">
      <c r="B555" s="56"/>
      <c r="F555" s="56"/>
    </row>
    <row r="556" spans="2:6" x14ac:dyDescent="0.2">
      <c r="B556" s="56"/>
      <c r="F556" s="56"/>
    </row>
    <row r="557" spans="2:6" x14ac:dyDescent="0.2">
      <c r="B557" s="56"/>
      <c r="F557" s="56"/>
    </row>
    <row r="558" spans="2:6" x14ac:dyDescent="0.2">
      <c r="B558" s="56"/>
      <c r="F558" s="56"/>
    </row>
    <row r="559" spans="2:6" x14ac:dyDescent="0.2">
      <c r="B559" s="56"/>
      <c r="F559" s="56"/>
    </row>
    <row r="560" spans="2:6" x14ac:dyDescent="0.2">
      <c r="B560" s="56"/>
      <c r="F560" s="56"/>
    </row>
    <row r="561" spans="2:6" x14ac:dyDescent="0.2">
      <c r="B561" s="56"/>
      <c r="F561" s="56"/>
    </row>
    <row r="562" spans="2:6" x14ac:dyDescent="0.2">
      <c r="B562" s="56"/>
      <c r="F562" s="56"/>
    </row>
    <row r="563" spans="2:6" x14ac:dyDescent="0.2">
      <c r="B563" s="56"/>
      <c r="F563" s="56"/>
    </row>
    <row r="564" spans="2:6" x14ac:dyDescent="0.2">
      <c r="B564" s="56"/>
      <c r="F564" s="56"/>
    </row>
    <row r="565" spans="2:6" x14ac:dyDescent="0.2">
      <c r="B565" s="56"/>
      <c r="F565" s="56"/>
    </row>
    <row r="566" spans="2:6" x14ac:dyDescent="0.2">
      <c r="B566" s="56"/>
      <c r="F566" s="56"/>
    </row>
    <row r="567" spans="2:6" x14ac:dyDescent="0.2">
      <c r="B567" s="56"/>
      <c r="F567" s="56"/>
    </row>
    <row r="568" spans="2:6" x14ac:dyDescent="0.2">
      <c r="B568" s="56"/>
      <c r="F568" s="56"/>
    </row>
    <row r="569" spans="2:6" x14ac:dyDescent="0.2">
      <c r="B569" s="56"/>
      <c r="F569" s="56"/>
    </row>
    <row r="570" spans="2:6" x14ac:dyDescent="0.2">
      <c r="B570" s="56"/>
      <c r="F570" s="56"/>
    </row>
    <row r="571" spans="2:6" x14ac:dyDescent="0.2">
      <c r="B571" s="56"/>
      <c r="F571" s="56"/>
    </row>
    <row r="572" spans="2:6" x14ac:dyDescent="0.2">
      <c r="B572" s="56"/>
      <c r="F572" s="56"/>
    </row>
    <row r="573" spans="2:6" x14ac:dyDescent="0.2">
      <c r="B573" s="56"/>
      <c r="F573" s="56"/>
    </row>
    <row r="574" spans="2:6" x14ac:dyDescent="0.2">
      <c r="B574" s="56"/>
      <c r="F574" s="56"/>
    </row>
    <row r="575" spans="2:6" x14ac:dyDescent="0.2">
      <c r="B575" s="56"/>
      <c r="F575" s="56"/>
    </row>
    <row r="576" spans="2:6" x14ac:dyDescent="0.2">
      <c r="B576" s="56"/>
      <c r="F576" s="56"/>
    </row>
    <row r="577" spans="2:6" x14ac:dyDescent="0.2">
      <c r="B577" s="56"/>
      <c r="F577" s="56"/>
    </row>
    <row r="578" spans="2:6" x14ac:dyDescent="0.2">
      <c r="B578" s="56"/>
      <c r="F578" s="56"/>
    </row>
    <row r="579" spans="2:6" x14ac:dyDescent="0.2">
      <c r="B579" s="56"/>
      <c r="F579" s="56"/>
    </row>
    <row r="580" spans="2:6" x14ac:dyDescent="0.2">
      <c r="B580" s="56"/>
      <c r="F580" s="56"/>
    </row>
    <row r="581" spans="2:6" x14ac:dyDescent="0.2">
      <c r="B581" s="56"/>
      <c r="F581" s="56"/>
    </row>
    <row r="582" spans="2:6" x14ac:dyDescent="0.2">
      <c r="B582" s="56"/>
      <c r="F582" s="56"/>
    </row>
    <row r="583" spans="2:6" x14ac:dyDescent="0.2">
      <c r="B583" s="56"/>
      <c r="F583" s="56"/>
    </row>
    <row r="584" spans="2:6" x14ac:dyDescent="0.2">
      <c r="B584" s="56"/>
      <c r="F584" s="56"/>
    </row>
    <row r="585" spans="2:6" x14ac:dyDescent="0.2">
      <c r="B585" s="56"/>
      <c r="F585" s="56"/>
    </row>
    <row r="586" spans="2:6" x14ac:dyDescent="0.2">
      <c r="B586" s="56"/>
      <c r="F586" s="56"/>
    </row>
    <row r="587" spans="2:6" x14ac:dyDescent="0.2">
      <c r="B587" s="56"/>
      <c r="F587" s="56"/>
    </row>
    <row r="588" spans="2:6" x14ac:dyDescent="0.2">
      <c r="B588" s="56"/>
      <c r="F588" s="56"/>
    </row>
    <row r="589" spans="2:6" x14ac:dyDescent="0.2">
      <c r="B589" s="56"/>
      <c r="F589" s="56"/>
    </row>
    <row r="590" spans="2:6" x14ac:dyDescent="0.2">
      <c r="B590" s="56"/>
      <c r="F590" s="56"/>
    </row>
    <row r="591" spans="2:6" x14ac:dyDescent="0.2">
      <c r="B591" s="56"/>
      <c r="F591" s="56"/>
    </row>
    <row r="592" spans="2:6" x14ac:dyDescent="0.2">
      <c r="B592" s="56"/>
      <c r="F592" s="56"/>
    </row>
    <row r="593" spans="2:6" x14ac:dyDescent="0.2">
      <c r="B593" s="56"/>
      <c r="F593" s="56"/>
    </row>
    <row r="594" spans="2:6" x14ac:dyDescent="0.2">
      <c r="B594" s="56"/>
      <c r="F594" s="56"/>
    </row>
    <row r="595" spans="2:6" x14ac:dyDescent="0.2">
      <c r="B595" s="56"/>
      <c r="F595" s="56"/>
    </row>
    <row r="596" spans="2:6" x14ac:dyDescent="0.2">
      <c r="B596" s="56"/>
      <c r="F596" s="56"/>
    </row>
    <row r="597" spans="2:6" x14ac:dyDescent="0.2">
      <c r="B597" s="56"/>
      <c r="F597" s="56"/>
    </row>
    <row r="598" spans="2:6" x14ac:dyDescent="0.2">
      <c r="B598" s="56"/>
      <c r="F598" s="56"/>
    </row>
    <row r="599" spans="2:6" x14ac:dyDescent="0.2">
      <c r="B599" s="56"/>
      <c r="F599" s="56"/>
    </row>
    <row r="600" spans="2:6" x14ac:dyDescent="0.2">
      <c r="B600" s="56"/>
      <c r="F600" s="56"/>
    </row>
    <row r="601" spans="2:6" x14ac:dyDescent="0.2">
      <c r="B601" s="56"/>
      <c r="F601" s="56"/>
    </row>
    <row r="602" spans="2:6" x14ac:dyDescent="0.2">
      <c r="B602" s="56"/>
      <c r="F602" s="56"/>
    </row>
    <row r="603" spans="2:6" x14ac:dyDescent="0.2">
      <c r="B603" s="56"/>
      <c r="F603" s="56"/>
    </row>
    <row r="604" spans="2:6" x14ac:dyDescent="0.2">
      <c r="B604" s="56"/>
      <c r="F604" s="56"/>
    </row>
    <row r="605" spans="2:6" x14ac:dyDescent="0.2">
      <c r="B605" s="56"/>
      <c r="F605" s="56"/>
    </row>
    <row r="606" spans="2:6" x14ac:dyDescent="0.2">
      <c r="B606" s="56"/>
      <c r="F606" s="56"/>
    </row>
    <row r="607" spans="2:6" x14ac:dyDescent="0.2">
      <c r="B607" s="56"/>
      <c r="F607" s="56"/>
    </row>
    <row r="608" spans="2:6" x14ac:dyDescent="0.2">
      <c r="B608" s="56"/>
      <c r="F608" s="56"/>
    </row>
    <row r="609" spans="2:6" x14ac:dyDescent="0.2">
      <c r="B609" s="56"/>
      <c r="F609" s="56"/>
    </row>
    <row r="610" spans="2:6" x14ac:dyDescent="0.2">
      <c r="B610" s="56"/>
      <c r="F610" s="56"/>
    </row>
    <row r="611" spans="2:6" x14ac:dyDescent="0.2">
      <c r="B611" s="56"/>
      <c r="F611" s="56"/>
    </row>
    <row r="612" spans="2:6" x14ac:dyDescent="0.2">
      <c r="B612" s="56"/>
      <c r="F612" s="56"/>
    </row>
    <row r="613" spans="2:6" x14ac:dyDescent="0.2">
      <c r="B613" s="56"/>
      <c r="F613" s="56"/>
    </row>
    <row r="614" spans="2:6" x14ac:dyDescent="0.2">
      <c r="B614" s="56"/>
      <c r="F614" s="56"/>
    </row>
    <row r="615" spans="2:6" x14ac:dyDescent="0.2">
      <c r="B615" s="56"/>
      <c r="F615" s="56"/>
    </row>
    <row r="616" spans="2:6" x14ac:dyDescent="0.2">
      <c r="B616" s="56"/>
      <c r="F616" s="56"/>
    </row>
    <row r="617" spans="2:6" x14ac:dyDescent="0.2">
      <c r="B617" s="56"/>
      <c r="F617" s="56"/>
    </row>
    <row r="618" spans="2:6" x14ac:dyDescent="0.2">
      <c r="B618" s="56"/>
      <c r="F618" s="56"/>
    </row>
    <row r="619" spans="2:6" x14ac:dyDescent="0.2">
      <c r="B619" s="56"/>
      <c r="F619" s="56"/>
    </row>
    <row r="620" spans="2:6" x14ac:dyDescent="0.2">
      <c r="B620" s="56"/>
      <c r="F620" s="56"/>
    </row>
    <row r="621" spans="2:6" x14ac:dyDescent="0.2">
      <c r="B621" s="56"/>
      <c r="F621" s="56"/>
    </row>
    <row r="622" spans="2:6" x14ac:dyDescent="0.2">
      <c r="B622" s="56"/>
      <c r="F622" s="56"/>
    </row>
    <row r="623" spans="2:6" x14ac:dyDescent="0.2">
      <c r="B623" s="56"/>
      <c r="F623" s="56"/>
    </row>
    <row r="624" spans="2:6" x14ac:dyDescent="0.2">
      <c r="B624" s="56"/>
      <c r="F624" s="56"/>
    </row>
    <row r="625" spans="2:6" x14ac:dyDescent="0.2">
      <c r="B625" s="56"/>
      <c r="F625" s="56"/>
    </row>
    <row r="626" spans="2:6" x14ac:dyDescent="0.2">
      <c r="B626" s="56"/>
      <c r="F626" s="56"/>
    </row>
    <row r="627" spans="2:6" x14ac:dyDescent="0.2">
      <c r="B627" s="56"/>
      <c r="F627" s="56"/>
    </row>
    <row r="628" spans="2:6" x14ac:dyDescent="0.2">
      <c r="B628" s="56"/>
      <c r="F628" s="56"/>
    </row>
    <row r="629" spans="2:6" x14ac:dyDescent="0.2">
      <c r="B629" s="56"/>
      <c r="F629" s="56"/>
    </row>
    <row r="630" spans="2:6" x14ac:dyDescent="0.2">
      <c r="B630" s="56"/>
      <c r="F630" s="56"/>
    </row>
    <row r="631" spans="2:6" x14ac:dyDescent="0.2">
      <c r="B631" s="56"/>
      <c r="F631" s="56"/>
    </row>
    <row r="632" spans="2:6" x14ac:dyDescent="0.2">
      <c r="B632" s="56"/>
      <c r="F632" s="56"/>
    </row>
    <row r="633" spans="2:6" x14ac:dyDescent="0.2">
      <c r="B633" s="56"/>
      <c r="F633" s="56"/>
    </row>
    <row r="634" spans="2:6" x14ac:dyDescent="0.2">
      <c r="B634" s="56"/>
      <c r="F634" s="56"/>
    </row>
    <row r="635" spans="2:6" x14ac:dyDescent="0.2">
      <c r="B635" s="56"/>
      <c r="F635" s="56"/>
    </row>
    <row r="636" spans="2:6" x14ac:dyDescent="0.2">
      <c r="B636" s="56"/>
      <c r="F636" s="56"/>
    </row>
    <row r="637" spans="2:6" x14ac:dyDescent="0.2">
      <c r="B637" s="56"/>
      <c r="F637" s="56"/>
    </row>
    <row r="638" spans="2:6" x14ac:dyDescent="0.2">
      <c r="B638" s="56"/>
      <c r="F638" s="56"/>
    </row>
    <row r="639" spans="2:6" x14ac:dyDescent="0.2">
      <c r="B639" s="56"/>
      <c r="F639" s="56"/>
    </row>
    <row r="640" spans="2:6" x14ac:dyDescent="0.2">
      <c r="B640" s="56"/>
      <c r="F640" s="56"/>
    </row>
    <row r="641" spans="2:6" x14ac:dyDescent="0.2">
      <c r="B641" s="56"/>
      <c r="F641" s="56"/>
    </row>
    <row r="642" spans="2:6" x14ac:dyDescent="0.2">
      <c r="B642" s="56"/>
      <c r="F642" s="56"/>
    </row>
    <row r="643" spans="2:6" x14ac:dyDescent="0.2">
      <c r="B643" s="56"/>
      <c r="F643" s="56"/>
    </row>
    <row r="644" spans="2:6" x14ac:dyDescent="0.2">
      <c r="B644" s="56"/>
      <c r="F644" s="56"/>
    </row>
    <row r="645" spans="2:6" x14ac:dyDescent="0.2">
      <c r="B645" s="56"/>
      <c r="F645" s="56"/>
    </row>
    <row r="646" spans="2:6" x14ac:dyDescent="0.2">
      <c r="B646" s="56"/>
      <c r="F646" s="56"/>
    </row>
    <row r="647" spans="2:6" x14ac:dyDescent="0.2">
      <c r="B647" s="56"/>
      <c r="F647" s="56"/>
    </row>
    <row r="648" spans="2:6" x14ac:dyDescent="0.2">
      <c r="B648" s="56"/>
      <c r="F648" s="56"/>
    </row>
    <row r="649" spans="2:6" x14ac:dyDescent="0.2">
      <c r="B649" s="56"/>
      <c r="F649" s="56"/>
    </row>
    <row r="650" spans="2:6" x14ac:dyDescent="0.2">
      <c r="B650" s="56"/>
      <c r="F650" s="56"/>
    </row>
    <row r="651" spans="2:6" x14ac:dyDescent="0.2">
      <c r="B651" s="56"/>
      <c r="F651" s="56"/>
    </row>
    <row r="652" spans="2:6" x14ac:dyDescent="0.2">
      <c r="B652" s="56"/>
      <c r="F652" s="56"/>
    </row>
    <row r="653" spans="2:6" x14ac:dyDescent="0.2">
      <c r="B653" s="56"/>
      <c r="F653" s="56"/>
    </row>
    <row r="654" spans="2:6" x14ac:dyDescent="0.2">
      <c r="B654" s="56"/>
      <c r="F654" s="56"/>
    </row>
    <row r="655" spans="2:6" x14ac:dyDescent="0.2">
      <c r="B655" s="56"/>
      <c r="F655" s="56"/>
    </row>
    <row r="656" spans="2:6" x14ac:dyDescent="0.2">
      <c r="B656" s="56"/>
      <c r="F656" s="56"/>
    </row>
    <row r="657" spans="2:6" x14ac:dyDescent="0.2">
      <c r="B657" s="56"/>
      <c r="F657" s="56"/>
    </row>
    <row r="658" spans="2:6" x14ac:dyDescent="0.2">
      <c r="B658" s="56"/>
      <c r="F658" s="56"/>
    </row>
    <row r="659" spans="2:6" x14ac:dyDescent="0.2">
      <c r="B659" s="56"/>
      <c r="F659" s="56"/>
    </row>
    <row r="660" spans="2:6" x14ac:dyDescent="0.2">
      <c r="B660" s="56"/>
      <c r="F660" s="56"/>
    </row>
    <row r="661" spans="2:6" x14ac:dyDescent="0.2">
      <c r="B661" s="56"/>
      <c r="F661" s="56"/>
    </row>
    <row r="662" spans="2:6" x14ac:dyDescent="0.2">
      <c r="B662" s="56"/>
      <c r="F662" s="56"/>
    </row>
    <row r="663" spans="2:6" x14ac:dyDescent="0.2">
      <c r="B663" s="56"/>
      <c r="F663" s="56"/>
    </row>
    <row r="664" spans="2:6" x14ac:dyDescent="0.2">
      <c r="B664" s="56"/>
      <c r="F664" s="56"/>
    </row>
    <row r="665" spans="2:6" x14ac:dyDescent="0.2">
      <c r="B665" s="56"/>
      <c r="F665" s="56"/>
    </row>
    <row r="666" spans="2:6" x14ac:dyDescent="0.2">
      <c r="B666" s="56"/>
      <c r="F666" s="56"/>
    </row>
    <row r="667" spans="2:6" x14ac:dyDescent="0.2">
      <c r="B667" s="56"/>
      <c r="F667" s="56"/>
    </row>
    <row r="668" spans="2:6" x14ac:dyDescent="0.2">
      <c r="B668" s="56"/>
      <c r="F668" s="56"/>
    </row>
    <row r="669" spans="2:6" x14ac:dyDescent="0.2">
      <c r="B669" s="56"/>
      <c r="F669" s="56"/>
    </row>
    <row r="670" spans="2:6" x14ac:dyDescent="0.2">
      <c r="B670" s="56"/>
      <c r="F670" s="56"/>
    </row>
    <row r="671" spans="2:6" x14ac:dyDescent="0.2">
      <c r="B671" s="56"/>
      <c r="F671" s="56"/>
    </row>
    <row r="672" spans="2:6" x14ac:dyDescent="0.2">
      <c r="B672" s="56"/>
      <c r="F672" s="56"/>
    </row>
    <row r="673" spans="2:6" x14ac:dyDescent="0.2">
      <c r="B673" s="56"/>
      <c r="F673" s="56"/>
    </row>
    <row r="674" spans="2:6" x14ac:dyDescent="0.2">
      <c r="B674" s="56"/>
      <c r="F674" s="56"/>
    </row>
    <row r="675" spans="2:6" x14ac:dyDescent="0.2">
      <c r="B675" s="56"/>
      <c r="F675" s="56"/>
    </row>
    <row r="676" spans="2:6" x14ac:dyDescent="0.2">
      <c r="B676" s="56"/>
      <c r="F676" s="56"/>
    </row>
    <row r="677" spans="2:6" x14ac:dyDescent="0.2">
      <c r="B677" s="56"/>
      <c r="F677" s="56"/>
    </row>
    <row r="678" spans="2:6" x14ac:dyDescent="0.2">
      <c r="B678" s="56"/>
      <c r="F678" s="56"/>
    </row>
    <row r="679" spans="2:6" x14ac:dyDescent="0.2">
      <c r="B679" s="56"/>
      <c r="F679" s="56"/>
    </row>
    <row r="680" spans="2:6" x14ac:dyDescent="0.2">
      <c r="B680" s="56"/>
      <c r="F680" s="56"/>
    </row>
    <row r="681" spans="2:6" x14ac:dyDescent="0.2">
      <c r="B681" s="56"/>
      <c r="F681" s="56"/>
    </row>
    <row r="682" spans="2:6" x14ac:dyDescent="0.2">
      <c r="B682" s="56"/>
      <c r="F682" s="56"/>
    </row>
    <row r="683" spans="2:6" x14ac:dyDescent="0.2">
      <c r="B683" s="56"/>
      <c r="F683" s="56"/>
    </row>
    <row r="684" spans="2:6" x14ac:dyDescent="0.2">
      <c r="B684" s="56"/>
      <c r="F684" s="56"/>
    </row>
    <row r="685" spans="2:6" x14ac:dyDescent="0.2">
      <c r="B685" s="56"/>
      <c r="F685" s="56"/>
    </row>
    <row r="686" spans="2:6" x14ac:dyDescent="0.2">
      <c r="B686" s="56"/>
      <c r="F686" s="56"/>
    </row>
    <row r="687" spans="2:6" x14ac:dyDescent="0.2">
      <c r="B687" s="56"/>
      <c r="F687" s="56"/>
    </row>
    <row r="688" spans="2:6" x14ac:dyDescent="0.2">
      <c r="B688" s="56"/>
      <c r="F688" s="56"/>
    </row>
    <row r="689" spans="2:6" x14ac:dyDescent="0.2">
      <c r="B689" s="56"/>
      <c r="F689" s="56"/>
    </row>
    <row r="690" spans="2:6" x14ac:dyDescent="0.2">
      <c r="B690" s="56"/>
      <c r="F690" s="56"/>
    </row>
    <row r="691" spans="2:6" x14ac:dyDescent="0.2">
      <c r="B691" s="56"/>
      <c r="F691" s="56"/>
    </row>
    <row r="692" spans="2:6" x14ac:dyDescent="0.2">
      <c r="B692" s="56"/>
      <c r="F692" s="56"/>
    </row>
    <row r="693" spans="2:6" x14ac:dyDescent="0.2">
      <c r="B693" s="56"/>
      <c r="F693" s="56"/>
    </row>
    <row r="694" spans="2:6" x14ac:dyDescent="0.2">
      <c r="B694" s="56"/>
      <c r="F694" s="56"/>
    </row>
    <row r="695" spans="2:6" x14ac:dyDescent="0.2">
      <c r="B695" s="56"/>
      <c r="F695" s="56"/>
    </row>
    <row r="696" spans="2:6" x14ac:dyDescent="0.2">
      <c r="B696" s="56"/>
      <c r="F696" s="56"/>
    </row>
    <row r="697" spans="2:6" x14ac:dyDescent="0.2">
      <c r="B697" s="56"/>
      <c r="F697" s="56"/>
    </row>
    <row r="698" spans="2:6" x14ac:dyDescent="0.2">
      <c r="B698" s="56"/>
      <c r="F698" s="56"/>
    </row>
    <row r="699" spans="2:6" x14ac:dyDescent="0.2">
      <c r="B699" s="56"/>
      <c r="F699" s="56"/>
    </row>
    <row r="700" spans="2:6" x14ac:dyDescent="0.2">
      <c r="B700" s="56"/>
      <c r="F700" s="56"/>
    </row>
    <row r="701" spans="2:6" x14ac:dyDescent="0.2">
      <c r="B701" s="56"/>
      <c r="F701" s="56"/>
    </row>
    <row r="702" spans="2:6" x14ac:dyDescent="0.2">
      <c r="B702" s="56"/>
      <c r="F702" s="56"/>
    </row>
    <row r="703" spans="2:6" x14ac:dyDescent="0.2">
      <c r="B703" s="56"/>
      <c r="F703" s="56"/>
    </row>
    <row r="704" spans="2:6" x14ac:dyDescent="0.2">
      <c r="B704" s="56"/>
      <c r="F704" s="56"/>
    </row>
    <row r="705" spans="2:6" x14ac:dyDescent="0.2">
      <c r="B705" s="56"/>
      <c r="F705" s="56"/>
    </row>
    <row r="706" spans="2:6" x14ac:dyDescent="0.2">
      <c r="B706" s="56"/>
      <c r="F706" s="56"/>
    </row>
    <row r="707" spans="2:6" x14ac:dyDescent="0.2">
      <c r="B707" s="56"/>
      <c r="F707" s="56"/>
    </row>
    <row r="708" spans="2:6" x14ac:dyDescent="0.2">
      <c r="B708" s="56"/>
      <c r="F708" s="56"/>
    </row>
    <row r="709" spans="2:6" x14ac:dyDescent="0.2">
      <c r="B709" s="56"/>
      <c r="F709" s="56"/>
    </row>
    <row r="710" spans="2:6" x14ac:dyDescent="0.2">
      <c r="B710" s="56"/>
      <c r="F710" s="56"/>
    </row>
    <row r="711" spans="2:6" x14ac:dyDescent="0.2">
      <c r="B711" s="56"/>
      <c r="F711" s="56"/>
    </row>
    <row r="712" spans="2:6" x14ac:dyDescent="0.2">
      <c r="B712" s="56"/>
      <c r="F712" s="56"/>
    </row>
    <row r="713" spans="2:6" x14ac:dyDescent="0.2">
      <c r="B713" s="56"/>
      <c r="F713" s="56"/>
    </row>
    <row r="714" spans="2:6" x14ac:dyDescent="0.2">
      <c r="B714" s="56"/>
      <c r="F714" s="56"/>
    </row>
    <row r="715" spans="2:6" x14ac:dyDescent="0.2">
      <c r="B715" s="56"/>
      <c r="F715" s="56"/>
    </row>
    <row r="716" spans="2:6" x14ac:dyDescent="0.2">
      <c r="B716" s="56"/>
      <c r="F716" s="56"/>
    </row>
    <row r="717" spans="2:6" x14ac:dyDescent="0.2">
      <c r="B717" s="56"/>
      <c r="F717" s="56"/>
    </row>
    <row r="718" spans="2:6" x14ac:dyDescent="0.2">
      <c r="B718" s="56"/>
      <c r="F718" s="56"/>
    </row>
    <row r="719" spans="2:6" x14ac:dyDescent="0.2">
      <c r="B719" s="56"/>
      <c r="F719" s="56"/>
    </row>
    <row r="720" spans="2:6" x14ac:dyDescent="0.2">
      <c r="B720" s="56"/>
      <c r="F720" s="56"/>
    </row>
    <row r="721" spans="2:6" x14ac:dyDescent="0.2">
      <c r="B721" s="56"/>
      <c r="F721" s="56"/>
    </row>
    <row r="722" spans="2:6" x14ac:dyDescent="0.2">
      <c r="B722" s="56"/>
      <c r="F722" s="56"/>
    </row>
    <row r="723" spans="2:6" x14ac:dyDescent="0.2">
      <c r="B723" s="56"/>
      <c r="F723" s="56"/>
    </row>
    <row r="724" spans="2:6" x14ac:dyDescent="0.2">
      <c r="B724" s="56"/>
      <c r="F724" s="56"/>
    </row>
    <row r="725" spans="2:6" x14ac:dyDescent="0.2">
      <c r="B725" s="56"/>
      <c r="F725" s="56"/>
    </row>
    <row r="726" spans="2:6" x14ac:dyDescent="0.2">
      <c r="B726" s="56"/>
      <c r="F726" s="56"/>
    </row>
    <row r="727" spans="2:6" x14ac:dyDescent="0.2">
      <c r="B727" s="56"/>
      <c r="F727" s="56"/>
    </row>
    <row r="728" spans="2:6" x14ac:dyDescent="0.2">
      <c r="B728" s="56"/>
      <c r="F728" s="56"/>
    </row>
    <row r="729" spans="2:6" x14ac:dyDescent="0.2">
      <c r="B729" s="56"/>
      <c r="F729" s="56"/>
    </row>
    <row r="730" spans="2:6" x14ac:dyDescent="0.2">
      <c r="B730" s="56"/>
      <c r="F730" s="56"/>
    </row>
    <row r="731" spans="2:6" x14ac:dyDescent="0.2">
      <c r="B731" s="56"/>
      <c r="F731" s="56"/>
    </row>
    <row r="732" spans="2:6" x14ac:dyDescent="0.2">
      <c r="B732" s="56"/>
      <c r="F732" s="56"/>
    </row>
    <row r="733" spans="2:6" x14ac:dyDescent="0.2">
      <c r="B733" s="56"/>
      <c r="F733" s="56"/>
    </row>
    <row r="734" spans="2:6" x14ac:dyDescent="0.2">
      <c r="B734" s="56"/>
      <c r="F734" s="56"/>
    </row>
    <row r="735" spans="2:6" x14ac:dyDescent="0.2">
      <c r="B735" s="56"/>
      <c r="F735" s="56"/>
    </row>
    <row r="736" spans="2:6" x14ac:dyDescent="0.2">
      <c r="B736" s="56"/>
      <c r="F736" s="56"/>
    </row>
    <row r="737" spans="2:6" x14ac:dyDescent="0.2">
      <c r="B737" s="56"/>
      <c r="F737" s="56"/>
    </row>
    <row r="738" spans="2:6" x14ac:dyDescent="0.2">
      <c r="B738" s="56"/>
      <c r="F738" s="56"/>
    </row>
    <row r="739" spans="2:6" x14ac:dyDescent="0.2">
      <c r="B739" s="56"/>
      <c r="F739" s="56"/>
    </row>
    <row r="740" spans="2:6" x14ac:dyDescent="0.2">
      <c r="B740" s="56"/>
      <c r="F740" s="56"/>
    </row>
    <row r="741" spans="2:6" x14ac:dyDescent="0.2">
      <c r="B741" s="56"/>
      <c r="F741" s="56"/>
    </row>
    <row r="742" spans="2:6" x14ac:dyDescent="0.2">
      <c r="B742" s="56"/>
      <c r="F742" s="56"/>
    </row>
    <row r="743" spans="2:6" x14ac:dyDescent="0.2">
      <c r="B743" s="56"/>
      <c r="F743" s="56"/>
    </row>
    <row r="744" spans="2:6" x14ac:dyDescent="0.2">
      <c r="B744" s="56"/>
      <c r="F744" s="56"/>
    </row>
    <row r="745" spans="2:6" x14ac:dyDescent="0.2">
      <c r="B745" s="56"/>
      <c r="F745" s="56"/>
    </row>
    <row r="746" spans="2:6" x14ac:dyDescent="0.2">
      <c r="B746" s="56"/>
      <c r="F746" s="56"/>
    </row>
    <row r="747" spans="2:6" x14ac:dyDescent="0.2">
      <c r="B747" s="56"/>
      <c r="F747" s="56"/>
    </row>
    <row r="748" spans="2:6" x14ac:dyDescent="0.2">
      <c r="B748" s="56"/>
      <c r="F748" s="56"/>
    </row>
    <row r="749" spans="2:6" x14ac:dyDescent="0.2">
      <c r="B749" s="56"/>
      <c r="F749" s="56"/>
    </row>
    <row r="750" spans="2:6" x14ac:dyDescent="0.2">
      <c r="B750" s="56"/>
      <c r="F750" s="56"/>
    </row>
    <row r="751" spans="2:6" x14ac:dyDescent="0.2">
      <c r="B751" s="56"/>
      <c r="F751" s="56"/>
    </row>
    <row r="752" spans="2:6" x14ac:dyDescent="0.2">
      <c r="B752" s="56"/>
      <c r="F752" s="56"/>
    </row>
    <row r="753" spans="2:6" x14ac:dyDescent="0.2">
      <c r="B753" s="56"/>
      <c r="F753" s="56"/>
    </row>
    <row r="754" spans="2:6" x14ac:dyDescent="0.2">
      <c r="B754" s="56"/>
      <c r="F754" s="56"/>
    </row>
    <row r="755" spans="2:6" x14ac:dyDescent="0.2">
      <c r="B755" s="56"/>
      <c r="F755" s="56"/>
    </row>
    <row r="756" spans="2:6" x14ac:dyDescent="0.2">
      <c r="B756" s="56"/>
      <c r="F756" s="56"/>
    </row>
    <row r="757" spans="2:6" x14ac:dyDescent="0.2">
      <c r="B757" s="56"/>
      <c r="F757" s="56"/>
    </row>
    <row r="758" spans="2:6" x14ac:dyDescent="0.2">
      <c r="B758" s="56"/>
      <c r="F758" s="56"/>
    </row>
    <row r="759" spans="2:6" x14ac:dyDescent="0.2">
      <c r="B759" s="56"/>
      <c r="F759" s="56"/>
    </row>
    <row r="760" spans="2:6" x14ac:dyDescent="0.2">
      <c r="B760" s="56"/>
      <c r="F760" s="56"/>
    </row>
    <row r="761" spans="2:6" x14ac:dyDescent="0.2">
      <c r="B761" s="56"/>
      <c r="F761" s="56"/>
    </row>
    <row r="762" spans="2:6" x14ac:dyDescent="0.2">
      <c r="B762" s="56"/>
      <c r="F762" s="56"/>
    </row>
    <row r="763" spans="2:6" x14ac:dyDescent="0.2">
      <c r="B763" s="56"/>
      <c r="F763" s="56"/>
    </row>
    <row r="764" spans="2:6" x14ac:dyDescent="0.2">
      <c r="B764" s="56"/>
      <c r="F764" s="56"/>
    </row>
    <row r="765" spans="2:6" x14ac:dyDescent="0.2">
      <c r="B765" s="56"/>
      <c r="F765" s="56"/>
    </row>
    <row r="766" spans="2:6" x14ac:dyDescent="0.2">
      <c r="B766" s="56"/>
      <c r="F766" s="56"/>
    </row>
    <row r="767" spans="2:6" x14ac:dyDescent="0.2">
      <c r="B767" s="56"/>
      <c r="F767" s="56"/>
    </row>
    <row r="768" spans="2:6" x14ac:dyDescent="0.2">
      <c r="B768" s="56"/>
      <c r="F768" s="56"/>
    </row>
    <row r="769" spans="2:6" x14ac:dyDescent="0.2">
      <c r="B769" s="56"/>
      <c r="F769" s="56"/>
    </row>
    <row r="770" spans="2:6" x14ac:dyDescent="0.2">
      <c r="B770" s="56"/>
      <c r="F770" s="56"/>
    </row>
    <row r="771" spans="2:6" x14ac:dyDescent="0.2">
      <c r="B771" s="56"/>
      <c r="F771" s="56"/>
    </row>
    <row r="772" spans="2:6" x14ac:dyDescent="0.2">
      <c r="B772" s="56"/>
      <c r="F772" s="56"/>
    </row>
    <row r="773" spans="2:6" x14ac:dyDescent="0.2">
      <c r="B773" s="56"/>
      <c r="F773" s="56"/>
    </row>
    <row r="774" spans="2:6" x14ac:dyDescent="0.2">
      <c r="B774" s="56"/>
      <c r="F774" s="56"/>
    </row>
    <row r="775" spans="2:6" x14ac:dyDescent="0.2">
      <c r="B775" s="56"/>
      <c r="F775" s="56"/>
    </row>
    <row r="776" spans="2:6" x14ac:dyDescent="0.2">
      <c r="B776" s="56"/>
      <c r="F776" s="56"/>
    </row>
    <row r="777" spans="2:6" x14ac:dyDescent="0.2">
      <c r="B777" s="56"/>
      <c r="F777" s="56"/>
    </row>
    <row r="778" spans="2:6" x14ac:dyDescent="0.2">
      <c r="B778" s="56"/>
      <c r="F778" s="56"/>
    </row>
    <row r="779" spans="2:6" x14ac:dyDescent="0.2">
      <c r="B779" s="56"/>
      <c r="F779" s="56"/>
    </row>
    <row r="780" spans="2:6" x14ac:dyDescent="0.2">
      <c r="B780" s="56"/>
      <c r="F780" s="56"/>
    </row>
    <row r="781" spans="2:6" x14ac:dyDescent="0.2">
      <c r="B781" s="56"/>
      <c r="F781" s="56"/>
    </row>
    <row r="782" spans="2:6" x14ac:dyDescent="0.2">
      <c r="B782" s="56"/>
      <c r="F782" s="56"/>
    </row>
    <row r="783" spans="2:6" x14ac:dyDescent="0.2">
      <c r="B783" s="56"/>
      <c r="F783" s="56"/>
    </row>
    <row r="784" spans="2:6" x14ac:dyDescent="0.2">
      <c r="B784" s="56"/>
      <c r="F784" s="56"/>
    </row>
    <row r="785" spans="2:6" x14ac:dyDescent="0.2">
      <c r="B785" s="56"/>
      <c r="F785" s="56"/>
    </row>
    <row r="786" spans="2:6" x14ac:dyDescent="0.2">
      <c r="B786" s="56"/>
      <c r="F786" s="56"/>
    </row>
    <row r="787" spans="2:6" x14ac:dyDescent="0.2">
      <c r="B787" s="56"/>
      <c r="F787" s="56"/>
    </row>
    <row r="788" spans="2:6" x14ac:dyDescent="0.2">
      <c r="B788" s="56"/>
      <c r="F788" s="56"/>
    </row>
    <row r="789" spans="2:6" x14ac:dyDescent="0.2">
      <c r="B789" s="56"/>
      <c r="F789" s="56"/>
    </row>
    <row r="790" spans="2:6" x14ac:dyDescent="0.2">
      <c r="B790" s="56"/>
      <c r="F790" s="56"/>
    </row>
    <row r="791" spans="2:6" x14ac:dyDescent="0.2">
      <c r="B791" s="56"/>
      <c r="F791" s="56"/>
    </row>
    <row r="792" spans="2:6" x14ac:dyDescent="0.2">
      <c r="B792" s="56"/>
      <c r="F792" s="56"/>
    </row>
    <row r="793" spans="2:6" x14ac:dyDescent="0.2">
      <c r="B793" s="56"/>
      <c r="F793" s="56"/>
    </row>
    <row r="794" spans="2:6" x14ac:dyDescent="0.2">
      <c r="B794" s="56"/>
      <c r="F794" s="56"/>
    </row>
    <row r="795" spans="2:6" x14ac:dyDescent="0.2">
      <c r="B795" s="56"/>
      <c r="F795" s="56"/>
    </row>
    <row r="796" spans="2:6" x14ac:dyDescent="0.2">
      <c r="B796" s="56"/>
      <c r="F796" s="56"/>
    </row>
    <row r="797" spans="2:6" x14ac:dyDescent="0.2">
      <c r="B797" s="56"/>
      <c r="F797" s="56"/>
    </row>
    <row r="798" spans="2:6" x14ac:dyDescent="0.2">
      <c r="B798" s="56"/>
      <c r="F798" s="56"/>
    </row>
    <row r="799" spans="2:6" x14ac:dyDescent="0.2">
      <c r="B799" s="56"/>
      <c r="F799" s="56"/>
    </row>
    <row r="800" spans="2:6" x14ac:dyDescent="0.2">
      <c r="B800" s="56"/>
      <c r="F800" s="56"/>
    </row>
    <row r="801" spans="2:6" x14ac:dyDescent="0.2">
      <c r="B801" s="56"/>
      <c r="F801" s="56"/>
    </row>
    <row r="802" spans="2:6" x14ac:dyDescent="0.2">
      <c r="B802" s="56"/>
      <c r="F802" s="56"/>
    </row>
    <row r="803" spans="2:6" x14ac:dyDescent="0.2">
      <c r="B803" s="56"/>
      <c r="F803" s="56"/>
    </row>
    <row r="804" spans="2:6" x14ac:dyDescent="0.2">
      <c r="B804" s="56"/>
      <c r="F804" s="56"/>
    </row>
    <row r="805" spans="2:6" x14ac:dyDescent="0.2">
      <c r="B805" s="56"/>
      <c r="F805" s="56"/>
    </row>
    <row r="806" spans="2:6" x14ac:dyDescent="0.2">
      <c r="B806" s="56"/>
      <c r="F806" s="56"/>
    </row>
    <row r="807" spans="2:6" x14ac:dyDescent="0.2">
      <c r="B807" s="56"/>
      <c r="F807" s="56"/>
    </row>
    <row r="808" spans="2:6" x14ac:dyDescent="0.2">
      <c r="B808" s="56"/>
      <c r="F808" s="56"/>
    </row>
    <row r="809" spans="2:6" x14ac:dyDescent="0.2">
      <c r="B809" s="56"/>
      <c r="F809" s="56"/>
    </row>
    <row r="810" spans="2:6" x14ac:dyDescent="0.2">
      <c r="B810" s="56"/>
      <c r="F810" s="56"/>
    </row>
    <row r="811" spans="2:6" x14ac:dyDescent="0.2">
      <c r="B811" s="56"/>
      <c r="F811" s="56"/>
    </row>
    <row r="812" spans="2:6" x14ac:dyDescent="0.2">
      <c r="B812" s="56"/>
      <c r="F812" s="56"/>
    </row>
    <row r="813" spans="2:6" x14ac:dyDescent="0.2">
      <c r="B813" s="56"/>
      <c r="F813" s="56"/>
    </row>
    <row r="814" spans="2:6" x14ac:dyDescent="0.2">
      <c r="B814" s="56"/>
      <c r="F814" s="56"/>
    </row>
    <row r="815" spans="2:6" x14ac:dyDescent="0.2">
      <c r="B815" s="56"/>
      <c r="F815" s="56"/>
    </row>
    <row r="816" spans="2:6" x14ac:dyDescent="0.2">
      <c r="B816" s="56"/>
      <c r="F816" s="56"/>
    </row>
    <row r="817" spans="2:6" x14ac:dyDescent="0.2">
      <c r="B817" s="56"/>
      <c r="F817" s="56"/>
    </row>
    <row r="818" spans="2:6" x14ac:dyDescent="0.2">
      <c r="B818" s="56"/>
      <c r="F818" s="56"/>
    </row>
    <row r="819" spans="2:6" x14ac:dyDescent="0.2">
      <c r="B819" s="56"/>
      <c r="F819" s="56"/>
    </row>
    <row r="820" spans="2:6" x14ac:dyDescent="0.2">
      <c r="B820" s="56"/>
      <c r="F820" s="56"/>
    </row>
    <row r="821" spans="2:6" x14ac:dyDescent="0.2">
      <c r="B821" s="56"/>
      <c r="F821" s="56"/>
    </row>
    <row r="822" spans="2:6" x14ac:dyDescent="0.2">
      <c r="B822" s="56"/>
      <c r="F822" s="56"/>
    </row>
    <row r="823" spans="2:6" x14ac:dyDescent="0.2">
      <c r="B823" s="56"/>
      <c r="F823" s="56"/>
    </row>
    <row r="824" spans="2:6" x14ac:dyDescent="0.2">
      <c r="B824" s="56"/>
      <c r="F824" s="56"/>
    </row>
    <row r="825" spans="2:6" x14ac:dyDescent="0.2">
      <c r="B825" s="56"/>
      <c r="F825" s="56"/>
    </row>
    <row r="826" spans="2:6" x14ac:dyDescent="0.2">
      <c r="B826" s="56"/>
      <c r="F826" s="56"/>
    </row>
    <row r="827" spans="2:6" x14ac:dyDescent="0.2">
      <c r="B827" s="56"/>
      <c r="F827" s="56"/>
    </row>
    <row r="828" spans="2:6" x14ac:dyDescent="0.2">
      <c r="B828" s="56"/>
      <c r="F828" s="56"/>
    </row>
    <row r="829" spans="2:6" x14ac:dyDescent="0.2">
      <c r="B829" s="56"/>
      <c r="F829" s="56"/>
    </row>
    <row r="830" spans="2:6" x14ac:dyDescent="0.2">
      <c r="B830" s="56"/>
      <c r="F830" s="56"/>
    </row>
    <row r="831" spans="2:6" x14ac:dyDescent="0.2">
      <c r="B831" s="56"/>
      <c r="F831" s="56"/>
    </row>
    <row r="832" spans="2:6" x14ac:dyDescent="0.2">
      <c r="B832" s="56"/>
      <c r="F832" s="56"/>
    </row>
    <row r="833" spans="2:6" x14ac:dyDescent="0.2">
      <c r="B833" s="56"/>
      <c r="F833" s="56"/>
    </row>
    <row r="834" spans="2:6" x14ac:dyDescent="0.2">
      <c r="B834" s="56"/>
      <c r="F834" s="56"/>
    </row>
    <row r="835" spans="2:6" x14ac:dyDescent="0.2">
      <c r="B835" s="56"/>
      <c r="F835" s="56"/>
    </row>
    <row r="836" spans="2:6" x14ac:dyDescent="0.2">
      <c r="B836" s="56"/>
      <c r="F836" s="56"/>
    </row>
    <row r="837" spans="2:6" x14ac:dyDescent="0.2">
      <c r="B837" s="56"/>
      <c r="F837" s="56"/>
    </row>
    <row r="838" spans="2:6" x14ac:dyDescent="0.2">
      <c r="B838" s="56"/>
      <c r="F838" s="56"/>
    </row>
    <row r="839" spans="2:6" x14ac:dyDescent="0.2">
      <c r="B839" s="56"/>
      <c r="F839" s="56"/>
    </row>
    <row r="840" spans="2:6" x14ac:dyDescent="0.2">
      <c r="B840" s="56"/>
      <c r="F840" s="56"/>
    </row>
    <row r="841" spans="2:6" x14ac:dyDescent="0.2">
      <c r="B841" s="56"/>
      <c r="F841" s="56"/>
    </row>
    <row r="842" spans="2:6" x14ac:dyDescent="0.2">
      <c r="B842" s="56"/>
      <c r="F842" s="56"/>
    </row>
    <row r="843" spans="2:6" x14ac:dyDescent="0.2">
      <c r="B843" s="56"/>
      <c r="F843" s="56"/>
    </row>
    <row r="844" spans="2:6" x14ac:dyDescent="0.2">
      <c r="B844" s="56"/>
      <c r="F844" s="56"/>
    </row>
    <row r="845" spans="2:6" x14ac:dyDescent="0.2">
      <c r="B845" s="56"/>
      <c r="F845" s="56"/>
    </row>
    <row r="846" spans="2:6" x14ac:dyDescent="0.2">
      <c r="B846" s="56"/>
      <c r="F846" s="56"/>
    </row>
    <row r="847" spans="2:6" x14ac:dyDescent="0.2">
      <c r="B847" s="56"/>
      <c r="F847" s="56"/>
    </row>
    <row r="848" spans="2:6" x14ac:dyDescent="0.2">
      <c r="B848" s="56"/>
      <c r="F848" s="56"/>
    </row>
    <row r="849" spans="2:6" x14ac:dyDescent="0.2">
      <c r="B849" s="56"/>
      <c r="F849" s="56"/>
    </row>
    <row r="850" spans="2:6" x14ac:dyDescent="0.2">
      <c r="B850" s="56"/>
      <c r="F850" s="56"/>
    </row>
    <row r="851" spans="2:6" x14ac:dyDescent="0.2">
      <c r="B851" s="56"/>
      <c r="F851" s="56"/>
    </row>
    <row r="852" spans="2:6" x14ac:dyDescent="0.2">
      <c r="B852" s="56"/>
      <c r="F852" s="56"/>
    </row>
    <row r="853" spans="2:6" x14ac:dyDescent="0.2">
      <c r="B853" s="56"/>
      <c r="F853" s="56"/>
    </row>
    <row r="854" spans="2:6" x14ac:dyDescent="0.2">
      <c r="B854" s="56"/>
      <c r="F854" s="56"/>
    </row>
    <row r="855" spans="2:6" x14ac:dyDescent="0.2">
      <c r="B855" s="56"/>
      <c r="F855" s="56"/>
    </row>
    <row r="856" spans="2:6" x14ac:dyDescent="0.2">
      <c r="B856" s="56"/>
      <c r="F856" s="56"/>
    </row>
    <row r="857" spans="2:6" x14ac:dyDescent="0.2">
      <c r="B857" s="56"/>
      <c r="F857" s="56"/>
    </row>
    <row r="858" spans="2:6" x14ac:dyDescent="0.2">
      <c r="B858" s="56"/>
      <c r="F858" s="56"/>
    </row>
    <row r="859" spans="2:6" x14ac:dyDescent="0.2">
      <c r="B859" s="56"/>
      <c r="F859" s="56"/>
    </row>
    <row r="860" spans="2:6" x14ac:dyDescent="0.2">
      <c r="B860" s="56"/>
      <c r="F860" s="56"/>
    </row>
    <row r="861" spans="2:6" x14ac:dyDescent="0.2">
      <c r="B861" s="56"/>
      <c r="F861" s="56"/>
    </row>
    <row r="862" spans="2:6" x14ac:dyDescent="0.2">
      <c r="B862" s="56"/>
      <c r="F862" s="56"/>
    </row>
    <row r="863" spans="2:6" x14ac:dyDescent="0.2">
      <c r="B863" s="56"/>
      <c r="F863" s="56"/>
    </row>
    <row r="864" spans="2:6" x14ac:dyDescent="0.2">
      <c r="B864" s="56"/>
      <c r="F864" s="56"/>
    </row>
    <row r="865" spans="2:6" x14ac:dyDescent="0.2">
      <c r="B865" s="56"/>
      <c r="F865" s="56"/>
    </row>
    <row r="866" spans="2:6" x14ac:dyDescent="0.2">
      <c r="B866" s="56"/>
      <c r="F866" s="56"/>
    </row>
    <row r="867" spans="2:6" x14ac:dyDescent="0.2">
      <c r="B867" s="56"/>
      <c r="F867" s="56"/>
    </row>
    <row r="868" spans="2:6" x14ac:dyDescent="0.2">
      <c r="B868" s="56"/>
      <c r="F868" s="56"/>
    </row>
    <row r="869" spans="2:6" x14ac:dyDescent="0.2">
      <c r="B869" s="56"/>
      <c r="F869" s="56"/>
    </row>
    <row r="870" spans="2:6" x14ac:dyDescent="0.2">
      <c r="B870" s="56"/>
      <c r="F870" s="56"/>
    </row>
    <row r="871" spans="2:6" x14ac:dyDescent="0.2">
      <c r="B871" s="56"/>
      <c r="F871" s="56"/>
    </row>
    <row r="872" spans="2:6" x14ac:dyDescent="0.2">
      <c r="B872" s="56"/>
      <c r="F872" s="56"/>
    </row>
    <row r="873" spans="2:6" x14ac:dyDescent="0.2">
      <c r="B873" s="56"/>
      <c r="F873" s="56"/>
    </row>
    <row r="874" spans="2:6" x14ac:dyDescent="0.2">
      <c r="B874" s="56"/>
      <c r="F874" s="56"/>
    </row>
    <row r="875" spans="2:6" x14ac:dyDescent="0.2">
      <c r="B875" s="56"/>
      <c r="F875" s="56"/>
    </row>
    <row r="876" spans="2:6" x14ac:dyDescent="0.2">
      <c r="B876" s="56"/>
      <c r="F876" s="56"/>
    </row>
    <row r="877" spans="2:6" x14ac:dyDescent="0.2">
      <c r="B877" s="56"/>
      <c r="F877" s="56"/>
    </row>
    <row r="878" spans="2:6" x14ac:dyDescent="0.2">
      <c r="B878" s="56"/>
      <c r="F878" s="56"/>
    </row>
    <row r="879" spans="2:6" x14ac:dyDescent="0.2">
      <c r="B879" s="56"/>
      <c r="F879" s="56"/>
    </row>
    <row r="880" spans="2:6" x14ac:dyDescent="0.2">
      <c r="B880" s="56"/>
      <c r="F880" s="56"/>
    </row>
    <row r="881" spans="2:6" x14ac:dyDescent="0.2">
      <c r="B881" s="56"/>
      <c r="F881" s="56"/>
    </row>
    <row r="882" spans="2:6" x14ac:dyDescent="0.2">
      <c r="B882" s="56"/>
      <c r="F882" s="56"/>
    </row>
    <row r="883" spans="2:6" x14ac:dyDescent="0.2">
      <c r="B883" s="56"/>
      <c r="F883" s="56"/>
    </row>
    <row r="884" spans="2:6" x14ac:dyDescent="0.2">
      <c r="B884" s="56"/>
      <c r="F884" s="56"/>
    </row>
    <row r="885" spans="2:6" x14ac:dyDescent="0.2">
      <c r="B885" s="56"/>
      <c r="F885" s="56"/>
    </row>
    <row r="886" spans="2:6" x14ac:dyDescent="0.2">
      <c r="B886" s="56"/>
      <c r="F886" s="56"/>
    </row>
    <row r="887" spans="2:6" x14ac:dyDescent="0.2">
      <c r="B887" s="56"/>
      <c r="F887" s="56"/>
    </row>
    <row r="888" spans="2:6" x14ac:dyDescent="0.2">
      <c r="B888" s="56"/>
      <c r="F888" s="56"/>
    </row>
    <row r="889" spans="2:6" x14ac:dyDescent="0.2">
      <c r="B889" s="56"/>
      <c r="F889" s="56"/>
    </row>
    <row r="890" spans="2:6" x14ac:dyDescent="0.2">
      <c r="B890" s="56"/>
      <c r="F890" s="56"/>
    </row>
    <row r="891" spans="2:6" x14ac:dyDescent="0.2">
      <c r="B891" s="56"/>
      <c r="F891" s="56"/>
    </row>
    <row r="892" spans="2:6" x14ac:dyDescent="0.2">
      <c r="B892" s="56"/>
      <c r="F892" s="56"/>
    </row>
    <row r="893" spans="2:6" x14ac:dyDescent="0.2">
      <c r="B893" s="56"/>
      <c r="F893" s="56"/>
    </row>
    <row r="894" spans="2:6" x14ac:dyDescent="0.2">
      <c r="B894" s="56"/>
      <c r="F894" s="56"/>
    </row>
    <row r="895" spans="2:6" x14ac:dyDescent="0.2">
      <c r="B895" s="56"/>
      <c r="F895" s="56"/>
    </row>
    <row r="896" spans="2:6" x14ac:dyDescent="0.2">
      <c r="B896" s="56"/>
      <c r="F896" s="56"/>
    </row>
    <row r="897" spans="2:6" x14ac:dyDescent="0.2">
      <c r="B897" s="56"/>
      <c r="F897" s="56"/>
    </row>
    <row r="898" spans="2:6" x14ac:dyDescent="0.2">
      <c r="B898" s="56"/>
      <c r="F898" s="56"/>
    </row>
    <row r="899" spans="2:6" x14ac:dyDescent="0.2">
      <c r="B899" s="56"/>
      <c r="F899" s="56"/>
    </row>
    <row r="900" spans="2:6" x14ac:dyDescent="0.2">
      <c r="B900" s="56"/>
      <c r="F900" s="56"/>
    </row>
    <row r="901" spans="2:6" x14ac:dyDescent="0.2">
      <c r="B901" s="56"/>
      <c r="F901" s="56"/>
    </row>
    <row r="902" spans="2:6" x14ac:dyDescent="0.2">
      <c r="B902" s="56"/>
      <c r="F902" s="56"/>
    </row>
    <row r="903" spans="2:6" x14ac:dyDescent="0.2">
      <c r="B903" s="56"/>
      <c r="F903" s="56"/>
    </row>
    <row r="904" spans="2:6" x14ac:dyDescent="0.2">
      <c r="B904" s="56"/>
      <c r="F904" s="56"/>
    </row>
    <row r="905" spans="2:6" x14ac:dyDescent="0.2">
      <c r="B905" s="56"/>
      <c r="F905" s="56"/>
    </row>
    <row r="906" spans="2:6" x14ac:dyDescent="0.2">
      <c r="B906" s="56"/>
      <c r="F906" s="56"/>
    </row>
    <row r="907" spans="2:6" x14ac:dyDescent="0.2">
      <c r="B907" s="56"/>
      <c r="F907" s="56"/>
    </row>
    <row r="908" spans="2:6" x14ac:dyDescent="0.2">
      <c r="B908" s="56"/>
      <c r="F908" s="56"/>
    </row>
    <row r="909" spans="2:6" x14ac:dyDescent="0.2">
      <c r="B909" s="56"/>
      <c r="F909" s="56"/>
    </row>
    <row r="910" spans="2:6" x14ac:dyDescent="0.2">
      <c r="B910" s="56"/>
      <c r="F910" s="56"/>
    </row>
    <row r="911" spans="2:6" x14ac:dyDescent="0.2">
      <c r="B911" s="56"/>
      <c r="F911" s="56"/>
    </row>
    <row r="912" spans="2:6" x14ac:dyDescent="0.2">
      <c r="B912" s="56"/>
      <c r="F912" s="56"/>
    </row>
    <row r="913" spans="2:6" x14ac:dyDescent="0.2">
      <c r="B913" s="56"/>
      <c r="F913" s="56"/>
    </row>
    <row r="914" spans="2:6" x14ac:dyDescent="0.2">
      <c r="B914" s="56"/>
      <c r="F914" s="56"/>
    </row>
    <row r="915" spans="2:6" x14ac:dyDescent="0.2">
      <c r="B915" s="56"/>
      <c r="F915" s="56"/>
    </row>
    <row r="916" spans="2:6" x14ac:dyDescent="0.2">
      <c r="B916" s="56"/>
      <c r="F916" s="56"/>
    </row>
    <row r="917" spans="2:6" x14ac:dyDescent="0.2">
      <c r="B917" s="56"/>
      <c r="F917" s="56"/>
    </row>
    <row r="918" spans="2:6" x14ac:dyDescent="0.2">
      <c r="B918" s="56"/>
      <c r="F918" s="56"/>
    </row>
    <row r="919" spans="2:6" x14ac:dyDescent="0.2">
      <c r="B919" s="56"/>
      <c r="F919" s="56"/>
    </row>
    <row r="920" spans="2:6" x14ac:dyDescent="0.2">
      <c r="B920" s="56"/>
      <c r="F920" s="56"/>
    </row>
    <row r="921" spans="2:6" x14ac:dyDescent="0.2">
      <c r="B921" s="56"/>
      <c r="F921" s="56"/>
    </row>
    <row r="922" spans="2:6" x14ac:dyDescent="0.2">
      <c r="B922" s="56"/>
      <c r="F922" s="56"/>
    </row>
    <row r="923" spans="2:6" x14ac:dyDescent="0.2">
      <c r="B923" s="56"/>
      <c r="F923" s="56"/>
    </row>
    <row r="924" spans="2:6" x14ac:dyDescent="0.2">
      <c r="B924" s="56"/>
      <c r="F924" s="56"/>
    </row>
    <row r="925" spans="2:6" x14ac:dyDescent="0.2">
      <c r="B925" s="56"/>
      <c r="F925" s="56"/>
    </row>
    <row r="926" spans="2:6" x14ac:dyDescent="0.2">
      <c r="B926" s="56"/>
      <c r="F926" s="56"/>
    </row>
    <row r="927" spans="2:6" x14ac:dyDescent="0.2">
      <c r="B927" s="56"/>
      <c r="F927" s="56"/>
    </row>
    <row r="928" spans="2:6" x14ac:dyDescent="0.2">
      <c r="B928" s="56"/>
      <c r="F928" s="56"/>
    </row>
    <row r="929" spans="2:6" x14ac:dyDescent="0.2">
      <c r="B929" s="56"/>
      <c r="F929" s="56"/>
    </row>
    <row r="930" spans="2:6" x14ac:dyDescent="0.2">
      <c r="B930" s="56"/>
      <c r="F930" s="56"/>
    </row>
    <row r="931" spans="2:6" x14ac:dyDescent="0.2">
      <c r="B931" s="56"/>
      <c r="F931" s="56"/>
    </row>
    <row r="932" spans="2:6" x14ac:dyDescent="0.2">
      <c r="B932" s="56"/>
      <c r="F932" s="56"/>
    </row>
    <row r="933" spans="2:6" x14ac:dyDescent="0.2">
      <c r="B933" s="56"/>
      <c r="F933" s="56"/>
    </row>
    <row r="934" spans="2:6" x14ac:dyDescent="0.2">
      <c r="B934" s="56"/>
      <c r="F934" s="56"/>
    </row>
    <row r="935" spans="2:6" x14ac:dyDescent="0.2">
      <c r="B935" s="56"/>
      <c r="F935" s="56"/>
    </row>
    <row r="936" spans="2:6" x14ac:dyDescent="0.2">
      <c r="B936" s="56"/>
      <c r="F936" s="56"/>
    </row>
    <row r="937" spans="2:6" x14ac:dyDescent="0.2">
      <c r="B937" s="56"/>
      <c r="F937" s="56"/>
    </row>
    <row r="938" spans="2:6" x14ac:dyDescent="0.2">
      <c r="B938" s="56"/>
      <c r="F938" s="56"/>
    </row>
    <row r="939" spans="2:6" x14ac:dyDescent="0.2">
      <c r="B939" s="56"/>
      <c r="F939" s="56"/>
    </row>
    <row r="940" spans="2:6" x14ac:dyDescent="0.2">
      <c r="B940" s="56"/>
      <c r="F940" s="56"/>
    </row>
    <row r="941" spans="2:6" x14ac:dyDescent="0.2">
      <c r="B941" s="56"/>
      <c r="F941" s="56"/>
    </row>
    <row r="942" spans="2:6" x14ac:dyDescent="0.2">
      <c r="B942" s="56"/>
      <c r="F942" s="56"/>
    </row>
    <row r="943" spans="2:6" x14ac:dyDescent="0.2">
      <c r="B943" s="56"/>
      <c r="F943" s="56"/>
    </row>
    <row r="944" spans="2:6" x14ac:dyDescent="0.2">
      <c r="B944" s="56"/>
      <c r="F944" s="56"/>
    </row>
    <row r="945" spans="2:6" x14ac:dyDescent="0.2">
      <c r="B945" s="56"/>
      <c r="F945" s="56"/>
    </row>
    <row r="946" spans="2:6" x14ac:dyDescent="0.2">
      <c r="B946" s="56"/>
      <c r="F946" s="56"/>
    </row>
    <row r="947" spans="2:6" x14ac:dyDescent="0.2">
      <c r="B947" s="56"/>
      <c r="F947" s="56"/>
    </row>
    <row r="948" spans="2:6" x14ac:dyDescent="0.2">
      <c r="B948" s="56"/>
      <c r="F948" s="56"/>
    </row>
    <row r="949" spans="2:6" x14ac:dyDescent="0.2">
      <c r="B949" s="56"/>
      <c r="F949" s="56"/>
    </row>
    <row r="950" spans="2:6" x14ac:dyDescent="0.2">
      <c r="B950" s="56"/>
      <c r="F950" s="56"/>
    </row>
    <row r="951" spans="2:6" x14ac:dyDescent="0.2">
      <c r="B951" s="56"/>
      <c r="F951" s="56"/>
    </row>
    <row r="952" spans="2:6" x14ac:dyDescent="0.2">
      <c r="B952" s="56"/>
      <c r="F952" s="56"/>
    </row>
    <row r="953" spans="2:6" x14ac:dyDescent="0.2">
      <c r="B953" s="56"/>
      <c r="F953" s="56"/>
    </row>
    <row r="954" spans="2:6" x14ac:dyDescent="0.2">
      <c r="B954" s="56"/>
      <c r="F954" s="56"/>
    </row>
    <row r="955" spans="2:6" x14ac:dyDescent="0.2">
      <c r="B955" s="56"/>
      <c r="F955" s="56"/>
    </row>
    <row r="956" spans="2:6" x14ac:dyDescent="0.2">
      <c r="B956" s="56"/>
      <c r="F956" s="56"/>
    </row>
    <row r="957" spans="2:6" x14ac:dyDescent="0.2">
      <c r="B957" s="56"/>
      <c r="F957" s="56"/>
    </row>
    <row r="958" spans="2:6" x14ac:dyDescent="0.2">
      <c r="B958" s="56"/>
      <c r="F958" s="56"/>
    </row>
    <row r="959" spans="2:6" x14ac:dyDescent="0.2">
      <c r="B959" s="56"/>
      <c r="F959" s="56"/>
    </row>
    <row r="960" spans="2:6" x14ac:dyDescent="0.2">
      <c r="B960" s="56"/>
      <c r="F960" s="56"/>
    </row>
    <row r="961" spans="2:6" x14ac:dyDescent="0.2">
      <c r="B961" s="56"/>
      <c r="F961" s="56"/>
    </row>
    <row r="962" spans="2:6" x14ac:dyDescent="0.2">
      <c r="B962" s="56"/>
      <c r="F962" s="56"/>
    </row>
    <row r="963" spans="2:6" x14ac:dyDescent="0.2">
      <c r="B963" s="56"/>
      <c r="F963" s="56"/>
    </row>
    <row r="964" spans="2:6" x14ac:dyDescent="0.2">
      <c r="B964" s="56"/>
      <c r="F964" s="56"/>
    </row>
    <row r="965" spans="2:6" x14ac:dyDescent="0.2">
      <c r="B965" s="56"/>
      <c r="F965" s="56"/>
    </row>
    <row r="966" spans="2:6" x14ac:dyDescent="0.2">
      <c r="B966" s="56"/>
      <c r="F966" s="56"/>
    </row>
    <row r="967" spans="2:6" x14ac:dyDescent="0.2">
      <c r="B967" s="56"/>
      <c r="F967" s="56"/>
    </row>
    <row r="968" spans="2:6" x14ac:dyDescent="0.2">
      <c r="B968" s="56"/>
      <c r="F968" s="56"/>
    </row>
    <row r="969" spans="2:6" x14ac:dyDescent="0.2">
      <c r="B969" s="56"/>
      <c r="F969" s="56"/>
    </row>
    <row r="970" spans="2:6" x14ac:dyDescent="0.2">
      <c r="B970" s="56"/>
      <c r="F970" s="56"/>
    </row>
    <row r="971" spans="2:6" x14ac:dyDescent="0.2">
      <c r="B971" s="56"/>
      <c r="F971" s="56"/>
    </row>
    <row r="972" spans="2:6" x14ac:dyDescent="0.2">
      <c r="B972" s="56"/>
      <c r="F972" s="56"/>
    </row>
    <row r="973" spans="2:6" x14ac:dyDescent="0.2">
      <c r="B973" s="56"/>
      <c r="F973" s="56"/>
    </row>
    <row r="974" spans="2:6" x14ac:dyDescent="0.2">
      <c r="B974" s="56"/>
      <c r="F974" s="56"/>
    </row>
    <row r="975" spans="2:6" x14ac:dyDescent="0.2">
      <c r="B975" s="56"/>
      <c r="F975" s="56"/>
    </row>
    <row r="976" spans="2:6" x14ac:dyDescent="0.2">
      <c r="B976" s="56"/>
      <c r="F976" s="56"/>
    </row>
    <row r="977" spans="2:6" x14ac:dyDescent="0.2">
      <c r="B977" s="56"/>
      <c r="F977" s="56"/>
    </row>
    <row r="978" spans="2:6" x14ac:dyDescent="0.2">
      <c r="B978" s="56"/>
      <c r="F978" s="56"/>
    </row>
    <row r="979" spans="2:6" x14ac:dyDescent="0.2">
      <c r="B979" s="56"/>
      <c r="F979" s="56"/>
    </row>
    <row r="980" spans="2:6" x14ac:dyDescent="0.2">
      <c r="B980" s="56"/>
      <c r="F980" s="56"/>
    </row>
    <row r="981" spans="2:6" x14ac:dyDescent="0.2">
      <c r="B981" s="56"/>
      <c r="F981" s="56"/>
    </row>
    <row r="982" spans="2:6" x14ac:dyDescent="0.2">
      <c r="B982" s="56"/>
      <c r="F982" s="56"/>
    </row>
    <row r="983" spans="2:6" x14ac:dyDescent="0.2">
      <c r="B983" s="56"/>
      <c r="F983" s="56"/>
    </row>
    <row r="984" spans="2:6" x14ac:dyDescent="0.2">
      <c r="B984" s="56"/>
      <c r="F984" s="56"/>
    </row>
    <row r="985" spans="2:6" x14ac:dyDescent="0.2">
      <c r="B985" s="56"/>
      <c r="F985" s="56"/>
    </row>
    <row r="986" spans="2:6" x14ac:dyDescent="0.2">
      <c r="B986" s="56"/>
      <c r="F986" s="56"/>
    </row>
    <row r="987" spans="2:6" x14ac:dyDescent="0.2">
      <c r="B987" s="56"/>
      <c r="F987" s="56"/>
    </row>
    <row r="988" spans="2:6" x14ac:dyDescent="0.2">
      <c r="B988" s="56"/>
      <c r="F988" s="56"/>
    </row>
    <row r="989" spans="2:6" x14ac:dyDescent="0.2">
      <c r="B989" s="56"/>
      <c r="F989" s="56"/>
    </row>
    <row r="990" spans="2:6" x14ac:dyDescent="0.2">
      <c r="B990" s="56"/>
      <c r="F990" s="56"/>
    </row>
    <row r="991" spans="2:6" x14ac:dyDescent="0.2">
      <c r="B991" s="56"/>
      <c r="F991" s="56"/>
    </row>
    <row r="992" spans="2:6" x14ac:dyDescent="0.2">
      <c r="B992" s="56"/>
      <c r="F992" s="56"/>
    </row>
    <row r="993" spans="2:6" x14ac:dyDescent="0.2">
      <c r="B993" s="56"/>
      <c r="F993" s="56"/>
    </row>
    <row r="994" spans="2:6" x14ac:dyDescent="0.2">
      <c r="B994" s="56"/>
      <c r="F994" s="56"/>
    </row>
    <row r="995" spans="2:6" x14ac:dyDescent="0.2">
      <c r="B995" s="56"/>
      <c r="F995" s="56"/>
    </row>
    <row r="996" spans="2:6" x14ac:dyDescent="0.2">
      <c r="B996" s="56"/>
      <c r="F996" s="56"/>
    </row>
    <row r="997" spans="2:6" x14ac:dyDescent="0.2">
      <c r="B997" s="56"/>
      <c r="F997" s="56"/>
    </row>
    <row r="998" spans="2:6" x14ac:dyDescent="0.2">
      <c r="B998" s="56"/>
      <c r="F998" s="56"/>
    </row>
    <row r="999" spans="2:6" x14ac:dyDescent="0.2">
      <c r="B999" s="56"/>
      <c r="F999" s="56"/>
    </row>
    <row r="1000" spans="2:6" x14ac:dyDescent="0.2">
      <c r="B1000" s="56"/>
      <c r="F1000" s="56"/>
    </row>
    <row r="1001" spans="2:6" x14ac:dyDescent="0.2">
      <c r="B1001" s="56"/>
      <c r="F1001" s="56"/>
    </row>
    <row r="1002" spans="2:6" x14ac:dyDescent="0.2">
      <c r="B1002" s="56"/>
      <c r="F1002" s="56"/>
    </row>
    <row r="1003" spans="2:6" x14ac:dyDescent="0.2">
      <c r="B1003" s="56"/>
      <c r="F1003" s="56"/>
    </row>
    <row r="1004" spans="2:6" x14ac:dyDescent="0.2">
      <c r="B1004" s="56"/>
      <c r="F1004" s="56"/>
    </row>
    <row r="1005" spans="2:6" x14ac:dyDescent="0.2">
      <c r="B1005" s="56"/>
      <c r="F1005" s="56"/>
    </row>
    <row r="1006" spans="2:6" x14ac:dyDescent="0.2">
      <c r="B1006" s="56"/>
      <c r="F1006" s="56"/>
    </row>
    <row r="1007" spans="2:6" x14ac:dyDescent="0.2">
      <c r="B1007" s="56"/>
      <c r="F1007" s="56"/>
    </row>
    <row r="1008" spans="2:6" x14ac:dyDescent="0.2">
      <c r="B1008" s="56"/>
      <c r="F1008" s="56"/>
    </row>
    <row r="1009" spans="2:6" x14ac:dyDescent="0.2">
      <c r="B1009" s="56"/>
      <c r="F1009" s="56"/>
    </row>
    <row r="1010" spans="2:6" x14ac:dyDescent="0.2">
      <c r="B1010" s="56"/>
      <c r="F1010" s="56"/>
    </row>
    <row r="1011" spans="2:6" x14ac:dyDescent="0.2">
      <c r="B1011" s="56"/>
      <c r="F1011" s="56"/>
    </row>
    <row r="1012" spans="2:6" x14ac:dyDescent="0.2">
      <c r="B1012" s="56"/>
      <c r="F1012" s="56"/>
    </row>
    <row r="1013" spans="2:6" x14ac:dyDescent="0.2">
      <c r="B1013" s="56"/>
      <c r="F1013" s="56"/>
    </row>
    <row r="1014" spans="2:6" x14ac:dyDescent="0.2">
      <c r="B1014" s="56"/>
      <c r="F1014" s="56"/>
    </row>
    <row r="1015" spans="2:6" x14ac:dyDescent="0.2">
      <c r="B1015" s="56"/>
      <c r="F1015" s="56"/>
    </row>
    <row r="1016" spans="2:6" x14ac:dyDescent="0.2">
      <c r="B1016" s="56"/>
      <c r="F1016" s="56"/>
    </row>
    <row r="1017" spans="2:6" x14ac:dyDescent="0.2">
      <c r="B1017" s="56"/>
      <c r="F1017" s="56"/>
    </row>
    <row r="1018" spans="2:6" x14ac:dyDescent="0.2">
      <c r="B1018" s="56"/>
      <c r="F1018" s="56"/>
    </row>
    <row r="1019" spans="2:6" x14ac:dyDescent="0.2">
      <c r="B1019" s="56"/>
      <c r="F1019" s="56"/>
    </row>
    <row r="1020" spans="2:6" x14ac:dyDescent="0.2">
      <c r="B1020" s="56"/>
      <c r="F1020" s="56"/>
    </row>
    <row r="1021" spans="2:6" x14ac:dyDescent="0.2">
      <c r="B1021" s="56"/>
      <c r="F1021" s="56"/>
    </row>
    <row r="1022" spans="2:6" x14ac:dyDescent="0.2">
      <c r="B1022" s="56"/>
      <c r="F1022" s="56"/>
    </row>
    <row r="1023" spans="2:6" x14ac:dyDescent="0.2">
      <c r="B1023" s="56"/>
      <c r="F1023" s="56"/>
    </row>
    <row r="1024" spans="2:6" x14ac:dyDescent="0.2">
      <c r="B1024" s="56"/>
      <c r="F1024" s="56"/>
    </row>
    <row r="1025" spans="2:6" x14ac:dyDescent="0.2">
      <c r="B1025" s="56"/>
      <c r="F1025" s="56"/>
    </row>
    <row r="1026" spans="2:6" x14ac:dyDescent="0.2">
      <c r="B1026" s="56"/>
      <c r="F1026" s="56"/>
    </row>
    <row r="1027" spans="2:6" x14ac:dyDescent="0.2">
      <c r="B1027" s="56"/>
      <c r="F1027" s="56"/>
    </row>
    <row r="1028" spans="2:6" x14ac:dyDescent="0.2">
      <c r="B1028" s="56"/>
      <c r="F1028" s="56"/>
    </row>
    <row r="1029" spans="2:6" x14ac:dyDescent="0.2">
      <c r="B1029" s="56"/>
      <c r="F1029" s="56"/>
    </row>
    <row r="1030" spans="2:6" x14ac:dyDescent="0.2">
      <c r="B1030" s="56"/>
      <c r="F1030" s="56"/>
    </row>
    <row r="1031" spans="2:6" x14ac:dyDescent="0.2">
      <c r="B1031" s="56"/>
      <c r="F1031" s="56"/>
    </row>
    <row r="1032" spans="2:6" x14ac:dyDescent="0.2">
      <c r="B1032" s="56"/>
      <c r="F1032" s="56"/>
    </row>
    <row r="1033" spans="2:6" x14ac:dyDescent="0.2">
      <c r="B1033" s="56"/>
      <c r="F1033" s="56"/>
    </row>
    <row r="1034" spans="2:6" x14ac:dyDescent="0.2">
      <c r="B1034" s="56"/>
      <c r="F1034" s="56"/>
    </row>
    <row r="1035" spans="2:6" x14ac:dyDescent="0.2">
      <c r="B1035" s="56"/>
      <c r="F1035" s="56"/>
    </row>
    <row r="1036" spans="2:6" x14ac:dyDescent="0.2">
      <c r="B1036" s="56"/>
      <c r="F1036" s="56"/>
    </row>
    <row r="1037" spans="2:6" x14ac:dyDescent="0.2">
      <c r="B1037" s="56"/>
      <c r="F1037" s="56"/>
    </row>
    <row r="1038" spans="2:6" x14ac:dyDescent="0.2">
      <c r="B1038" s="56"/>
      <c r="F1038" s="56"/>
    </row>
    <row r="1039" spans="2:6" x14ac:dyDescent="0.2">
      <c r="B1039" s="56"/>
      <c r="F1039" s="56"/>
    </row>
    <row r="1040" spans="2:6" x14ac:dyDescent="0.2">
      <c r="B1040" s="56"/>
      <c r="F1040" s="56"/>
    </row>
    <row r="1041" spans="2:6" x14ac:dyDescent="0.2">
      <c r="B1041" s="56"/>
      <c r="F1041" s="56"/>
    </row>
    <row r="1042" spans="2:6" x14ac:dyDescent="0.2">
      <c r="B1042" s="56"/>
      <c r="F1042" s="56"/>
    </row>
    <row r="1043" spans="2:6" x14ac:dyDescent="0.2">
      <c r="B1043" s="56"/>
      <c r="F1043" s="56"/>
    </row>
    <row r="1044" spans="2:6" x14ac:dyDescent="0.2">
      <c r="B1044" s="56"/>
      <c r="F1044" s="56"/>
    </row>
    <row r="1045" spans="2:6" x14ac:dyDescent="0.2">
      <c r="B1045" s="56"/>
      <c r="F1045" s="56"/>
    </row>
    <row r="1046" spans="2:6" x14ac:dyDescent="0.2">
      <c r="B1046" s="56"/>
      <c r="F1046" s="56"/>
    </row>
    <row r="1047" spans="2:6" x14ac:dyDescent="0.2">
      <c r="B1047" s="56"/>
      <c r="F1047" s="56"/>
    </row>
    <row r="1048" spans="2:6" x14ac:dyDescent="0.2">
      <c r="B1048" s="56"/>
      <c r="F1048" s="56"/>
    </row>
    <row r="1049" spans="2:6" x14ac:dyDescent="0.2">
      <c r="B1049" s="56"/>
      <c r="F1049" s="56"/>
    </row>
    <row r="1050" spans="2:6" x14ac:dyDescent="0.2">
      <c r="B1050" s="56"/>
      <c r="F1050" s="56"/>
    </row>
    <row r="1051" spans="2:6" x14ac:dyDescent="0.2">
      <c r="B1051" s="56"/>
      <c r="F1051" s="56"/>
    </row>
    <row r="1052" spans="2:6" x14ac:dyDescent="0.2">
      <c r="B1052" s="56"/>
      <c r="F1052" s="56"/>
    </row>
    <row r="1053" spans="2:6" x14ac:dyDescent="0.2">
      <c r="B1053" s="56"/>
      <c r="F1053" s="56"/>
    </row>
    <row r="1054" spans="2:6" x14ac:dyDescent="0.2">
      <c r="B1054" s="56"/>
      <c r="F1054" s="56"/>
    </row>
    <row r="1055" spans="2:6" x14ac:dyDescent="0.2">
      <c r="B1055" s="56"/>
      <c r="F1055" s="56"/>
    </row>
    <row r="1056" spans="2:6" x14ac:dyDescent="0.2">
      <c r="B1056" s="56"/>
      <c r="F1056" s="56"/>
    </row>
    <row r="1057" spans="2:6" x14ac:dyDescent="0.2">
      <c r="B1057" s="56"/>
      <c r="F1057" s="56"/>
    </row>
    <row r="1058" spans="2:6" x14ac:dyDescent="0.2">
      <c r="B1058" s="56"/>
      <c r="F1058" s="56"/>
    </row>
    <row r="1059" spans="2:6" x14ac:dyDescent="0.2">
      <c r="B1059" s="56"/>
      <c r="F1059" s="56"/>
    </row>
    <row r="1060" spans="2:6" x14ac:dyDescent="0.2">
      <c r="B1060" s="56"/>
      <c r="F1060" s="56"/>
    </row>
    <row r="1061" spans="2:6" x14ac:dyDescent="0.2">
      <c r="B1061" s="56"/>
      <c r="F1061" s="56"/>
    </row>
    <row r="1062" spans="2:6" x14ac:dyDescent="0.2">
      <c r="B1062" s="56"/>
      <c r="F1062" s="56"/>
    </row>
    <row r="1063" spans="2:6" x14ac:dyDescent="0.2">
      <c r="B1063" s="56"/>
      <c r="F1063" s="56"/>
    </row>
    <row r="1064" spans="2:6" x14ac:dyDescent="0.2">
      <c r="B1064" s="56"/>
      <c r="F1064" s="56"/>
    </row>
    <row r="1065" spans="2:6" x14ac:dyDescent="0.2">
      <c r="B1065" s="56"/>
      <c r="F1065" s="56"/>
    </row>
    <row r="1066" spans="2:6" x14ac:dyDescent="0.2">
      <c r="B1066" s="56"/>
      <c r="F1066" s="56"/>
    </row>
    <row r="1067" spans="2:6" x14ac:dyDescent="0.2">
      <c r="B1067" s="56"/>
      <c r="F1067" s="56"/>
    </row>
    <row r="1068" spans="2:6" x14ac:dyDescent="0.2">
      <c r="B1068" s="56"/>
      <c r="F1068" s="56"/>
    </row>
    <row r="1069" spans="2:6" x14ac:dyDescent="0.2">
      <c r="B1069" s="56"/>
      <c r="F1069" s="56"/>
    </row>
    <row r="1070" spans="2:6" x14ac:dyDescent="0.2">
      <c r="B1070" s="56"/>
      <c r="F1070" s="56"/>
    </row>
    <row r="1071" spans="2:6" x14ac:dyDescent="0.2">
      <c r="B1071" s="56"/>
      <c r="F1071" s="56"/>
    </row>
    <row r="1072" spans="2:6" x14ac:dyDescent="0.2">
      <c r="B1072" s="56"/>
      <c r="F1072" s="56"/>
    </row>
    <row r="1073" spans="2:6" x14ac:dyDescent="0.2">
      <c r="B1073" s="56"/>
      <c r="F1073" s="56"/>
    </row>
    <row r="1074" spans="2:6" x14ac:dyDescent="0.2">
      <c r="B1074" s="56"/>
      <c r="F1074" s="56"/>
    </row>
    <row r="1075" spans="2:6" x14ac:dyDescent="0.2">
      <c r="B1075" s="56"/>
      <c r="F1075" s="56"/>
    </row>
    <row r="1076" spans="2:6" x14ac:dyDescent="0.2">
      <c r="B1076" s="56"/>
      <c r="F1076" s="56"/>
    </row>
    <row r="1077" spans="2:6" x14ac:dyDescent="0.2">
      <c r="B1077" s="56"/>
      <c r="F1077" s="56"/>
    </row>
    <row r="1078" spans="2:6" x14ac:dyDescent="0.2">
      <c r="B1078" s="56"/>
      <c r="F1078" s="56"/>
    </row>
    <row r="1079" spans="2:6" x14ac:dyDescent="0.2">
      <c r="B1079" s="56"/>
      <c r="F1079" s="56"/>
    </row>
    <row r="1080" spans="2:6" x14ac:dyDescent="0.2">
      <c r="B1080" s="56"/>
      <c r="F1080" s="56"/>
    </row>
    <row r="1081" spans="2:6" x14ac:dyDescent="0.2">
      <c r="B1081" s="56"/>
      <c r="F1081" s="56"/>
    </row>
    <row r="1082" spans="2:6" x14ac:dyDescent="0.2">
      <c r="B1082" s="56"/>
      <c r="F1082" s="56"/>
    </row>
    <row r="1083" spans="2:6" x14ac:dyDescent="0.2">
      <c r="B1083" s="56"/>
      <c r="F1083" s="56"/>
    </row>
    <row r="1084" spans="2:6" x14ac:dyDescent="0.2">
      <c r="B1084" s="56"/>
      <c r="F1084" s="56"/>
    </row>
    <row r="1085" spans="2:6" x14ac:dyDescent="0.2">
      <c r="B1085" s="56"/>
      <c r="F1085" s="56"/>
    </row>
    <row r="1086" spans="2:6" x14ac:dyDescent="0.2">
      <c r="B1086" s="56"/>
      <c r="F1086" s="56"/>
    </row>
    <row r="1087" spans="2:6" x14ac:dyDescent="0.2">
      <c r="B1087" s="56"/>
      <c r="F1087" s="56"/>
    </row>
    <row r="1088" spans="2:6" x14ac:dyDescent="0.2">
      <c r="B1088" s="56"/>
      <c r="F1088" s="56"/>
    </row>
    <row r="1089" spans="2:6" x14ac:dyDescent="0.2">
      <c r="B1089" s="56"/>
      <c r="F1089" s="56"/>
    </row>
    <row r="1090" spans="2:6" x14ac:dyDescent="0.2">
      <c r="B1090" s="56"/>
      <c r="F1090" s="56"/>
    </row>
    <row r="1091" spans="2:6" x14ac:dyDescent="0.2">
      <c r="B1091" s="56"/>
      <c r="F1091" s="56"/>
    </row>
    <row r="1092" spans="2:6" x14ac:dyDescent="0.2">
      <c r="B1092" s="56"/>
      <c r="F1092" s="56"/>
    </row>
    <row r="1093" spans="2:6" x14ac:dyDescent="0.2">
      <c r="B1093" s="56"/>
      <c r="F1093" s="56"/>
    </row>
    <row r="1094" spans="2:6" x14ac:dyDescent="0.2">
      <c r="B1094" s="56"/>
      <c r="F1094" s="56"/>
    </row>
    <row r="1095" spans="2:6" x14ac:dyDescent="0.2">
      <c r="B1095" s="56"/>
      <c r="F1095" s="56"/>
    </row>
    <row r="1096" spans="2:6" x14ac:dyDescent="0.2">
      <c r="B1096" s="56"/>
      <c r="F1096" s="56"/>
    </row>
    <row r="1097" spans="2:6" x14ac:dyDescent="0.2">
      <c r="B1097" s="56"/>
      <c r="F1097" s="56"/>
    </row>
    <row r="1098" spans="2:6" x14ac:dyDescent="0.2">
      <c r="B1098" s="56"/>
      <c r="F1098" s="56"/>
    </row>
    <row r="1099" spans="2:6" x14ac:dyDescent="0.2">
      <c r="B1099" s="56"/>
      <c r="F1099" s="56"/>
    </row>
    <row r="1100" spans="2:6" x14ac:dyDescent="0.2">
      <c r="B1100" s="56"/>
      <c r="F1100" s="56"/>
    </row>
    <row r="1101" spans="2:6" x14ac:dyDescent="0.2">
      <c r="B1101" s="56"/>
      <c r="F1101" s="56"/>
    </row>
    <row r="1102" spans="2:6" x14ac:dyDescent="0.2">
      <c r="B1102" s="56"/>
      <c r="F1102" s="56"/>
    </row>
    <row r="1103" spans="2:6" x14ac:dyDescent="0.2">
      <c r="B1103" s="56"/>
      <c r="F1103" s="56"/>
    </row>
    <row r="1104" spans="2:6" x14ac:dyDescent="0.2">
      <c r="B1104" s="56"/>
      <c r="F1104" s="56"/>
    </row>
    <row r="1105" spans="2:6" x14ac:dyDescent="0.2">
      <c r="B1105" s="56"/>
      <c r="F1105" s="56"/>
    </row>
    <row r="1106" spans="2:6" x14ac:dyDescent="0.2">
      <c r="B1106" s="56"/>
      <c r="F1106" s="56"/>
    </row>
    <row r="1107" spans="2:6" x14ac:dyDescent="0.2">
      <c r="B1107" s="56"/>
      <c r="F1107" s="56"/>
    </row>
    <row r="1108" spans="2:6" x14ac:dyDescent="0.2">
      <c r="B1108" s="56"/>
      <c r="F1108" s="56"/>
    </row>
    <row r="1109" spans="2:6" x14ac:dyDescent="0.2">
      <c r="B1109" s="56"/>
      <c r="F1109" s="56"/>
    </row>
    <row r="1110" spans="2:6" x14ac:dyDescent="0.2">
      <c r="B1110" s="56"/>
      <c r="F1110" s="56"/>
    </row>
    <row r="1111" spans="2:6" x14ac:dyDescent="0.2">
      <c r="B1111" s="56"/>
      <c r="F1111" s="56"/>
    </row>
    <row r="1112" spans="2:6" x14ac:dyDescent="0.2">
      <c r="B1112" s="56"/>
      <c r="F1112" s="56"/>
    </row>
    <row r="1113" spans="2:6" x14ac:dyDescent="0.2">
      <c r="B1113" s="56"/>
      <c r="F1113" s="56"/>
    </row>
    <row r="1114" spans="2:6" x14ac:dyDescent="0.2">
      <c r="B1114" s="56"/>
      <c r="F1114" s="56"/>
    </row>
    <row r="1115" spans="2:6" x14ac:dyDescent="0.2">
      <c r="B1115" s="56"/>
      <c r="F1115" s="56"/>
    </row>
    <row r="1116" spans="2:6" x14ac:dyDescent="0.2">
      <c r="B1116" s="56"/>
      <c r="F1116" s="56"/>
    </row>
    <row r="1117" spans="2:6" x14ac:dyDescent="0.2">
      <c r="B1117" s="56"/>
      <c r="F1117" s="56"/>
    </row>
    <row r="1118" spans="2:6" x14ac:dyDescent="0.2">
      <c r="B1118" s="56"/>
      <c r="F1118" s="56"/>
    </row>
    <row r="1119" spans="2:6" x14ac:dyDescent="0.2">
      <c r="B1119" s="56"/>
      <c r="F1119" s="56"/>
    </row>
    <row r="1120" spans="2:6" x14ac:dyDescent="0.2">
      <c r="B1120" s="56"/>
      <c r="F1120" s="56"/>
    </row>
    <row r="1121" spans="2:6" x14ac:dyDescent="0.2">
      <c r="B1121" s="56"/>
      <c r="F1121" s="56"/>
    </row>
    <row r="1122" spans="2:6" x14ac:dyDescent="0.2">
      <c r="B1122" s="56"/>
      <c r="F1122" s="56"/>
    </row>
    <row r="1123" spans="2:6" x14ac:dyDescent="0.2">
      <c r="B1123" s="56"/>
      <c r="F1123" s="56"/>
    </row>
    <row r="1124" spans="2:6" x14ac:dyDescent="0.2">
      <c r="B1124" s="56"/>
      <c r="F1124" s="56"/>
    </row>
    <row r="1125" spans="2:6" x14ac:dyDescent="0.2">
      <c r="B1125" s="56"/>
      <c r="F1125" s="56"/>
    </row>
    <row r="1126" spans="2:6" x14ac:dyDescent="0.2">
      <c r="B1126" s="56"/>
      <c r="F1126" s="56"/>
    </row>
    <row r="1127" spans="2:6" x14ac:dyDescent="0.2">
      <c r="B1127" s="56"/>
      <c r="F1127" s="56"/>
    </row>
    <row r="1128" spans="2:6" x14ac:dyDescent="0.2">
      <c r="B1128" s="56"/>
      <c r="F1128" s="56"/>
    </row>
    <row r="1129" spans="2:6" x14ac:dyDescent="0.2">
      <c r="B1129" s="56"/>
      <c r="F1129" s="56"/>
    </row>
    <row r="1130" spans="2:6" x14ac:dyDescent="0.2">
      <c r="B1130" s="56"/>
      <c r="F1130" s="56"/>
    </row>
    <row r="1131" spans="2:6" x14ac:dyDescent="0.2">
      <c r="B1131" s="56"/>
      <c r="F1131" s="56"/>
    </row>
    <row r="1132" spans="2:6" x14ac:dyDescent="0.2">
      <c r="B1132" s="56"/>
      <c r="F1132" s="56"/>
    </row>
    <row r="1133" spans="2:6" x14ac:dyDescent="0.2">
      <c r="B1133" s="56"/>
      <c r="F1133" s="56"/>
    </row>
    <row r="1134" spans="2:6" x14ac:dyDescent="0.2">
      <c r="B1134" s="56"/>
      <c r="F1134" s="56"/>
    </row>
    <row r="1135" spans="2:6" x14ac:dyDescent="0.2">
      <c r="B1135" s="56"/>
      <c r="F1135" s="56"/>
    </row>
    <row r="1136" spans="2:6" x14ac:dyDescent="0.2">
      <c r="B1136" s="56"/>
      <c r="F1136" s="56"/>
    </row>
    <row r="1137" spans="2:6" x14ac:dyDescent="0.2">
      <c r="B1137" s="56"/>
      <c r="F1137" s="56"/>
    </row>
    <row r="1138" spans="2:6" x14ac:dyDescent="0.2">
      <c r="B1138" s="56"/>
      <c r="F1138" s="56"/>
    </row>
    <row r="1139" spans="2:6" x14ac:dyDescent="0.2">
      <c r="B1139" s="56"/>
      <c r="F1139" s="56"/>
    </row>
  </sheetData>
  <phoneticPr fontId="8" type="noConversion"/>
  <hyperlinks>
    <hyperlink ref="P381" r:id="rId1" display="http://www.bav-astro.de/sfs/BAVM_link.php?BAVMnr=13" xr:uid="{00000000-0004-0000-0100-000000000000}"/>
    <hyperlink ref="P387" r:id="rId2" display="http://www.bav-astro.de/sfs/BAVM_link.php?BAVMnr=15" xr:uid="{00000000-0004-0000-0100-000001000000}"/>
    <hyperlink ref="P388" r:id="rId3" display="http://www.bav-astro.de/sfs/BAVM_link.php?BAVMnr=15" xr:uid="{00000000-0004-0000-0100-000002000000}"/>
    <hyperlink ref="P12" r:id="rId4" display="http://www.konkoly.hu/cgi-bin/IBVS?1255" xr:uid="{00000000-0004-0000-0100-000003000000}"/>
    <hyperlink ref="P401" r:id="rId5" display="http://www.bav-astro.de/sfs/BAVM_link.php?BAVMnr=18" xr:uid="{00000000-0004-0000-0100-000004000000}"/>
    <hyperlink ref="P404" r:id="rId6" display="http://www.bav-astro.de/sfs/BAVM_link.php?BAVMnr=23" xr:uid="{00000000-0004-0000-0100-000005000000}"/>
    <hyperlink ref="P16" r:id="rId7" display="http://www.konkoly.hu/cgi-bin/IBVS?1255" xr:uid="{00000000-0004-0000-0100-000006000000}"/>
    <hyperlink ref="P19" r:id="rId8" display="http://www.konkoly.hu/cgi-bin/IBVS?795" xr:uid="{00000000-0004-0000-0100-000007000000}"/>
    <hyperlink ref="P21" r:id="rId9" display="http://www.konkoly.hu/cgi-bin/IBVS?795" xr:uid="{00000000-0004-0000-0100-000008000000}"/>
    <hyperlink ref="P22" r:id="rId10" display="http://www.konkoly.hu/cgi-bin/IBVS?795" xr:uid="{00000000-0004-0000-0100-000009000000}"/>
    <hyperlink ref="P23" r:id="rId11" display="http://www.konkoly.hu/cgi-bin/IBVS?795" xr:uid="{00000000-0004-0000-0100-00000A000000}"/>
    <hyperlink ref="P24" r:id="rId12" display="http://www.konkoly.hu/cgi-bin/IBVS?328" xr:uid="{00000000-0004-0000-0100-00000B000000}"/>
    <hyperlink ref="P25" r:id="rId13" display="http://www.konkoly.hu/cgi-bin/IBVS?795" xr:uid="{00000000-0004-0000-0100-00000C000000}"/>
    <hyperlink ref="P26" r:id="rId14" display="http://www.konkoly.hu/cgi-bin/IBVS?795" xr:uid="{00000000-0004-0000-0100-00000D000000}"/>
    <hyperlink ref="P27" r:id="rId15" display="http://www.konkoly.hu/cgi-bin/IBVS?328" xr:uid="{00000000-0004-0000-0100-00000E000000}"/>
    <hyperlink ref="P28" r:id="rId16" display="http://www.konkoly.hu/cgi-bin/IBVS?456" xr:uid="{00000000-0004-0000-0100-00000F000000}"/>
    <hyperlink ref="P30" r:id="rId17" display="http://www.konkoly.hu/cgi-bin/IBVS?456" xr:uid="{00000000-0004-0000-0100-000010000000}"/>
    <hyperlink ref="P32" r:id="rId18" display="http://www.konkoly.hu/cgi-bin/IBVS?795" xr:uid="{00000000-0004-0000-0100-000011000000}"/>
    <hyperlink ref="P33" r:id="rId19" display="http://www.konkoly.hu/cgi-bin/IBVS?795" xr:uid="{00000000-0004-0000-0100-000012000000}"/>
    <hyperlink ref="P35" r:id="rId20" display="http://www.bav-astro.de/sfs/BAVM_link.php?BAVMnr=26" xr:uid="{00000000-0004-0000-0100-000013000000}"/>
    <hyperlink ref="P38" r:id="rId21" display="http://www.konkoly.hu/cgi-bin/IBVS?456" xr:uid="{00000000-0004-0000-0100-000014000000}"/>
    <hyperlink ref="P47" r:id="rId22" display="http://www.bav-astro.de/sfs/BAVM_link.php?BAVMnr=26" xr:uid="{00000000-0004-0000-0100-000015000000}"/>
    <hyperlink ref="P48" r:id="rId23" display="http://www.konkoly.hu/cgi-bin/IBVS?786" xr:uid="{00000000-0004-0000-0100-000016000000}"/>
    <hyperlink ref="P49" r:id="rId24" display="http://www.bav-astro.de/sfs/BAVM_link.php?BAVMnr=26" xr:uid="{00000000-0004-0000-0100-000017000000}"/>
    <hyperlink ref="P54" r:id="rId25" display="http://www.konkoly.hu/cgi-bin/IBVS?1119" xr:uid="{00000000-0004-0000-0100-000018000000}"/>
    <hyperlink ref="P69" r:id="rId26" display="http://www.bav-astro.de/sfs/BAVM_link.php?BAVMnr=31" xr:uid="{00000000-0004-0000-0100-000019000000}"/>
    <hyperlink ref="P71" r:id="rId27" display="http://www.bav-astro.de/sfs/BAVM_link.php?BAVMnr=31" xr:uid="{00000000-0004-0000-0100-00001A000000}"/>
    <hyperlink ref="P114" r:id="rId28" display="http://www.konkoly.hu/cgi-bin/IBVS?2793" xr:uid="{00000000-0004-0000-0100-00001B000000}"/>
    <hyperlink ref="P415" r:id="rId29" display="http://www.bav-astro.de/sfs/BAVM_link.php?BAVMnr=39" xr:uid="{00000000-0004-0000-0100-00001C000000}"/>
    <hyperlink ref="P189" r:id="rId30" display="http://www.bav-astro.de/sfs/BAVM_link.php?BAVMnr=52" xr:uid="{00000000-0004-0000-0100-00001D000000}"/>
    <hyperlink ref="P200" r:id="rId31" display="http://www.bav-astro.de/sfs/BAVM_link.php?BAVMnr=52" xr:uid="{00000000-0004-0000-0100-00001E000000}"/>
    <hyperlink ref="P201" r:id="rId32" display="http://www.bav-astro.de/sfs/BAVM_link.php?BAVMnr=52" xr:uid="{00000000-0004-0000-0100-00001F000000}"/>
    <hyperlink ref="P216" r:id="rId33" display="http://www.bav-astro.de/sfs/BAVM_link.php?BAVMnr=60" xr:uid="{00000000-0004-0000-0100-000020000000}"/>
    <hyperlink ref="P287" r:id="rId34" display="http://www.konkoly.hu/cgi-bin/IBVS?4840" xr:uid="{00000000-0004-0000-0100-000021000000}"/>
    <hyperlink ref="P425" r:id="rId35" display="http://www.bav-astro.de/sfs/BAVM_link.php?BAVMnr=131" xr:uid="{00000000-0004-0000-0100-000022000000}"/>
    <hyperlink ref="P427" r:id="rId36" display="http://www.bav-astro.de/sfs/BAVM_link.php?BAVMnr=131" xr:uid="{00000000-0004-0000-0100-000023000000}"/>
    <hyperlink ref="P428" r:id="rId37" display="http://www.bav-astro.de/sfs/BAVM_link.php?BAVMnr=131" xr:uid="{00000000-0004-0000-0100-000024000000}"/>
    <hyperlink ref="P430" r:id="rId38" display="http://www.bav-astro.de/sfs/BAVM_link.php?BAVMnr=131" xr:uid="{00000000-0004-0000-0100-000025000000}"/>
    <hyperlink ref="P432" r:id="rId39" display="http://www.konkoly.hu/cgi-bin/IBVS?4840" xr:uid="{00000000-0004-0000-0100-000026000000}"/>
    <hyperlink ref="P433" r:id="rId40" display="http://www.bav-astro.de/sfs/BAVM_link.php?BAVMnr=131" xr:uid="{00000000-0004-0000-0100-000027000000}"/>
    <hyperlink ref="P288" r:id="rId41" display="http://www.bav-astro.de/sfs/BAVM_link.php?BAVMnr=132" xr:uid="{00000000-0004-0000-0100-000028000000}"/>
    <hyperlink ref="P439" r:id="rId42" display="http://www.bav-astro.de/sfs/BAVM_link.php?BAVMnr=143" xr:uid="{00000000-0004-0000-0100-000029000000}"/>
    <hyperlink ref="P443" r:id="rId43" display="http://vsolj.cetus-net.org/no39.pdf" xr:uid="{00000000-0004-0000-0100-00002A000000}"/>
    <hyperlink ref="P447" r:id="rId44" display="http://www.bav-astro.de/sfs/BAVM_link.php?BAVMnr=154" xr:uid="{00000000-0004-0000-0100-00002B000000}"/>
    <hyperlink ref="P452" r:id="rId45" display="http://var.astro.cz/oejv/issues/oejv0074.pdf" xr:uid="{00000000-0004-0000-0100-00002C000000}"/>
    <hyperlink ref="P453" r:id="rId46" display="http://www.bav-astro.de/sfs/BAVM_link.php?BAVMnr=158" xr:uid="{00000000-0004-0000-0100-00002D000000}"/>
    <hyperlink ref="P454" r:id="rId47" display="http://www.bav-astro.de/sfs/BAVM_link.php?BAVMnr=157" xr:uid="{00000000-0004-0000-0100-00002E000000}"/>
    <hyperlink ref="P461" r:id="rId48" display="http://www.bav-astro.de/sfs/BAVM_link.php?BAVMnr=172" xr:uid="{00000000-0004-0000-0100-00002F000000}"/>
    <hyperlink ref="P462" r:id="rId49" display="http://var.astro.cz/oejv/issues/oejv0003.pdf" xr:uid="{00000000-0004-0000-0100-000030000000}"/>
    <hyperlink ref="P463" r:id="rId50" display="http://www.bav-astro.de/sfs/BAVM_link.php?BAVMnr=174" xr:uid="{00000000-0004-0000-0100-000031000000}"/>
    <hyperlink ref="P464" r:id="rId51" display="http://www.bav-astro.de/sfs/BAVM_link.php?BAVMnr=174" xr:uid="{00000000-0004-0000-0100-000032000000}"/>
    <hyperlink ref="P465" r:id="rId52" display="http://www.bav-astro.de/sfs/BAVM_link.php?BAVMnr=202" xr:uid="{00000000-0004-0000-0100-000033000000}"/>
    <hyperlink ref="P466" r:id="rId53" display="http://www.bav-astro.de/sfs/BAVM_link.php?BAVMnr=173" xr:uid="{00000000-0004-0000-0100-000034000000}"/>
    <hyperlink ref="P471" r:id="rId54" display="http://www.bav-astro.de/sfs/BAVM_link.php?BAVMnr=173" xr:uid="{00000000-0004-0000-0100-000035000000}"/>
    <hyperlink ref="P472" r:id="rId55" display="http://var.astro.cz/oejv/issues/oejv0074.pdf" xr:uid="{00000000-0004-0000-0100-000036000000}"/>
    <hyperlink ref="P473" r:id="rId56" display="http://var.astro.cz/oejv/issues/oejv0074.pdf" xr:uid="{00000000-0004-0000-0100-000037000000}"/>
    <hyperlink ref="P475" r:id="rId57" display="http://vsolj.cetus-net.org/no44.pdf" xr:uid="{00000000-0004-0000-0100-000038000000}"/>
    <hyperlink ref="P476" r:id="rId58" display="http://www.konkoly.hu/cgi-bin/IBVS?5694" xr:uid="{00000000-0004-0000-0100-000039000000}"/>
    <hyperlink ref="P477" r:id="rId59" display="http://www.konkoly.hu/cgi-bin/IBVS?5694" xr:uid="{00000000-0004-0000-0100-00003A000000}"/>
    <hyperlink ref="P478" r:id="rId60" display="http://www.konkoly.hu/cgi-bin/IBVS?5636" xr:uid="{00000000-0004-0000-0100-00003B000000}"/>
    <hyperlink ref="P479" r:id="rId61" display="http://vsolj.cetus-net.org/no44.pdf" xr:uid="{00000000-0004-0000-0100-00003C000000}"/>
    <hyperlink ref="P480" r:id="rId62" display="http://www.konkoly.hu/cgi-bin/IBVS?5636" xr:uid="{00000000-0004-0000-0100-00003D000000}"/>
    <hyperlink ref="P482" r:id="rId63" display="http://var.astro.cz/oejv/issues/oejv0003.pdf" xr:uid="{00000000-0004-0000-0100-00003E000000}"/>
    <hyperlink ref="P483" r:id="rId64" display="http://vsolj.cetus-net.org/no45.pdf" xr:uid="{00000000-0004-0000-0100-00003F000000}"/>
    <hyperlink ref="P486" r:id="rId65" display="http://www.bav-astro.de/sfs/BAVM_link.php?BAVMnr=186" xr:uid="{00000000-0004-0000-0100-000040000000}"/>
    <hyperlink ref="P487" r:id="rId66" display="http://www.bav-astro.de/sfs/BAVM_link.php?BAVMnr=203" xr:uid="{00000000-0004-0000-0100-000041000000}"/>
    <hyperlink ref="P488" r:id="rId67" display="http://var.astro.cz/oejv/issues/oejv0094.pdf" xr:uid="{00000000-0004-0000-0100-000042000000}"/>
    <hyperlink ref="P489" r:id="rId68" display="http://var.astro.cz/oejv/issues/oejv0094.pdf" xr:uid="{00000000-0004-0000-0100-000043000000}"/>
    <hyperlink ref="P490" r:id="rId69" display="http://var.astro.cz/oejv/issues/oejv0094.pdf" xr:uid="{00000000-0004-0000-0100-000044000000}"/>
    <hyperlink ref="P491" r:id="rId70" display="http://var.astro.cz/oejv/issues/oejv0094.pdf" xr:uid="{00000000-0004-0000-0100-000045000000}"/>
    <hyperlink ref="P492" r:id="rId71" display="http://var.astro.cz/oejv/issues/oejv0094.pdf" xr:uid="{00000000-0004-0000-0100-000046000000}"/>
    <hyperlink ref="P493" r:id="rId72" display="http://var.astro.cz/oejv/issues/oejv0094.pdf" xr:uid="{00000000-0004-0000-0100-000047000000}"/>
    <hyperlink ref="P495" r:id="rId73" display="http://www.konkoly.hu/cgi-bin/IBVS?5924" xr:uid="{00000000-0004-0000-0100-000048000000}"/>
    <hyperlink ref="P498" r:id="rId74" display="http://www.bav-astro.de/sfs/BAVM_link.php?BAVMnr=215" xr:uid="{00000000-0004-0000-0100-000049000000}"/>
    <hyperlink ref="P499" r:id="rId75" display="http://www.bav-astro.de/sfs/BAVM_link.php?BAVMnr=215" xr:uid="{00000000-0004-0000-0100-00004A000000}"/>
    <hyperlink ref="P501" r:id="rId76" display="http://www.bav-astro.de/sfs/BAVM_link.php?BAVMnr=232" xr:uid="{00000000-0004-0000-0100-00004B000000}"/>
    <hyperlink ref="P502" r:id="rId77" display="http://www.bav-astro.de/sfs/BAVM_link.php?BAVMnr=234" xr:uid="{00000000-0004-0000-0100-00004C000000}"/>
    <hyperlink ref="P504" r:id="rId78" display="http://www.bav-astro.de/sfs/BAVM_link.php?BAVMnr=241" xr:uid="{00000000-0004-0000-0100-00004D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Gaphs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2023-12-31T05:36:51Z</dcterms:modified>
</cp:coreProperties>
</file>