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32760" windowWidth="792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<sst xmlns="http://schemas.openxmlformats.org/spreadsheetml/2006/main" count="51" uniqueCount="47">
  <si>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</si>
  <si>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</si>
  <si>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</si>
  <si>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</si>
  <si>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</si>
  <si>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</si>
  <si>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</si>
  <si>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</si>
  <si>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</si>
  <si>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</si>
  <si>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</si>
  <si>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</si>
  <si>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</si>
  <si>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</si>
  <si>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</si>
  <si>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</si>
  <si>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</si>
  <si>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</si>
  <si>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</si>
  <si>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</si>
  <si>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</si>
  <si>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</si>
  <si>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</si>
  <si>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</si>
  <si>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</si>
  <si>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</si>
  <si>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</si>
  <si>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</si>
  <si>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</si>
  <si>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</si>
  <si>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</si>
  <si>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</si>
  <si>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</si>
  <si>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Bull.88</t>
  </si>
  <si>
    <t>B</t>
  </si>
  <si>
    <t>BBSAG Bull.96</t>
  </si>
  <si>
    <t># of data points:</t>
  </si>
  <si>
    <t xml:space="preserve">19 35 01.3 +28 13 41 </t>
  </si>
  <si>
    <t>FR Cyg / na</t>
  </si>
  <si>
    <t>EA/SD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</si>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</sst>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4486380"/>
        <c:axId val="19050829"/>
      </c:scatterChart>
      <c:val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crossBetween val="midCat"/>
        <c:dispUnits/>
      </c:val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"/>
          <c:y val="0.92925"/>
          <c:w val="0.9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14</xdr:col>
      <xdr:colOff>276225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434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49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38</v>
      </c>
      <c r="C1" s="16" t="s">
        <v>37</v>
      </c>
    </row>
    <row r="2" spans="1:2" ht="12.75">
      <c r="A2" t="s">
        <v>28</v>
      </c>
      <c r="B2" s="17" t="s">
        <v>39</v>
      </c>
    </row>
    <row r="4" spans="1:4" ht="12.75">
      <c r="A4" s="8" t="s">
        <v>0</v>
      </c>
      <c r="C4" s="3">
        <v>29140.264</v>
      </c>
      <c r="D4" s="4">
        <v>4.444374</v>
      </c>
    </row>
    <row r="5" spans="1:3" ht="12.75">
      <c r="A5" s="25" t="s">
        <v>46</v>
      </c>
      <c r="C5" s="26">
        <v>-9.5</v>
      </c>
    </row>
    <row r="6" ht="12.75">
      <c r="A6" s="8" t="s">
        <v>1</v>
      </c>
    </row>
    <row r="7" spans="1:3" ht="12.75">
      <c r="A7" t="s">
        <v>2</v>
      </c>
      <c r="C7">
        <f>+C4</f>
        <v>29140.264</v>
      </c>
    </row>
    <row r="8" spans="1:3" ht="12.75">
      <c r="A8" t="s">
        <v>3</v>
      </c>
      <c r="C8">
        <f>+D4</f>
        <v>4.444374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16</v>
      </c>
      <c r="C11">
        <f>INTERCEPT(G21:G993,F21:F993)</f>
        <v>-0.0008033074781690491</v>
      </c>
      <c r="D11" s="6"/>
    </row>
    <row r="12" spans="1:4" ht="12.75">
      <c r="A12" t="s">
        <v>17</v>
      </c>
      <c r="C12">
        <f>SLOPE(G21:G993,F21:F993)</f>
        <v>3.62318540027762E-05</v>
      </c>
      <c r="D12" s="6"/>
    </row>
    <row r="13" spans="1:4" ht="12.75">
      <c r="A13" t="s">
        <v>22</v>
      </c>
      <c r="C13" s="6" t="s">
        <v>14</v>
      </c>
      <c r="D13" s="6"/>
    </row>
    <row r="14" spans="1:6" ht="12.75">
      <c r="A14" t="s">
        <v>27</v>
      </c>
      <c r="E14" s="18" t="s">
        <v>40</v>
      </c>
      <c r="F14" s="19">
        <v>1</v>
      </c>
    </row>
    <row r="15" spans="1:6" ht="12.75">
      <c r="A15" s="5" t="s">
        <v>18</v>
      </c>
      <c r="C15" s="11">
        <f>(C7+C11)+(C8+C12)*INT(MAX(F21:F3533))</f>
        <v>48162.33898902765</v>
      </c>
      <c r="E15" s="18" t="s">
        <v>41</v>
      </c>
      <c r="F15" s="20">
        <f ca="1">NOW()+15018.5+$C$5/24</f>
        <v>59896.75194155092</v>
      </c>
    </row>
    <row r="16" spans="1:6" ht="12.75">
      <c r="A16" s="8" t="s">
        <v>4</v>
      </c>
      <c r="C16" s="12">
        <f>+C8+C12</f>
        <v>4.444410231854002</v>
      </c>
      <c r="E16" s="18" t="s">
        <v>42</v>
      </c>
      <c r="F16" s="21">
        <f>ROUND(2*(F15-$C$7)/$C$8,0)/2+F14</f>
        <v>6921.5</v>
      </c>
    </row>
    <row r="17" spans="1:6" ht="13.5" thickBot="1">
      <c r="A17" s="13" t="s">
        <v>36</v>
      </c>
      <c r="C17">
        <f>COUNT(C21:C2191)</f>
        <v>3</v>
      </c>
      <c r="E17" s="18" t="s">
        <v>43</v>
      </c>
      <c r="F17" s="22">
        <f>ROUND(2*(F15-$C$15)/$C$16,0)/2+F14</f>
        <v>2641.5</v>
      </c>
    </row>
    <row r="18" spans="1:6" ht="12.75">
      <c r="A18" s="8" t="s">
        <v>5</v>
      </c>
      <c r="C18" s="3">
        <f>+C15</f>
        <v>48162.33898902765</v>
      </c>
      <c r="D18" s="4">
        <f>+C16</f>
        <v>4.444410231854002</v>
      </c>
      <c r="E18" s="18" t="s">
        <v>44</v>
      </c>
      <c r="F18" s="23">
        <f>+$C$15+$C$16*F17-15018.5-$C$5/24</f>
        <v>44884.14444980333</v>
      </c>
    </row>
    <row r="19" ht="13.5" thickTop="1">
      <c r="F19" s="24" t="s">
        <v>45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19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15</v>
      </c>
    </row>
    <row r="21" spans="1:17" ht="12.75">
      <c r="A21" t="s">
        <v>12</v>
      </c>
      <c r="C21" s="14">
        <v>29140.264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-0.0008033074781690491</v>
      </c>
      <c r="Q21" s="2">
        <f>+C21-15018.5</f>
        <v>14121.764</v>
      </c>
    </row>
    <row r="22" spans="1:30" ht="12.75">
      <c r="A22" t="s">
        <v>33</v>
      </c>
      <c r="C22" s="15">
        <v>47304.55</v>
      </c>
      <c r="D22" s="14"/>
      <c r="E22">
        <f>+(C22-C$7)/C$8</f>
        <v>4087.0291294117023</v>
      </c>
      <c r="F22">
        <f>ROUND(2*E22,0)/2</f>
        <v>4087</v>
      </c>
      <c r="G22">
        <f>+C22-(C$7+F22*C$8)</f>
        <v>0.12946200000442332</v>
      </c>
      <c r="I22">
        <f>+G22</f>
        <v>0.12946200000442332</v>
      </c>
      <c r="O22">
        <f>+C$11+C$12*F22</f>
        <v>0.1472762798311773</v>
      </c>
      <c r="Q22" s="2">
        <f>+C22-15018.5</f>
        <v>32286.050000000003</v>
      </c>
      <c r="AA22">
        <v>11</v>
      </c>
      <c r="AB22" t="s">
        <v>32</v>
      </c>
      <c r="AD22" t="s">
        <v>34</v>
      </c>
    </row>
    <row r="23" spans="1:30" ht="12.75">
      <c r="A23" t="s">
        <v>35</v>
      </c>
      <c r="C23" s="15">
        <v>48162.356</v>
      </c>
      <c r="D23" s="14"/>
      <c r="E23">
        <f>+(C23-C$7)/C$8</f>
        <v>4280.038538610837</v>
      </c>
      <c r="F23">
        <f>ROUND(2*E23,0)/2</f>
        <v>4280</v>
      </c>
      <c r="G23">
        <f>+C23-(C$7+F23*C$8)</f>
        <v>0.17128000000229804</v>
      </c>
      <c r="I23">
        <f>+G23</f>
        <v>0.17128000000229804</v>
      </c>
      <c r="O23">
        <f>+C$11+C$12*F23</f>
        <v>0.1542690276537131</v>
      </c>
      <c r="Q23" s="2">
        <f>+C23-15018.5</f>
        <v>33143.856</v>
      </c>
      <c r="AA23">
        <v>6</v>
      </c>
      <c r="AB23" t="s">
        <v>32</v>
      </c>
      <c r="AD23" t="s">
        <v>34</v>
      </c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2022-11-13T05:03:08Z</dcterms:modified>
  <cp:category/>
  <cp:version/>
  <cp:contentType/>
  <cp:contentStatus/>
</cp:coreProperties>
</file>