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/>
  <mc:AlternateContent xmlns:mc="http://schemas.openxmlformats.org/markup-compatibility/2006">
    <mc:Choice Requires="x15">
      <x15ac:absPath xmlns:x15ac="http://schemas.microsoft.com/office/spreadsheetml/2010/11/ac" url="D:\Users\Robert &amp; Bonnie\Documents\Documents\Robert\Astronomy\Variable research\Variables\Bob Nelson\Master workbooks for stars\2023 updates active file\"/>
    </mc:Choice>
  </mc:AlternateContent>
  <xr:revisionPtr revIDLastSave="0" documentId="13_ncr:1_{D84CBA5E-5085-4E9F-A647-027AA40A134D}" xr6:coauthVersionLast="47" xr6:coauthVersionMax="47" xr10:uidLastSave="{00000000-0000-0000-0000-000000000000}"/>
  <bookViews>
    <workbookView xWindow="2310" yWindow="270" windowWidth="18315" windowHeight="14625" xr2:uid="{00000000-000D-0000-FFFF-FFFF00000000}"/>
  </bookViews>
  <sheets>
    <sheet name="Active" sheetId="1" r:id="rId1"/>
    <sheet name="BAV" sheetId="2" r:id="rId2"/>
  </sheets>
  <calcPr calcId="181029"/>
</workbook>
</file>

<file path=xl/calcChain.xml><?xml version="1.0" encoding="utf-8"?>
<calcChain xmlns="http://schemas.openxmlformats.org/spreadsheetml/2006/main">
  <c r="E416" i="1" l="1"/>
  <c r="F416" i="1" s="1"/>
  <c r="G416" i="1" s="1"/>
  <c r="K416" i="1" s="1"/>
  <c r="Q416" i="1"/>
  <c r="E417" i="1"/>
  <c r="F417" i="1" s="1"/>
  <c r="G417" i="1" s="1"/>
  <c r="K417" i="1" s="1"/>
  <c r="Q417" i="1"/>
  <c r="Q414" i="1"/>
  <c r="E412" i="1"/>
  <c r="F412" i="1" s="1"/>
  <c r="G412" i="1" s="1"/>
  <c r="K412" i="1" s="1"/>
  <c r="Q412" i="1"/>
  <c r="Q413" i="1"/>
  <c r="E415" i="1"/>
  <c r="F415" i="1" s="1"/>
  <c r="G415" i="1" s="1"/>
  <c r="K415" i="1" s="1"/>
  <c r="Q415" i="1"/>
  <c r="Q411" i="1"/>
  <c r="Q410" i="1"/>
  <c r="Q409" i="1"/>
  <c r="Q405" i="1"/>
  <c r="Q407" i="1"/>
  <c r="Q406" i="1"/>
  <c r="Q408" i="1"/>
  <c r="E414" i="1"/>
  <c r="F414" i="1" s="1"/>
  <c r="G414" i="1" s="1"/>
  <c r="K414" i="1" s="1"/>
  <c r="E242" i="1"/>
  <c r="E371" i="1"/>
  <c r="F371" i="1" s="1"/>
  <c r="G371" i="1" s="1"/>
  <c r="K371" i="1" s="1"/>
  <c r="E375" i="1"/>
  <c r="F375" i="1" s="1"/>
  <c r="E376" i="1"/>
  <c r="F376" i="1" s="1"/>
  <c r="G376" i="1" s="1"/>
  <c r="K376" i="1" s="1"/>
  <c r="E380" i="1"/>
  <c r="F380" i="1" s="1"/>
  <c r="D9" i="1"/>
  <c r="C9" i="1"/>
  <c r="E240" i="1"/>
  <c r="F240" i="1" s="1"/>
  <c r="G240" i="1" s="1"/>
  <c r="E241" i="1"/>
  <c r="F241" i="1" s="1"/>
  <c r="G241" i="1" s="1"/>
  <c r="I241" i="1" s="1"/>
  <c r="E243" i="1"/>
  <c r="F243" i="1"/>
  <c r="G243" i="1" s="1"/>
  <c r="I243" i="1" s="1"/>
  <c r="E244" i="1"/>
  <c r="F244" i="1" s="1"/>
  <c r="G244" i="1" s="1"/>
  <c r="E245" i="1"/>
  <c r="E246" i="1"/>
  <c r="F246" i="1" s="1"/>
  <c r="G246" i="1" s="1"/>
  <c r="I246" i="1" s="1"/>
  <c r="E247" i="1"/>
  <c r="F247" i="1" s="1"/>
  <c r="G247" i="1" s="1"/>
  <c r="I247" i="1" s="1"/>
  <c r="E248" i="1"/>
  <c r="F248" i="1" s="1"/>
  <c r="G248" i="1" s="1"/>
  <c r="E249" i="1"/>
  <c r="F249" i="1" s="1"/>
  <c r="G249" i="1" s="1"/>
  <c r="I249" i="1" s="1"/>
  <c r="E251" i="1"/>
  <c r="F251" i="1"/>
  <c r="G251" i="1" s="1"/>
  <c r="I251" i="1" s="1"/>
  <c r="E252" i="1"/>
  <c r="F252" i="1" s="1"/>
  <c r="G252" i="1" s="1"/>
  <c r="I252" i="1" s="1"/>
  <c r="E253" i="1"/>
  <c r="F253" i="1" s="1"/>
  <c r="G253" i="1" s="1"/>
  <c r="E254" i="1"/>
  <c r="E255" i="1"/>
  <c r="F255" i="1" s="1"/>
  <c r="G255" i="1" s="1"/>
  <c r="J255" i="1" s="1"/>
  <c r="E256" i="1"/>
  <c r="F256" i="1"/>
  <c r="G256" i="1" s="1"/>
  <c r="J256" i="1" s="1"/>
  <c r="E257" i="1"/>
  <c r="F257" i="1" s="1"/>
  <c r="G257" i="1" s="1"/>
  <c r="J257" i="1" s="1"/>
  <c r="E258" i="1"/>
  <c r="F258" i="1" s="1"/>
  <c r="G258" i="1" s="1"/>
  <c r="J258" i="1" s="1"/>
  <c r="E259" i="1"/>
  <c r="F259" i="1" s="1"/>
  <c r="G259" i="1" s="1"/>
  <c r="J259" i="1" s="1"/>
  <c r="E260" i="1"/>
  <c r="F260" i="1"/>
  <c r="G260" i="1" s="1"/>
  <c r="E261" i="1"/>
  <c r="F261" i="1" s="1"/>
  <c r="G261" i="1" s="1"/>
  <c r="J261" i="1" s="1"/>
  <c r="E262" i="1"/>
  <c r="F262" i="1" s="1"/>
  <c r="G262" i="1" s="1"/>
  <c r="E263" i="1"/>
  <c r="F263" i="1" s="1"/>
  <c r="G263" i="1" s="1"/>
  <c r="J263" i="1" s="1"/>
  <c r="E264" i="1"/>
  <c r="F264" i="1" s="1"/>
  <c r="G264" i="1" s="1"/>
  <c r="J264" i="1" s="1"/>
  <c r="E265" i="1"/>
  <c r="F265" i="1"/>
  <c r="G265" i="1" s="1"/>
  <c r="J265" i="1" s="1"/>
  <c r="E266" i="1"/>
  <c r="F266" i="1" s="1"/>
  <c r="G266" i="1" s="1"/>
  <c r="E267" i="1"/>
  <c r="E268" i="1"/>
  <c r="F268" i="1" s="1"/>
  <c r="G268" i="1" s="1"/>
  <c r="E269" i="1"/>
  <c r="F269" i="1" s="1"/>
  <c r="G269" i="1" s="1"/>
  <c r="J269" i="1" s="1"/>
  <c r="E270" i="1"/>
  <c r="F270" i="1" s="1"/>
  <c r="G270" i="1" s="1"/>
  <c r="J270" i="1" s="1"/>
  <c r="E271" i="1"/>
  <c r="F271" i="1" s="1"/>
  <c r="G271" i="1" s="1"/>
  <c r="J271" i="1" s="1"/>
  <c r="E272" i="1"/>
  <c r="F272" i="1" s="1"/>
  <c r="G272" i="1" s="1"/>
  <c r="J272" i="1" s="1"/>
  <c r="E273" i="1"/>
  <c r="F273" i="1" s="1"/>
  <c r="G273" i="1" s="1"/>
  <c r="I273" i="1" s="1"/>
  <c r="E274" i="1"/>
  <c r="F274" i="1" s="1"/>
  <c r="G274" i="1" s="1"/>
  <c r="I274" i="1" s="1"/>
  <c r="E275" i="1"/>
  <c r="F275" i="1" s="1"/>
  <c r="G275" i="1" s="1"/>
  <c r="I275" i="1" s="1"/>
  <c r="E276" i="1"/>
  <c r="F276" i="1"/>
  <c r="G276" i="1" s="1"/>
  <c r="I276" i="1" s="1"/>
  <c r="E277" i="1"/>
  <c r="F277" i="1" s="1"/>
  <c r="G277" i="1" s="1"/>
  <c r="J277" i="1" s="1"/>
  <c r="E278" i="1"/>
  <c r="F278" i="1" s="1"/>
  <c r="G278" i="1" s="1"/>
  <c r="I278" i="1" s="1"/>
  <c r="E279" i="1"/>
  <c r="F279" i="1" s="1"/>
  <c r="G279" i="1" s="1"/>
  <c r="I279" i="1" s="1"/>
  <c r="E280" i="1"/>
  <c r="F280" i="1" s="1"/>
  <c r="G280" i="1" s="1"/>
  <c r="J280" i="1" s="1"/>
  <c r="E281" i="1"/>
  <c r="F281" i="1" s="1"/>
  <c r="G281" i="1" s="1"/>
  <c r="J281" i="1" s="1"/>
  <c r="E282" i="1"/>
  <c r="F282" i="1" s="1"/>
  <c r="G282" i="1" s="1"/>
  <c r="J282" i="1" s="1"/>
  <c r="E283" i="1"/>
  <c r="F283" i="1"/>
  <c r="G283" i="1" s="1"/>
  <c r="I283" i="1" s="1"/>
  <c r="E284" i="1"/>
  <c r="F284" i="1" s="1"/>
  <c r="G284" i="1" s="1"/>
  <c r="J284" i="1" s="1"/>
  <c r="E285" i="1"/>
  <c r="F285" i="1" s="1"/>
  <c r="G285" i="1" s="1"/>
  <c r="I285" i="1" s="1"/>
  <c r="E286" i="1"/>
  <c r="F286" i="1" s="1"/>
  <c r="G286" i="1" s="1"/>
  <c r="J286" i="1" s="1"/>
  <c r="E287" i="1"/>
  <c r="E205" i="2" s="1"/>
  <c r="E288" i="1"/>
  <c r="F288" i="1" s="1"/>
  <c r="G288" i="1" s="1"/>
  <c r="J288" i="1" s="1"/>
  <c r="E289" i="1"/>
  <c r="F289" i="1" s="1"/>
  <c r="G289" i="1" s="1"/>
  <c r="I289" i="1" s="1"/>
  <c r="E290" i="1"/>
  <c r="F290" i="1"/>
  <c r="G290" i="1" s="1"/>
  <c r="I290" i="1" s="1"/>
  <c r="E291" i="1"/>
  <c r="F291" i="1"/>
  <c r="G291" i="1" s="1"/>
  <c r="I291" i="1" s="1"/>
  <c r="E292" i="1"/>
  <c r="F292" i="1" s="1"/>
  <c r="G292" i="1" s="1"/>
  <c r="J292" i="1" s="1"/>
  <c r="E293" i="1"/>
  <c r="F293" i="1" s="1"/>
  <c r="G293" i="1" s="1"/>
  <c r="E294" i="1"/>
  <c r="F294" i="1" s="1"/>
  <c r="G294" i="1" s="1"/>
  <c r="J294" i="1" s="1"/>
  <c r="E295" i="1"/>
  <c r="F295" i="1" s="1"/>
  <c r="G295" i="1" s="1"/>
  <c r="J295" i="1" s="1"/>
  <c r="E296" i="1"/>
  <c r="F296" i="1" s="1"/>
  <c r="G296" i="1" s="1"/>
  <c r="J296" i="1" s="1"/>
  <c r="E297" i="1"/>
  <c r="F297" i="1" s="1"/>
  <c r="G297" i="1" s="1"/>
  <c r="E298" i="1"/>
  <c r="E299" i="1"/>
  <c r="F299" i="1" s="1"/>
  <c r="G299" i="1" s="1"/>
  <c r="J299" i="1" s="1"/>
  <c r="E300" i="1"/>
  <c r="F300" i="1"/>
  <c r="G300" i="1" s="1"/>
  <c r="I300" i="1" s="1"/>
  <c r="E301" i="1"/>
  <c r="F301" i="1" s="1"/>
  <c r="G301" i="1" s="1"/>
  <c r="E302" i="1"/>
  <c r="F302" i="1"/>
  <c r="G302" i="1" s="1"/>
  <c r="I302" i="1" s="1"/>
  <c r="E303" i="1"/>
  <c r="F303" i="1" s="1"/>
  <c r="G303" i="1" s="1"/>
  <c r="I303" i="1" s="1"/>
  <c r="E304" i="1"/>
  <c r="F304" i="1" s="1"/>
  <c r="G304" i="1" s="1"/>
  <c r="I304" i="1" s="1"/>
  <c r="E305" i="1"/>
  <c r="E306" i="1"/>
  <c r="F306" i="1" s="1"/>
  <c r="G306" i="1" s="1"/>
  <c r="E307" i="1"/>
  <c r="F307" i="1" s="1"/>
  <c r="G307" i="1" s="1"/>
  <c r="K307" i="1" s="1"/>
  <c r="E308" i="1"/>
  <c r="F308" i="1" s="1"/>
  <c r="G308" i="1" s="1"/>
  <c r="J308" i="1" s="1"/>
  <c r="E309" i="1"/>
  <c r="F309" i="1" s="1"/>
  <c r="G309" i="1" s="1"/>
  <c r="E310" i="1"/>
  <c r="F310" i="1" s="1"/>
  <c r="G310" i="1" s="1"/>
  <c r="K310" i="1" s="1"/>
  <c r="E311" i="1"/>
  <c r="F311" i="1" s="1"/>
  <c r="G311" i="1" s="1"/>
  <c r="K311" i="1" s="1"/>
  <c r="E312" i="1"/>
  <c r="F312" i="1" s="1"/>
  <c r="G312" i="1" s="1"/>
  <c r="K312" i="1" s="1"/>
  <c r="E313" i="1"/>
  <c r="F313" i="1" s="1"/>
  <c r="G313" i="1" s="1"/>
  <c r="J313" i="1" s="1"/>
  <c r="E314" i="1"/>
  <c r="F314" i="1" s="1"/>
  <c r="G314" i="1" s="1"/>
  <c r="E315" i="1"/>
  <c r="E316" i="1"/>
  <c r="F316" i="1" s="1"/>
  <c r="G316" i="1" s="1"/>
  <c r="E318" i="1"/>
  <c r="F318" i="1"/>
  <c r="G318" i="1" s="1"/>
  <c r="J318" i="1" s="1"/>
  <c r="E319" i="1"/>
  <c r="F319" i="1" s="1"/>
  <c r="G319" i="1" s="1"/>
  <c r="K319" i="1" s="1"/>
  <c r="E320" i="1"/>
  <c r="F320" i="1" s="1"/>
  <c r="G320" i="1" s="1"/>
  <c r="K320" i="1" s="1"/>
  <c r="E321" i="1"/>
  <c r="E322" i="1"/>
  <c r="F322" i="1" s="1"/>
  <c r="G322" i="1" s="1"/>
  <c r="J322" i="1" s="1"/>
  <c r="E323" i="1"/>
  <c r="F323" i="1" s="1"/>
  <c r="G323" i="1" s="1"/>
  <c r="J323" i="1" s="1"/>
  <c r="E324" i="1"/>
  <c r="F324" i="1" s="1"/>
  <c r="G324" i="1" s="1"/>
  <c r="K324" i="1" s="1"/>
  <c r="E325" i="1"/>
  <c r="F325" i="1" s="1"/>
  <c r="G325" i="1" s="1"/>
  <c r="K325" i="1" s="1"/>
  <c r="E326" i="1"/>
  <c r="E327" i="1"/>
  <c r="F327" i="1" s="1"/>
  <c r="G327" i="1" s="1"/>
  <c r="K327" i="1" s="1"/>
  <c r="E328" i="1"/>
  <c r="F328" i="1" s="1"/>
  <c r="G328" i="1" s="1"/>
  <c r="J328" i="1" s="1"/>
  <c r="E329" i="1"/>
  <c r="F329" i="1" s="1"/>
  <c r="G329" i="1" s="1"/>
  <c r="K329" i="1" s="1"/>
  <c r="E330" i="1"/>
  <c r="F330" i="1" s="1"/>
  <c r="G330" i="1" s="1"/>
  <c r="K330" i="1" s="1"/>
  <c r="E331" i="1"/>
  <c r="E332" i="1"/>
  <c r="F332" i="1"/>
  <c r="G332" i="1" s="1"/>
  <c r="J332" i="1" s="1"/>
  <c r="E333" i="1"/>
  <c r="F333" i="1" s="1"/>
  <c r="G333" i="1" s="1"/>
  <c r="J333" i="1" s="1"/>
  <c r="E334" i="1"/>
  <c r="F334" i="1"/>
  <c r="G334" i="1" s="1"/>
  <c r="J334" i="1" s="1"/>
  <c r="E336" i="1"/>
  <c r="F336" i="1" s="1"/>
  <c r="G336" i="1" s="1"/>
  <c r="J336" i="1" s="1"/>
  <c r="E337" i="1"/>
  <c r="F337" i="1" s="1"/>
  <c r="G337" i="1" s="1"/>
  <c r="E338" i="1"/>
  <c r="F338" i="1" s="1"/>
  <c r="G338" i="1" s="1"/>
  <c r="E339" i="1"/>
  <c r="F339" i="1" s="1"/>
  <c r="G339" i="1" s="1"/>
  <c r="J339" i="1" s="1"/>
  <c r="E340" i="1"/>
  <c r="F340" i="1" s="1"/>
  <c r="G340" i="1" s="1"/>
  <c r="K340" i="1" s="1"/>
  <c r="E341" i="1"/>
  <c r="F341" i="1" s="1"/>
  <c r="G341" i="1" s="1"/>
  <c r="J341" i="1" s="1"/>
  <c r="E342" i="1"/>
  <c r="F342" i="1" s="1"/>
  <c r="G342" i="1" s="1"/>
  <c r="K342" i="1" s="1"/>
  <c r="E343" i="1"/>
  <c r="F343" i="1" s="1"/>
  <c r="G343" i="1" s="1"/>
  <c r="J343" i="1" s="1"/>
  <c r="E344" i="1"/>
  <c r="F344" i="1" s="1"/>
  <c r="G344" i="1" s="1"/>
  <c r="E345" i="1"/>
  <c r="E346" i="1"/>
  <c r="F346" i="1" s="1"/>
  <c r="G346" i="1" s="1"/>
  <c r="E347" i="1"/>
  <c r="F347" i="1" s="1"/>
  <c r="G347" i="1" s="1"/>
  <c r="K347" i="1" s="1"/>
  <c r="E348" i="1"/>
  <c r="F348" i="1" s="1"/>
  <c r="G348" i="1" s="1"/>
  <c r="E349" i="1"/>
  <c r="F349" i="1" s="1"/>
  <c r="G349" i="1" s="1"/>
  <c r="K349" i="1" s="1"/>
  <c r="E350" i="1"/>
  <c r="F350" i="1"/>
  <c r="G350" i="1" s="1"/>
  <c r="E351" i="1"/>
  <c r="F351" i="1" s="1"/>
  <c r="G351" i="1" s="1"/>
  <c r="J351" i="1" s="1"/>
  <c r="E352" i="1"/>
  <c r="F352" i="1" s="1"/>
  <c r="G352" i="1" s="1"/>
  <c r="E353" i="1"/>
  <c r="E354" i="1"/>
  <c r="F354" i="1" s="1"/>
  <c r="G354" i="1" s="1"/>
  <c r="E355" i="1"/>
  <c r="F355" i="1"/>
  <c r="G355" i="1" s="1"/>
  <c r="K355" i="1" s="1"/>
  <c r="E356" i="1"/>
  <c r="F356" i="1" s="1"/>
  <c r="G356" i="1" s="1"/>
  <c r="J356" i="1" s="1"/>
  <c r="E357" i="1"/>
  <c r="F357" i="1"/>
  <c r="G357" i="1" s="1"/>
  <c r="E358" i="1"/>
  <c r="F358" i="1" s="1"/>
  <c r="G358" i="1" s="1"/>
  <c r="K358" i="1" s="1"/>
  <c r="E359" i="1"/>
  <c r="F359" i="1" s="1"/>
  <c r="G359" i="1" s="1"/>
  <c r="E360" i="1"/>
  <c r="F360" i="1"/>
  <c r="G360" i="1" s="1"/>
  <c r="K360" i="1" s="1"/>
  <c r="E361" i="1"/>
  <c r="F361" i="1" s="1"/>
  <c r="G361" i="1" s="1"/>
  <c r="E362" i="1"/>
  <c r="F362" i="1" s="1"/>
  <c r="G362" i="1" s="1"/>
  <c r="K362" i="1" s="1"/>
  <c r="E363" i="1"/>
  <c r="F363" i="1" s="1"/>
  <c r="G363" i="1" s="1"/>
  <c r="E364" i="1"/>
  <c r="F364" i="1" s="1"/>
  <c r="G364" i="1" s="1"/>
  <c r="E365" i="1"/>
  <c r="F365" i="1" s="1"/>
  <c r="G365" i="1" s="1"/>
  <c r="J365" i="1" s="1"/>
  <c r="E366" i="1"/>
  <c r="F366" i="1" s="1"/>
  <c r="G366" i="1" s="1"/>
  <c r="E367" i="1"/>
  <c r="F367" i="1" s="1"/>
  <c r="G367" i="1" s="1"/>
  <c r="K367" i="1" s="1"/>
  <c r="E368" i="1"/>
  <c r="F368" i="1" s="1"/>
  <c r="G368" i="1" s="1"/>
  <c r="K368" i="1" s="1"/>
  <c r="E369" i="1"/>
  <c r="F369" i="1"/>
  <c r="G369" i="1" s="1"/>
  <c r="K369" i="1" s="1"/>
  <c r="E250" i="1"/>
  <c r="F250" i="1" s="1"/>
  <c r="E317" i="1"/>
  <c r="F317" i="1"/>
  <c r="E335" i="1"/>
  <c r="F335" i="1" s="1"/>
  <c r="Q387" i="1"/>
  <c r="Q395" i="1"/>
  <c r="Q402" i="1"/>
  <c r="Q403" i="1"/>
  <c r="Q404" i="1"/>
  <c r="Q390" i="1"/>
  <c r="Q396" i="1"/>
  <c r="Q397" i="1"/>
  <c r="Q399" i="1"/>
  <c r="Q401" i="1"/>
  <c r="Q398" i="1"/>
  <c r="Q391" i="1"/>
  <c r="Q400" i="1"/>
  <c r="Q394" i="1"/>
  <c r="E23" i="1"/>
  <c r="F23" i="1" s="1"/>
  <c r="G23" i="1" s="1"/>
  <c r="I23" i="1" s="1"/>
  <c r="E22" i="1"/>
  <c r="F22" i="1" s="1"/>
  <c r="E25" i="1"/>
  <c r="F25" i="1" s="1"/>
  <c r="G25" i="1" s="1"/>
  <c r="I25" i="1" s="1"/>
  <c r="E26" i="1"/>
  <c r="F26" i="1" s="1"/>
  <c r="G26" i="1" s="1"/>
  <c r="I26" i="1" s="1"/>
  <c r="E29" i="1"/>
  <c r="F29" i="1"/>
  <c r="G29" i="1" s="1"/>
  <c r="I29" i="1" s="1"/>
  <c r="E30" i="1"/>
  <c r="F30" i="1" s="1"/>
  <c r="G30" i="1" s="1"/>
  <c r="I30" i="1" s="1"/>
  <c r="E33" i="1"/>
  <c r="F33" i="1" s="1"/>
  <c r="G33" i="1" s="1"/>
  <c r="I33" i="1" s="1"/>
  <c r="E34" i="1"/>
  <c r="F34" i="1" s="1"/>
  <c r="G34" i="1" s="1"/>
  <c r="I34" i="1" s="1"/>
  <c r="E37" i="1"/>
  <c r="F37" i="1"/>
  <c r="G37" i="1" s="1"/>
  <c r="I37" i="1" s="1"/>
  <c r="E38" i="1"/>
  <c r="F38" i="1" s="1"/>
  <c r="G38" i="1" s="1"/>
  <c r="I38" i="1" s="1"/>
  <c r="E42" i="1"/>
  <c r="F42" i="1" s="1"/>
  <c r="G42" i="1" s="1"/>
  <c r="I42" i="1" s="1"/>
  <c r="E43" i="1"/>
  <c r="F43" i="1" s="1"/>
  <c r="G43" i="1" s="1"/>
  <c r="I43" i="1" s="1"/>
  <c r="E46" i="1"/>
  <c r="F46" i="1" s="1"/>
  <c r="G46" i="1" s="1"/>
  <c r="I46" i="1" s="1"/>
  <c r="E47" i="1"/>
  <c r="F47" i="1" s="1"/>
  <c r="G47" i="1" s="1"/>
  <c r="I47" i="1" s="1"/>
  <c r="E48" i="1"/>
  <c r="F48" i="1" s="1"/>
  <c r="G48" i="1" s="1"/>
  <c r="I48" i="1" s="1"/>
  <c r="E49" i="1"/>
  <c r="F49" i="1" s="1"/>
  <c r="G49" i="1" s="1"/>
  <c r="I49" i="1" s="1"/>
  <c r="E51" i="1"/>
  <c r="F51" i="1" s="1"/>
  <c r="G51" i="1" s="1"/>
  <c r="I51" i="1" s="1"/>
  <c r="E52" i="1"/>
  <c r="F52" i="1" s="1"/>
  <c r="G52" i="1" s="1"/>
  <c r="I52" i="1" s="1"/>
  <c r="E54" i="1"/>
  <c r="E288" i="2" s="1"/>
  <c r="E55" i="1"/>
  <c r="F55" i="1" s="1"/>
  <c r="G55" i="1" s="1"/>
  <c r="I55" i="1" s="1"/>
  <c r="E56" i="1"/>
  <c r="F56" i="1" s="1"/>
  <c r="G56" i="1" s="1"/>
  <c r="I56" i="1" s="1"/>
  <c r="E57" i="1"/>
  <c r="F57" i="1" s="1"/>
  <c r="G57" i="1" s="1"/>
  <c r="I57" i="1" s="1"/>
  <c r="E58" i="1"/>
  <c r="F58" i="1" s="1"/>
  <c r="G58" i="1" s="1"/>
  <c r="I58" i="1" s="1"/>
  <c r="E59" i="1"/>
  <c r="F59" i="1" s="1"/>
  <c r="G59" i="1" s="1"/>
  <c r="I59" i="1" s="1"/>
  <c r="E60" i="1"/>
  <c r="F60" i="1" s="1"/>
  <c r="G60" i="1" s="1"/>
  <c r="I60" i="1" s="1"/>
  <c r="E61" i="1"/>
  <c r="F61" i="1" s="1"/>
  <c r="G61" i="1" s="1"/>
  <c r="I61" i="1" s="1"/>
  <c r="E65" i="1"/>
  <c r="F65" i="1" s="1"/>
  <c r="G65" i="1" s="1"/>
  <c r="K65" i="1" s="1"/>
  <c r="E68" i="1"/>
  <c r="E73" i="1"/>
  <c r="F73" i="1" s="1"/>
  <c r="G73" i="1" s="1"/>
  <c r="K73" i="1" s="1"/>
  <c r="E77" i="1"/>
  <c r="F77" i="1" s="1"/>
  <c r="G77" i="1" s="1"/>
  <c r="K77" i="1" s="1"/>
  <c r="E82" i="1"/>
  <c r="F82" i="1" s="1"/>
  <c r="G82" i="1" s="1"/>
  <c r="I82" i="1" s="1"/>
  <c r="E123" i="1"/>
  <c r="F123" i="1" s="1"/>
  <c r="G123" i="1" s="1"/>
  <c r="I123" i="1" s="1"/>
  <c r="E150" i="1"/>
  <c r="E151" i="1"/>
  <c r="F151" i="1" s="1"/>
  <c r="G151" i="1" s="1"/>
  <c r="E152" i="1"/>
  <c r="F152" i="1"/>
  <c r="G152" i="1" s="1"/>
  <c r="I152" i="1" s="1"/>
  <c r="E154" i="1"/>
  <c r="F154" i="1" s="1"/>
  <c r="G154" i="1" s="1"/>
  <c r="I154" i="1" s="1"/>
  <c r="E155" i="1"/>
  <c r="F155" i="1"/>
  <c r="G155" i="1" s="1"/>
  <c r="E110" i="1"/>
  <c r="F110" i="1" s="1"/>
  <c r="G110" i="1" s="1"/>
  <c r="I110" i="1" s="1"/>
  <c r="E111" i="1"/>
  <c r="F111" i="1" s="1"/>
  <c r="G111" i="1" s="1"/>
  <c r="I111" i="1" s="1"/>
  <c r="E112" i="1"/>
  <c r="F112" i="1" s="1"/>
  <c r="G112" i="1" s="1"/>
  <c r="I112" i="1" s="1"/>
  <c r="E156" i="1"/>
  <c r="E157" i="1"/>
  <c r="F157" i="1" s="1"/>
  <c r="G157" i="1" s="1"/>
  <c r="E158" i="1"/>
  <c r="F158" i="1" s="1"/>
  <c r="G158" i="1" s="1"/>
  <c r="I158" i="1" s="1"/>
  <c r="E159" i="1"/>
  <c r="F159" i="1" s="1"/>
  <c r="G159" i="1" s="1"/>
  <c r="E160" i="1"/>
  <c r="F160" i="1" s="1"/>
  <c r="G160" i="1" s="1"/>
  <c r="I160" i="1" s="1"/>
  <c r="E115" i="1"/>
  <c r="F115" i="1" s="1"/>
  <c r="G115" i="1" s="1"/>
  <c r="I115" i="1" s="1"/>
  <c r="E116" i="1"/>
  <c r="F116" i="1" s="1"/>
  <c r="G116" i="1" s="1"/>
  <c r="I116" i="1" s="1"/>
  <c r="E117" i="1"/>
  <c r="F117" i="1" s="1"/>
  <c r="G117" i="1" s="1"/>
  <c r="E161" i="1"/>
  <c r="E162" i="1"/>
  <c r="F162" i="1" s="1"/>
  <c r="G162" i="1" s="1"/>
  <c r="E163" i="1"/>
  <c r="F163" i="1"/>
  <c r="G163" i="1" s="1"/>
  <c r="I163" i="1" s="1"/>
  <c r="E164" i="1"/>
  <c r="F164" i="1" s="1"/>
  <c r="G164" i="1" s="1"/>
  <c r="E165" i="1"/>
  <c r="F165" i="1" s="1"/>
  <c r="G165" i="1" s="1"/>
  <c r="I165" i="1" s="1"/>
  <c r="E166" i="1"/>
  <c r="F166" i="1" s="1"/>
  <c r="G166" i="1" s="1"/>
  <c r="I166" i="1" s="1"/>
  <c r="E118" i="1"/>
  <c r="F118" i="1" s="1"/>
  <c r="G118" i="1" s="1"/>
  <c r="I118" i="1" s="1"/>
  <c r="E120" i="1"/>
  <c r="F120" i="1" s="1"/>
  <c r="G120" i="1" s="1"/>
  <c r="E169" i="1"/>
  <c r="E170" i="1"/>
  <c r="F170" i="1" s="1"/>
  <c r="G170" i="1" s="1"/>
  <c r="E171" i="1"/>
  <c r="F171" i="1" s="1"/>
  <c r="G171" i="1" s="1"/>
  <c r="I171" i="1" s="1"/>
  <c r="E172" i="1"/>
  <c r="F172" i="1" s="1"/>
  <c r="G172" i="1" s="1"/>
  <c r="E173" i="1"/>
  <c r="F173" i="1" s="1"/>
  <c r="G173" i="1" s="1"/>
  <c r="I173" i="1" s="1"/>
  <c r="E174" i="1"/>
  <c r="F174" i="1" s="1"/>
  <c r="G174" i="1" s="1"/>
  <c r="I174" i="1" s="1"/>
  <c r="E175" i="1"/>
  <c r="F175" i="1" s="1"/>
  <c r="G175" i="1" s="1"/>
  <c r="I175" i="1" s="1"/>
  <c r="E176" i="1"/>
  <c r="F176" i="1" s="1"/>
  <c r="G176" i="1" s="1"/>
  <c r="E177" i="1"/>
  <c r="E178" i="1"/>
  <c r="F178" i="1" s="1"/>
  <c r="G178" i="1" s="1"/>
  <c r="I178" i="1" s="1"/>
  <c r="E179" i="1"/>
  <c r="F179" i="1"/>
  <c r="G179" i="1" s="1"/>
  <c r="I179" i="1" s="1"/>
  <c r="E180" i="1"/>
  <c r="F180" i="1" s="1"/>
  <c r="G180" i="1" s="1"/>
  <c r="E181" i="1"/>
  <c r="F181" i="1" s="1"/>
  <c r="G181" i="1" s="1"/>
  <c r="I181" i="1" s="1"/>
  <c r="E182" i="1"/>
  <c r="F182" i="1"/>
  <c r="G182" i="1" s="1"/>
  <c r="I182" i="1" s="1"/>
  <c r="E183" i="1"/>
  <c r="F183" i="1"/>
  <c r="G183" i="1" s="1"/>
  <c r="E186" i="1"/>
  <c r="F186" i="1" s="1"/>
  <c r="G186" i="1" s="1"/>
  <c r="I186" i="1" s="1"/>
  <c r="E190" i="1"/>
  <c r="F190" i="1" s="1"/>
  <c r="G190" i="1" s="1"/>
  <c r="E192" i="1"/>
  <c r="F192" i="1" s="1"/>
  <c r="G192" i="1" s="1"/>
  <c r="E193" i="1"/>
  <c r="F193" i="1" s="1"/>
  <c r="G193" i="1" s="1"/>
  <c r="I193" i="1" s="1"/>
  <c r="E194" i="1"/>
  <c r="F194" i="1" s="1"/>
  <c r="G194" i="1" s="1"/>
  <c r="E195" i="1"/>
  <c r="F195" i="1" s="1"/>
  <c r="G195" i="1" s="1"/>
  <c r="I195" i="1" s="1"/>
  <c r="E196" i="1"/>
  <c r="F196" i="1" s="1"/>
  <c r="G196" i="1" s="1"/>
  <c r="I196" i="1" s="1"/>
  <c r="E197" i="1"/>
  <c r="F197" i="1" s="1"/>
  <c r="G197" i="1" s="1"/>
  <c r="I197" i="1" s="1"/>
  <c r="E200" i="1"/>
  <c r="F200" i="1" s="1"/>
  <c r="G200" i="1" s="1"/>
  <c r="I200" i="1" s="1"/>
  <c r="E124" i="1"/>
  <c r="F124" i="1" s="1"/>
  <c r="G124" i="1" s="1"/>
  <c r="E203" i="1"/>
  <c r="F203" i="1" s="1"/>
  <c r="G203" i="1" s="1"/>
  <c r="E205" i="1"/>
  <c r="F205" i="1" s="1"/>
  <c r="G205" i="1" s="1"/>
  <c r="I205" i="1" s="1"/>
  <c r="E208" i="1"/>
  <c r="F208" i="1" s="1"/>
  <c r="G208" i="1" s="1"/>
  <c r="E209" i="1"/>
  <c r="F209" i="1" s="1"/>
  <c r="G209" i="1" s="1"/>
  <c r="I209" i="1" s="1"/>
  <c r="E210" i="1"/>
  <c r="F210" i="1"/>
  <c r="G210" i="1" s="1"/>
  <c r="I210" i="1" s="1"/>
  <c r="E213" i="1"/>
  <c r="F213" i="1" s="1"/>
  <c r="G213" i="1" s="1"/>
  <c r="I213" i="1" s="1"/>
  <c r="E214" i="1"/>
  <c r="F214" i="1" s="1"/>
  <c r="G214" i="1" s="1"/>
  <c r="E199" i="1"/>
  <c r="F199" i="1" s="1"/>
  <c r="G199" i="1" s="1"/>
  <c r="E39" i="1"/>
  <c r="F39" i="1" s="1"/>
  <c r="G39" i="1" s="1"/>
  <c r="E85" i="1"/>
  <c r="F85" i="1" s="1"/>
  <c r="G85" i="1" s="1"/>
  <c r="J85" i="1" s="1"/>
  <c r="E97" i="1"/>
  <c r="F97" i="1" s="1"/>
  <c r="G97" i="1" s="1"/>
  <c r="E105" i="1"/>
  <c r="F105" i="1" s="1"/>
  <c r="G105" i="1" s="1"/>
  <c r="J105" i="1" s="1"/>
  <c r="E113" i="1"/>
  <c r="F113" i="1" s="1"/>
  <c r="G113" i="1" s="1"/>
  <c r="J113" i="1" s="1"/>
  <c r="E121" i="1"/>
  <c r="F121" i="1" s="1"/>
  <c r="G121" i="1" s="1"/>
  <c r="J121" i="1" s="1"/>
  <c r="E122" i="1"/>
  <c r="F122" i="1" s="1"/>
  <c r="G122" i="1" s="1"/>
  <c r="E136" i="1"/>
  <c r="F136" i="1" s="1"/>
  <c r="G136" i="1" s="1"/>
  <c r="E168" i="1"/>
  <c r="F168" i="1" s="1"/>
  <c r="G168" i="1" s="1"/>
  <c r="E206" i="1"/>
  <c r="F206" i="1" s="1"/>
  <c r="G206" i="1" s="1"/>
  <c r="J206" i="1" s="1"/>
  <c r="Q393" i="1"/>
  <c r="Q392" i="1"/>
  <c r="Q378" i="1"/>
  <c r="Q376" i="1"/>
  <c r="Q373" i="1"/>
  <c r="Q372" i="1"/>
  <c r="Q371" i="1"/>
  <c r="Q370" i="1"/>
  <c r="Q369" i="1"/>
  <c r="Q367" i="1"/>
  <c r="Q366" i="1"/>
  <c r="Q364" i="1"/>
  <c r="Q363" i="1"/>
  <c r="Q362" i="1"/>
  <c r="Q358" i="1"/>
  <c r="Q357" i="1"/>
  <c r="Q348" i="1"/>
  <c r="Q347" i="1"/>
  <c r="Q346" i="1"/>
  <c r="Q345" i="1"/>
  <c r="Q331" i="1"/>
  <c r="Q329" i="1"/>
  <c r="Q326" i="1"/>
  <c r="Q324" i="1"/>
  <c r="Q320" i="1"/>
  <c r="Q319" i="1"/>
  <c r="Q312" i="1"/>
  <c r="Q311" i="1"/>
  <c r="Q310" i="1"/>
  <c r="Q307" i="1"/>
  <c r="Q304" i="1"/>
  <c r="Q303" i="1"/>
  <c r="Q302" i="1"/>
  <c r="Q300" i="1"/>
  <c r="Q298" i="1"/>
  <c r="Q291" i="1"/>
  <c r="Q290" i="1"/>
  <c r="Q289" i="1"/>
  <c r="Q285" i="1"/>
  <c r="Q283" i="1"/>
  <c r="Q282" i="1"/>
  <c r="Q280" i="1"/>
  <c r="Q279" i="1"/>
  <c r="Q278" i="1"/>
  <c r="Q276" i="1"/>
  <c r="Q275" i="1"/>
  <c r="Q274" i="1"/>
  <c r="Q273" i="1"/>
  <c r="Q263" i="1"/>
  <c r="Q261" i="1"/>
  <c r="Q123" i="1"/>
  <c r="Q82" i="1"/>
  <c r="Q77" i="1"/>
  <c r="Q73" i="1"/>
  <c r="Q68" i="1"/>
  <c r="Q65" i="1"/>
  <c r="Q61" i="1"/>
  <c r="Q60" i="1"/>
  <c r="Q59" i="1"/>
  <c r="Q58" i="1"/>
  <c r="Q57" i="1"/>
  <c r="Q56" i="1"/>
  <c r="Q55" i="1"/>
  <c r="Q54" i="1"/>
  <c r="Q52" i="1"/>
  <c r="Q51" i="1"/>
  <c r="Q49" i="1"/>
  <c r="Q48" i="1"/>
  <c r="Q47" i="1"/>
  <c r="Q46" i="1"/>
  <c r="Q45" i="1"/>
  <c r="Q44" i="1"/>
  <c r="Q43" i="1"/>
  <c r="Q42" i="1"/>
  <c r="Q41" i="1"/>
  <c r="Q40" i="1"/>
  <c r="Q38" i="1"/>
  <c r="Q37" i="1"/>
  <c r="Q36" i="1"/>
  <c r="Q35" i="1"/>
  <c r="Q34" i="1"/>
  <c r="Q33" i="1"/>
  <c r="Q32" i="1"/>
  <c r="Q31" i="1"/>
  <c r="Q30" i="1"/>
  <c r="Q29" i="1"/>
  <c r="Q28" i="1"/>
  <c r="Q27" i="1"/>
  <c r="Q26" i="1"/>
  <c r="Q25" i="1"/>
  <c r="Q24" i="1"/>
  <c r="Q23" i="1"/>
  <c r="Q22" i="1"/>
  <c r="Q21" i="1"/>
  <c r="Q389" i="1"/>
  <c r="G355" i="2"/>
  <c r="C355" i="2"/>
  <c r="G354" i="2"/>
  <c r="C354" i="2"/>
  <c r="G353" i="2"/>
  <c r="C353" i="2"/>
  <c r="G352" i="2"/>
  <c r="C352" i="2"/>
  <c r="G257" i="2"/>
  <c r="C257" i="2"/>
  <c r="G351" i="2"/>
  <c r="C351" i="2"/>
  <c r="G256" i="2"/>
  <c r="C256" i="2"/>
  <c r="G255" i="2"/>
  <c r="C255" i="2"/>
  <c r="G254" i="2"/>
  <c r="C254" i="2"/>
  <c r="G253" i="2"/>
  <c r="C253" i="2"/>
  <c r="G252" i="2"/>
  <c r="C252" i="2"/>
  <c r="G251" i="2"/>
  <c r="C251" i="2"/>
  <c r="G250" i="2"/>
  <c r="C250" i="2"/>
  <c r="G350" i="2"/>
  <c r="C350" i="2"/>
  <c r="G249" i="2"/>
  <c r="C249" i="2"/>
  <c r="G349" i="2"/>
  <c r="C349" i="2"/>
  <c r="G248" i="2"/>
  <c r="C248" i="2"/>
  <c r="G348" i="2"/>
  <c r="C348" i="2"/>
  <c r="G347" i="2"/>
  <c r="C347" i="2"/>
  <c r="G346" i="2"/>
  <c r="C346" i="2"/>
  <c r="G345" i="2"/>
  <c r="C345" i="2"/>
  <c r="G344" i="2"/>
  <c r="C344" i="2"/>
  <c r="G247" i="2"/>
  <c r="C247" i="2"/>
  <c r="G343" i="2"/>
  <c r="C343" i="2"/>
  <c r="G342" i="2"/>
  <c r="C342" i="2"/>
  <c r="G246" i="2"/>
  <c r="C246" i="2"/>
  <c r="G341" i="2"/>
  <c r="C341" i="2"/>
  <c r="G340" i="2"/>
  <c r="C340" i="2"/>
  <c r="G339" i="2"/>
  <c r="C339" i="2"/>
  <c r="E339" i="2"/>
  <c r="G245" i="2"/>
  <c r="C245" i="2"/>
  <c r="E245" i="2"/>
  <c r="G244" i="2"/>
  <c r="C244" i="2"/>
  <c r="E244" i="2"/>
  <c r="G243" i="2"/>
  <c r="C243" i="2"/>
  <c r="E243" i="2"/>
  <c r="G338" i="2"/>
  <c r="C338" i="2"/>
  <c r="G337" i="2"/>
  <c r="C337" i="2"/>
  <c r="E337" i="2"/>
  <c r="G242" i="2"/>
  <c r="C242" i="2"/>
  <c r="E242" i="2"/>
  <c r="G241" i="2"/>
  <c r="C241" i="2"/>
  <c r="G240" i="2"/>
  <c r="C240" i="2"/>
  <c r="E240" i="2"/>
  <c r="G239" i="2"/>
  <c r="C239" i="2"/>
  <c r="E239" i="2"/>
  <c r="G238" i="2"/>
  <c r="C238" i="2"/>
  <c r="E238" i="2"/>
  <c r="G336" i="2"/>
  <c r="C336" i="2"/>
  <c r="E336" i="2"/>
  <c r="G335" i="2"/>
  <c r="C335" i="2"/>
  <c r="G334" i="2"/>
  <c r="C334" i="2"/>
  <c r="E334" i="2"/>
  <c r="G333" i="2"/>
  <c r="C333" i="2"/>
  <c r="G237" i="2"/>
  <c r="C237" i="2"/>
  <c r="E237" i="2"/>
  <c r="G236" i="2"/>
  <c r="C236" i="2"/>
  <c r="E236" i="2"/>
  <c r="G235" i="2"/>
  <c r="C235" i="2"/>
  <c r="E235" i="2"/>
  <c r="G234" i="2"/>
  <c r="C234" i="2"/>
  <c r="G233" i="2"/>
  <c r="C233" i="2"/>
  <c r="E233" i="2"/>
  <c r="G232" i="2"/>
  <c r="C232" i="2"/>
  <c r="G231" i="2"/>
  <c r="C231" i="2"/>
  <c r="E231" i="2"/>
  <c r="G230" i="2"/>
  <c r="C230" i="2"/>
  <c r="E230" i="2"/>
  <c r="G332" i="2"/>
  <c r="C332" i="2"/>
  <c r="G229" i="2"/>
  <c r="C229" i="2"/>
  <c r="G331" i="2"/>
  <c r="C331" i="2"/>
  <c r="E331" i="2"/>
  <c r="G228" i="2"/>
  <c r="C228" i="2"/>
  <c r="E228" i="2"/>
  <c r="G330" i="2"/>
  <c r="C330" i="2"/>
  <c r="G227" i="2"/>
  <c r="C227" i="2"/>
  <c r="G329" i="2"/>
  <c r="C329" i="2"/>
  <c r="E329" i="2"/>
  <c r="G226" i="2"/>
  <c r="C226" i="2"/>
  <c r="G225" i="2"/>
  <c r="C225" i="2"/>
  <c r="G328" i="2"/>
  <c r="C328" i="2"/>
  <c r="E328" i="2"/>
  <c r="G327" i="2"/>
  <c r="C327" i="2"/>
  <c r="G224" i="2"/>
  <c r="C224" i="2"/>
  <c r="E224" i="2"/>
  <c r="G223" i="2"/>
  <c r="C223" i="2"/>
  <c r="E223" i="2"/>
  <c r="G222" i="2"/>
  <c r="C222" i="2"/>
  <c r="E222" i="2"/>
  <c r="G221" i="2"/>
  <c r="C221" i="2"/>
  <c r="G220" i="2"/>
  <c r="C220" i="2"/>
  <c r="G219" i="2"/>
  <c r="C219" i="2"/>
  <c r="E219" i="2"/>
  <c r="G326" i="2"/>
  <c r="C326" i="2"/>
  <c r="E326" i="2"/>
  <c r="G325" i="2"/>
  <c r="C325" i="2"/>
  <c r="E325" i="2"/>
  <c r="G324" i="2"/>
  <c r="C324" i="2"/>
  <c r="E324" i="2"/>
  <c r="G218" i="2"/>
  <c r="C218" i="2"/>
  <c r="E218" i="2"/>
  <c r="G217" i="2"/>
  <c r="C217" i="2"/>
  <c r="G323" i="2"/>
  <c r="C323" i="2"/>
  <c r="G216" i="2"/>
  <c r="C216" i="2"/>
  <c r="E216" i="2"/>
  <c r="G215" i="2"/>
  <c r="C215" i="2"/>
  <c r="G322" i="2"/>
  <c r="C322" i="2"/>
  <c r="G321" i="2"/>
  <c r="C321" i="2"/>
  <c r="G320" i="2"/>
  <c r="C320" i="2"/>
  <c r="E320" i="2"/>
  <c r="G214" i="2"/>
  <c r="C214" i="2"/>
  <c r="E214" i="2"/>
  <c r="G319" i="2"/>
  <c r="C319" i="2"/>
  <c r="E319" i="2"/>
  <c r="G213" i="2"/>
  <c r="C213" i="2"/>
  <c r="G318" i="2"/>
  <c r="C318" i="2"/>
  <c r="G212" i="2"/>
  <c r="C212" i="2"/>
  <c r="E212" i="2"/>
  <c r="G211" i="2"/>
  <c r="C211" i="2"/>
  <c r="E211" i="2"/>
  <c r="G210" i="2"/>
  <c r="C210" i="2"/>
  <c r="E210" i="2"/>
  <c r="G209" i="2"/>
  <c r="C209" i="2"/>
  <c r="G208" i="2"/>
  <c r="C208" i="2"/>
  <c r="E208" i="2"/>
  <c r="G207" i="2"/>
  <c r="C207" i="2"/>
  <c r="E207" i="2"/>
  <c r="G317" i="2"/>
  <c r="C317" i="2"/>
  <c r="E317" i="2"/>
  <c r="G316" i="2"/>
  <c r="C316" i="2"/>
  <c r="E316" i="2"/>
  <c r="G315" i="2"/>
  <c r="C315" i="2"/>
  <c r="G206" i="2"/>
  <c r="C206" i="2"/>
  <c r="E206" i="2"/>
  <c r="G205" i="2"/>
  <c r="C205" i="2"/>
  <c r="G204" i="2"/>
  <c r="C204" i="2"/>
  <c r="G314" i="2"/>
  <c r="C314" i="2"/>
  <c r="E314" i="2"/>
  <c r="G203" i="2"/>
  <c r="C203" i="2"/>
  <c r="E203" i="2"/>
  <c r="G313" i="2"/>
  <c r="C313" i="2"/>
  <c r="E313" i="2"/>
  <c r="G312" i="2"/>
  <c r="C312" i="2"/>
  <c r="G311" i="2"/>
  <c r="C311" i="2"/>
  <c r="E311" i="2"/>
  <c r="G310" i="2"/>
  <c r="C310" i="2"/>
  <c r="E310" i="2"/>
  <c r="G309" i="2"/>
  <c r="C309" i="2"/>
  <c r="E309" i="2"/>
  <c r="G202" i="2"/>
  <c r="C202" i="2"/>
  <c r="G308" i="2"/>
  <c r="C308" i="2"/>
  <c r="E308" i="2"/>
  <c r="G307" i="2"/>
  <c r="C307" i="2"/>
  <c r="E307" i="2"/>
  <c r="G306" i="2"/>
  <c r="C306" i="2"/>
  <c r="G305" i="2"/>
  <c r="C305" i="2"/>
  <c r="E305" i="2"/>
  <c r="G201" i="2"/>
  <c r="C201" i="2"/>
  <c r="E201" i="2"/>
  <c r="G200" i="2"/>
  <c r="C200" i="2"/>
  <c r="E200" i="2"/>
  <c r="G199" i="2"/>
  <c r="C199" i="2"/>
  <c r="G198" i="2"/>
  <c r="C198" i="2"/>
  <c r="E198" i="2"/>
  <c r="G197" i="2"/>
  <c r="C197" i="2"/>
  <c r="E197" i="2"/>
  <c r="G196" i="2"/>
  <c r="C196" i="2"/>
  <c r="G195" i="2"/>
  <c r="C195" i="2"/>
  <c r="E195" i="2"/>
  <c r="G194" i="2"/>
  <c r="C194" i="2"/>
  <c r="E194" i="2"/>
  <c r="G304" i="2"/>
  <c r="C304" i="2"/>
  <c r="E304" i="2"/>
  <c r="G193" i="2"/>
  <c r="C193" i="2"/>
  <c r="G303" i="2"/>
  <c r="C303" i="2"/>
  <c r="E303" i="2"/>
  <c r="G192" i="2"/>
  <c r="C192" i="2"/>
  <c r="G191" i="2"/>
  <c r="C191" i="2"/>
  <c r="E191" i="2"/>
  <c r="G190" i="2"/>
  <c r="C190" i="2"/>
  <c r="G189" i="2"/>
  <c r="C189" i="2"/>
  <c r="E189" i="2"/>
  <c r="G188" i="2"/>
  <c r="C188" i="2"/>
  <c r="G187" i="2"/>
  <c r="C187" i="2"/>
  <c r="G186" i="2"/>
  <c r="C186" i="2"/>
  <c r="E186" i="2"/>
  <c r="G185" i="2"/>
  <c r="C185" i="2"/>
  <c r="E185" i="2"/>
  <c r="G184" i="2"/>
  <c r="C184" i="2"/>
  <c r="E184" i="2"/>
  <c r="G183" i="2"/>
  <c r="C183" i="2"/>
  <c r="E183" i="2"/>
  <c r="G182" i="2"/>
  <c r="C182" i="2"/>
  <c r="G181" i="2"/>
  <c r="C181" i="2"/>
  <c r="E181" i="2"/>
  <c r="G180" i="2"/>
  <c r="C180" i="2"/>
  <c r="E180" i="2"/>
  <c r="G179" i="2"/>
  <c r="C179" i="2"/>
  <c r="E179" i="2"/>
  <c r="G178" i="2"/>
  <c r="C178" i="2"/>
  <c r="G177" i="2"/>
  <c r="C177" i="2"/>
  <c r="E177" i="2"/>
  <c r="G176" i="2"/>
  <c r="C176" i="2"/>
  <c r="E176" i="2"/>
  <c r="G175" i="2"/>
  <c r="C175" i="2"/>
  <c r="G174" i="2"/>
  <c r="C174" i="2"/>
  <c r="E174" i="2"/>
  <c r="G173" i="2"/>
  <c r="C173" i="2"/>
  <c r="E173" i="2"/>
  <c r="G172" i="2"/>
  <c r="C172" i="2"/>
  <c r="E239" i="1"/>
  <c r="E172" i="2" s="1"/>
  <c r="G171" i="2"/>
  <c r="C171" i="2"/>
  <c r="E238" i="1"/>
  <c r="E171" i="2" s="1"/>
  <c r="G170" i="2"/>
  <c r="C170" i="2"/>
  <c r="E237" i="1"/>
  <c r="E170" i="2"/>
  <c r="G169" i="2"/>
  <c r="C169" i="2"/>
  <c r="E236" i="1"/>
  <c r="E169" i="2" s="1"/>
  <c r="G168" i="2"/>
  <c r="C168" i="2"/>
  <c r="E235" i="1"/>
  <c r="E168" i="2" s="1"/>
  <c r="G167" i="2"/>
  <c r="C167" i="2"/>
  <c r="E234" i="1"/>
  <c r="E167" i="2" s="1"/>
  <c r="G166" i="2"/>
  <c r="C166" i="2"/>
  <c r="E233" i="1"/>
  <c r="E166" i="2" s="1"/>
  <c r="G165" i="2"/>
  <c r="C165" i="2"/>
  <c r="E232" i="1"/>
  <c r="E165" i="2" s="1"/>
  <c r="G164" i="2"/>
  <c r="C164" i="2"/>
  <c r="E231" i="1"/>
  <c r="E164" i="2" s="1"/>
  <c r="G163" i="2"/>
  <c r="C163" i="2"/>
  <c r="E230" i="1"/>
  <c r="F230" i="1" s="1"/>
  <c r="G230" i="1" s="1"/>
  <c r="I230" i="1" s="1"/>
  <c r="G162" i="2"/>
  <c r="C162" i="2"/>
  <c r="E229" i="1"/>
  <c r="E162" i="2"/>
  <c r="G161" i="2"/>
  <c r="C161" i="2"/>
  <c r="E228" i="1"/>
  <c r="F228" i="1" s="1"/>
  <c r="G228" i="1" s="1"/>
  <c r="I228" i="1" s="1"/>
  <c r="G160" i="2"/>
  <c r="C160" i="2"/>
  <c r="E227" i="1"/>
  <c r="E160" i="2" s="1"/>
  <c r="G159" i="2"/>
  <c r="C159" i="2"/>
  <c r="E226" i="1"/>
  <c r="E159" i="2" s="1"/>
  <c r="G158" i="2"/>
  <c r="C158" i="2"/>
  <c r="E225" i="1"/>
  <c r="E158" i="2"/>
  <c r="G157" i="2"/>
  <c r="C157" i="2"/>
  <c r="E224" i="1"/>
  <c r="E157" i="2" s="1"/>
  <c r="G156" i="2"/>
  <c r="C156" i="2"/>
  <c r="E223" i="1"/>
  <c r="E156" i="2" s="1"/>
  <c r="G155" i="2"/>
  <c r="C155" i="2"/>
  <c r="E222" i="1"/>
  <c r="E155" i="2" s="1"/>
  <c r="G154" i="2"/>
  <c r="C154" i="2"/>
  <c r="E221" i="1"/>
  <c r="E154" i="2"/>
  <c r="G153" i="2"/>
  <c r="C153" i="2"/>
  <c r="E220" i="1"/>
  <c r="E153" i="2" s="1"/>
  <c r="G152" i="2"/>
  <c r="C152" i="2"/>
  <c r="E219" i="1"/>
  <c r="E152" i="2" s="1"/>
  <c r="G151" i="2"/>
  <c r="C151" i="2"/>
  <c r="E218" i="1"/>
  <c r="E151" i="2" s="1"/>
  <c r="G150" i="2"/>
  <c r="C150" i="2"/>
  <c r="E217" i="1"/>
  <c r="E150" i="2"/>
  <c r="G149" i="2"/>
  <c r="C149" i="2"/>
  <c r="E216" i="1"/>
  <c r="E149" i="2" s="1"/>
  <c r="G148" i="2"/>
  <c r="C148" i="2"/>
  <c r="E215" i="1"/>
  <c r="E148" i="2" s="1"/>
  <c r="G147" i="2"/>
  <c r="C147" i="2"/>
  <c r="E147" i="2"/>
  <c r="G146" i="2"/>
  <c r="C146" i="2"/>
  <c r="E146" i="2"/>
  <c r="G145" i="2"/>
  <c r="C145" i="2"/>
  <c r="E212" i="1"/>
  <c r="E145" i="2" s="1"/>
  <c r="G144" i="2"/>
  <c r="C144" i="2"/>
  <c r="E211" i="1"/>
  <c r="E144" i="2" s="1"/>
  <c r="G143" i="2"/>
  <c r="C143" i="2"/>
  <c r="E143" i="2"/>
  <c r="G142" i="2"/>
  <c r="C142" i="2"/>
  <c r="G141" i="2"/>
  <c r="C141" i="2"/>
  <c r="E141" i="2"/>
  <c r="G140" i="2"/>
  <c r="C140" i="2"/>
  <c r="E207" i="1"/>
  <c r="E140" i="2" s="1"/>
  <c r="G302" i="2"/>
  <c r="C302" i="2"/>
  <c r="E302" i="2"/>
  <c r="G139" i="2"/>
  <c r="C139" i="2"/>
  <c r="E139" i="2"/>
  <c r="G138" i="2"/>
  <c r="C138" i="2"/>
  <c r="E204" i="1"/>
  <c r="E138" i="2" s="1"/>
  <c r="G137" i="2"/>
  <c r="C137" i="2"/>
  <c r="E137" i="2"/>
  <c r="G136" i="2"/>
  <c r="C136" i="2"/>
  <c r="E202" i="1"/>
  <c r="E136" i="2" s="1"/>
  <c r="G135" i="2"/>
  <c r="C135" i="2"/>
  <c r="E201" i="1"/>
  <c r="E135" i="2"/>
  <c r="G134" i="2"/>
  <c r="C134" i="2"/>
  <c r="G133" i="2"/>
  <c r="C133" i="2"/>
  <c r="E133" i="2"/>
  <c r="G132" i="2"/>
  <c r="C132" i="2"/>
  <c r="E198" i="1"/>
  <c r="E132" i="2" s="1"/>
  <c r="G131" i="2"/>
  <c r="C131" i="2"/>
  <c r="E131" i="2"/>
  <c r="G130" i="2"/>
  <c r="C130" i="2"/>
  <c r="E130" i="2"/>
  <c r="G129" i="2"/>
  <c r="C129" i="2"/>
  <c r="G128" i="2"/>
  <c r="C128" i="2"/>
  <c r="E128" i="2"/>
  <c r="G127" i="2"/>
  <c r="C127" i="2"/>
  <c r="E127" i="2"/>
  <c r="G126" i="2"/>
  <c r="C126" i="2"/>
  <c r="E126" i="2"/>
  <c r="G125" i="2"/>
  <c r="C125" i="2"/>
  <c r="E191" i="1"/>
  <c r="E125" i="2" s="1"/>
  <c r="G124" i="2"/>
  <c r="C124" i="2"/>
  <c r="E124" i="2"/>
  <c r="G123" i="2"/>
  <c r="C123" i="2"/>
  <c r="E189" i="1"/>
  <c r="E123" i="2" s="1"/>
  <c r="G122" i="2"/>
  <c r="C122" i="2"/>
  <c r="E188" i="1"/>
  <c r="E122" i="2" s="1"/>
  <c r="G121" i="2"/>
  <c r="C121" i="2"/>
  <c r="E187" i="1"/>
  <c r="E121" i="2" s="1"/>
  <c r="G120" i="2"/>
  <c r="C120" i="2"/>
  <c r="E120" i="2"/>
  <c r="G119" i="2"/>
  <c r="C119" i="2"/>
  <c r="E185" i="1"/>
  <c r="E119" i="2" s="1"/>
  <c r="G118" i="2"/>
  <c r="C118" i="2"/>
  <c r="E184" i="1"/>
  <c r="G117" i="2"/>
  <c r="C117" i="2"/>
  <c r="E117" i="2"/>
  <c r="G116" i="2"/>
  <c r="C116" i="2"/>
  <c r="E116" i="2"/>
  <c r="G115" i="2"/>
  <c r="C115" i="2"/>
  <c r="E115" i="2"/>
  <c r="G114" i="2"/>
  <c r="C114" i="2"/>
  <c r="E114" i="2"/>
  <c r="G113" i="2"/>
  <c r="C113" i="2"/>
  <c r="E113" i="2"/>
  <c r="G112" i="2"/>
  <c r="C112" i="2"/>
  <c r="G111" i="2"/>
  <c r="C111" i="2"/>
  <c r="G110" i="2"/>
  <c r="C110" i="2"/>
  <c r="E110" i="2"/>
  <c r="G109" i="2"/>
  <c r="C109" i="2"/>
  <c r="E109" i="2"/>
  <c r="G108" i="2"/>
  <c r="C108" i="2"/>
  <c r="E108" i="2"/>
  <c r="G107" i="2"/>
  <c r="C107" i="2"/>
  <c r="G106" i="2"/>
  <c r="C106" i="2"/>
  <c r="G105" i="2"/>
  <c r="C105" i="2"/>
  <c r="E105" i="2"/>
  <c r="G104" i="2"/>
  <c r="C104" i="2"/>
  <c r="E104" i="2"/>
  <c r="G103" i="2"/>
  <c r="C103" i="2"/>
  <c r="G102" i="2"/>
  <c r="C102" i="2"/>
  <c r="E102" i="2"/>
  <c r="G101" i="2"/>
  <c r="C101" i="2"/>
  <c r="E167" i="1"/>
  <c r="G100" i="2"/>
  <c r="C100" i="2"/>
  <c r="E100" i="2"/>
  <c r="G99" i="2"/>
  <c r="C99" i="2"/>
  <c r="E99" i="2"/>
  <c r="G98" i="2"/>
  <c r="C98" i="2"/>
  <c r="E98" i="2"/>
  <c r="G97" i="2"/>
  <c r="C97" i="2"/>
  <c r="E97" i="2"/>
  <c r="G96" i="2"/>
  <c r="C96" i="2"/>
  <c r="E96" i="2"/>
  <c r="G95" i="2"/>
  <c r="C95" i="2"/>
  <c r="G94" i="2"/>
  <c r="C94" i="2"/>
  <c r="G93" i="2"/>
  <c r="C93" i="2"/>
  <c r="E93" i="2"/>
  <c r="G92" i="2"/>
  <c r="C92" i="2"/>
  <c r="E92" i="2"/>
  <c r="G91" i="2"/>
  <c r="C91" i="2"/>
  <c r="E91" i="2"/>
  <c r="G90" i="2"/>
  <c r="C90" i="2"/>
  <c r="G89" i="2"/>
  <c r="C89" i="2"/>
  <c r="E89" i="2"/>
  <c r="G88" i="2"/>
  <c r="C88" i="2"/>
  <c r="G87" i="2"/>
  <c r="C87" i="2"/>
  <c r="E153" i="1"/>
  <c r="E87" i="2" s="1"/>
  <c r="G86" i="2"/>
  <c r="C86" i="2"/>
  <c r="E86" i="2"/>
  <c r="G85" i="2"/>
  <c r="C85" i="2"/>
  <c r="E85" i="2"/>
  <c r="G84" i="2"/>
  <c r="C84" i="2"/>
  <c r="G83" i="2"/>
  <c r="C83" i="2"/>
  <c r="E149" i="1"/>
  <c r="E83" i="2" s="1"/>
  <c r="G82" i="2"/>
  <c r="C82" i="2"/>
  <c r="E148" i="1"/>
  <c r="F148" i="1" s="1"/>
  <c r="G148" i="1" s="1"/>
  <c r="I148" i="1" s="1"/>
  <c r="G81" i="2"/>
  <c r="C81" i="2"/>
  <c r="E147" i="1"/>
  <c r="F147" i="1" s="1"/>
  <c r="G147" i="1" s="1"/>
  <c r="I147" i="1" s="1"/>
  <c r="G80" i="2"/>
  <c r="C80" i="2"/>
  <c r="E146" i="1"/>
  <c r="E80" i="2" s="1"/>
  <c r="G79" i="2"/>
  <c r="C79" i="2"/>
  <c r="E145" i="1"/>
  <c r="E79" i="2" s="1"/>
  <c r="G78" i="2"/>
  <c r="C78" i="2"/>
  <c r="E78" i="2"/>
  <c r="E144" i="1"/>
  <c r="G77" i="2"/>
  <c r="C77" i="2"/>
  <c r="E143" i="1"/>
  <c r="F143" i="1" s="1"/>
  <c r="G143" i="1" s="1"/>
  <c r="I143" i="1" s="1"/>
  <c r="G76" i="2"/>
  <c r="C76" i="2"/>
  <c r="E142" i="1"/>
  <c r="E76" i="2" s="1"/>
  <c r="G75" i="2"/>
  <c r="C75" i="2"/>
  <c r="E141" i="1"/>
  <c r="F141" i="1" s="1"/>
  <c r="G141" i="1" s="1"/>
  <c r="I141" i="1" s="1"/>
  <c r="G74" i="2"/>
  <c r="C74" i="2"/>
  <c r="E74" i="2"/>
  <c r="E140" i="1"/>
  <c r="G73" i="2"/>
  <c r="C73" i="2"/>
  <c r="E139" i="1"/>
  <c r="F139" i="1" s="1"/>
  <c r="G139" i="1" s="1"/>
  <c r="I139" i="1" s="1"/>
  <c r="G72" i="2"/>
  <c r="C72" i="2"/>
  <c r="E72" i="2"/>
  <c r="E138" i="1"/>
  <c r="G71" i="2"/>
  <c r="C71" i="2"/>
  <c r="E137" i="1"/>
  <c r="E71" i="2" s="1"/>
  <c r="G70" i="2"/>
  <c r="C70" i="2"/>
  <c r="E70" i="2"/>
  <c r="G69" i="2"/>
  <c r="C69" i="2"/>
  <c r="E135" i="1"/>
  <c r="E69" i="2" s="1"/>
  <c r="G68" i="2"/>
  <c r="C68" i="2"/>
  <c r="E134" i="1"/>
  <c r="G67" i="2"/>
  <c r="C67" i="2"/>
  <c r="E67" i="2"/>
  <c r="E133" i="1"/>
  <c r="G66" i="2"/>
  <c r="C66" i="2"/>
  <c r="E132" i="1"/>
  <c r="E66" i="2" s="1"/>
  <c r="G65" i="2"/>
  <c r="C65" i="2"/>
  <c r="E65" i="2"/>
  <c r="E131" i="1"/>
  <c r="G64" i="2"/>
  <c r="C64" i="2"/>
  <c r="E130" i="1"/>
  <c r="E64" i="2" s="1"/>
  <c r="G63" i="2"/>
  <c r="C63" i="2"/>
  <c r="E63" i="2"/>
  <c r="E129" i="1"/>
  <c r="G62" i="2"/>
  <c r="C62" i="2"/>
  <c r="E128" i="1"/>
  <c r="E62" i="2" s="1"/>
  <c r="G61" i="2"/>
  <c r="C61" i="2"/>
  <c r="E61" i="2"/>
  <c r="E127" i="1"/>
  <c r="G60" i="2"/>
  <c r="C60" i="2"/>
  <c r="E126" i="1"/>
  <c r="E60" i="2" s="1"/>
  <c r="G59" i="2"/>
  <c r="C59" i="2"/>
  <c r="E125" i="1"/>
  <c r="E59" i="2" s="1"/>
  <c r="G58" i="2"/>
  <c r="C58" i="2"/>
  <c r="E58" i="2"/>
  <c r="G301" i="2"/>
  <c r="C301" i="2"/>
  <c r="E301" i="2"/>
  <c r="G57" i="2"/>
  <c r="C57" i="2"/>
  <c r="E57" i="2"/>
  <c r="G56" i="2"/>
  <c r="C56" i="2"/>
  <c r="E56" i="2"/>
  <c r="G55" i="2"/>
  <c r="C55" i="2"/>
  <c r="E119" i="1"/>
  <c r="E55" i="2" s="1"/>
  <c r="G54" i="2"/>
  <c r="C54" i="2"/>
  <c r="E54" i="2"/>
  <c r="G53" i="2"/>
  <c r="C53" i="2"/>
  <c r="E53" i="2"/>
  <c r="G52" i="2"/>
  <c r="C52" i="2"/>
  <c r="G51" i="2"/>
  <c r="C51" i="2"/>
  <c r="E114" i="1"/>
  <c r="F114" i="1" s="1"/>
  <c r="G114" i="1" s="1"/>
  <c r="I114" i="1" s="1"/>
  <c r="G50" i="2"/>
  <c r="C50" i="2"/>
  <c r="G49" i="2"/>
  <c r="C49" i="2"/>
  <c r="G48" i="2"/>
  <c r="C48" i="2"/>
  <c r="E48" i="2"/>
  <c r="G47" i="2"/>
  <c r="C47" i="2"/>
  <c r="E47" i="2"/>
  <c r="G46" i="2"/>
  <c r="C46" i="2"/>
  <c r="E109" i="1"/>
  <c r="F109" i="1" s="1"/>
  <c r="G109" i="1" s="1"/>
  <c r="I109" i="1" s="1"/>
  <c r="G45" i="2"/>
  <c r="C45" i="2"/>
  <c r="E108" i="1"/>
  <c r="E45" i="2" s="1"/>
  <c r="G44" i="2"/>
  <c r="C44" i="2"/>
  <c r="E107" i="1"/>
  <c r="F107" i="1" s="1"/>
  <c r="G107" i="1" s="1"/>
  <c r="I107" i="1" s="1"/>
  <c r="G43" i="2"/>
  <c r="C43" i="2"/>
  <c r="E106" i="1"/>
  <c r="F106" i="1" s="1"/>
  <c r="G106" i="1" s="1"/>
  <c r="I106" i="1" s="1"/>
  <c r="G42" i="2"/>
  <c r="C42" i="2"/>
  <c r="E42" i="2"/>
  <c r="G41" i="2"/>
  <c r="C41" i="2"/>
  <c r="E104" i="1"/>
  <c r="E41" i="2" s="1"/>
  <c r="G40" i="2"/>
  <c r="C40" i="2"/>
  <c r="E40" i="2"/>
  <c r="E103" i="1"/>
  <c r="F103" i="1" s="1"/>
  <c r="G103" i="1" s="1"/>
  <c r="I103" i="1" s="1"/>
  <c r="G39" i="2"/>
  <c r="C39" i="2"/>
  <c r="E102" i="1"/>
  <c r="F102" i="1" s="1"/>
  <c r="G102" i="1" s="1"/>
  <c r="I102" i="1" s="1"/>
  <c r="G38" i="2"/>
  <c r="C38" i="2"/>
  <c r="E101" i="1"/>
  <c r="F101" i="1" s="1"/>
  <c r="G101" i="1" s="1"/>
  <c r="I101" i="1" s="1"/>
  <c r="G37" i="2"/>
  <c r="C37" i="2"/>
  <c r="E100" i="1"/>
  <c r="E37" i="2" s="1"/>
  <c r="G36" i="2"/>
  <c r="C36" i="2"/>
  <c r="E98" i="1"/>
  <c r="F98" i="1" s="1"/>
  <c r="G98" i="1" s="1"/>
  <c r="I98" i="1" s="1"/>
  <c r="G35" i="2"/>
  <c r="C35" i="2"/>
  <c r="E35" i="2"/>
  <c r="G34" i="2"/>
  <c r="C34" i="2"/>
  <c r="E96" i="1"/>
  <c r="E34" i="2"/>
  <c r="G33" i="2"/>
  <c r="C33" i="2"/>
  <c r="E95" i="1"/>
  <c r="F95" i="1" s="1"/>
  <c r="G95" i="1" s="1"/>
  <c r="I95" i="1" s="1"/>
  <c r="G32" i="2"/>
  <c r="C32" i="2"/>
  <c r="E94" i="1"/>
  <c r="E32" i="2" s="1"/>
  <c r="G31" i="2"/>
  <c r="C31" i="2"/>
  <c r="E93" i="1"/>
  <c r="E31" i="2" s="1"/>
  <c r="G30" i="2"/>
  <c r="C30" i="2"/>
  <c r="E92" i="1"/>
  <c r="E30" i="2" s="1"/>
  <c r="G29" i="2"/>
  <c r="C29" i="2"/>
  <c r="E91" i="1"/>
  <c r="G28" i="2"/>
  <c r="C28" i="2"/>
  <c r="E90" i="1"/>
  <c r="F90" i="1" s="1"/>
  <c r="G90" i="1" s="1"/>
  <c r="I90" i="1" s="1"/>
  <c r="G27" i="2"/>
  <c r="C27" i="2"/>
  <c r="E89" i="1"/>
  <c r="F89" i="1" s="1"/>
  <c r="G89" i="1" s="1"/>
  <c r="I89" i="1" s="1"/>
  <c r="G26" i="2"/>
  <c r="C26" i="2"/>
  <c r="E88" i="1"/>
  <c r="E26" i="2" s="1"/>
  <c r="G25" i="2"/>
  <c r="C25" i="2"/>
  <c r="E87" i="1"/>
  <c r="F87" i="1" s="1"/>
  <c r="G87" i="1" s="1"/>
  <c r="I87" i="1" s="1"/>
  <c r="G24" i="2"/>
  <c r="C24" i="2"/>
  <c r="E86" i="1"/>
  <c r="E24" i="2" s="1"/>
  <c r="G23" i="2"/>
  <c r="C23" i="2"/>
  <c r="G22" i="2"/>
  <c r="C22" i="2"/>
  <c r="E84" i="1"/>
  <c r="E22" i="2" s="1"/>
  <c r="G21" i="2"/>
  <c r="C21" i="2"/>
  <c r="E83" i="1"/>
  <c r="E21" i="2" s="1"/>
  <c r="G300" i="2"/>
  <c r="C300" i="2"/>
  <c r="G20" i="2"/>
  <c r="C20" i="2"/>
  <c r="E81" i="1"/>
  <c r="E20" i="2" s="1"/>
  <c r="G19" i="2"/>
  <c r="C19" i="2"/>
  <c r="E80" i="1"/>
  <c r="E19" i="2" s="1"/>
  <c r="G18" i="2"/>
  <c r="C18" i="2"/>
  <c r="E79" i="1"/>
  <c r="F79" i="1" s="1"/>
  <c r="G79" i="1" s="1"/>
  <c r="I79" i="1" s="1"/>
  <c r="G299" i="2"/>
  <c r="C299" i="2"/>
  <c r="E299" i="2"/>
  <c r="G17" i="2"/>
  <c r="C17" i="2"/>
  <c r="E75" i="1"/>
  <c r="F75" i="1" s="1"/>
  <c r="G298" i="2"/>
  <c r="C298" i="2"/>
  <c r="E298" i="2"/>
  <c r="G16" i="2"/>
  <c r="C16" i="2"/>
  <c r="E71" i="1"/>
  <c r="E16" i="2" s="1"/>
  <c r="G15" i="2"/>
  <c r="C15" i="2"/>
  <c r="E70" i="1"/>
  <c r="E15" i="2" s="1"/>
  <c r="G297" i="2"/>
  <c r="C297" i="2"/>
  <c r="G296" i="2"/>
  <c r="C296" i="2"/>
  <c r="E296" i="2"/>
  <c r="G14" i="2"/>
  <c r="C14" i="2"/>
  <c r="E63" i="1"/>
  <c r="F63" i="1" s="1"/>
  <c r="G63" i="1"/>
  <c r="I63" i="1" s="1"/>
  <c r="G13" i="2"/>
  <c r="C13" i="2"/>
  <c r="E62" i="1"/>
  <c r="E13" i="2" s="1"/>
  <c r="G295" i="2"/>
  <c r="C295" i="2"/>
  <c r="E295" i="2"/>
  <c r="G294" i="2"/>
  <c r="C294" i="2"/>
  <c r="G293" i="2"/>
  <c r="C293" i="2"/>
  <c r="E293" i="2"/>
  <c r="G292" i="2"/>
  <c r="C292" i="2"/>
  <c r="E292" i="2"/>
  <c r="G291" i="2"/>
  <c r="C291" i="2"/>
  <c r="E291" i="2"/>
  <c r="G290" i="2"/>
  <c r="C290" i="2"/>
  <c r="E290" i="2"/>
  <c r="G289" i="2"/>
  <c r="C289" i="2"/>
  <c r="E289" i="2"/>
  <c r="G288" i="2"/>
  <c r="C288" i="2"/>
  <c r="G12" i="2"/>
  <c r="C12" i="2"/>
  <c r="E53" i="1"/>
  <c r="F53" i="1" s="1"/>
  <c r="G53" i="1" s="1"/>
  <c r="I53" i="1" s="1"/>
  <c r="G287" i="2"/>
  <c r="C287" i="2"/>
  <c r="E287" i="2"/>
  <c r="G286" i="2"/>
  <c r="C286" i="2"/>
  <c r="E286" i="2"/>
  <c r="G11" i="2"/>
  <c r="C11" i="2"/>
  <c r="E50" i="1"/>
  <c r="F50" i="1" s="1"/>
  <c r="G50" i="1" s="1"/>
  <c r="I50" i="1" s="1"/>
  <c r="G285" i="2"/>
  <c r="C285" i="2"/>
  <c r="G284" i="2"/>
  <c r="C284" i="2"/>
  <c r="G283" i="2"/>
  <c r="C283" i="2"/>
  <c r="E283" i="2"/>
  <c r="G282" i="2"/>
  <c r="C282" i="2"/>
  <c r="E282" i="2"/>
  <c r="G281" i="2"/>
  <c r="C281" i="2"/>
  <c r="G280" i="2"/>
  <c r="C280" i="2"/>
  <c r="G279" i="2"/>
  <c r="C279" i="2"/>
  <c r="G278" i="2"/>
  <c r="C278" i="2"/>
  <c r="G277" i="2"/>
  <c r="C277" i="2"/>
  <c r="G276" i="2"/>
  <c r="C276" i="2"/>
  <c r="G275" i="2"/>
  <c r="C275" i="2"/>
  <c r="E275" i="2"/>
  <c r="G274" i="2"/>
  <c r="C274" i="2"/>
  <c r="E274" i="2"/>
  <c r="G273" i="2"/>
  <c r="C273" i="2"/>
  <c r="G272" i="2"/>
  <c r="C272" i="2"/>
  <c r="G271" i="2"/>
  <c r="C271" i="2"/>
  <c r="G270" i="2"/>
  <c r="C270" i="2"/>
  <c r="E270" i="2"/>
  <c r="G269" i="2"/>
  <c r="C269" i="2"/>
  <c r="G268" i="2"/>
  <c r="C268" i="2"/>
  <c r="G267" i="2"/>
  <c r="C267" i="2"/>
  <c r="E267" i="2"/>
  <c r="G266" i="2"/>
  <c r="C266" i="2"/>
  <c r="E266" i="2"/>
  <c r="G265" i="2"/>
  <c r="C265" i="2"/>
  <c r="G264" i="2"/>
  <c r="C264" i="2"/>
  <c r="G263" i="2"/>
  <c r="C263" i="2"/>
  <c r="E263" i="2"/>
  <c r="G262" i="2"/>
  <c r="C262" i="2"/>
  <c r="E262" i="2"/>
  <c r="G261" i="2"/>
  <c r="C261" i="2"/>
  <c r="G260" i="2"/>
  <c r="C260" i="2"/>
  <c r="E260" i="2"/>
  <c r="G259" i="2"/>
  <c r="C259" i="2"/>
  <c r="E259" i="2"/>
  <c r="G258" i="2"/>
  <c r="C258" i="2"/>
  <c r="A144" i="2"/>
  <c r="H144" i="2"/>
  <c r="B144" i="2"/>
  <c r="D144" i="2"/>
  <c r="A145" i="2"/>
  <c r="H145" i="2"/>
  <c r="B145" i="2"/>
  <c r="D145" i="2"/>
  <c r="A146" i="2"/>
  <c r="H146" i="2"/>
  <c r="B146" i="2"/>
  <c r="D146" i="2"/>
  <c r="A147" i="2"/>
  <c r="H147" i="2"/>
  <c r="B147" i="2"/>
  <c r="D147" i="2"/>
  <c r="A148" i="2"/>
  <c r="H148" i="2"/>
  <c r="B148" i="2"/>
  <c r="D148" i="2"/>
  <c r="A149" i="2"/>
  <c r="H149" i="2"/>
  <c r="B149" i="2"/>
  <c r="D149" i="2"/>
  <c r="A150" i="2"/>
  <c r="H150" i="2"/>
  <c r="B150" i="2"/>
  <c r="D150" i="2"/>
  <c r="A151" i="2"/>
  <c r="H151" i="2"/>
  <c r="B151" i="2"/>
  <c r="D151" i="2"/>
  <c r="A152" i="2"/>
  <c r="H152" i="2"/>
  <c r="B152" i="2"/>
  <c r="D152" i="2"/>
  <c r="A153" i="2"/>
  <c r="H153" i="2"/>
  <c r="B153" i="2"/>
  <c r="D153" i="2"/>
  <c r="A154" i="2"/>
  <c r="H154" i="2"/>
  <c r="B154" i="2"/>
  <c r="D154" i="2"/>
  <c r="A155" i="2"/>
  <c r="H155" i="2"/>
  <c r="B155" i="2"/>
  <c r="D155" i="2"/>
  <c r="A156" i="2"/>
  <c r="H156" i="2"/>
  <c r="B156" i="2"/>
  <c r="D156" i="2"/>
  <c r="A157" i="2"/>
  <c r="H157" i="2"/>
  <c r="B157" i="2"/>
  <c r="D157" i="2"/>
  <c r="A158" i="2"/>
  <c r="H158" i="2"/>
  <c r="B158" i="2"/>
  <c r="D158" i="2"/>
  <c r="A159" i="2"/>
  <c r="H159" i="2"/>
  <c r="B159" i="2"/>
  <c r="D159" i="2"/>
  <c r="A160" i="2"/>
  <c r="H160" i="2"/>
  <c r="B160" i="2"/>
  <c r="D160" i="2"/>
  <c r="A161" i="2"/>
  <c r="H161" i="2"/>
  <c r="B161" i="2"/>
  <c r="D161" i="2"/>
  <c r="A162" i="2"/>
  <c r="H162" i="2"/>
  <c r="B162" i="2"/>
  <c r="D162" i="2"/>
  <c r="A163" i="2"/>
  <c r="H163" i="2"/>
  <c r="B163" i="2"/>
  <c r="D163" i="2"/>
  <c r="A164" i="2"/>
  <c r="H164" i="2"/>
  <c r="B164" i="2"/>
  <c r="D164" i="2"/>
  <c r="A165" i="2"/>
  <c r="H165" i="2"/>
  <c r="B165" i="2"/>
  <c r="D165" i="2"/>
  <c r="A166" i="2"/>
  <c r="H166" i="2"/>
  <c r="B166" i="2"/>
  <c r="D166" i="2"/>
  <c r="A167" i="2"/>
  <c r="H167" i="2"/>
  <c r="B167" i="2"/>
  <c r="D167" i="2"/>
  <c r="A168" i="2"/>
  <c r="H168" i="2"/>
  <c r="B168" i="2"/>
  <c r="D168" i="2"/>
  <c r="A169" i="2"/>
  <c r="H169" i="2"/>
  <c r="B169" i="2"/>
  <c r="D169" i="2"/>
  <c r="A170" i="2"/>
  <c r="H170" i="2"/>
  <c r="B170" i="2"/>
  <c r="D170" i="2"/>
  <c r="A171" i="2"/>
  <c r="H171" i="2"/>
  <c r="B171" i="2"/>
  <c r="D171" i="2"/>
  <c r="A172" i="2"/>
  <c r="H172" i="2"/>
  <c r="B172" i="2"/>
  <c r="D172" i="2"/>
  <c r="A173" i="2"/>
  <c r="H173" i="2"/>
  <c r="B173" i="2"/>
  <c r="D173" i="2"/>
  <c r="A174" i="2"/>
  <c r="H174" i="2"/>
  <c r="B174" i="2"/>
  <c r="D174" i="2"/>
  <c r="A175" i="2"/>
  <c r="H175" i="2"/>
  <c r="B175" i="2"/>
  <c r="D175" i="2"/>
  <c r="A176" i="2"/>
  <c r="H176" i="2"/>
  <c r="B176" i="2"/>
  <c r="D176" i="2"/>
  <c r="A177" i="2"/>
  <c r="H177" i="2"/>
  <c r="B177" i="2"/>
  <c r="D177" i="2"/>
  <c r="A178" i="2"/>
  <c r="H178" i="2"/>
  <c r="B178" i="2"/>
  <c r="D178" i="2"/>
  <c r="A179" i="2"/>
  <c r="H179" i="2"/>
  <c r="B179" i="2"/>
  <c r="D179" i="2"/>
  <c r="A180" i="2"/>
  <c r="H180" i="2"/>
  <c r="B180" i="2"/>
  <c r="D180" i="2"/>
  <c r="A181" i="2"/>
  <c r="H181" i="2"/>
  <c r="B181" i="2"/>
  <c r="D181" i="2"/>
  <c r="A182" i="2"/>
  <c r="H182" i="2"/>
  <c r="B182" i="2"/>
  <c r="D182" i="2"/>
  <c r="A183" i="2"/>
  <c r="H183" i="2"/>
  <c r="B183" i="2"/>
  <c r="D183" i="2"/>
  <c r="A184" i="2"/>
  <c r="H184" i="2"/>
  <c r="B184" i="2"/>
  <c r="D184" i="2"/>
  <c r="A185" i="2"/>
  <c r="H185" i="2"/>
  <c r="B185" i="2"/>
  <c r="D185" i="2"/>
  <c r="A186" i="2"/>
  <c r="H186" i="2"/>
  <c r="B186" i="2"/>
  <c r="D186" i="2"/>
  <c r="A187" i="2"/>
  <c r="H187" i="2"/>
  <c r="B187" i="2"/>
  <c r="D187" i="2"/>
  <c r="A188" i="2"/>
  <c r="H188" i="2"/>
  <c r="B188" i="2"/>
  <c r="D188" i="2"/>
  <c r="A189" i="2"/>
  <c r="H189" i="2"/>
  <c r="B189" i="2"/>
  <c r="D189" i="2"/>
  <c r="A190" i="2"/>
  <c r="H190" i="2"/>
  <c r="B190" i="2"/>
  <c r="D190" i="2"/>
  <c r="A191" i="2"/>
  <c r="H191" i="2"/>
  <c r="B191" i="2"/>
  <c r="D191" i="2"/>
  <c r="A192" i="2"/>
  <c r="H192" i="2"/>
  <c r="B192" i="2"/>
  <c r="D192" i="2"/>
  <c r="A303" i="2"/>
  <c r="H303" i="2"/>
  <c r="B303" i="2"/>
  <c r="D303" i="2"/>
  <c r="A193" i="2"/>
  <c r="H193" i="2"/>
  <c r="B193" i="2"/>
  <c r="D193" i="2"/>
  <c r="A304" i="2"/>
  <c r="H304" i="2"/>
  <c r="B304" i="2"/>
  <c r="D304" i="2"/>
  <c r="A194" i="2"/>
  <c r="H194" i="2"/>
  <c r="B194" i="2"/>
  <c r="D194" i="2"/>
  <c r="A195" i="2"/>
  <c r="H195" i="2"/>
  <c r="B195" i="2"/>
  <c r="D195" i="2"/>
  <c r="A196" i="2"/>
  <c r="H196" i="2"/>
  <c r="B196" i="2"/>
  <c r="D196" i="2"/>
  <c r="A197" i="2"/>
  <c r="H197" i="2"/>
  <c r="B197" i="2"/>
  <c r="D197" i="2"/>
  <c r="A198" i="2"/>
  <c r="H198" i="2"/>
  <c r="B198" i="2"/>
  <c r="D198" i="2"/>
  <c r="A199" i="2"/>
  <c r="H199" i="2"/>
  <c r="B199" i="2"/>
  <c r="D199" i="2"/>
  <c r="A200" i="2"/>
  <c r="H200" i="2"/>
  <c r="B200" i="2"/>
  <c r="D200" i="2"/>
  <c r="A201" i="2"/>
  <c r="H201" i="2"/>
  <c r="B201" i="2"/>
  <c r="D201" i="2"/>
  <c r="A305" i="2"/>
  <c r="H305" i="2"/>
  <c r="B305" i="2"/>
  <c r="D305" i="2"/>
  <c r="A306" i="2"/>
  <c r="H306" i="2"/>
  <c r="B306" i="2"/>
  <c r="D306" i="2"/>
  <c r="A307" i="2"/>
  <c r="H307" i="2"/>
  <c r="B307" i="2"/>
  <c r="D307" i="2"/>
  <c r="A308" i="2"/>
  <c r="H308" i="2"/>
  <c r="B308" i="2"/>
  <c r="D308" i="2"/>
  <c r="A202" i="2"/>
  <c r="H202" i="2"/>
  <c r="B202" i="2"/>
  <c r="D202" i="2"/>
  <c r="A309" i="2"/>
  <c r="H309" i="2"/>
  <c r="B309" i="2"/>
  <c r="D309" i="2"/>
  <c r="A310" i="2"/>
  <c r="H310" i="2"/>
  <c r="B310" i="2"/>
  <c r="D310" i="2"/>
  <c r="A311" i="2"/>
  <c r="H311" i="2"/>
  <c r="B311" i="2"/>
  <c r="D311" i="2"/>
  <c r="A312" i="2"/>
  <c r="H312" i="2"/>
  <c r="B312" i="2"/>
  <c r="D312" i="2"/>
  <c r="A313" i="2"/>
  <c r="H313" i="2"/>
  <c r="B313" i="2"/>
  <c r="D313" i="2"/>
  <c r="A203" i="2"/>
  <c r="H203" i="2"/>
  <c r="B203" i="2"/>
  <c r="D203" i="2"/>
  <c r="A314" i="2"/>
  <c r="H314" i="2"/>
  <c r="B314" i="2"/>
  <c r="D314" i="2"/>
  <c r="A204" i="2"/>
  <c r="H204" i="2"/>
  <c r="B204" i="2"/>
  <c r="D204" i="2"/>
  <c r="A205" i="2"/>
  <c r="H205" i="2"/>
  <c r="B205" i="2"/>
  <c r="D205" i="2"/>
  <c r="A206" i="2"/>
  <c r="H206" i="2"/>
  <c r="B206" i="2"/>
  <c r="D206" i="2"/>
  <c r="A315" i="2"/>
  <c r="H315" i="2"/>
  <c r="B315" i="2"/>
  <c r="D315" i="2"/>
  <c r="A316" i="2"/>
  <c r="H316" i="2"/>
  <c r="B316" i="2"/>
  <c r="D316" i="2"/>
  <c r="A317" i="2"/>
  <c r="H317" i="2"/>
  <c r="B317" i="2"/>
  <c r="D317" i="2"/>
  <c r="A207" i="2"/>
  <c r="H207" i="2"/>
  <c r="B207" i="2"/>
  <c r="D207" i="2"/>
  <c r="A208" i="2"/>
  <c r="H208" i="2"/>
  <c r="B208" i="2"/>
  <c r="D208" i="2"/>
  <c r="A209" i="2"/>
  <c r="H209" i="2"/>
  <c r="B209" i="2"/>
  <c r="D209" i="2"/>
  <c r="A210" i="2"/>
  <c r="H210" i="2"/>
  <c r="B210" i="2"/>
  <c r="D210" i="2"/>
  <c r="A211" i="2"/>
  <c r="H211" i="2"/>
  <c r="B211" i="2"/>
  <c r="D211" i="2"/>
  <c r="A212" i="2"/>
  <c r="H212" i="2"/>
  <c r="B212" i="2"/>
  <c r="D212" i="2"/>
  <c r="A318" i="2"/>
  <c r="H318" i="2"/>
  <c r="B318" i="2"/>
  <c r="D318" i="2"/>
  <c r="A213" i="2"/>
  <c r="H213" i="2"/>
  <c r="B213" i="2"/>
  <c r="D213" i="2"/>
  <c r="A319" i="2"/>
  <c r="H319" i="2"/>
  <c r="B319" i="2"/>
  <c r="D319" i="2"/>
  <c r="A214" i="2"/>
  <c r="H214" i="2"/>
  <c r="B214" i="2"/>
  <c r="D214" i="2"/>
  <c r="A320" i="2"/>
  <c r="H320" i="2"/>
  <c r="B320" i="2"/>
  <c r="D320" i="2"/>
  <c r="A321" i="2"/>
  <c r="H321" i="2"/>
  <c r="B321" i="2"/>
  <c r="D321" i="2"/>
  <c r="A322" i="2"/>
  <c r="H322" i="2"/>
  <c r="B322" i="2"/>
  <c r="D322" i="2"/>
  <c r="A215" i="2"/>
  <c r="H215" i="2"/>
  <c r="B215" i="2"/>
  <c r="D215" i="2"/>
  <c r="A216" i="2"/>
  <c r="H216" i="2"/>
  <c r="B216" i="2"/>
  <c r="D216" i="2"/>
  <c r="A323" i="2"/>
  <c r="H323" i="2"/>
  <c r="B323" i="2"/>
  <c r="D323" i="2"/>
  <c r="A217" i="2"/>
  <c r="H217" i="2"/>
  <c r="B217" i="2"/>
  <c r="D217" i="2"/>
  <c r="A218" i="2"/>
  <c r="H218" i="2"/>
  <c r="B218" i="2"/>
  <c r="D218" i="2"/>
  <c r="A324" i="2"/>
  <c r="H324" i="2"/>
  <c r="B324" i="2"/>
  <c r="D324" i="2"/>
  <c r="A325" i="2"/>
  <c r="H325" i="2"/>
  <c r="B325" i="2"/>
  <c r="D325" i="2"/>
  <c r="A326" i="2"/>
  <c r="H326" i="2"/>
  <c r="B326" i="2"/>
  <c r="D326" i="2"/>
  <c r="A219" i="2"/>
  <c r="H219" i="2"/>
  <c r="B219" i="2"/>
  <c r="D219" i="2"/>
  <c r="A220" i="2"/>
  <c r="H220" i="2"/>
  <c r="B220" i="2"/>
  <c r="D220" i="2"/>
  <c r="A221" i="2"/>
  <c r="H221" i="2"/>
  <c r="B221" i="2"/>
  <c r="D221" i="2"/>
  <c r="A222" i="2"/>
  <c r="H222" i="2"/>
  <c r="B222" i="2"/>
  <c r="D222" i="2"/>
  <c r="A223" i="2"/>
  <c r="H223" i="2"/>
  <c r="B223" i="2"/>
  <c r="D223" i="2"/>
  <c r="A224" i="2"/>
  <c r="H224" i="2"/>
  <c r="B224" i="2"/>
  <c r="D224" i="2"/>
  <c r="A327" i="2"/>
  <c r="H327" i="2"/>
  <c r="B327" i="2"/>
  <c r="D327" i="2"/>
  <c r="A328" i="2"/>
  <c r="H328" i="2"/>
  <c r="B328" i="2"/>
  <c r="D328" i="2"/>
  <c r="A225" i="2"/>
  <c r="H225" i="2"/>
  <c r="B225" i="2"/>
  <c r="D225" i="2"/>
  <c r="A226" i="2"/>
  <c r="H226" i="2"/>
  <c r="B226" i="2"/>
  <c r="D226" i="2"/>
  <c r="A329" i="2"/>
  <c r="H329" i="2"/>
  <c r="B329" i="2"/>
  <c r="D329" i="2"/>
  <c r="A227" i="2"/>
  <c r="H227" i="2"/>
  <c r="B227" i="2"/>
  <c r="D227" i="2"/>
  <c r="A330" i="2"/>
  <c r="H330" i="2"/>
  <c r="B330" i="2"/>
  <c r="D330" i="2"/>
  <c r="A228" i="2"/>
  <c r="H228" i="2"/>
  <c r="B228" i="2"/>
  <c r="D228" i="2"/>
  <c r="A331" i="2"/>
  <c r="H331" i="2"/>
  <c r="B331" i="2"/>
  <c r="D331" i="2"/>
  <c r="A229" i="2"/>
  <c r="H229" i="2"/>
  <c r="B229" i="2"/>
  <c r="D229" i="2"/>
  <c r="A332" i="2"/>
  <c r="H332" i="2"/>
  <c r="B332" i="2"/>
  <c r="D332" i="2"/>
  <c r="A230" i="2"/>
  <c r="H230" i="2"/>
  <c r="B230" i="2"/>
  <c r="D230" i="2"/>
  <c r="A231" i="2"/>
  <c r="H231" i="2"/>
  <c r="B231" i="2"/>
  <c r="D231" i="2"/>
  <c r="A232" i="2"/>
  <c r="H232" i="2"/>
  <c r="B232" i="2"/>
  <c r="D232" i="2"/>
  <c r="A233" i="2"/>
  <c r="H233" i="2"/>
  <c r="B233" i="2"/>
  <c r="D233" i="2"/>
  <c r="A234" i="2"/>
  <c r="H234" i="2"/>
  <c r="B234" i="2"/>
  <c r="D234" i="2"/>
  <c r="A235" i="2"/>
  <c r="H235" i="2"/>
  <c r="B235" i="2"/>
  <c r="D235" i="2"/>
  <c r="A236" i="2"/>
  <c r="H236" i="2"/>
  <c r="B236" i="2"/>
  <c r="D236" i="2"/>
  <c r="A237" i="2"/>
  <c r="H237" i="2"/>
  <c r="B237" i="2"/>
  <c r="D237" i="2"/>
  <c r="A333" i="2"/>
  <c r="H333" i="2"/>
  <c r="B333" i="2"/>
  <c r="D333" i="2"/>
  <c r="A334" i="2"/>
  <c r="H334" i="2"/>
  <c r="B334" i="2"/>
  <c r="D334" i="2"/>
  <c r="A335" i="2"/>
  <c r="H335" i="2"/>
  <c r="B335" i="2"/>
  <c r="D335" i="2"/>
  <c r="A336" i="2"/>
  <c r="H336" i="2"/>
  <c r="B336" i="2"/>
  <c r="D336" i="2"/>
  <c r="A238" i="2"/>
  <c r="H238" i="2"/>
  <c r="B238" i="2"/>
  <c r="D238" i="2"/>
  <c r="A239" i="2"/>
  <c r="H239" i="2"/>
  <c r="B239" i="2"/>
  <c r="D239" i="2"/>
  <c r="A240" i="2"/>
  <c r="H240" i="2"/>
  <c r="B240" i="2"/>
  <c r="D240" i="2"/>
  <c r="A241" i="2"/>
  <c r="H241" i="2"/>
  <c r="B241" i="2"/>
  <c r="D241" i="2"/>
  <c r="A242" i="2"/>
  <c r="H242" i="2"/>
  <c r="B242" i="2"/>
  <c r="D242" i="2"/>
  <c r="A337" i="2"/>
  <c r="H337" i="2"/>
  <c r="B337" i="2"/>
  <c r="D337" i="2"/>
  <c r="A338" i="2"/>
  <c r="H338" i="2"/>
  <c r="B338" i="2"/>
  <c r="D338" i="2"/>
  <c r="A243" i="2"/>
  <c r="H243" i="2"/>
  <c r="B243" i="2"/>
  <c r="D243" i="2"/>
  <c r="A244" i="2"/>
  <c r="H244" i="2"/>
  <c r="B244" i="2"/>
  <c r="D244" i="2"/>
  <c r="A245" i="2"/>
  <c r="H245" i="2"/>
  <c r="B245" i="2"/>
  <c r="D245" i="2"/>
  <c r="A339" i="2"/>
  <c r="H339" i="2"/>
  <c r="B339" i="2"/>
  <c r="D339" i="2"/>
  <c r="A340" i="2"/>
  <c r="H340" i="2"/>
  <c r="B340" i="2"/>
  <c r="D340" i="2"/>
  <c r="A341" i="2"/>
  <c r="H341" i="2"/>
  <c r="B341" i="2"/>
  <c r="D341" i="2"/>
  <c r="A246" i="2"/>
  <c r="H246" i="2"/>
  <c r="B246" i="2"/>
  <c r="D246" i="2"/>
  <c r="A342" i="2"/>
  <c r="H342" i="2"/>
  <c r="B342" i="2"/>
  <c r="D342" i="2"/>
  <c r="A343" i="2"/>
  <c r="H343" i="2"/>
  <c r="B343" i="2"/>
  <c r="D343" i="2"/>
  <c r="A247" i="2"/>
  <c r="H247" i="2"/>
  <c r="B247" i="2"/>
  <c r="D247" i="2"/>
  <c r="A344" i="2"/>
  <c r="H344" i="2"/>
  <c r="B344" i="2"/>
  <c r="D344" i="2"/>
  <c r="A345" i="2"/>
  <c r="H345" i="2"/>
  <c r="B345" i="2"/>
  <c r="D345" i="2"/>
  <c r="A346" i="2"/>
  <c r="H346" i="2"/>
  <c r="B346" i="2"/>
  <c r="D346" i="2"/>
  <c r="A347" i="2"/>
  <c r="H347" i="2"/>
  <c r="B347" i="2"/>
  <c r="D347" i="2"/>
  <c r="A348" i="2"/>
  <c r="H348" i="2"/>
  <c r="B348" i="2"/>
  <c r="D348" i="2"/>
  <c r="A248" i="2"/>
  <c r="H248" i="2"/>
  <c r="B248" i="2"/>
  <c r="D248" i="2"/>
  <c r="A349" i="2"/>
  <c r="H349" i="2"/>
  <c r="B349" i="2"/>
  <c r="D349" i="2"/>
  <c r="A249" i="2"/>
  <c r="H249" i="2"/>
  <c r="B249" i="2"/>
  <c r="D249" i="2"/>
  <c r="A350" i="2"/>
  <c r="H350" i="2"/>
  <c r="B350" i="2"/>
  <c r="D350" i="2"/>
  <c r="A250" i="2"/>
  <c r="H250" i="2"/>
  <c r="B250" i="2"/>
  <c r="D250" i="2"/>
  <c r="A251" i="2"/>
  <c r="H251" i="2"/>
  <c r="B251" i="2"/>
  <c r="D251" i="2"/>
  <c r="A252" i="2"/>
  <c r="H252" i="2"/>
  <c r="B252" i="2"/>
  <c r="D252" i="2"/>
  <c r="A253" i="2"/>
  <c r="H253" i="2"/>
  <c r="B253" i="2"/>
  <c r="D253" i="2"/>
  <c r="A254" i="2"/>
  <c r="H254" i="2"/>
  <c r="B254" i="2"/>
  <c r="D254" i="2"/>
  <c r="A255" i="2"/>
  <c r="H255" i="2"/>
  <c r="B255" i="2"/>
  <c r="D255" i="2"/>
  <c r="A256" i="2"/>
  <c r="H256" i="2"/>
  <c r="B256" i="2"/>
  <c r="D256" i="2"/>
  <c r="A351" i="2"/>
  <c r="H351" i="2"/>
  <c r="B351" i="2"/>
  <c r="D351" i="2"/>
  <c r="A257" i="2"/>
  <c r="H257" i="2"/>
  <c r="B257" i="2"/>
  <c r="D257" i="2"/>
  <c r="A352" i="2"/>
  <c r="H352" i="2"/>
  <c r="B352" i="2"/>
  <c r="D352" i="2"/>
  <c r="A353" i="2"/>
  <c r="H353" i="2"/>
  <c r="B353" i="2"/>
  <c r="D353" i="2"/>
  <c r="A354" i="2"/>
  <c r="H354" i="2"/>
  <c r="B354" i="2"/>
  <c r="D354" i="2"/>
  <c r="A355" i="2"/>
  <c r="H355" i="2"/>
  <c r="B355" i="2"/>
  <c r="D355" i="2"/>
  <c r="H143" i="2"/>
  <c r="B143" i="2"/>
  <c r="D143" i="2"/>
  <c r="A143" i="2"/>
  <c r="H142" i="2"/>
  <c r="B142" i="2"/>
  <c r="D142" i="2"/>
  <c r="A142" i="2"/>
  <c r="H141" i="2"/>
  <c r="B141" i="2"/>
  <c r="D141" i="2"/>
  <c r="A141" i="2"/>
  <c r="H140" i="2"/>
  <c r="B140" i="2"/>
  <c r="D140" i="2"/>
  <c r="A140" i="2"/>
  <c r="H302" i="2"/>
  <c r="B302" i="2"/>
  <c r="D302" i="2"/>
  <c r="A302" i="2"/>
  <c r="H139" i="2"/>
  <c r="B139" i="2"/>
  <c r="D139" i="2"/>
  <c r="A139" i="2"/>
  <c r="H138" i="2"/>
  <c r="B138" i="2"/>
  <c r="D138" i="2"/>
  <c r="A138" i="2"/>
  <c r="H137" i="2"/>
  <c r="B137" i="2"/>
  <c r="D137" i="2"/>
  <c r="A137" i="2"/>
  <c r="H136" i="2"/>
  <c r="B136" i="2"/>
  <c r="D136" i="2"/>
  <c r="A136" i="2"/>
  <c r="H135" i="2"/>
  <c r="B135" i="2"/>
  <c r="D135" i="2"/>
  <c r="A135" i="2"/>
  <c r="H134" i="2"/>
  <c r="B134" i="2"/>
  <c r="D134" i="2"/>
  <c r="A134" i="2"/>
  <c r="H133" i="2"/>
  <c r="B133" i="2"/>
  <c r="D133" i="2"/>
  <c r="A133" i="2"/>
  <c r="H132" i="2"/>
  <c r="B132" i="2"/>
  <c r="D132" i="2"/>
  <c r="A132" i="2"/>
  <c r="H131" i="2"/>
  <c r="B131" i="2"/>
  <c r="D131" i="2"/>
  <c r="A131" i="2"/>
  <c r="H130" i="2"/>
  <c r="B130" i="2"/>
  <c r="D130" i="2"/>
  <c r="A130" i="2"/>
  <c r="H129" i="2"/>
  <c r="B129" i="2"/>
  <c r="D129" i="2"/>
  <c r="A129" i="2"/>
  <c r="H128" i="2"/>
  <c r="B128" i="2"/>
  <c r="D128" i="2"/>
  <c r="A128" i="2"/>
  <c r="H127" i="2"/>
  <c r="B127" i="2"/>
  <c r="D127" i="2"/>
  <c r="A127" i="2"/>
  <c r="H126" i="2"/>
  <c r="B126" i="2"/>
  <c r="D126" i="2"/>
  <c r="A126" i="2"/>
  <c r="H125" i="2"/>
  <c r="B125" i="2"/>
  <c r="D125" i="2"/>
  <c r="A125" i="2"/>
  <c r="H124" i="2"/>
  <c r="B124" i="2"/>
  <c r="D124" i="2"/>
  <c r="A124" i="2"/>
  <c r="H123" i="2"/>
  <c r="B123" i="2"/>
  <c r="D123" i="2"/>
  <c r="A123" i="2"/>
  <c r="H122" i="2"/>
  <c r="B122" i="2"/>
  <c r="D122" i="2"/>
  <c r="A122" i="2"/>
  <c r="H121" i="2"/>
  <c r="B121" i="2"/>
  <c r="D121" i="2"/>
  <c r="A121" i="2"/>
  <c r="H120" i="2"/>
  <c r="B120" i="2"/>
  <c r="D120" i="2"/>
  <c r="A120" i="2"/>
  <c r="H119" i="2"/>
  <c r="B119" i="2"/>
  <c r="D119" i="2"/>
  <c r="A119" i="2"/>
  <c r="H118" i="2"/>
  <c r="B118" i="2"/>
  <c r="D118" i="2"/>
  <c r="A118" i="2"/>
  <c r="H117" i="2"/>
  <c r="B117" i="2"/>
  <c r="D117" i="2"/>
  <c r="A117" i="2"/>
  <c r="H116" i="2"/>
  <c r="B116" i="2"/>
  <c r="D116" i="2"/>
  <c r="A116" i="2"/>
  <c r="H115" i="2"/>
  <c r="B115" i="2"/>
  <c r="D115" i="2"/>
  <c r="A115" i="2"/>
  <c r="H114" i="2"/>
  <c r="B114" i="2"/>
  <c r="D114" i="2"/>
  <c r="A114" i="2"/>
  <c r="H113" i="2"/>
  <c r="B113" i="2"/>
  <c r="D113" i="2"/>
  <c r="A113" i="2"/>
  <c r="H112" i="2"/>
  <c r="B112" i="2"/>
  <c r="D112" i="2"/>
  <c r="A112" i="2"/>
  <c r="H111" i="2"/>
  <c r="B111" i="2"/>
  <c r="D111" i="2"/>
  <c r="A111" i="2"/>
  <c r="H110" i="2"/>
  <c r="B110" i="2"/>
  <c r="D110" i="2"/>
  <c r="A110" i="2"/>
  <c r="H109" i="2"/>
  <c r="B109" i="2"/>
  <c r="D109" i="2"/>
  <c r="A109" i="2"/>
  <c r="H108" i="2"/>
  <c r="B108" i="2"/>
  <c r="D108" i="2"/>
  <c r="A108" i="2"/>
  <c r="H107" i="2"/>
  <c r="B107" i="2"/>
  <c r="D107" i="2"/>
  <c r="A107" i="2"/>
  <c r="H106" i="2"/>
  <c r="B106" i="2"/>
  <c r="D106" i="2"/>
  <c r="A106" i="2"/>
  <c r="H105" i="2"/>
  <c r="B105" i="2"/>
  <c r="D105" i="2"/>
  <c r="A105" i="2"/>
  <c r="H104" i="2"/>
  <c r="B104" i="2"/>
  <c r="D104" i="2"/>
  <c r="A104" i="2"/>
  <c r="H103" i="2"/>
  <c r="B103" i="2"/>
  <c r="D103" i="2"/>
  <c r="A103" i="2"/>
  <c r="H102" i="2"/>
  <c r="B102" i="2"/>
  <c r="D102" i="2"/>
  <c r="A102" i="2"/>
  <c r="H101" i="2"/>
  <c r="B101" i="2"/>
  <c r="D101" i="2"/>
  <c r="A101" i="2"/>
  <c r="H100" i="2"/>
  <c r="B100" i="2"/>
  <c r="D100" i="2"/>
  <c r="A100" i="2"/>
  <c r="H99" i="2"/>
  <c r="B99" i="2"/>
  <c r="D99" i="2"/>
  <c r="A99" i="2"/>
  <c r="H98" i="2"/>
  <c r="B98" i="2"/>
  <c r="D98" i="2"/>
  <c r="A98" i="2"/>
  <c r="H97" i="2"/>
  <c r="B97" i="2"/>
  <c r="D97" i="2"/>
  <c r="A97" i="2"/>
  <c r="H96" i="2"/>
  <c r="B96" i="2"/>
  <c r="D96" i="2"/>
  <c r="A96" i="2"/>
  <c r="H95" i="2"/>
  <c r="B95" i="2"/>
  <c r="D95" i="2"/>
  <c r="A95" i="2"/>
  <c r="H94" i="2"/>
  <c r="B94" i="2"/>
  <c r="D94" i="2"/>
  <c r="A94" i="2"/>
  <c r="H93" i="2"/>
  <c r="B93" i="2"/>
  <c r="D93" i="2"/>
  <c r="A93" i="2"/>
  <c r="H92" i="2"/>
  <c r="B92" i="2"/>
  <c r="D92" i="2"/>
  <c r="A92" i="2"/>
  <c r="H91" i="2"/>
  <c r="B91" i="2"/>
  <c r="D91" i="2"/>
  <c r="A91" i="2"/>
  <c r="H90" i="2"/>
  <c r="B90" i="2"/>
  <c r="D90" i="2"/>
  <c r="A90" i="2"/>
  <c r="H89" i="2"/>
  <c r="B89" i="2"/>
  <c r="D89" i="2"/>
  <c r="A89" i="2"/>
  <c r="H88" i="2"/>
  <c r="B88" i="2"/>
  <c r="D88" i="2"/>
  <c r="A88" i="2"/>
  <c r="H87" i="2"/>
  <c r="B87" i="2"/>
  <c r="D87" i="2"/>
  <c r="A87" i="2"/>
  <c r="H86" i="2"/>
  <c r="B86" i="2"/>
  <c r="D86" i="2"/>
  <c r="A86" i="2"/>
  <c r="H85" i="2"/>
  <c r="B85" i="2"/>
  <c r="D85" i="2"/>
  <c r="A85" i="2"/>
  <c r="H84" i="2"/>
  <c r="B84" i="2"/>
  <c r="D84" i="2"/>
  <c r="A84" i="2"/>
  <c r="H83" i="2"/>
  <c r="B83" i="2"/>
  <c r="D83" i="2"/>
  <c r="A83" i="2"/>
  <c r="H82" i="2"/>
  <c r="B82" i="2"/>
  <c r="D82" i="2"/>
  <c r="A82" i="2"/>
  <c r="H81" i="2"/>
  <c r="B81" i="2"/>
  <c r="D81" i="2"/>
  <c r="A81" i="2"/>
  <c r="H80" i="2"/>
  <c r="B80" i="2"/>
  <c r="D80" i="2"/>
  <c r="A80" i="2"/>
  <c r="H79" i="2"/>
  <c r="B79" i="2"/>
  <c r="D79" i="2"/>
  <c r="A79" i="2"/>
  <c r="H78" i="2"/>
  <c r="B78" i="2"/>
  <c r="D78" i="2"/>
  <c r="A78" i="2"/>
  <c r="H77" i="2"/>
  <c r="B77" i="2"/>
  <c r="D77" i="2"/>
  <c r="A77" i="2"/>
  <c r="H76" i="2"/>
  <c r="B76" i="2"/>
  <c r="D76" i="2"/>
  <c r="A76" i="2"/>
  <c r="H75" i="2"/>
  <c r="B75" i="2"/>
  <c r="D75" i="2"/>
  <c r="A75" i="2"/>
  <c r="H74" i="2"/>
  <c r="B74" i="2"/>
  <c r="D74" i="2"/>
  <c r="A74" i="2"/>
  <c r="H73" i="2"/>
  <c r="B73" i="2"/>
  <c r="D73" i="2"/>
  <c r="A73" i="2"/>
  <c r="H72" i="2"/>
  <c r="B72" i="2"/>
  <c r="D72" i="2"/>
  <c r="A72" i="2"/>
  <c r="H71" i="2"/>
  <c r="B71" i="2"/>
  <c r="D71" i="2"/>
  <c r="A71" i="2"/>
  <c r="H70" i="2"/>
  <c r="B70" i="2"/>
  <c r="D70" i="2"/>
  <c r="A70" i="2"/>
  <c r="H69" i="2"/>
  <c r="B69" i="2"/>
  <c r="D69" i="2"/>
  <c r="A69" i="2"/>
  <c r="H68" i="2"/>
  <c r="B68" i="2"/>
  <c r="D68" i="2"/>
  <c r="A68" i="2"/>
  <c r="H67" i="2"/>
  <c r="B67" i="2"/>
  <c r="D67" i="2"/>
  <c r="A67" i="2"/>
  <c r="H66" i="2"/>
  <c r="B66" i="2"/>
  <c r="D66" i="2"/>
  <c r="A66" i="2"/>
  <c r="H65" i="2"/>
  <c r="B65" i="2"/>
  <c r="D65" i="2"/>
  <c r="A65" i="2"/>
  <c r="H64" i="2"/>
  <c r="B64" i="2"/>
  <c r="D64" i="2"/>
  <c r="A64" i="2"/>
  <c r="H63" i="2"/>
  <c r="B63" i="2"/>
  <c r="D63" i="2"/>
  <c r="A63" i="2"/>
  <c r="H62" i="2"/>
  <c r="B62" i="2"/>
  <c r="D62" i="2"/>
  <c r="A62" i="2"/>
  <c r="H61" i="2"/>
  <c r="B61" i="2"/>
  <c r="D61" i="2"/>
  <c r="A61" i="2"/>
  <c r="H60" i="2"/>
  <c r="B60" i="2"/>
  <c r="D60" i="2"/>
  <c r="A60" i="2"/>
  <c r="H59" i="2"/>
  <c r="B59" i="2"/>
  <c r="D59" i="2"/>
  <c r="A59" i="2"/>
  <c r="H58" i="2"/>
  <c r="B58" i="2"/>
  <c r="D58" i="2"/>
  <c r="A58" i="2"/>
  <c r="H301" i="2"/>
  <c r="B301" i="2"/>
  <c r="D301" i="2"/>
  <c r="A301" i="2"/>
  <c r="H57" i="2"/>
  <c r="B57" i="2"/>
  <c r="D57" i="2"/>
  <c r="A57" i="2"/>
  <c r="H56" i="2"/>
  <c r="B56" i="2"/>
  <c r="D56" i="2"/>
  <c r="A56" i="2"/>
  <c r="H55" i="2"/>
  <c r="B55" i="2"/>
  <c r="D55" i="2"/>
  <c r="A55" i="2"/>
  <c r="H54" i="2"/>
  <c r="B54" i="2"/>
  <c r="D54" i="2"/>
  <c r="A54" i="2"/>
  <c r="H53" i="2"/>
  <c r="B53" i="2"/>
  <c r="D53" i="2"/>
  <c r="A53" i="2"/>
  <c r="H52" i="2"/>
  <c r="B52" i="2"/>
  <c r="D52" i="2"/>
  <c r="A52" i="2"/>
  <c r="H51" i="2"/>
  <c r="B51" i="2"/>
  <c r="D51" i="2"/>
  <c r="A51" i="2"/>
  <c r="H50" i="2"/>
  <c r="B50" i="2"/>
  <c r="D50" i="2"/>
  <c r="A50" i="2"/>
  <c r="H49" i="2"/>
  <c r="B49" i="2"/>
  <c r="D49" i="2"/>
  <c r="A49" i="2"/>
  <c r="H48" i="2"/>
  <c r="B48" i="2"/>
  <c r="D48" i="2"/>
  <c r="A48" i="2"/>
  <c r="H47" i="2"/>
  <c r="B47" i="2"/>
  <c r="D47" i="2"/>
  <c r="A47" i="2"/>
  <c r="H46" i="2"/>
  <c r="B46" i="2"/>
  <c r="D46" i="2"/>
  <c r="A46" i="2"/>
  <c r="H45" i="2"/>
  <c r="B45" i="2"/>
  <c r="D45" i="2"/>
  <c r="A45" i="2"/>
  <c r="H44" i="2"/>
  <c r="B44" i="2"/>
  <c r="D44" i="2"/>
  <c r="A44" i="2"/>
  <c r="H43" i="2"/>
  <c r="B43" i="2"/>
  <c r="D43" i="2"/>
  <c r="A43" i="2"/>
  <c r="H42" i="2"/>
  <c r="B42" i="2"/>
  <c r="D42" i="2"/>
  <c r="A42" i="2"/>
  <c r="H41" i="2"/>
  <c r="B41" i="2"/>
  <c r="D41" i="2"/>
  <c r="A41" i="2"/>
  <c r="H40" i="2"/>
  <c r="B40" i="2"/>
  <c r="D40" i="2"/>
  <c r="A40" i="2"/>
  <c r="H39" i="2"/>
  <c r="B39" i="2"/>
  <c r="F39" i="2"/>
  <c r="D39" i="2"/>
  <c r="A39" i="2"/>
  <c r="H38" i="2"/>
  <c r="F38" i="2"/>
  <c r="D38" i="2"/>
  <c r="B38" i="2"/>
  <c r="A38" i="2"/>
  <c r="H37" i="2"/>
  <c r="B37" i="2"/>
  <c r="F37" i="2"/>
  <c r="D37" i="2"/>
  <c r="A37" i="2"/>
  <c r="H36" i="2"/>
  <c r="B36" i="2"/>
  <c r="F36" i="2"/>
  <c r="D36" i="2"/>
  <c r="A36" i="2"/>
  <c r="H35" i="2"/>
  <c r="B35" i="2"/>
  <c r="F35" i="2"/>
  <c r="D35" i="2"/>
  <c r="A35" i="2"/>
  <c r="H34" i="2"/>
  <c r="B34" i="2"/>
  <c r="D34" i="2"/>
  <c r="A34" i="2"/>
  <c r="H33" i="2"/>
  <c r="B33" i="2"/>
  <c r="D33" i="2"/>
  <c r="A33" i="2"/>
  <c r="H32" i="2"/>
  <c r="B32" i="2"/>
  <c r="D32" i="2"/>
  <c r="A32" i="2"/>
  <c r="H31" i="2"/>
  <c r="B31" i="2"/>
  <c r="D31" i="2"/>
  <c r="A31" i="2"/>
  <c r="H30" i="2"/>
  <c r="B30" i="2"/>
  <c r="D30" i="2"/>
  <c r="A30" i="2"/>
  <c r="H29" i="2"/>
  <c r="B29" i="2"/>
  <c r="D29" i="2"/>
  <c r="A29" i="2"/>
  <c r="H28" i="2"/>
  <c r="B28" i="2"/>
  <c r="D28" i="2"/>
  <c r="A28" i="2"/>
  <c r="H27" i="2"/>
  <c r="B27" i="2"/>
  <c r="D27" i="2"/>
  <c r="A27" i="2"/>
  <c r="H26" i="2"/>
  <c r="B26" i="2"/>
  <c r="D26" i="2"/>
  <c r="A26" i="2"/>
  <c r="H25" i="2"/>
  <c r="B25" i="2"/>
  <c r="D25" i="2"/>
  <c r="A25" i="2"/>
  <c r="H24" i="2"/>
  <c r="B24" i="2"/>
  <c r="D24" i="2"/>
  <c r="A24" i="2"/>
  <c r="H23" i="2"/>
  <c r="B23" i="2"/>
  <c r="D23" i="2"/>
  <c r="A23" i="2"/>
  <c r="H22" i="2"/>
  <c r="B22" i="2"/>
  <c r="D22" i="2"/>
  <c r="A22" i="2"/>
  <c r="H21" i="2"/>
  <c r="B21" i="2"/>
  <c r="D21" i="2"/>
  <c r="A21" i="2"/>
  <c r="H300" i="2"/>
  <c r="B300" i="2"/>
  <c r="D300" i="2"/>
  <c r="A300" i="2"/>
  <c r="H20" i="2"/>
  <c r="B20" i="2"/>
  <c r="D20" i="2"/>
  <c r="A20" i="2"/>
  <c r="H19" i="2"/>
  <c r="B19" i="2"/>
  <c r="D19" i="2"/>
  <c r="A19" i="2"/>
  <c r="H18" i="2"/>
  <c r="B18" i="2"/>
  <c r="D18" i="2"/>
  <c r="A18" i="2"/>
  <c r="H299" i="2"/>
  <c r="B299" i="2"/>
  <c r="D299" i="2"/>
  <c r="A299" i="2"/>
  <c r="H17" i="2"/>
  <c r="B17" i="2"/>
  <c r="D17" i="2"/>
  <c r="A17" i="2"/>
  <c r="H298" i="2"/>
  <c r="B298" i="2"/>
  <c r="D298" i="2"/>
  <c r="A298" i="2"/>
  <c r="H16" i="2"/>
  <c r="B16" i="2"/>
  <c r="D16" i="2"/>
  <c r="A16" i="2"/>
  <c r="H15" i="2"/>
  <c r="B15" i="2"/>
  <c r="D15" i="2"/>
  <c r="A15" i="2"/>
  <c r="H297" i="2"/>
  <c r="B297" i="2"/>
  <c r="D297" i="2"/>
  <c r="A297" i="2"/>
  <c r="H296" i="2"/>
  <c r="B296" i="2"/>
  <c r="D296" i="2"/>
  <c r="A296" i="2"/>
  <c r="H14" i="2"/>
  <c r="B14" i="2"/>
  <c r="D14" i="2"/>
  <c r="A14" i="2"/>
  <c r="H13" i="2"/>
  <c r="B13" i="2"/>
  <c r="D13" i="2"/>
  <c r="A13" i="2"/>
  <c r="H295" i="2"/>
  <c r="B295" i="2"/>
  <c r="D295" i="2"/>
  <c r="A295" i="2"/>
  <c r="H294" i="2"/>
  <c r="B294" i="2"/>
  <c r="D294" i="2"/>
  <c r="A294" i="2"/>
  <c r="H293" i="2"/>
  <c r="B293" i="2"/>
  <c r="D293" i="2"/>
  <c r="A293" i="2"/>
  <c r="H292" i="2"/>
  <c r="B292" i="2"/>
  <c r="D292" i="2"/>
  <c r="A292" i="2"/>
  <c r="H291" i="2"/>
  <c r="B291" i="2"/>
  <c r="D291" i="2"/>
  <c r="A291" i="2"/>
  <c r="H290" i="2"/>
  <c r="B290" i="2"/>
  <c r="D290" i="2"/>
  <c r="A290" i="2"/>
  <c r="H289" i="2"/>
  <c r="B289" i="2"/>
  <c r="D289" i="2"/>
  <c r="A289" i="2"/>
  <c r="H288" i="2"/>
  <c r="B288" i="2"/>
  <c r="D288" i="2"/>
  <c r="A288" i="2"/>
  <c r="H12" i="2"/>
  <c r="B12" i="2"/>
  <c r="D12" i="2"/>
  <c r="A12" i="2"/>
  <c r="H287" i="2"/>
  <c r="B287" i="2"/>
  <c r="D287" i="2"/>
  <c r="A287" i="2"/>
  <c r="H286" i="2"/>
  <c r="B286" i="2"/>
  <c r="D286" i="2"/>
  <c r="A286" i="2"/>
  <c r="H11" i="2"/>
  <c r="B11" i="2"/>
  <c r="D11" i="2"/>
  <c r="A11" i="2"/>
  <c r="H285" i="2"/>
  <c r="B285" i="2"/>
  <c r="D285" i="2"/>
  <c r="A285" i="2"/>
  <c r="H284" i="2"/>
  <c r="B284" i="2"/>
  <c r="D284" i="2"/>
  <c r="A284" i="2"/>
  <c r="H283" i="2"/>
  <c r="B283" i="2"/>
  <c r="D283" i="2"/>
  <c r="A283" i="2"/>
  <c r="H282" i="2"/>
  <c r="B282" i="2"/>
  <c r="D282" i="2"/>
  <c r="A282" i="2"/>
  <c r="H281" i="2"/>
  <c r="B281" i="2"/>
  <c r="D281" i="2"/>
  <c r="A281" i="2"/>
  <c r="H280" i="2"/>
  <c r="B280" i="2"/>
  <c r="D280" i="2"/>
  <c r="A280" i="2"/>
  <c r="H279" i="2"/>
  <c r="B279" i="2"/>
  <c r="D279" i="2"/>
  <c r="A279" i="2"/>
  <c r="H278" i="2"/>
  <c r="B278" i="2"/>
  <c r="D278" i="2"/>
  <c r="A278" i="2"/>
  <c r="H277" i="2"/>
  <c r="B277" i="2"/>
  <c r="D277" i="2"/>
  <c r="A277" i="2"/>
  <c r="H276" i="2"/>
  <c r="B276" i="2"/>
  <c r="D276" i="2"/>
  <c r="A276" i="2"/>
  <c r="H275" i="2"/>
  <c r="B275" i="2"/>
  <c r="D275" i="2"/>
  <c r="A275" i="2"/>
  <c r="H274" i="2"/>
  <c r="B274" i="2"/>
  <c r="D274" i="2"/>
  <c r="A274" i="2"/>
  <c r="H273" i="2"/>
  <c r="B273" i="2"/>
  <c r="D273" i="2"/>
  <c r="A273" i="2"/>
  <c r="H272" i="2"/>
  <c r="B272" i="2"/>
  <c r="D272" i="2"/>
  <c r="A272" i="2"/>
  <c r="H271" i="2"/>
  <c r="B271" i="2"/>
  <c r="D271" i="2"/>
  <c r="A271" i="2"/>
  <c r="H270" i="2"/>
  <c r="B270" i="2"/>
  <c r="D270" i="2"/>
  <c r="A270" i="2"/>
  <c r="H269" i="2"/>
  <c r="B269" i="2"/>
  <c r="D269" i="2"/>
  <c r="A269" i="2"/>
  <c r="H268" i="2"/>
  <c r="B268" i="2"/>
  <c r="D268" i="2"/>
  <c r="A268" i="2"/>
  <c r="H267" i="2"/>
  <c r="B267" i="2"/>
  <c r="D267" i="2"/>
  <c r="A267" i="2"/>
  <c r="H266" i="2"/>
  <c r="B266" i="2"/>
  <c r="D266" i="2"/>
  <c r="A266" i="2"/>
  <c r="H265" i="2"/>
  <c r="B265" i="2"/>
  <c r="D265" i="2"/>
  <c r="A265" i="2"/>
  <c r="H264" i="2"/>
  <c r="B264" i="2"/>
  <c r="D264" i="2"/>
  <c r="A264" i="2"/>
  <c r="H263" i="2"/>
  <c r="B263" i="2"/>
  <c r="D263" i="2"/>
  <c r="A263" i="2"/>
  <c r="H262" i="2"/>
  <c r="B262" i="2"/>
  <c r="D262" i="2"/>
  <c r="A262" i="2"/>
  <c r="H261" i="2"/>
  <c r="B261" i="2"/>
  <c r="D261" i="2"/>
  <c r="A261" i="2"/>
  <c r="H260" i="2"/>
  <c r="B260" i="2"/>
  <c r="D260" i="2"/>
  <c r="A260" i="2"/>
  <c r="H259" i="2"/>
  <c r="B259" i="2"/>
  <c r="D259" i="2"/>
  <c r="A259" i="2"/>
  <c r="H258" i="2"/>
  <c r="B258" i="2"/>
  <c r="D258" i="2"/>
  <c r="A258" i="2"/>
  <c r="Q386" i="1"/>
  <c r="Q365" i="1"/>
  <c r="Q383" i="1"/>
  <c r="Q384" i="1"/>
  <c r="Q388" i="1"/>
  <c r="Q385" i="1"/>
  <c r="Q377" i="1"/>
  <c r="Q380" i="1"/>
  <c r="Q381" i="1"/>
  <c r="Q375" i="1"/>
  <c r="Q379" i="1"/>
  <c r="Q330" i="1"/>
  <c r="Q382" i="1"/>
  <c r="Q359" i="1"/>
  <c r="Q353" i="1"/>
  <c r="Q350" i="1"/>
  <c r="Q349" i="1"/>
  <c r="Q374" i="1"/>
  <c r="Q361" i="1"/>
  <c r="Q355" i="1"/>
  <c r="Q352" i="1"/>
  <c r="Q121" i="1"/>
  <c r="Q321" i="1"/>
  <c r="Q368" i="1"/>
  <c r="F62" i="1"/>
  <c r="G62" i="1" s="1"/>
  <c r="I62" i="1" s="1"/>
  <c r="E64" i="1"/>
  <c r="F64" i="1" s="1"/>
  <c r="G64" i="1" s="1"/>
  <c r="I64" i="1" s="1"/>
  <c r="E66" i="1"/>
  <c r="F66" i="1"/>
  <c r="G66" i="1" s="1"/>
  <c r="I66" i="1" s="1"/>
  <c r="E67" i="1"/>
  <c r="F67" i="1" s="1"/>
  <c r="G67" i="1" s="1"/>
  <c r="I67" i="1" s="1"/>
  <c r="E69" i="1"/>
  <c r="F69" i="1"/>
  <c r="G69" i="1" s="1"/>
  <c r="I69" i="1" s="1"/>
  <c r="F70" i="1"/>
  <c r="G70" i="1" s="1"/>
  <c r="I70" i="1" s="1"/>
  <c r="E72" i="1"/>
  <c r="F72" i="1"/>
  <c r="G72" i="1" s="1"/>
  <c r="I72" i="1" s="1"/>
  <c r="E74" i="1"/>
  <c r="F74" i="1"/>
  <c r="G74" i="1" s="1"/>
  <c r="I74" i="1" s="1"/>
  <c r="G75" i="1"/>
  <c r="I75" i="1" s="1"/>
  <c r="E76" i="1"/>
  <c r="F76" i="1" s="1"/>
  <c r="G76" i="1" s="1"/>
  <c r="I76" i="1" s="1"/>
  <c r="E78" i="1"/>
  <c r="F78" i="1" s="1"/>
  <c r="G78" i="1" s="1"/>
  <c r="I78" i="1" s="1"/>
  <c r="F83" i="1"/>
  <c r="G83" i="1" s="1"/>
  <c r="I83" i="1" s="1"/>
  <c r="F86" i="1"/>
  <c r="G86" i="1" s="1"/>
  <c r="I86" i="1" s="1"/>
  <c r="F88" i="1"/>
  <c r="G88" i="1" s="1"/>
  <c r="I88" i="1" s="1"/>
  <c r="F92" i="1"/>
  <c r="G92" i="1" s="1"/>
  <c r="I92" i="1" s="1"/>
  <c r="F93" i="1"/>
  <c r="G93" i="1" s="1"/>
  <c r="I93" i="1" s="1"/>
  <c r="F96" i="1"/>
  <c r="G96" i="1" s="1"/>
  <c r="I96" i="1" s="1"/>
  <c r="E99" i="1"/>
  <c r="F99" i="1" s="1"/>
  <c r="G99" i="1" s="1"/>
  <c r="I99" i="1" s="1"/>
  <c r="F104" i="1"/>
  <c r="G104" i="1" s="1"/>
  <c r="I104" i="1" s="1"/>
  <c r="F108" i="1"/>
  <c r="G108" i="1" s="1"/>
  <c r="I108" i="1" s="1"/>
  <c r="F125" i="1"/>
  <c r="F127" i="1"/>
  <c r="G127" i="1" s="1"/>
  <c r="I127" i="1" s="1"/>
  <c r="F128" i="1"/>
  <c r="G128" i="1" s="1"/>
  <c r="I128" i="1" s="1"/>
  <c r="F129" i="1"/>
  <c r="G129" i="1" s="1"/>
  <c r="I129" i="1" s="1"/>
  <c r="F130" i="1"/>
  <c r="G130" i="1" s="1"/>
  <c r="I130" i="1" s="1"/>
  <c r="F131" i="1"/>
  <c r="G131" i="1" s="1"/>
  <c r="I131" i="1" s="1"/>
  <c r="F132" i="1"/>
  <c r="G132" i="1" s="1"/>
  <c r="I132" i="1" s="1"/>
  <c r="F133" i="1"/>
  <c r="G133" i="1" s="1"/>
  <c r="I133" i="1" s="1"/>
  <c r="F134" i="1"/>
  <c r="G134" i="1" s="1"/>
  <c r="I134" i="1" s="1"/>
  <c r="F137" i="1"/>
  <c r="G137" i="1" s="1"/>
  <c r="I137" i="1" s="1"/>
  <c r="F138" i="1"/>
  <c r="G138" i="1" s="1"/>
  <c r="I138" i="1" s="1"/>
  <c r="F140" i="1"/>
  <c r="F142" i="1"/>
  <c r="G142" i="1" s="1"/>
  <c r="I142" i="1" s="1"/>
  <c r="F144" i="1"/>
  <c r="G144" i="1" s="1"/>
  <c r="I144" i="1" s="1"/>
  <c r="F146" i="1"/>
  <c r="G146" i="1" s="1"/>
  <c r="I146" i="1" s="1"/>
  <c r="F153" i="1"/>
  <c r="G153" i="1" s="1"/>
  <c r="I153" i="1" s="1"/>
  <c r="F167" i="1"/>
  <c r="G167" i="1" s="1"/>
  <c r="I167" i="1" s="1"/>
  <c r="F184" i="1"/>
  <c r="G184" i="1" s="1"/>
  <c r="I184" i="1" s="1"/>
  <c r="F187" i="1"/>
  <c r="G187" i="1" s="1"/>
  <c r="I187" i="1" s="1"/>
  <c r="F189" i="1"/>
  <c r="G189" i="1" s="1"/>
  <c r="I189" i="1" s="1"/>
  <c r="F201" i="1"/>
  <c r="G201" i="1" s="1"/>
  <c r="I201" i="1" s="1"/>
  <c r="F202" i="1"/>
  <c r="G202" i="1" s="1"/>
  <c r="I202" i="1" s="1"/>
  <c r="F204" i="1"/>
  <c r="G204" i="1" s="1"/>
  <c r="I204" i="1" s="1"/>
  <c r="F212" i="1"/>
  <c r="G212" i="1" s="1"/>
  <c r="I212" i="1" s="1"/>
  <c r="F215" i="1"/>
  <c r="G215" i="1" s="1"/>
  <c r="I215" i="1" s="1"/>
  <c r="F216" i="1"/>
  <c r="F217" i="1"/>
  <c r="G217" i="1" s="1"/>
  <c r="I217" i="1" s="1"/>
  <c r="F218" i="1"/>
  <c r="G218" i="1" s="1"/>
  <c r="I218" i="1" s="1"/>
  <c r="F221" i="1"/>
  <c r="G221" i="1" s="1"/>
  <c r="I221" i="1" s="1"/>
  <c r="F222" i="1"/>
  <c r="G222" i="1" s="1"/>
  <c r="I222" i="1" s="1"/>
  <c r="F223" i="1"/>
  <c r="G223" i="1" s="1"/>
  <c r="I223" i="1" s="1"/>
  <c r="F225" i="1"/>
  <c r="F227" i="1"/>
  <c r="G227" i="1" s="1"/>
  <c r="I227" i="1" s="1"/>
  <c r="F229" i="1"/>
  <c r="G229" i="1" s="1"/>
  <c r="I229" i="1" s="1"/>
  <c r="F231" i="1"/>
  <c r="G231" i="1" s="1"/>
  <c r="I231" i="1" s="1"/>
  <c r="F232" i="1"/>
  <c r="G232" i="1" s="1"/>
  <c r="I232" i="1" s="1"/>
  <c r="F233" i="1"/>
  <c r="G233" i="1" s="1"/>
  <c r="I233" i="1" s="1"/>
  <c r="F236" i="1"/>
  <c r="G236" i="1" s="1"/>
  <c r="I236" i="1" s="1"/>
  <c r="F237" i="1"/>
  <c r="G237" i="1" s="1"/>
  <c r="I237" i="1" s="1"/>
  <c r="F238" i="1"/>
  <c r="G238" i="1" s="1"/>
  <c r="I238" i="1" s="1"/>
  <c r="F16" i="1"/>
  <c r="F17" i="1" s="1"/>
  <c r="C17" i="1"/>
  <c r="Q53" i="1"/>
  <c r="Q360" i="1"/>
  <c r="Q344" i="1"/>
  <c r="Q323" i="1"/>
  <c r="Q332" i="1"/>
  <c r="Q333" i="1"/>
  <c r="J337" i="1"/>
  <c r="Q337" i="1"/>
  <c r="Q339" i="1"/>
  <c r="Q351" i="1"/>
  <c r="Q354" i="1"/>
  <c r="Q356" i="1"/>
  <c r="Q325" i="1"/>
  <c r="K338" i="1"/>
  <c r="Q338" i="1"/>
  <c r="Q284" i="1"/>
  <c r="G125" i="1"/>
  <c r="I125" i="1" s="1"/>
  <c r="G140" i="1"/>
  <c r="I140" i="1" s="1"/>
  <c r="G216" i="1"/>
  <c r="I216" i="1" s="1"/>
  <c r="G225" i="1"/>
  <c r="I225" i="1" s="1"/>
  <c r="Q342" i="1"/>
  <c r="Q327" i="1"/>
  <c r="Q340" i="1"/>
  <c r="Q328" i="1"/>
  <c r="Q341" i="1"/>
  <c r="Q315" i="1"/>
  <c r="Q335" i="1"/>
  <c r="Q343" i="1"/>
  <c r="Q334" i="1"/>
  <c r="Q336" i="1"/>
  <c r="Q100" i="1"/>
  <c r="Q85" i="1"/>
  <c r="J97" i="1"/>
  <c r="Q97" i="1"/>
  <c r="Q105" i="1"/>
  <c r="Q113" i="1"/>
  <c r="J122" i="1"/>
  <c r="Q122" i="1"/>
  <c r="Q242" i="1"/>
  <c r="Q206" i="1"/>
  <c r="Q313" i="1"/>
  <c r="Q317" i="1"/>
  <c r="Q318" i="1"/>
  <c r="Q281" i="1"/>
  <c r="Q287" i="1"/>
  <c r="Q288" i="1"/>
  <c r="J297" i="1"/>
  <c r="Q297" i="1"/>
  <c r="Q299" i="1"/>
  <c r="J301" i="1"/>
  <c r="Q301" i="1"/>
  <c r="Q305" i="1"/>
  <c r="J306" i="1"/>
  <c r="Q306" i="1"/>
  <c r="Q308" i="1"/>
  <c r="J309" i="1"/>
  <c r="Q309" i="1"/>
  <c r="J314" i="1"/>
  <c r="Q314" i="1"/>
  <c r="J316" i="1"/>
  <c r="Q316" i="1"/>
  <c r="Q322" i="1"/>
  <c r="Q250" i="1"/>
  <c r="Q270" i="1"/>
  <c r="Q277" i="1"/>
  <c r="Q286" i="1"/>
  <c r="Q292" i="1"/>
  <c r="Q293" i="1"/>
  <c r="Q294" i="1"/>
  <c r="Q295" i="1"/>
  <c r="Q296" i="1"/>
  <c r="J293" i="1"/>
  <c r="Q269" i="1"/>
  <c r="Q271" i="1"/>
  <c r="Q272" i="1"/>
  <c r="Q184" i="1"/>
  <c r="Q185" i="1"/>
  <c r="Q187" i="1"/>
  <c r="Q188" i="1"/>
  <c r="Q189" i="1"/>
  <c r="Q191" i="1"/>
  <c r="Q198" i="1"/>
  <c r="Q201" i="1"/>
  <c r="Q202" i="1"/>
  <c r="Q204" i="1"/>
  <c r="Q207" i="1"/>
  <c r="Q211" i="1"/>
  <c r="Q212" i="1"/>
  <c r="Q215" i="1"/>
  <c r="Q216" i="1"/>
  <c r="Q217" i="1"/>
  <c r="Q218" i="1"/>
  <c r="Q219" i="1"/>
  <c r="Q220" i="1"/>
  <c r="Q221" i="1"/>
  <c r="Q222" i="1"/>
  <c r="Q223" i="1"/>
  <c r="Q224" i="1"/>
  <c r="Q225" i="1"/>
  <c r="Q228" i="1"/>
  <c r="Q230" i="1"/>
  <c r="Q231" i="1"/>
  <c r="Q232" i="1"/>
  <c r="Q233" i="1"/>
  <c r="Q235" i="1"/>
  <c r="Q236" i="1"/>
  <c r="Q237" i="1"/>
  <c r="Q238" i="1"/>
  <c r="Q239" i="1"/>
  <c r="Q240" i="1"/>
  <c r="Q241" i="1"/>
  <c r="Q243" i="1"/>
  <c r="Q244" i="1"/>
  <c r="Q245" i="1"/>
  <c r="Q246" i="1"/>
  <c r="Q247" i="1"/>
  <c r="Q248" i="1"/>
  <c r="Q249" i="1"/>
  <c r="Q251" i="1"/>
  <c r="Q252" i="1"/>
  <c r="Q253" i="1"/>
  <c r="Q262" i="1"/>
  <c r="Q266" i="1"/>
  <c r="Q267" i="1"/>
  <c r="Q268" i="1"/>
  <c r="Q62" i="1"/>
  <c r="Q75" i="1"/>
  <c r="Q83" i="1"/>
  <c r="Q79" i="1"/>
  <c r="Q80" i="1"/>
  <c r="Q81" i="1"/>
  <c r="Q84" i="1"/>
  <c r="Q119" i="1"/>
  <c r="Q148" i="1"/>
  <c r="Q153" i="1"/>
  <c r="Q50" i="1"/>
  <c r="Q63" i="1"/>
  <c r="Q64" i="1"/>
  <c r="Q66" i="1"/>
  <c r="Q67" i="1"/>
  <c r="Q69" i="1"/>
  <c r="Q70" i="1"/>
  <c r="Q71" i="1"/>
  <c r="Q72" i="1"/>
  <c r="Q74" i="1"/>
  <c r="Q76" i="1"/>
  <c r="Q78" i="1"/>
  <c r="Q254" i="1"/>
  <c r="Q257" i="1"/>
  <c r="Q258" i="1"/>
  <c r="Q259" i="1"/>
  <c r="Q234" i="1"/>
  <c r="Q114" i="1"/>
  <c r="Q167" i="1"/>
  <c r="Q86" i="1"/>
  <c r="Q87" i="1"/>
  <c r="Q88" i="1"/>
  <c r="Q89" i="1"/>
  <c r="Q90" i="1"/>
  <c r="Q91" i="1"/>
  <c r="Q92" i="1"/>
  <c r="Q93" i="1"/>
  <c r="Q94" i="1"/>
  <c r="Q95" i="1"/>
  <c r="Q96" i="1"/>
  <c r="Q98" i="1"/>
  <c r="Q99" i="1"/>
  <c r="Q101" i="1"/>
  <c r="Q102" i="1"/>
  <c r="Q103" i="1"/>
  <c r="Q104" i="1"/>
  <c r="Q106" i="1"/>
  <c r="Q107" i="1"/>
  <c r="Q125" i="1"/>
  <c r="Q126" i="1"/>
  <c r="Q127" i="1"/>
  <c r="Q226" i="1"/>
  <c r="Q227" i="1"/>
  <c r="Q229" i="1"/>
  <c r="Q128" i="1"/>
  <c r="Q129" i="1"/>
  <c r="Q130" i="1"/>
  <c r="Q131" i="1"/>
  <c r="Q132" i="1"/>
  <c r="Q133" i="1"/>
  <c r="Q134" i="1"/>
  <c r="Q135" i="1"/>
  <c r="Q137" i="1"/>
  <c r="Q138" i="1"/>
  <c r="Q139" i="1"/>
  <c r="Q140" i="1"/>
  <c r="Q141" i="1"/>
  <c r="Q142" i="1"/>
  <c r="Q143" i="1"/>
  <c r="Q144" i="1"/>
  <c r="Q145" i="1"/>
  <c r="Q146" i="1"/>
  <c r="Q108" i="1"/>
  <c r="Q109" i="1"/>
  <c r="Q147" i="1"/>
  <c r="Q149" i="1"/>
  <c r="Q150" i="1"/>
  <c r="Q151" i="1"/>
  <c r="Q152" i="1"/>
  <c r="Q154" i="1"/>
  <c r="Q155" i="1"/>
  <c r="Q110" i="1"/>
  <c r="Q111" i="1"/>
  <c r="Q112" i="1"/>
  <c r="Q156" i="1"/>
  <c r="Q157" i="1"/>
  <c r="Q158" i="1"/>
  <c r="Q159" i="1"/>
  <c r="Q160" i="1"/>
  <c r="Q115" i="1"/>
  <c r="Q116" i="1"/>
  <c r="Q117" i="1"/>
  <c r="Q161" i="1"/>
  <c r="Q162" i="1"/>
  <c r="Q163" i="1"/>
  <c r="Q164" i="1"/>
  <c r="Q165" i="1"/>
  <c r="Q166" i="1"/>
  <c r="Q118" i="1"/>
  <c r="Q120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6" i="1"/>
  <c r="Q190" i="1"/>
  <c r="Q192" i="1"/>
  <c r="Q193" i="1"/>
  <c r="Q194" i="1"/>
  <c r="Q195" i="1"/>
  <c r="Q196" i="1"/>
  <c r="Q197" i="1"/>
  <c r="Q200" i="1"/>
  <c r="Q124" i="1"/>
  <c r="Q203" i="1"/>
  <c r="Q205" i="1"/>
  <c r="Q208" i="1"/>
  <c r="Q209" i="1"/>
  <c r="Q210" i="1"/>
  <c r="Q213" i="1"/>
  <c r="Q214" i="1"/>
  <c r="Q199" i="1"/>
  <c r="Q136" i="1"/>
  <c r="Q168" i="1"/>
  <c r="Q255" i="1"/>
  <c r="Q256" i="1"/>
  <c r="Q260" i="1"/>
  <c r="Q264" i="1"/>
  <c r="Q265" i="1"/>
  <c r="J168" i="1"/>
  <c r="J260" i="1"/>
  <c r="J136" i="1"/>
  <c r="N199" i="1"/>
  <c r="I151" i="1"/>
  <c r="I155" i="1"/>
  <c r="I157" i="1"/>
  <c r="I159" i="1"/>
  <c r="I117" i="1"/>
  <c r="I162" i="1"/>
  <c r="I164" i="1"/>
  <c r="I120" i="1"/>
  <c r="I170" i="1"/>
  <c r="I172" i="1"/>
  <c r="I176" i="1"/>
  <c r="I180" i="1"/>
  <c r="I183" i="1"/>
  <c r="I190" i="1"/>
  <c r="I192" i="1"/>
  <c r="I194" i="1"/>
  <c r="I124" i="1"/>
  <c r="I203" i="1"/>
  <c r="I208" i="1"/>
  <c r="I214" i="1"/>
  <c r="I240" i="1"/>
  <c r="I244" i="1"/>
  <c r="I248" i="1"/>
  <c r="I253" i="1"/>
  <c r="I262" i="1"/>
  <c r="I266" i="1"/>
  <c r="I268" i="1"/>
  <c r="Q39" i="1"/>
  <c r="H39" i="1"/>
  <c r="E101" i="2"/>
  <c r="E118" i="2"/>
  <c r="E351" i="2"/>
  <c r="E21" i="1"/>
  <c r="E258" i="2" s="1"/>
  <c r="F21" i="1"/>
  <c r="G21" i="1" s="1"/>
  <c r="I21" i="1" s="1"/>
  <c r="K364" i="1"/>
  <c r="J354" i="1"/>
  <c r="K352" i="1"/>
  <c r="K350" i="1"/>
  <c r="K348" i="1"/>
  <c r="K346" i="1"/>
  <c r="K344" i="1"/>
  <c r="E45" i="1"/>
  <c r="E281" i="2" s="1"/>
  <c r="E41" i="1"/>
  <c r="F41" i="1" s="1"/>
  <c r="G41" i="1" s="1"/>
  <c r="I41" i="1" s="1"/>
  <c r="E36" i="1"/>
  <c r="E273" i="2" s="1"/>
  <c r="E32" i="1"/>
  <c r="F32" i="1" s="1"/>
  <c r="G32" i="1" s="1"/>
  <c r="I32" i="1" s="1"/>
  <c r="E28" i="1"/>
  <c r="F28" i="1" s="1"/>
  <c r="G28" i="1" s="1"/>
  <c r="I28" i="1" s="1"/>
  <c r="E24" i="1"/>
  <c r="F24" i="1" s="1"/>
  <c r="G24" i="1" s="1"/>
  <c r="I24" i="1" s="1"/>
  <c r="G22" i="1"/>
  <c r="I22" i="1" s="1"/>
  <c r="K363" i="1"/>
  <c r="E44" i="1"/>
  <c r="E280" i="2" s="1"/>
  <c r="E40" i="1"/>
  <c r="F40" i="1" s="1"/>
  <c r="G40" i="1" s="1"/>
  <c r="I40" i="1" s="1"/>
  <c r="E35" i="1"/>
  <c r="E272" i="2" s="1"/>
  <c r="E31" i="1"/>
  <c r="F31" i="1"/>
  <c r="G31" i="1" s="1"/>
  <c r="I31" i="1" s="1"/>
  <c r="E27" i="1"/>
  <c r="F27" i="1" s="1"/>
  <c r="G27" i="1" s="1"/>
  <c r="I27" i="1" s="1"/>
  <c r="K366" i="1"/>
  <c r="K361" i="1"/>
  <c r="K359" i="1"/>
  <c r="K357" i="1"/>
  <c r="E247" i="2"/>
  <c r="E250" i="2"/>
  <c r="E342" i="2"/>
  <c r="E343" i="2"/>
  <c r="E344" i="2"/>
  <c r="E246" i="2"/>
  <c r="E261" i="2"/>
  <c r="E268" i="2"/>
  <c r="E340" i="2"/>
  <c r="E349" i="2"/>
  <c r="E341" i="2"/>
  <c r="E17" i="2"/>
  <c r="E33" i="2"/>
  <c r="E68" i="2"/>
  <c r="E27" i="2"/>
  <c r="E399" i="1"/>
  <c r="F399" i="1" s="1"/>
  <c r="G399" i="1" s="1"/>
  <c r="K399" i="1" s="1"/>
  <c r="E391" i="1"/>
  <c r="F391" i="1" s="1"/>
  <c r="G391" i="1" s="1"/>
  <c r="K391" i="1" s="1"/>
  <c r="E383" i="1"/>
  <c r="E253" i="2" s="1"/>
  <c r="E405" i="1"/>
  <c r="F405" i="1" s="1"/>
  <c r="G405" i="1" s="1"/>
  <c r="K405" i="1" s="1"/>
  <c r="E388" i="1"/>
  <c r="F388" i="1" s="1"/>
  <c r="G388" i="1" s="1"/>
  <c r="K388" i="1" s="1"/>
  <c r="G375" i="1"/>
  <c r="K375" i="1" s="1"/>
  <c r="E373" i="1"/>
  <c r="F373" i="1" s="1"/>
  <c r="G373" i="1" s="1"/>
  <c r="K373" i="1" s="1"/>
  <c r="E401" i="1"/>
  <c r="F401" i="1" s="1"/>
  <c r="G401" i="1" s="1"/>
  <c r="K401" i="1" s="1"/>
  <c r="E393" i="1"/>
  <c r="E385" i="1"/>
  <c r="F385" i="1" s="1"/>
  <c r="G385" i="1" s="1"/>
  <c r="J385" i="1" s="1"/>
  <c r="E410" i="1"/>
  <c r="F410" i="1" s="1"/>
  <c r="G410" i="1" s="1"/>
  <c r="K410" i="1" s="1"/>
  <c r="E372" i="1"/>
  <c r="F372" i="1" s="1"/>
  <c r="G372" i="1" s="1"/>
  <c r="K372" i="1" s="1"/>
  <c r="E398" i="1"/>
  <c r="F398" i="1" s="1"/>
  <c r="G398" i="1" s="1"/>
  <c r="K398" i="1" s="1"/>
  <c r="E390" i="1"/>
  <c r="F390" i="1" s="1"/>
  <c r="G390" i="1" s="1"/>
  <c r="K390" i="1" s="1"/>
  <c r="E382" i="1"/>
  <c r="F382" i="1" s="1"/>
  <c r="G382" i="1" s="1"/>
  <c r="K382" i="1" s="1"/>
  <c r="E407" i="1"/>
  <c r="F407" i="1" s="1"/>
  <c r="G407" i="1" s="1"/>
  <c r="K407" i="1" s="1"/>
  <c r="E403" i="1"/>
  <c r="F403" i="1" s="1"/>
  <c r="G403" i="1" s="1"/>
  <c r="I403" i="1" s="1"/>
  <c r="E395" i="1"/>
  <c r="F395" i="1" s="1"/>
  <c r="G395" i="1" s="1"/>
  <c r="K395" i="1" s="1"/>
  <c r="E387" i="1"/>
  <c r="F387" i="1" s="1"/>
  <c r="G387" i="1" s="1"/>
  <c r="I387" i="1" s="1"/>
  <c r="E378" i="1"/>
  <c r="E350" i="2" s="1"/>
  <c r="E370" i="1"/>
  <c r="F370" i="1" s="1"/>
  <c r="G370" i="1" s="1"/>
  <c r="K370" i="1" s="1"/>
  <c r="E400" i="1"/>
  <c r="F400" i="1" s="1"/>
  <c r="G400" i="1" s="1"/>
  <c r="K400" i="1" s="1"/>
  <c r="E392" i="1"/>
  <c r="E353" i="2" s="1"/>
  <c r="E384" i="1"/>
  <c r="E254" i="2" s="1"/>
  <c r="E409" i="1"/>
  <c r="F409" i="1" s="1"/>
  <c r="G409" i="1" s="1"/>
  <c r="K409" i="1" s="1"/>
  <c r="E408" i="1"/>
  <c r="F408" i="1" s="1"/>
  <c r="G408" i="1" s="1"/>
  <c r="K408" i="1" s="1"/>
  <c r="E397" i="1"/>
  <c r="F397" i="1" s="1"/>
  <c r="G397" i="1" s="1"/>
  <c r="K397" i="1" s="1"/>
  <c r="E389" i="1"/>
  <c r="E381" i="1"/>
  <c r="F381" i="1" s="1"/>
  <c r="G381" i="1" s="1"/>
  <c r="J381" i="1" s="1"/>
  <c r="E406" i="1"/>
  <c r="F406" i="1"/>
  <c r="G406" i="1" s="1"/>
  <c r="K406" i="1" s="1"/>
  <c r="E402" i="1"/>
  <c r="F402" i="1" s="1"/>
  <c r="G402" i="1" s="1"/>
  <c r="K402" i="1" s="1"/>
  <c r="E394" i="1"/>
  <c r="E386" i="1"/>
  <c r="F386" i="1" s="1"/>
  <c r="G386" i="1" s="1"/>
  <c r="J386" i="1" s="1"/>
  <c r="G380" i="1"/>
  <c r="J380" i="1" s="1"/>
  <c r="E257" i="2"/>
  <c r="F392" i="1"/>
  <c r="G392" i="1" s="1"/>
  <c r="K392" i="1" s="1"/>
  <c r="F394" i="1"/>
  <c r="G394" i="1" s="1"/>
  <c r="K394" i="1" s="1"/>
  <c r="E355" i="2"/>
  <c r="F389" i="1"/>
  <c r="G389" i="1" s="1"/>
  <c r="J389" i="1" s="1"/>
  <c r="E352" i="2"/>
  <c r="F378" i="1"/>
  <c r="G378" i="1" s="1"/>
  <c r="K378" i="1" s="1"/>
  <c r="F393" i="1"/>
  <c r="G393" i="1" s="1"/>
  <c r="K393" i="1" s="1"/>
  <c r="E354" i="2"/>
  <c r="F185" i="1" l="1"/>
  <c r="G185" i="1" s="1"/>
  <c r="I185" i="1" s="1"/>
  <c r="E18" i="2"/>
  <c r="E25" i="2"/>
  <c r="E50" i="2"/>
  <c r="E82" i="2"/>
  <c r="E142" i="2"/>
  <c r="E190" i="2"/>
  <c r="E199" i="2"/>
  <c r="E220" i="2"/>
  <c r="E265" i="2"/>
  <c r="F220" i="1"/>
  <c r="G220" i="1" s="1"/>
  <c r="I220" i="1" s="1"/>
  <c r="F207" i="1"/>
  <c r="G207" i="1" s="1"/>
  <c r="I207" i="1" s="1"/>
  <c r="E28" i="2"/>
  <c r="E94" i="2"/>
  <c r="F54" i="1"/>
  <c r="G54" i="1" s="1"/>
  <c r="I54" i="1" s="1"/>
  <c r="F287" i="1"/>
  <c r="G287" i="1" s="1"/>
  <c r="J287" i="1" s="1"/>
  <c r="F44" i="1"/>
  <c r="G44" i="1" s="1"/>
  <c r="I44" i="1" s="1"/>
  <c r="F219" i="1"/>
  <c r="G219" i="1" s="1"/>
  <c r="I219" i="1" s="1"/>
  <c r="E271" i="2"/>
  <c r="E284" i="2"/>
  <c r="E38" i="2"/>
  <c r="E106" i="2"/>
  <c r="E315" i="2"/>
  <c r="E338" i="2"/>
  <c r="F384" i="1"/>
  <c r="G384" i="1" s="1"/>
  <c r="J384" i="1" s="1"/>
  <c r="E255" i="2"/>
  <c r="E193" i="2"/>
  <c r="E306" i="2"/>
  <c r="E322" i="2"/>
  <c r="E323" i="2"/>
  <c r="E234" i="2"/>
  <c r="F235" i="1"/>
  <c r="G235" i="1" s="1"/>
  <c r="I235" i="1" s="1"/>
  <c r="F224" i="1"/>
  <c r="G224" i="1" s="1"/>
  <c r="I224" i="1" s="1"/>
  <c r="E49" i="2"/>
  <c r="E226" i="2"/>
  <c r="E256" i="2"/>
  <c r="F191" i="1"/>
  <c r="G191" i="1" s="1"/>
  <c r="I191" i="1" s="1"/>
  <c r="E251" i="2"/>
  <c r="F45" i="1"/>
  <c r="G45" i="1" s="1"/>
  <c r="I45" i="1" s="1"/>
  <c r="F234" i="1"/>
  <c r="G234" i="1" s="1"/>
  <c r="I234" i="1" s="1"/>
  <c r="E279" i="2"/>
  <c r="E52" i="2"/>
  <c r="E129" i="2"/>
  <c r="E192" i="2"/>
  <c r="F242" i="1"/>
  <c r="G242" i="1" s="1"/>
  <c r="J242" i="1" s="1"/>
  <c r="E175" i="2"/>
  <c r="E161" i="2"/>
  <c r="E163" i="2"/>
  <c r="E202" i="2"/>
  <c r="E204" i="2"/>
  <c r="E209" i="2"/>
  <c r="E217" i="2"/>
  <c r="E327" i="2"/>
  <c r="F100" i="1"/>
  <c r="G100" i="1" s="1"/>
  <c r="I100" i="1" s="1"/>
  <c r="F71" i="1"/>
  <c r="G71" i="1" s="1"/>
  <c r="I71" i="1" s="1"/>
  <c r="E278" i="2"/>
  <c r="E12" i="2"/>
  <c r="E44" i="2"/>
  <c r="E46" i="2"/>
  <c r="E51" i="2"/>
  <c r="E112" i="2"/>
  <c r="E229" i="2"/>
  <c r="E379" i="1"/>
  <c r="F379" i="1" s="1"/>
  <c r="G379" i="1" s="1"/>
  <c r="K379" i="1" s="1"/>
  <c r="E276" i="2"/>
  <c r="F198" i="1"/>
  <c r="G198" i="1" s="1"/>
  <c r="I198" i="1" s="1"/>
  <c r="F145" i="1"/>
  <c r="G145" i="1" s="1"/>
  <c r="I145" i="1" s="1"/>
  <c r="F126" i="1"/>
  <c r="G126" i="1" s="1"/>
  <c r="I126" i="1" s="1"/>
  <c r="E73" i="2"/>
  <c r="E252" i="2"/>
  <c r="F36" i="1"/>
  <c r="G36" i="1" s="1"/>
  <c r="I36" i="1" s="1"/>
  <c r="E14" i="2"/>
  <c r="F81" i="1"/>
  <c r="G81" i="1" s="1"/>
  <c r="I81" i="1" s="1"/>
  <c r="E321" i="2"/>
  <c r="E377" i="1"/>
  <c r="E411" i="1"/>
  <c r="F411" i="1" s="1"/>
  <c r="G411" i="1" s="1"/>
  <c r="K411" i="1" s="1"/>
  <c r="E404" i="1"/>
  <c r="F404" i="1" s="1"/>
  <c r="G404" i="1" s="1"/>
  <c r="I404" i="1" s="1"/>
  <c r="E413" i="1"/>
  <c r="F413" i="1" s="1"/>
  <c r="G413" i="1" s="1"/>
  <c r="K413" i="1" s="1"/>
  <c r="E81" i="2"/>
  <c r="E346" i="2"/>
  <c r="F35" i="1"/>
  <c r="G35" i="1" s="1"/>
  <c r="I35" i="1" s="1"/>
  <c r="F211" i="1"/>
  <c r="G211" i="1" s="1"/>
  <c r="I211" i="1" s="1"/>
  <c r="E107" i="2"/>
  <c r="E335" i="2"/>
  <c r="E396" i="1"/>
  <c r="F396" i="1" s="1"/>
  <c r="G396" i="1" s="1"/>
  <c r="K396" i="1" s="1"/>
  <c r="F239" i="1"/>
  <c r="G239" i="1" s="1"/>
  <c r="I239" i="1" s="1"/>
  <c r="F80" i="1"/>
  <c r="G80" i="1" s="1"/>
  <c r="I80" i="1" s="1"/>
  <c r="E77" i="2"/>
  <c r="F149" i="1"/>
  <c r="G149" i="1" s="1"/>
  <c r="I149" i="1" s="1"/>
  <c r="E285" i="2"/>
  <c r="E182" i="2"/>
  <c r="E312" i="2"/>
  <c r="E232" i="2"/>
  <c r="E348" i="2"/>
  <c r="E264" i="2"/>
  <c r="F188" i="1"/>
  <c r="G188" i="1" s="1"/>
  <c r="I188" i="1" s="1"/>
  <c r="E36" i="2"/>
  <c r="E43" i="2"/>
  <c r="E88" i="2"/>
  <c r="E134" i="2"/>
  <c r="E188" i="2"/>
  <c r="E347" i="2"/>
  <c r="E23" i="2"/>
  <c r="E75" i="2"/>
  <c r="F94" i="1"/>
  <c r="G94" i="1" s="1"/>
  <c r="I94" i="1" s="1"/>
  <c r="E294" i="2"/>
  <c r="E300" i="2"/>
  <c r="E213" i="2"/>
  <c r="E227" i="2"/>
  <c r="E374" i="1"/>
  <c r="F177" i="1"/>
  <c r="G177" i="1" s="1"/>
  <c r="I177" i="1" s="1"/>
  <c r="E111" i="2"/>
  <c r="F383" i="1"/>
  <c r="G383" i="1" s="1"/>
  <c r="J383" i="1" s="1"/>
  <c r="E277" i="2"/>
  <c r="F226" i="1"/>
  <c r="G226" i="1" s="1"/>
  <c r="I226" i="1" s="1"/>
  <c r="F298" i="1"/>
  <c r="G298" i="1" s="1"/>
  <c r="I298" i="1" s="1"/>
  <c r="E318" i="2"/>
  <c r="F245" i="1"/>
  <c r="G245" i="1" s="1"/>
  <c r="E178" i="2"/>
  <c r="F161" i="1"/>
  <c r="G161" i="1" s="1"/>
  <c r="I161" i="1" s="1"/>
  <c r="E95" i="2"/>
  <c r="F345" i="1"/>
  <c r="G345" i="1" s="1"/>
  <c r="K345" i="1" s="1"/>
  <c r="E333" i="2"/>
  <c r="E345" i="2"/>
  <c r="F68" i="1"/>
  <c r="G68" i="1" s="1"/>
  <c r="K68" i="1" s="1"/>
  <c r="E297" i="2"/>
  <c r="F135" i="1"/>
  <c r="G135" i="1" s="1"/>
  <c r="I135" i="1" s="1"/>
  <c r="F119" i="1"/>
  <c r="G119" i="1" s="1"/>
  <c r="I119" i="1" s="1"/>
  <c r="E11" i="2"/>
  <c r="E39" i="2"/>
  <c r="F150" i="1"/>
  <c r="G150" i="1" s="1"/>
  <c r="I150" i="1" s="1"/>
  <c r="E84" i="2"/>
  <c r="F254" i="1"/>
  <c r="G254" i="1" s="1"/>
  <c r="J254" i="1" s="1"/>
  <c r="E187" i="2"/>
  <c r="E269" i="2"/>
  <c r="F169" i="1"/>
  <c r="G169" i="1" s="1"/>
  <c r="I169" i="1" s="1"/>
  <c r="E103" i="2"/>
  <c r="F353" i="1"/>
  <c r="G353" i="1" s="1"/>
  <c r="K353" i="1" s="1"/>
  <c r="E241" i="2"/>
  <c r="F315" i="1"/>
  <c r="G315" i="1" s="1"/>
  <c r="J315" i="1" s="1"/>
  <c r="E221" i="2"/>
  <c r="F305" i="1"/>
  <c r="G305" i="1" s="1"/>
  <c r="J305" i="1" s="1"/>
  <c r="E215" i="2"/>
  <c r="F321" i="1"/>
  <c r="G321" i="1" s="1"/>
  <c r="J321" i="1" s="1"/>
  <c r="E225" i="2"/>
  <c r="F267" i="1"/>
  <c r="G267" i="1" s="1"/>
  <c r="I267" i="1" s="1"/>
  <c r="E196" i="2"/>
  <c r="F84" i="1"/>
  <c r="G84" i="1" s="1"/>
  <c r="I84" i="1" s="1"/>
  <c r="E29" i="2"/>
  <c r="F91" i="1"/>
  <c r="G91" i="1" s="1"/>
  <c r="I91" i="1" s="1"/>
  <c r="F156" i="1"/>
  <c r="G156" i="1" s="1"/>
  <c r="I156" i="1" s="1"/>
  <c r="E90" i="2"/>
  <c r="F331" i="1"/>
  <c r="G331" i="1" s="1"/>
  <c r="K331" i="1" s="1"/>
  <c r="E332" i="2"/>
  <c r="F326" i="1"/>
  <c r="G326" i="1" s="1"/>
  <c r="K326" i="1" s="1"/>
  <c r="E330" i="2"/>
  <c r="F377" i="1" l="1"/>
  <c r="G377" i="1" s="1"/>
  <c r="J377" i="1" s="1"/>
  <c r="E249" i="2"/>
  <c r="F374" i="1"/>
  <c r="G374" i="1" s="1"/>
  <c r="E248" i="2"/>
  <c r="I245" i="1"/>
  <c r="C11" i="1"/>
  <c r="C12" i="1"/>
  <c r="O417" i="1" l="1"/>
  <c r="O416" i="1"/>
  <c r="C16" i="1"/>
  <c r="D18" i="1" s="1"/>
  <c r="O314" i="1"/>
  <c r="O255" i="1"/>
  <c r="O274" i="1"/>
  <c r="O329" i="1"/>
  <c r="O319" i="1"/>
  <c r="O288" i="1"/>
  <c r="O398" i="1"/>
  <c r="O304" i="1"/>
  <c r="O291" i="1"/>
  <c r="O316" i="1"/>
  <c r="O359" i="1"/>
  <c r="O326" i="1"/>
  <c r="O292" i="1"/>
  <c r="O320" i="1"/>
  <c r="O390" i="1"/>
  <c r="O310" i="1"/>
  <c r="O375" i="1"/>
  <c r="O290" i="1"/>
  <c r="O302" i="1"/>
  <c r="O321" i="1"/>
  <c r="O399" i="1"/>
  <c r="O283" i="1"/>
  <c r="O414" i="1"/>
  <c r="O328" i="1"/>
  <c r="O273" i="1"/>
  <c r="O256" i="1"/>
  <c r="O333" i="1"/>
  <c r="O388" i="1"/>
  <c r="O308" i="1"/>
  <c r="O374" i="1"/>
  <c r="O361" i="1"/>
  <c r="O262" i="1"/>
  <c r="O397" i="1"/>
  <c r="O301" i="1"/>
  <c r="O357" i="1"/>
  <c r="O376" i="1"/>
  <c r="O403" i="1"/>
  <c r="O369" i="1"/>
  <c r="O402" i="1"/>
  <c r="O373" i="1"/>
  <c r="O282" i="1"/>
  <c r="O377" i="1"/>
  <c r="O408" i="1"/>
  <c r="O259" i="1"/>
  <c r="O401" i="1"/>
  <c r="O409" i="1"/>
  <c r="O381" i="1"/>
  <c r="O337" i="1"/>
  <c r="O394" i="1"/>
  <c r="O334" i="1"/>
  <c r="O317" i="1"/>
  <c r="O352" i="1"/>
  <c r="O407" i="1"/>
  <c r="O342" i="1"/>
  <c r="O411" i="1"/>
  <c r="O393" i="1"/>
  <c r="O354" i="1"/>
  <c r="O254" i="1"/>
  <c r="C15" i="1"/>
  <c r="C18" i="1" s="1"/>
  <c r="O382" i="1"/>
  <c r="O400" i="1"/>
  <c r="O294" i="1"/>
  <c r="O330" i="1"/>
  <c r="O391" i="1"/>
  <c r="O306" i="1"/>
  <c r="O327" i="1"/>
  <c r="O349" i="1"/>
  <c r="O383" i="1"/>
  <c r="O300" i="1"/>
  <c r="O412" i="1"/>
  <c r="O386" i="1"/>
  <c r="O336" i="1"/>
  <c r="O293" i="1"/>
  <c r="O261" i="1"/>
  <c r="O309" i="1"/>
  <c r="O350" i="1"/>
  <c r="O287" i="1"/>
  <c r="O379" i="1"/>
  <c r="O275" i="1"/>
  <c r="O331" i="1"/>
  <c r="O343" i="1"/>
  <c r="O385" i="1"/>
  <c r="O280" i="1"/>
  <c r="O415" i="1"/>
  <c r="O298" i="1"/>
  <c r="O358" i="1"/>
  <c r="O395" i="1"/>
  <c r="O260" i="1"/>
  <c r="O265" i="1"/>
  <c r="O335" i="1"/>
  <c r="O346" i="1"/>
  <c r="O268" i="1"/>
  <c r="O279" i="1"/>
  <c r="O324" i="1"/>
  <c r="O365" i="1"/>
  <c r="O305" i="1"/>
  <c r="O406" i="1"/>
  <c r="O366" i="1"/>
  <c r="O303" i="1"/>
  <c r="O387" i="1"/>
  <c r="O368" i="1"/>
  <c r="O392" i="1"/>
  <c r="O347" i="1"/>
  <c r="O263" i="1"/>
  <c r="O258" i="1"/>
  <c r="O325" i="1"/>
  <c r="O276" i="1"/>
  <c r="O281" i="1"/>
  <c r="O389" i="1"/>
  <c r="O312" i="1"/>
  <c r="O311" i="1"/>
  <c r="O318" i="1"/>
  <c r="O297" i="1"/>
  <c r="O278" i="1"/>
  <c r="O295" i="1"/>
  <c r="O356" i="1"/>
  <c r="O410" i="1"/>
  <c r="O396" i="1"/>
  <c r="O344" i="1"/>
  <c r="O404" i="1"/>
  <c r="O266" i="1"/>
  <c r="O272" i="1"/>
  <c r="O267" i="1"/>
  <c r="O271" i="1"/>
  <c r="O362" i="1"/>
  <c r="O341" i="1"/>
  <c r="O370" i="1"/>
  <c r="O307" i="1"/>
  <c r="O340" i="1"/>
  <c r="O284" i="1"/>
  <c r="O355" i="1"/>
  <c r="O353" i="1"/>
  <c r="O413" i="1"/>
  <c r="O380" i="1"/>
  <c r="O323" i="1"/>
  <c r="O264" i="1"/>
  <c r="O313" i="1"/>
  <c r="O384" i="1"/>
  <c r="O269" i="1"/>
  <c r="O348" i="1"/>
  <c r="O372" i="1"/>
  <c r="O338" i="1"/>
  <c r="O360" i="1"/>
  <c r="O339" i="1"/>
  <c r="O322" i="1"/>
  <c r="O351" i="1"/>
  <c r="O253" i="1"/>
  <c r="O364" i="1"/>
  <c r="O315" i="1"/>
  <c r="O332" i="1"/>
  <c r="O345" i="1"/>
  <c r="O286" i="1"/>
  <c r="O367" i="1"/>
  <c r="O285" i="1"/>
  <c r="O270" i="1"/>
  <c r="O299" i="1"/>
  <c r="O296" i="1"/>
  <c r="O405" i="1"/>
  <c r="O378" i="1"/>
  <c r="O363" i="1"/>
  <c r="O371" i="1"/>
  <c r="O277" i="1"/>
  <c r="O257" i="1"/>
  <c r="O289" i="1"/>
  <c r="K374" i="1"/>
  <c r="F18" i="1" l="1"/>
  <c r="F19" i="1" s="1"/>
</calcChain>
</file>

<file path=xl/sharedStrings.xml><?xml version="1.0" encoding="utf-8"?>
<sst xmlns="http://schemas.openxmlformats.org/spreadsheetml/2006/main" count="3854" uniqueCount="1308">
  <si>
    <t>JAVSO..47..105</t>
  </si>
  <si>
    <t>VSB-059</t>
  </si>
  <si>
    <t>IBVS 6244</t>
  </si>
  <si>
    <t>OEJV 0191</t>
  </si>
  <si>
    <t>IBVS 6196</t>
  </si>
  <si>
    <t>OEJV 0179</t>
  </si>
  <si>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</si>
  <si>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</si>
  <si>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</si>
  <si>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</si>
  <si>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</si>
  <si>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</si>
  <si>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</si>
  <si>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</si>
  <si>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</si>
  <si>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</si>
  <si>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</si>
  <si>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</si>
  <si>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GCVS 4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</si>
  <si>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</si>
  <si>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</si>
  <si>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</si>
  <si>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</si>
  <si>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</si>
  <si>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</si>
  <si>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</si>
  <si>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</si>
  <si>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</si>
  <si>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</si>
  <si>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</si>
  <si>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</si>
  <si>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</si>
  <si>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</si>
  <si>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pg</t>
  </si>
  <si>
    <t>BAC 16,327</t>
  </si>
  <si>
    <t>K</t>
  </si>
  <si>
    <t>v</t>
  </si>
  <si>
    <t>AN 288,70</t>
  </si>
  <si>
    <t>phe  B</t>
  </si>
  <si>
    <t>phe  Y</t>
  </si>
  <si>
    <t>AN 289,192</t>
  </si>
  <si>
    <t>AN 290,107</t>
  </si>
  <si>
    <t>AN 292,185</t>
  </si>
  <si>
    <t>phe</t>
  </si>
  <si>
    <t>Diethelm R</t>
  </si>
  <si>
    <t>BBSAG Bull...24</t>
  </si>
  <si>
    <t>B</t>
  </si>
  <si>
    <t>BBSAG Bull...25</t>
  </si>
  <si>
    <t>Locher K</t>
  </si>
  <si>
    <t>BBSAG Bull...26</t>
  </si>
  <si>
    <t>BBSAG Bull...27</t>
  </si>
  <si>
    <t>BBSAG Bull...30</t>
  </si>
  <si>
    <t>BBSAG Bull...31</t>
  </si>
  <si>
    <t>Peter H</t>
  </si>
  <si>
    <t>BBSAG Bull...32</t>
  </si>
  <si>
    <t>BBSAG Bull.3</t>
  </si>
  <si>
    <t>BBSAG Bull.4</t>
  </si>
  <si>
    <t>BBSAG 5</t>
  </si>
  <si>
    <t>BBSAG Bull.5</t>
  </si>
  <si>
    <t>:</t>
  </si>
  <si>
    <t>BBSAG Bull.6</t>
  </si>
  <si>
    <t>AN 294,226</t>
  </si>
  <si>
    <t>BBSAG Bull.9</t>
  </si>
  <si>
    <t>BBSAG Bull.10</t>
  </si>
  <si>
    <t>BBSAG Bull.11</t>
  </si>
  <si>
    <t>BBSAG Bull.15</t>
  </si>
  <si>
    <t>IBVS 1053</t>
  </si>
  <si>
    <t>BBSAG Bull.16</t>
  </si>
  <si>
    <t>BBSAG Bull.18</t>
  </si>
  <si>
    <t>BBSAG Bull.20</t>
  </si>
  <si>
    <t>BBSAG Bull.23</t>
  </si>
  <si>
    <t>BBSAG Bull.24</t>
  </si>
  <si>
    <t>BBSAG Bull.28</t>
  </si>
  <si>
    <t>BBSAG Bull.29</t>
  </si>
  <si>
    <t>BBSAG Bull.30</t>
  </si>
  <si>
    <t>AN 300,3,166</t>
  </si>
  <si>
    <t>BBSAG Bull.37</t>
  </si>
  <si>
    <t>BBSAG Bull.38</t>
  </si>
  <si>
    <t>AN 302,1,54</t>
  </si>
  <si>
    <t>BBSAG Bull.39</t>
  </si>
  <si>
    <t>BBSAG Bull.46</t>
  </si>
  <si>
    <t>Mavrofridis G</t>
  </si>
  <si>
    <t>BBSAG Bull.49</t>
  </si>
  <si>
    <t>BBSAG Bull.51</t>
  </si>
  <si>
    <t>Stefanopoulos G</t>
  </si>
  <si>
    <t>BBSAG Bull.52</t>
  </si>
  <si>
    <t>BBSAG Bull.58</t>
  </si>
  <si>
    <t>BBSAG 58</t>
  </si>
  <si>
    <t>phe  V</t>
  </si>
  <si>
    <t>IBVS 2385</t>
  </si>
  <si>
    <t>Wils P</t>
  </si>
  <si>
    <t>BBSAG Bull.68</t>
  </si>
  <si>
    <t>BBSAG Bull.69</t>
  </si>
  <si>
    <t>BBSAG Bull.72</t>
  </si>
  <si>
    <t>BBSAG Bull.73</t>
  </si>
  <si>
    <t>Germann R</t>
  </si>
  <si>
    <t>BBSAG Bull.74</t>
  </si>
  <si>
    <t>Kohl M</t>
  </si>
  <si>
    <t>BBSAG Bull.77</t>
  </si>
  <si>
    <t>BBSAG Bull.78</t>
  </si>
  <si>
    <t>BBSAG Bull.83</t>
  </si>
  <si>
    <t>BBSAG Bull.86</t>
  </si>
  <si>
    <t>M. Baldwin</t>
  </si>
  <si>
    <t>AAVSO 2</t>
  </si>
  <si>
    <t>A</t>
  </si>
  <si>
    <t>Blaettler E</t>
  </si>
  <si>
    <t>BBSAG Bull.89</t>
  </si>
  <si>
    <t>BRNO 30</t>
  </si>
  <si>
    <t>BBSAG Bull.90</t>
  </si>
  <si>
    <t>IBVS 4027</t>
  </si>
  <si>
    <t>BBSAG Bull.92</t>
  </si>
  <si>
    <t>BBSAG Bull.93</t>
  </si>
  <si>
    <t>BBSAG Bull.95</t>
  </si>
  <si>
    <t>BBSAG Bull.96</t>
  </si>
  <si>
    <t>BBSAG Bull.101</t>
  </si>
  <si>
    <t>BBSAG Bull.102</t>
  </si>
  <si>
    <t>BBSAG Bull.104</t>
  </si>
  <si>
    <t>BAV-M 79</t>
  </si>
  <si>
    <t>AAVSO 5</t>
  </si>
  <si>
    <t>ccd</t>
  </si>
  <si>
    <t>S. Cook</t>
  </si>
  <si>
    <t>IBVS 4380</t>
  </si>
  <si>
    <t>P. Frank</t>
  </si>
  <si>
    <t>BAV-M 111</t>
  </si>
  <si>
    <t>P.Frank</t>
  </si>
  <si>
    <t>IBVS 4711</t>
  </si>
  <si>
    <t>Misc</t>
  </si>
  <si>
    <t>IBVS 5016</t>
  </si>
  <si>
    <t>IBVS 4941</t>
  </si>
  <si>
    <t>I</t>
  </si>
  <si>
    <t>IBVS 4961</t>
  </si>
  <si>
    <t>II</t>
  </si>
  <si>
    <t>IBVS 5296</t>
  </si>
  <si>
    <t>IBVS 5484</t>
  </si>
  <si>
    <t>IBVS 5548</t>
  </si>
  <si>
    <t>EB</t>
  </si>
  <si>
    <t>IBVS 0456</t>
  </si>
  <si>
    <t>IBVS 0530</t>
  </si>
  <si>
    <t>IBVS 0647</t>
  </si>
  <si>
    <t>IBVS 0937</t>
  </si>
  <si>
    <t>IBVS 5643</t>
  </si>
  <si>
    <t># of data points:</t>
  </si>
  <si>
    <t>IBVS 5731</t>
  </si>
  <si>
    <t>KR Cyg / GSC 02671-00793</t>
  </si>
  <si>
    <t>My time zone &gt;&gt;&gt;&gt;&gt;</t>
  </si>
  <si>
    <t>(PST=8, PDT=MDT=7, MDT=CST=6, etc.)</t>
  </si>
  <si>
    <t>JD today</t>
  </si>
  <si>
    <t>New Cycle</t>
  </si>
  <si>
    <t>Next ToM</t>
  </si>
  <si>
    <t>IBVS 5746</t>
  </si>
  <si>
    <t>IBVS 5753</t>
  </si>
  <si>
    <t>IBVS 5754</t>
  </si>
  <si>
    <t>IBVS 5761</t>
  </si>
  <si>
    <t>Start of linear fit &gt;&gt;&gt;&gt;&gt;&gt;&gt;&gt;&gt;&gt;&gt;&gt;&gt;&gt;&gt;&gt;&gt;&gt;&gt;&gt;&gt;</t>
  </si>
  <si>
    <t>IBVS 5897</t>
  </si>
  <si>
    <t>IBVS 5898</t>
  </si>
  <si>
    <t>IBVS 5904</t>
  </si>
  <si>
    <t>OEJV 0074</t>
  </si>
  <si>
    <t>1964AJ.....69..316F</t>
  </si>
  <si>
    <t>?</t>
  </si>
  <si>
    <t>IBVS 5945</t>
  </si>
  <si>
    <t>Add cycle</t>
  </si>
  <si>
    <t>Old Cycle</t>
  </si>
  <si>
    <t>IBVS 5974</t>
  </si>
  <si>
    <t>??</t>
  </si>
  <si>
    <t>JAVSO..38...85</t>
  </si>
  <si>
    <t>JAVSO..39...94</t>
  </si>
  <si>
    <t>JAVSO..40....1</t>
  </si>
  <si>
    <t>JAVSO..36..186</t>
  </si>
  <si>
    <t>JAVSO..38..183</t>
  </si>
  <si>
    <t>2013JAVSO..41..328</t>
  </si>
  <si>
    <t>IBVS 6070</t>
  </si>
  <si>
    <t>IBVS 6084</t>
  </si>
  <si>
    <t>JAVSO..41..328</t>
  </si>
  <si>
    <t>JAVSO..41..122</t>
  </si>
  <si>
    <t>JAVSO..40..975</t>
  </si>
  <si>
    <t>IBVS 6118</t>
  </si>
  <si>
    <t>JAVSO..42..426</t>
  </si>
  <si>
    <t>IBVS 5984</t>
  </si>
  <si>
    <t>IBVS 6149</t>
  </si>
  <si>
    <t>IBVS 6157</t>
  </si>
  <si>
    <t>Minima from the Lichtenknecker Database of the BAV</t>
  </si>
  <si>
    <t>C</t>
  </si>
  <si>
    <t>CCD</t>
  </si>
  <si>
    <t>E</t>
  </si>
  <si>
    <t>PE</t>
  </si>
  <si>
    <t>http://www.bav-astro.de/LkDB/index.php?lang=en&amp;sprache_dial=en</t>
  </si>
  <si>
    <t>F</t>
  </si>
  <si>
    <t>P</t>
  </si>
  <si>
    <t>V</t>
  </si>
  <si>
    <t>vis</t>
  </si>
  <si>
    <t> -0.003 </t>
  </si>
  <si>
    <t>F </t>
  </si>
  <si>
    <t>2425700.423 </t>
  </si>
  <si>
    <t> 29.03.1929 22:09 </t>
  </si>
  <si>
    <t> -0.029 </t>
  </si>
  <si>
    <t>P </t>
  </si>
  <si>
    <t> H.Schneller </t>
  </si>
  <si>
    <t> AAAN 11.5.27 </t>
  </si>
  <si>
    <t>2426120.486 </t>
  </si>
  <si>
    <t> 23.05.1930 23:39 </t>
  </si>
  <si>
    <t> -0.006 </t>
  </si>
  <si>
    <t>2426298.774 </t>
  </si>
  <si>
    <t> 18.11.1930 06:34 </t>
  </si>
  <si>
    <t> -0.045 </t>
  </si>
  <si>
    <t>2426447.531 </t>
  </si>
  <si>
    <t> 16.04.1931 00:44 </t>
  </si>
  <si>
    <t> -0.035 </t>
  </si>
  <si>
    <t>2426586.140 </t>
  </si>
  <si>
    <t> 01.09.1931 15:21 </t>
  </si>
  <si>
    <t> -0.031 </t>
  </si>
  <si>
    <t>V </t>
  </si>
  <si>
    <t> W.Zessewitsch </t>
  </si>
  <si>
    <t> IODE 4.1.264 </t>
  </si>
  <si>
    <t>2426590.370 </t>
  </si>
  <si>
    <t> 05.09.1931 20:52 </t>
  </si>
  <si>
    <t> -0.026 </t>
  </si>
  <si>
    <t> Zessewitsch (Lkn.) </t>
  </si>
  <si>
    <t> IODE 4.1.265 </t>
  </si>
  <si>
    <t>2426591.209 </t>
  </si>
  <si>
    <t> 06.09.1931 17:00 </t>
  </si>
  <si>
    <t> -0.033 </t>
  </si>
  <si>
    <t>2426596.280 </t>
  </si>
  <si>
    <t> 11.09.1931 18:43 </t>
  </si>
  <si>
    <t> -0.032 </t>
  </si>
  <si>
    <t>2426601.355 </t>
  </si>
  <si>
    <t> 16.09.1931 20:31 </t>
  </si>
  <si>
    <t> -0.028 </t>
  </si>
  <si>
    <t>2426602.191 </t>
  </si>
  <si>
    <t> 17.09.1931 16:35 </t>
  </si>
  <si>
    <t> -0.038 </t>
  </si>
  <si>
    <t>2426607.270 </t>
  </si>
  <si>
    <t> 22.09.1931 18:28 </t>
  </si>
  <si>
    <t>2427245.374 </t>
  </si>
  <si>
    <t> 21.06.1933 20:58 </t>
  </si>
  <si>
    <t> -0.015 </t>
  </si>
  <si>
    <t> K.Lassowsky </t>
  </si>
  <si>
    <t> AN 258.94 </t>
  </si>
  <si>
    <t>2428074.466 </t>
  </si>
  <si>
    <t> 28.09.1935 23:11 </t>
  </si>
  <si>
    <t> -0.017 </t>
  </si>
  <si>
    <t> A.A.Wachmann </t>
  </si>
  <si>
    <t>2428380.417 </t>
  </si>
  <si>
    <t> 30.07.1936 22:00 </t>
  </si>
  <si>
    <t> -0.011 </t>
  </si>
  <si>
    <t>2428545.210 </t>
  </si>
  <si>
    <t> 11.01.1937 17:02 </t>
  </si>
  <si>
    <t> -0.022 </t>
  </si>
  <si>
    <t>2428773.391 </t>
  </si>
  <si>
    <t> 27.08.1937 21:23 </t>
  </si>
  <si>
    <t> R.J.Gabdrakipova </t>
  </si>
  <si>
    <t> AC 84.7 </t>
  </si>
  <si>
    <t>2428806.364 </t>
  </si>
  <si>
    <t> 29.09.1937 20:44 </t>
  </si>
  <si>
    <t> -0.020 </t>
  </si>
  <si>
    <t>2428811.443 </t>
  </si>
  <si>
    <t> 04.10.1937 22:37 </t>
  </si>
  <si>
    <t> -0.012 </t>
  </si>
  <si>
    <t> S.Gaposchkin </t>
  </si>
  <si>
    <t> HA 113.73 </t>
  </si>
  <si>
    <t>2429143.578 </t>
  </si>
  <si>
    <t> 02.09.1938 01:52 </t>
  </si>
  <si>
    <t>2429230.604 </t>
  </si>
  <si>
    <t> 28.11.1938 02:29 </t>
  </si>
  <si>
    <t> -0.046 </t>
  </si>
  <si>
    <t>2430259.204 </t>
  </si>
  <si>
    <t> 21.09.1941 16:53 </t>
  </si>
  <si>
    <t> 0.004 </t>
  </si>
  <si>
    <t> A.Soloviev </t>
  </si>
  <si>
    <t> AC 29.7 </t>
  </si>
  <si>
    <t>2430531.327 </t>
  </si>
  <si>
    <t> 20.06.1942 19:50 </t>
  </si>
  <si>
    <t>2431000.339 </t>
  </si>
  <si>
    <t> 02.10.1943 20:08 </t>
  </si>
  <si>
    <t> -0.059 </t>
  </si>
  <si>
    <t>2432296.847 </t>
  </si>
  <si>
    <t> 21.04.1947 08:19 </t>
  </si>
  <si>
    <t> -0.014 </t>
  </si>
  <si>
    <t> B.S.Whitney </t>
  </si>
  <si>
    <t> AJ 64.263 </t>
  </si>
  <si>
    <t>2432821.684 </t>
  </si>
  <si>
    <t> 27.09.1948 04:24 </t>
  </si>
  <si>
    <t> -0.016 </t>
  </si>
  <si>
    <t>2433220.606 </t>
  </si>
  <si>
    <t> 31.10.1949 02:32 </t>
  </si>
  <si>
    <t> -0.005 </t>
  </si>
  <si>
    <t> M.Lavrov </t>
  </si>
  <si>
    <t> AC 100.17 </t>
  </si>
  <si>
    <t>2433226.516 </t>
  </si>
  <si>
    <t> 06.11.1949 00:23 </t>
  </si>
  <si>
    <t>2433536.685 </t>
  </si>
  <si>
    <t> 12.09.1950 04:26 </t>
  </si>
  <si>
    <t> -0.013 </t>
  </si>
  <si>
    <t>2433567.970 </t>
  </si>
  <si>
    <t> 13.10.1950 11:16 </t>
  </si>
  <si>
    <t> 0.001 </t>
  </si>
  <si>
    <t> S.Kaho </t>
  </si>
  <si>
    <t> BTOK 49.385 </t>
  </si>
  <si>
    <t>2433923.766 </t>
  </si>
  <si>
    <t> 04.10.1951 06:23 </t>
  </si>
  <si>
    <t>2434213.661 </t>
  </si>
  <si>
    <t> 20.07.1952 03:51 </t>
  </si>
  <si>
    <t> -0.004 </t>
  </si>
  <si>
    <t>2434512.846 </t>
  </si>
  <si>
    <t> 15.05.1953 08:18 </t>
  </si>
  <si>
    <t> -0.002 </t>
  </si>
  <si>
    <t>E </t>
  </si>
  <si>
    <t> W.S.Fitch </t>
  </si>
  <si>
    <t> AJ 69.316 </t>
  </si>
  <si>
    <t>2434596.528 </t>
  </si>
  <si>
    <t> 07.08.1953 00:40 </t>
  </si>
  <si>
    <t> 0.010 </t>
  </si>
  <si>
    <t> H.Busch </t>
  </si>
  <si>
    <t> MVS 243 </t>
  </si>
  <si>
    <t>2434602.439 </t>
  </si>
  <si>
    <t> 12.08.1953 22:32 </t>
  </si>
  <si>
    <t>2434607.515 </t>
  </si>
  <si>
    <t> 18.08.1953 00:21 </t>
  </si>
  <si>
    <t>2434650.605 </t>
  </si>
  <si>
    <t> 30.09.1953 02:31 </t>
  </si>
  <si>
    <t>2435221.917 </t>
  </si>
  <si>
    <t> 24.04.1955 10:00 </t>
  </si>
  <si>
    <t>2435774.650 </t>
  </si>
  <si>
    <t> 28.10.1956 03:36 </t>
  </si>
  <si>
    <t> -0.010 </t>
  </si>
  <si>
    <t>2436818.401 </t>
  </si>
  <si>
    <t> 06.09.1959 21:37 </t>
  </si>
  <si>
    <t> -0.021 </t>
  </si>
  <si>
    <t> HABZ 18 </t>
  </si>
  <si>
    <t>2436868.302 </t>
  </si>
  <si>
    <t> 26.10.1959 19:14 </t>
  </si>
  <si>
    <t> 0.016 </t>
  </si>
  <si>
    <t>2438336.312 </t>
  </si>
  <si>
    <t> 02.11.1963 19:29 </t>
  </si>
  <si>
    <t> V.Orlovius </t>
  </si>
  <si>
    <t> AN 288.70 </t>
  </si>
  <si>
    <t>2438558.5900 </t>
  </si>
  <si>
    <t> 12.06.1964 02:09 </t>
  </si>
  <si>
    <t> 0.0004 </t>
  </si>
  <si>
    <t> M.Vetesnik </t>
  </si>
  <si>
    <t> BAC 16.326 </t>
  </si>
  <si>
    <t>2438559.4356 </t>
  </si>
  <si>
    <t> 12.06.1964 22:27 </t>
  </si>
  <si>
    <t> 0.0008 </t>
  </si>
  <si>
    <t>2438580.5653 </t>
  </si>
  <si>
    <t> 04.07.1964 01:34 </t>
  </si>
  <si>
    <t> 0.0017 </t>
  </si>
  <si>
    <t>2438597.4671 </t>
  </si>
  <si>
    <t> 20.07.1964 23:12 </t>
  </si>
  <si>
    <t> 0.0005 </t>
  </si>
  <si>
    <t>2438608.4535 </t>
  </si>
  <si>
    <t> 31.07.1964 22:53 </t>
  </si>
  <si>
    <t> -0.0001 </t>
  </si>
  <si>
    <t>2438614.3698 </t>
  </si>
  <si>
    <t> 06.08.1964 20:52 </t>
  </si>
  <si>
    <t> 0.0002 </t>
  </si>
  <si>
    <t>2438652.405 </t>
  </si>
  <si>
    <t> 13.09.1964 21:43 </t>
  </si>
  <si>
    <t> AN 289.192 </t>
  </si>
  <si>
    <t>2438675.2220 </t>
  </si>
  <si>
    <t> 06.10.1964 17:19 </t>
  </si>
  <si>
    <t> 0.0015 </t>
  </si>
  <si>
    <t>2438941.452 </t>
  </si>
  <si>
    <t> 29.06.1965 22:50 </t>
  </si>
  <si>
    <t> 0.009 </t>
  </si>
  <si>
    <t> W.Braune </t>
  </si>
  <si>
    <t>BAVM 18 </t>
  </si>
  <si>
    <t>2439040.317 </t>
  </si>
  <si>
    <t> 06.10.1965 19:36 </t>
  </si>
  <si>
    <t> -0.009 </t>
  </si>
  <si>
    <t>2439040.330 </t>
  </si>
  <si>
    <t> 06.10.1965 19:55 </t>
  </si>
  <si>
    <t> W.Eckert </t>
  </si>
  <si>
    <t>2439051.305 </t>
  </si>
  <si>
    <t> 17.10.1965 19:19 </t>
  </si>
  <si>
    <t> -0.008 </t>
  </si>
  <si>
    <t> R.Kizilirmak </t>
  </si>
  <si>
    <t>2439051.306 </t>
  </si>
  <si>
    <t> 17.10.1965 19:20 </t>
  </si>
  <si>
    <t> -0.007 </t>
  </si>
  <si>
    <t> A.Kizilirmak </t>
  </si>
  <si>
    <t>2439389.377 </t>
  </si>
  <si>
    <t> 20.09.1966 21:02 </t>
  </si>
  <si>
    <t> 0.003 </t>
  </si>
  <si>
    <t>BAVM 23 </t>
  </si>
  <si>
    <t>2440420.4578 </t>
  </si>
  <si>
    <t> 17.07.1969 22:59 </t>
  </si>
  <si>
    <t> -0.0010 </t>
  </si>
  <si>
    <t> A.Caliscan </t>
  </si>
  <si>
    <t>IBVS 456 </t>
  </si>
  <si>
    <t>2440725.559 </t>
  </si>
  <si>
    <t> 19.05.1970 01:24 </t>
  </si>
  <si>
    <t> 0.000 </t>
  </si>
  <si>
    <t> R.Diethelm </t>
  </si>
  <si>
    <t> ORI 119 </t>
  </si>
  <si>
    <t>2440731.469 </t>
  </si>
  <si>
    <t> 24.05.1970 23:15 </t>
  </si>
  <si>
    <t>2440753.459 </t>
  </si>
  <si>
    <t> 15.06.1970 23:00 </t>
  </si>
  <si>
    <t> ORI 120 </t>
  </si>
  <si>
    <t>2440759.374 </t>
  </si>
  <si>
    <t> 21.06.1970 20:58 </t>
  </si>
  <si>
    <t>2440780.500 </t>
  </si>
  <si>
    <t> 13.07.1970 00:00 </t>
  </si>
  <si>
    <t> 0.007 </t>
  </si>
  <si>
    <t>2440785.570 </t>
  </si>
  <si>
    <t> 18.07.1970 01:40 </t>
  </si>
  <si>
    <t> 0.006 </t>
  </si>
  <si>
    <t> K.Locher </t>
  </si>
  <si>
    <t>2440786.410 </t>
  </si>
  <si>
    <t> 18.07.1970 21:50 </t>
  </si>
  <si>
    <t>2440791.480 </t>
  </si>
  <si>
    <t> 23.07.1970 23:31 </t>
  </si>
  <si>
    <t> -0.000 </t>
  </si>
  <si>
    <t>2440796.554 </t>
  </si>
  <si>
    <t> 29.07.1970 01:17 </t>
  </si>
  <si>
    <t>2440830.367 </t>
  </si>
  <si>
    <t> 31.08.1970 20:48 </t>
  </si>
  <si>
    <t> ORI 121 </t>
  </si>
  <si>
    <t>2440830.386 </t>
  </si>
  <si>
    <t> 31.08.1970 21:15 </t>
  </si>
  <si>
    <t> 0.029 </t>
  </si>
  <si>
    <t>2440841.346 </t>
  </si>
  <si>
    <t> 11.09.1970 20:18 </t>
  </si>
  <si>
    <t> 0.002 </t>
  </si>
  <si>
    <t> O.Demircan </t>
  </si>
  <si>
    <t>IBVS 530 </t>
  </si>
  <si>
    <t>2440890.355 </t>
  </si>
  <si>
    <t> 30.10.1970 20:31 </t>
  </si>
  <si>
    <t> ORI 122 </t>
  </si>
  <si>
    <t>2441135.454 </t>
  </si>
  <si>
    <t> 02.07.1971 22:53 </t>
  </si>
  <si>
    <t> ORI 126 </t>
  </si>
  <si>
    <t>2441146.456 </t>
  </si>
  <si>
    <t> 13.07.1971 22:56 </t>
  </si>
  <si>
    <t> 0.012 </t>
  </si>
  <si>
    <t>2441162.497 </t>
  </si>
  <si>
    <t> 29.07.1971 23:55 </t>
  </si>
  <si>
    <t> H.Peter </t>
  </si>
  <si>
    <t>2441168.413 </t>
  </si>
  <si>
    <t> 04.08.1971 21:54 </t>
  </si>
  <si>
    <t>2441173.493 </t>
  </si>
  <si>
    <t> 09.08.1971 23:49 </t>
  </si>
  <si>
    <t> ORI 127 </t>
  </si>
  <si>
    <t>2441174.3323 </t>
  </si>
  <si>
    <t> 10.08.1971 19:58 </t>
  </si>
  <si>
    <t> -0.0018 </t>
  </si>
  <si>
    <t> N.Güdür </t>
  </si>
  <si>
    <t>IBVS 647 </t>
  </si>
  <si>
    <t>2441201.391 </t>
  </si>
  <si>
    <t> 06.09.1971 21:23 </t>
  </si>
  <si>
    <t>2441234.354 </t>
  </si>
  <si>
    <t> 09.10.1971 20:29 </t>
  </si>
  <si>
    <t> 0.014 </t>
  </si>
  <si>
    <t>2441490.417 </t>
  </si>
  <si>
    <t> 21.06.1972 22:00 </t>
  </si>
  <si>
    <t> BBS 3 </t>
  </si>
  <si>
    <t>2441490.423 </t>
  </si>
  <si>
    <t> 21.06.1972 22:09 </t>
  </si>
  <si>
    <t>2441506.474 </t>
  </si>
  <si>
    <t> 07.07.1972 23:22 </t>
  </si>
  <si>
    <t> BBS 4 </t>
  </si>
  <si>
    <t>2441511.555 </t>
  </si>
  <si>
    <t> 13.07.1972 01:19 </t>
  </si>
  <si>
    <t> 0.005 </t>
  </si>
  <si>
    <t>2441522.543 </t>
  </si>
  <si>
    <t> 24.07.1972 01:01 </t>
  </si>
  <si>
    <t>2441528.4524 </t>
  </si>
  <si>
    <t> 29.07.1972 22:51 </t>
  </si>
  <si>
    <t> -0.0003 </t>
  </si>
  <si>
    <t>IBVS 937 </t>
  </si>
  <si>
    <t>2441556.355 </t>
  </si>
  <si>
    <t> 26.08.1972 20:31 </t>
  </si>
  <si>
    <t> BBS 5 </t>
  </si>
  <si>
    <t>2441583.390 </t>
  </si>
  <si>
    <t> 22.09.1972 21:21 </t>
  </si>
  <si>
    <t>2441589.308 </t>
  </si>
  <si>
    <t> 28.09.1972 19:23 </t>
  </si>
  <si>
    <t>2441594.408 </t>
  </si>
  <si>
    <t> 03.10.1972 21:47 </t>
  </si>
  <si>
    <t> 0.033 </t>
  </si>
  <si>
    <t> BBS 6 </t>
  </si>
  <si>
    <t>2441599.441 </t>
  </si>
  <si>
    <t> 08.10.1972 22:35 </t>
  </si>
  <si>
    <t>BAVM 26 </t>
  </si>
  <si>
    <t>2441622.282 </t>
  </si>
  <si>
    <t> 31.10.1972 18:46 </t>
  </si>
  <si>
    <t> 0.017 </t>
  </si>
  <si>
    <t>2441627.333 </t>
  </si>
  <si>
    <t> 05.11.1972 19:59 </t>
  </si>
  <si>
    <t>2441812.412 </t>
  </si>
  <si>
    <t> 09.05.1973 21:53 </t>
  </si>
  <si>
    <t>BAVM 28 </t>
  </si>
  <si>
    <t>2441823.403 </t>
  </si>
  <si>
    <t> 20.05.1973 21:40 </t>
  </si>
  <si>
    <t> BBS 9 </t>
  </si>
  <si>
    <t>2441850.444 </t>
  </si>
  <si>
    <t> 16.06.1973 22:39 </t>
  </si>
  <si>
    <t> BBS 10 </t>
  </si>
  <si>
    <t>2441850.451 </t>
  </si>
  <si>
    <t> 16.06.1973 22:49 </t>
  </si>
  <si>
    <t>2441871.585 </t>
  </si>
  <si>
    <t> 08.07.1973 02:02 </t>
  </si>
  <si>
    <t>2441904.543 </t>
  </si>
  <si>
    <t> 10.08.1973 01:01 </t>
  </si>
  <si>
    <t> BBS 11 </t>
  </si>
  <si>
    <t>2441931.582 </t>
  </si>
  <si>
    <t> 06.09.1973 01:58 </t>
  </si>
  <si>
    <t>2441932.433 </t>
  </si>
  <si>
    <t> 06.09.1973 22:23 </t>
  </si>
  <si>
    <t>2441938.348 </t>
  </si>
  <si>
    <t> 12.09.1973 20:21 </t>
  </si>
  <si>
    <t>2441938.351 </t>
  </si>
  <si>
    <t> 12.09.1973 20:25 </t>
  </si>
  <si>
    <t>2441943.422 </t>
  </si>
  <si>
    <t> 17.09.1973 22:07 </t>
  </si>
  <si>
    <t>2442144.556 </t>
  </si>
  <si>
    <t> 07.04.1974 01:20 </t>
  </si>
  <si>
    <t> BBS 15 </t>
  </si>
  <si>
    <t>2442193.581 </t>
  </si>
  <si>
    <t> 26.05.1974 01:56 </t>
  </si>
  <si>
    <t>2442221.4741 </t>
  </si>
  <si>
    <t> 22.06.1974 23:22 </t>
  </si>
  <si>
    <t> -0.0030 </t>
  </si>
  <si>
    <t> J.Ebersberger </t>
  </si>
  <si>
    <t>IBVS 1053 </t>
  </si>
  <si>
    <t>2442254.449 </t>
  </si>
  <si>
    <t> 25.07.1974 22:46 </t>
  </si>
  <si>
    <t> 0.011 </t>
  </si>
  <si>
    <t> BBS 16 </t>
  </si>
  <si>
    <t>2442337.241 </t>
  </si>
  <si>
    <t> 16.10.1974 17:47 </t>
  </si>
  <si>
    <t> BBS 18 </t>
  </si>
  <si>
    <t>2442419.241 </t>
  </si>
  <si>
    <t> 06.01.1975 17:47 </t>
  </si>
  <si>
    <t> BBS 20 </t>
  </si>
  <si>
    <t>2442570.520 </t>
  </si>
  <si>
    <t> 07.06.1975 00:28 </t>
  </si>
  <si>
    <t> BBS 23 </t>
  </si>
  <si>
    <t>2442576.448 </t>
  </si>
  <si>
    <t> 12.06.1975 22:45 </t>
  </si>
  <si>
    <t>2442708.293 </t>
  </si>
  <si>
    <t> 22.10.1975 19:01 </t>
  </si>
  <si>
    <t> BBS 24 </t>
  </si>
  <si>
    <t>2442958.456 </t>
  </si>
  <si>
    <t> 28.06.1976 22:56 </t>
  </si>
  <si>
    <t> BBS 28 </t>
  </si>
  <si>
    <t>2442980.426 </t>
  </si>
  <si>
    <t> 20.07.1976 22:13 </t>
  </si>
  <si>
    <t> BBS 29 </t>
  </si>
  <si>
    <t>2442996.485 </t>
  </si>
  <si>
    <t> 05.08.1976 23:38 </t>
  </si>
  <si>
    <t>2443013.390 </t>
  </si>
  <si>
    <t> 22.08.1976 21:21 </t>
  </si>
  <si>
    <t>2443046.356 </t>
  </si>
  <si>
    <t> 24.09.1976 20:32 </t>
  </si>
  <si>
    <t> BBS 30 </t>
  </si>
  <si>
    <t>2443280.450 </t>
  </si>
  <si>
    <t> 16.05.1977 22:48 </t>
  </si>
  <si>
    <t>BAVM 29 </t>
  </si>
  <si>
    <t>2443673.454 </t>
  </si>
  <si>
    <t> 13.06.1978 22:53 </t>
  </si>
  <si>
    <t> BBS 37 </t>
  </si>
  <si>
    <t>2443689.515 </t>
  </si>
  <si>
    <t> 30.06.1978 00:21 </t>
  </si>
  <si>
    <t>2443706.426 </t>
  </si>
  <si>
    <t> 16.07.1978 22:13 </t>
  </si>
  <si>
    <t> BBS 38 </t>
  </si>
  <si>
    <t>2443739.368 </t>
  </si>
  <si>
    <t> 18.08.1978 20:49 </t>
  </si>
  <si>
    <t>2443744.435 </t>
  </si>
  <si>
    <t> 23.08.1978 22:26 </t>
  </si>
  <si>
    <t> D.Lichtenknecker </t>
  </si>
  <si>
    <t>BAVM 31 </t>
  </si>
  <si>
    <t>2443766.421 </t>
  </si>
  <si>
    <t> 14.09.1978 22:06 </t>
  </si>
  <si>
    <t> BBS 39 </t>
  </si>
  <si>
    <t>2443777.415 </t>
  </si>
  <si>
    <t> 25.09.1978 21:57 </t>
  </si>
  <si>
    <t>2444165.332 </t>
  </si>
  <si>
    <t> 18.10.1979 19:58 </t>
  </si>
  <si>
    <t> BBS 46 </t>
  </si>
  <si>
    <t>2444426.481 </t>
  </si>
  <si>
    <t> 05.07.1980 23:32 </t>
  </si>
  <si>
    <t> G.Mavrofridis </t>
  </si>
  <si>
    <t> BBS 49 </t>
  </si>
  <si>
    <t>2444437.488 </t>
  </si>
  <si>
    <t> 16.07.1980 23:42 </t>
  </si>
  <si>
    <t> 0.023 </t>
  </si>
  <si>
    <t>2444443.370 </t>
  </si>
  <si>
    <t> 22.07.1980 20:52 </t>
  </si>
  <si>
    <t>2444454.370 </t>
  </si>
  <si>
    <t> 02.08.1980 20:52 </t>
  </si>
  <si>
    <t>2444498.349 </t>
  </si>
  <si>
    <t> 15.09.1980 20:22 </t>
  </si>
  <si>
    <t> BBS 51 </t>
  </si>
  <si>
    <t>2444503.387 </t>
  </si>
  <si>
    <t> 20.09.1980 21:17 </t>
  </si>
  <si>
    <t>2444514.387 </t>
  </si>
  <si>
    <t> 01.10.1980 21:17 </t>
  </si>
  <si>
    <t> 0.013 </t>
  </si>
  <si>
    <t>2444569.297 </t>
  </si>
  <si>
    <t> 25.11.1980 19:07 </t>
  </si>
  <si>
    <t> G.Stefanopoulos </t>
  </si>
  <si>
    <t> BBS 52 </t>
  </si>
  <si>
    <t>2444569.299 </t>
  </si>
  <si>
    <t> 25.11.1980 19:10 </t>
  </si>
  <si>
    <t>2444913.280 </t>
  </si>
  <si>
    <t> 04.11.1981 18:43 </t>
  </si>
  <si>
    <t> BBS 58 </t>
  </si>
  <si>
    <t>2444913.292 </t>
  </si>
  <si>
    <t> 04.11.1981 19:00 </t>
  </si>
  <si>
    <t>2445130.4907 </t>
  </si>
  <si>
    <t> 09.06.1982 23:46 </t>
  </si>
  <si>
    <t> Buchler &amp; Gröbel </t>
  </si>
  <si>
    <t>IBVS 2385 </t>
  </si>
  <si>
    <t>2445600.392 </t>
  </si>
  <si>
    <t> 22.09.1983 21:24 </t>
  </si>
  <si>
    <t> P.Wils </t>
  </si>
  <si>
    <t> BBS 68 </t>
  </si>
  <si>
    <t>2445644.334 </t>
  </si>
  <si>
    <t> 05.11.1983 20:00 </t>
  </si>
  <si>
    <t> BBS 69 </t>
  </si>
  <si>
    <t>2445878.448 </t>
  </si>
  <si>
    <t> 26.06.1984 22:45 </t>
  </si>
  <si>
    <t> BBS 72 </t>
  </si>
  <si>
    <t>2445889.433 </t>
  </si>
  <si>
    <t> 07.07.1984 22:23 </t>
  </si>
  <si>
    <t> BBS 73 </t>
  </si>
  <si>
    <t>2445911.398 </t>
  </si>
  <si>
    <t> 29.07.1984 21:33 </t>
  </si>
  <si>
    <t> R.Germann </t>
  </si>
  <si>
    <t>2445933.384 </t>
  </si>
  <si>
    <t> 20.08.1984 21:12 </t>
  </si>
  <si>
    <t>2446004.382 </t>
  </si>
  <si>
    <t> 30.10.1984 21:10 </t>
  </si>
  <si>
    <t> BBS 74 </t>
  </si>
  <si>
    <t>2446271.448 </t>
  </si>
  <si>
    <t> 24.07.1985 22:45 </t>
  </si>
  <si>
    <t> M.Kohl </t>
  </si>
  <si>
    <t> BBS 77 </t>
  </si>
  <si>
    <t>2446271.459 </t>
  </si>
  <si>
    <t> 24.07.1985 23:00 </t>
  </si>
  <si>
    <t> 0.015 </t>
  </si>
  <si>
    <t>2446326.381 </t>
  </si>
  <si>
    <t> 17.09.1985 21:08 </t>
  </si>
  <si>
    <t> BBS 78 </t>
  </si>
  <si>
    <t>2446331.452 </t>
  </si>
  <si>
    <t> 22.09.1985 22:50 </t>
  </si>
  <si>
    <t>2446917.589 </t>
  </si>
  <si>
    <t> 02.05.1987 02:08 </t>
  </si>
  <si>
    <t> 0.026 </t>
  </si>
  <si>
    <t> BBS 83 </t>
  </si>
  <si>
    <t>2446992.366 </t>
  </si>
  <si>
    <t> 15.07.1987 20:47 </t>
  </si>
  <si>
    <t> 0.008 </t>
  </si>
  <si>
    <t> BBS 86 </t>
  </si>
  <si>
    <t>2447003.352 </t>
  </si>
  <si>
    <t> 26.07.1987 20:26 </t>
  </si>
  <si>
    <t>2447008.407 </t>
  </si>
  <si>
    <t> 31.07.1987 21:46 </t>
  </si>
  <si>
    <t>2447023.630 </t>
  </si>
  <si>
    <t> 16.08.1987 03:07 </t>
  </si>
  <si>
    <t> M.Baldwin </t>
  </si>
  <si>
    <t> AOEB 2 </t>
  </si>
  <si>
    <t>2447039.692 </t>
  </si>
  <si>
    <t> 01.09.1987 04:36 </t>
  </si>
  <si>
    <t>2447055.325 </t>
  </si>
  <si>
    <t> 16.09.1987 19:48 </t>
  </si>
  <si>
    <t> E.Blättler </t>
  </si>
  <si>
    <t>2447083.641 </t>
  </si>
  <si>
    <t> 15.10.1987 03:23 </t>
  </si>
  <si>
    <t>2447111.525 </t>
  </si>
  <si>
    <t> 12.11.1987 00:36 </t>
  </si>
  <si>
    <t>2447121.670 </t>
  </si>
  <si>
    <t> 22.11.1987 04:04 </t>
  </si>
  <si>
    <t>2447151.242 </t>
  </si>
  <si>
    <t> 21.12.1987 17:48 </t>
  </si>
  <si>
    <t>2447300.843 </t>
  </si>
  <si>
    <t> 19.05.1988 08:13 </t>
  </si>
  <si>
    <t>2447362.536 </t>
  </si>
  <si>
    <t> 20.07.1988 00:51 </t>
  </si>
  <si>
    <t> BBS 89 </t>
  </si>
  <si>
    <t>2447368.431 </t>
  </si>
  <si>
    <t> 25.07.1988 22:20 </t>
  </si>
  <si>
    <t>2447374.363 </t>
  </si>
  <si>
    <t> 31.07.1988 20:42 </t>
  </si>
  <si>
    <t>2447374.382 </t>
  </si>
  <si>
    <t> 31.07.1988 21:10 </t>
  </si>
  <si>
    <t>2447385.380 </t>
  </si>
  <si>
    <t> 11.08.1988 21:07 </t>
  </si>
  <si>
    <t>2447407.340 </t>
  </si>
  <si>
    <t> 02.09.1988 20:09 </t>
  </si>
  <si>
    <t>2447410.709 </t>
  </si>
  <si>
    <t> 06.09.1988 05:00 </t>
  </si>
  <si>
    <t>2447412.400 </t>
  </si>
  <si>
    <t> 07.09.1988 21:36 </t>
  </si>
  <si>
    <t> A.Dedoch </t>
  </si>
  <si>
    <t> BRNO 30 </t>
  </si>
  <si>
    <t>2447423.397 </t>
  </si>
  <si>
    <t> 18.09.1988 21:31 </t>
  </si>
  <si>
    <t>2447448.734 </t>
  </si>
  <si>
    <t> 14.10.1988 05:36 </t>
  </si>
  <si>
    <t>2447460.575 </t>
  </si>
  <si>
    <t> 26.10.1988 01:48 </t>
  </si>
  <si>
    <t>2447462.265 </t>
  </si>
  <si>
    <t> 27.10.1988 18:21 </t>
  </si>
  <si>
    <t> BBS 90 </t>
  </si>
  <si>
    <t>2447498.603 </t>
  </si>
  <si>
    <t> 03.12.1988 02:28 </t>
  </si>
  <si>
    <t> -0.001 </t>
  </si>
  <si>
    <t>2447522.268 </t>
  </si>
  <si>
    <t> 26.12.1988 18:25 </t>
  </si>
  <si>
    <t>2447712.4325 </t>
  </si>
  <si>
    <t> 04.07.1989 22:22 </t>
  </si>
  <si>
    <t> 0.0048 </t>
  </si>
  <si>
    <t> O.Selam </t>
  </si>
  <si>
    <t>IBVS 4027 </t>
  </si>
  <si>
    <t>2447721.720 </t>
  </si>
  <si>
    <t> 14.07.1989 05:16 </t>
  </si>
  <si>
    <t>2447734.423 </t>
  </si>
  <si>
    <t> 26.07.1989 22:09 </t>
  </si>
  <si>
    <t> 0.021 </t>
  </si>
  <si>
    <t> BBS 92 </t>
  </si>
  <si>
    <t>2447805.398 </t>
  </si>
  <si>
    <t> 05.10.1989 21:33 </t>
  </si>
  <si>
    <t> BBS 93 </t>
  </si>
  <si>
    <t>2448012.453 </t>
  </si>
  <si>
    <t> 30.04.1990 22:52 </t>
  </si>
  <si>
    <t> BBS 95 </t>
  </si>
  <si>
    <t>2448043.734 </t>
  </si>
  <si>
    <t> 01.06.1990 05:36 </t>
  </si>
  <si>
    <t>2448065.704 </t>
  </si>
  <si>
    <t> 23.06.1990 04:53 </t>
  </si>
  <si>
    <t>2448127.404 </t>
  </si>
  <si>
    <t> 23.08.1990 21:41 </t>
  </si>
  <si>
    <t> BBS 96 </t>
  </si>
  <si>
    <t>2448143.466 </t>
  </si>
  <si>
    <t> 08.09.1990 23:11 </t>
  </si>
  <si>
    <t>2448158.662 </t>
  </si>
  <si>
    <t> 24.09.1990 03:53 </t>
  </si>
  <si>
    <t>2448180.643 </t>
  </si>
  <si>
    <t> 16.10.1990 03:25 </t>
  </si>
  <si>
    <t>2448191.631 </t>
  </si>
  <si>
    <t> 27.10.1990 03:08 </t>
  </si>
  <si>
    <t>2448202.611 </t>
  </si>
  <si>
    <t> 07.11.1990 02:39 </t>
  </si>
  <si>
    <t>2448208.541 </t>
  </si>
  <si>
    <t> 13.11.1990 00:59 </t>
  </si>
  <si>
    <t>2448235.582 </t>
  </si>
  <si>
    <t> 10.12.1990 01:58 </t>
  </si>
  <si>
    <t>2448469.681 </t>
  </si>
  <si>
    <t> 01.08.1991 04:20 </t>
  </si>
  <si>
    <t>2448491.646 </t>
  </si>
  <si>
    <t> 23.08.1991 03:30 </t>
  </si>
  <si>
    <t>2448507.709 </t>
  </si>
  <si>
    <t> 08.09.1991 05:00 </t>
  </si>
  <si>
    <t>2448535.616 </t>
  </si>
  <si>
    <t> 06.10.1991 02:47 </t>
  </si>
  <si>
    <t>2448546.595 </t>
  </si>
  <si>
    <t> 17.10.1991 02:16 </t>
  </si>
  <si>
    <t>2448820.440 </t>
  </si>
  <si>
    <t> 16.07.1992 22:33 </t>
  </si>
  <si>
    <t> 0.018 </t>
  </si>
  <si>
    <t> BBS 101 </t>
  </si>
  <si>
    <t>2448853.396 </t>
  </si>
  <si>
    <t> 18.08.1992 21:30 </t>
  </si>
  <si>
    <t> BBS 102 </t>
  </si>
  <si>
    <t>2448983.541 </t>
  </si>
  <si>
    <t> 27.12.1992 00:59 </t>
  </si>
  <si>
    <t>2449164.400 </t>
  </si>
  <si>
    <t> 25.06.1993 21:36 </t>
  </si>
  <si>
    <t> BBS 104 </t>
  </si>
  <si>
    <t>2449195.668 </t>
  </si>
  <si>
    <t> 27.07.1993 04:01 </t>
  </si>
  <si>
    <t>2449238.772 </t>
  </si>
  <si>
    <t> 08.09.1993 06:31 </t>
  </si>
  <si>
    <t>2449266.665 </t>
  </si>
  <si>
    <t> 06.10.1993 03:57 </t>
  </si>
  <si>
    <t>2449271.735 </t>
  </si>
  <si>
    <t> 11.10.1993 05:38 </t>
  </si>
  <si>
    <t>2449562.450 </t>
  </si>
  <si>
    <t> 28.07.1994 22:48 </t>
  </si>
  <si>
    <t> R.Baule </t>
  </si>
  <si>
    <t>BAVM 79 </t>
  </si>
  <si>
    <t>2449687.553 </t>
  </si>
  <si>
    <t> 01.12.1994 01:16 </t>
  </si>
  <si>
    <t>2449926.713 </t>
  </si>
  <si>
    <t> 28.07.1995 05:06 </t>
  </si>
  <si>
    <t> AOEB 5 </t>
  </si>
  <si>
    <t>2449948.695 </t>
  </si>
  <si>
    <t> 19.08.1995 04:40 </t>
  </si>
  <si>
    <t>C </t>
  </si>
  <si>
    <t> S.Cook </t>
  </si>
  <si>
    <t>2449953.774 </t>
  </si>
  <si>
    <t> 24.08.1995 06:34 </t>
  </si>
  <si>
    <t>2449958.840 </t>
  </si>
  <si>
    <t> 29.08.1995 08:09 </t>
  </si>
  <si>
    <t>2449965.596 </t>
  </si>
  <si>
    <t> 05.09.1995 02:18 </t>
  </si>
  <si>
    <t>2450226.761 </t>
  </si>
  <si>
    <t> 23.05.1996 06:15 </t>
  </si>
  <si>
    <t>2450266.4764 </t>
  </si>
  <si>
    <t> 01.07.1996 23:26 </t>
  </si>
  <si>
    <t> 0.0003 </t>
  </si>
  <si>
    <t> Z.Müyesseroglu </t>
  </si>
  <si>
    <t>IBVS 4380 </t>
  </si>
  <si>
    <t>2450308.738 </t>
  </si>
  <si>
    <t> 13.08.1996 05:42 </t>
  </si>
  <si>
    <t>2450325.634 </t>
  </si>
  <si>
    <t> 30.08.1996 03:12 </t>
  </si>
  <si>
    <t>2450336.632 </t>
  </si>
  <si>
    <t> 10.09.1996 03:10 </t>
  </si>
  <si>
    <t>2450402.554 </t>
  </si>
  <si>
    <t> 15.11.1996 01:17 </t>
  </si>
  <si>
    <t>2450542.847 </t>
  </si>
  <si>
    <t> 04.04.1997 08:19 </t>
  </si>
  <si>
    <t>2450553.843 </t>
  </si>
  <si>
    <t> 15.04.1997 08:13 </t>
  </si>
  <si>
    <t>2450668.775 </t>
  </si>
  <si>
    <t> 08.08.1997 06:36 </t>
  </si>
  <si>
    <t>2450676.0371 </t>
  </si>
  <si>
    <t> 15.08.1997 12:53 </t>
  </si>
  <si>
    <t> 0.0850 </t>
  </si>
  <si>
    <t>IBVS 4941 </t>
  </si>
  <si>
    <t>2450690.740 </t>
  </si>
  <si>
    <t> 30.08.1997 05:45 </t>
  </si>
  <si>
    <t>2450695.820 </t>
  </si>
  <si>
    <t> 04.09.1997 07:40 </t>
  </si>
  <si>
    <t>2450696.660 </t>
  </si>
  <si>
    <t> 05.09.1997 03:50 </t>
  </si>
  <si>
    <t>2450700.4609 </t>
  </si>
  <si>
    <t> 08.09.1997 23:03 </t>
  </si>
  <si>
    <t> -0.0006 </t>
  </si>
  <si>
    <t>o</t>
  </si>
  <si>
    <t> P.Frank </t>
  </si>
  <si>
    <t>BAVM 111 </t>
  </si>
  <si>
    <t>2450703.4230 </t>
  </si>
  <si>
    <t> 11.09.1997 22:09 </t>
  </si>
  <si>
    <t> 0.0035 </t>
  </si>
  <si>
    <t>BAVM 117 </t>
  </si>
  <si>
    <t>2450750.3193 </t>
  </si>
  <si>
    <t> 28.10.1997 19:39 </t>
  </si>
  <si>
    <t> -0.0062 </t>
  </si>
  <si>
    <t>2450753.2828 </t>
  </si>
  <si>
    <t> 31.10.1997 18:47 </t>
  </si>
  <si>
    <t> -0.0007 </t>
  </si>
  <si>
    <t>2450755.3856 </t>
  </si>
  <si>
    <t> 02.11.1997 21:15 </t>
  </si>
  <si>
    <t> -0.0108 </t>
  </si>
  <si>
    <t>2450772.3013 </t>
  </si>
  <si>
    <t> 19.11.1997 19:13 </t>
  </si>
  <si>
    <t> 0.0019 </t>
  </si>
  <si>
    <t>2450948.5167 </t>
  </si>
  <si>
    <t> 15.05.1998 00:24 </t>
  </si>
  <si>
    <t> 0.0032 </t>
  </si>
  <si>
    <t>2451007.687 </t>
  </si>
  <si>
    <t> 13.07.1998 04:29 </t>
  </si>
  <si>
    <t>2451033.4435 </t>
  </si>
  <si>
    <t> 07.08.1998 22:38 </t>
  </si>
  <si>
    <t> -0.0078 </t>
  </si>
  <si>
    <t>2451036.4121 </t>
  </si>
  <si>
    <t> 10.08.1998 21:53 </t>
  </si>
  <si>
    <t> 0.0028 </t>
  </si>
  <si>
    <t>2451040.641 </t>
  </si>
  <si>
    <t> 15.08.1998 03:23 </t>
  </si>
  <si>
    <t>2451083.752 </t>
  </si>
  <si>
    <t> 27.09.1998 06:02 </t>
  </si>
  <si>
    <t>2451133.610 </t>
  </si>
  <si>
    <t> 16.11.1998 02:38 </t>
  </si>
  <si>
    <t>2451325.4531 </t>
  </si>
  <si>
    <t> 26.05.1999 22:52 </t>
  </si>
  <si>
    <t>BAVM 132 </t>
  </si>
  <si>
    <t>2451363.4866 </t>
  </si>
  <si>
    <t> 03.07.1999 23:40 </t>
  </si>
  <si>
    <t> 0.0036 </t>
  </si>
  <si>
    <t> E.Sipahi&amp; Ö.Gülmen </t>
  </si>
  <si>
    <t>IBVS 4961 </t>
  </si>
  <si>
    <t>2451391.3746 </t>
  </si>
  <si>
    <t> 31.07.1999 20:59 </t>
  </si>
  <si>
    <t> 0.0016 </t>
  </si>
  <si>
    <t>2451393.4932 </t>
  </si>
  <si>
    <t> 02.08.1999 23:50 </t>
  </si>
  <si>
    <t> 0.0073 </t>
  </si>
  <si>
    <t>2451400.659 </t>
  </si>
  <si>
    <t> 10.08.1999 03:48 </t>
  </si>
  <si>
    <t> AOEB 8 </t>
  </si>
  <si>
    <t>2451411.648 </t>
  </si>
  <si>
    <t> 21.08.1999 03:33 </t>
  </si>
  <si>
    <t>2451426.880 </t>
  </si>
  <si>
    <t> 05.09.1999 09:07 </t>
  </si>
  <si>
    <t>2451427.713 </t>
  </si>
  <si>
    <t> 06.09.1999 05:06 </t>
  </si>
  <si>
    <t>2451429.4095 </t>
  </si>
  <si>
    <t> 07.09.1999 21:49 </t>
  </si>
  <si>
    <t> 0.0046 </t>
  </si>
  <si>
    <t>2451432.789 </t>
  </si>
  <si>
    <t> 11.09.1999 06:56 </t>
  </si>
  <si>
    <t>2451433.641 </t>
  </si>
  <si>
    <t> 12.09.1999 03:23 </t>
  </si>
  <si>
    <t>2451434.4795 </t>
  </si>
  <si>
    <t> 12.09.1999 23:30 </t>
  </si>
  <si>
    <t> 0.0037 </t>
  </si>
  <si>
    <t> F.Agerer </t>
  </si>
  <si>
    <t>2451434.4802 </t>
  </si>
  <si>
    <t> 12.09.1999 23:31 </t>
  </si>
  <si>
    <t> 0.0044 </t>
  </si>
  <si>
    <t>B;V</t>
  </si>
  <si>
    <t>2451438.707 </t>
  </si>
  <si>
    <t> 17.09.1999 04:58 </t>
  </si>
  <si>
    <t>2451443.3488 </t>
  </si>
  <si>
    <t> 21.09.1999 20:22 </t>
  </si>
  <si>
    <t> -0.0011 </t>
  </si>
  <si>
    <t>BAVM 172 </t>
  </si>
  <si>
    <t>2451444.625 </t>
  </si>
  <si>
    <t> 23.09.1999 03:00 </t>
  </si>
  <si>
    <t>ns</t>
  </si>
  <si>
    <t>2451454.3437 </t>
  </si>
  <si>
    <t> 02.10.1999 20:14 </t>
  </si>
  <si>
    <t> 0.0069 </t>
  </si>
  <si>
    <t>2451459.4121 </t>
  </si>
  <si>
    <t> 07.10.1999 21:53 </t>
  </si>
  <si>
    <t>2451468.2868 </t>
  </si>
  <si>
    <t> 16.10.1999 18:52 </t>
  </si>
  <si>
    <t> 0.0050 </t>
  </si>
  <si>
    <t>2451488.571 </t>
  </si>
  <si>
    <t> 06.11.1999 01:42 </t>
  </si>
  <si>
    <t>2451493.635 </t>
  </si>
  <si>
    <t> 11.11.1999 03:14 </t>
  </si>
  <si>
    <t>2451510.545 </t>
  </si>
  <si>
    <t> 28.11.1999 01:04 </t>
  </si>
  <si>
    <t>2451691.4093 </t>
  </si>
  <si>
    <t> 26.05.2000 21:49 </t>
  </si>
  <si>
    <t> 0.0074 </t>
  </si>
  <si>
    <t>2451718.4518 </t>
  </si>
  <si>
    <t> 22.06.2000 22:50 </t>
  </si>
  <si>
    <t> 0.0051 </t>
  </si>
  <si>
    <t>2451721.4147 </t>
  </si>
  <si>
    <t> 25.06.2000 21:57 </t>
  </si>
  <si>
    <t> 0.0099 </t>
  </si>
  <si>
    <t>2451726.4804 </t>
  </si>
  <si>
    <t> 30.06.2000 23:31 </t>
  </si>
  <si>
    <t> 0.0047 </t>
  </si>
  <si>
    <t>2451737.4680 </t>
  </si>
  <si>
    <t> 11.07.2000 23:13 </t>
  </si>
  <si>
    <t> 0.0054 </t>
  </si>
  <si>
    <t>2451797.4700 </t>
  </si>
  <si>
    <t> 09.09.2000 23:16 </t>
  </si>
  <si>
    <t>BAVM 152 </t>
  </si>
  <si>
    <t>2451815.647 </t>
  </si>
  <si>
    <t> 28.09.2000 03:31 </t>
  </si>
  <si>
    <t>2451816.4875 </t>
  </si>
  <si>
    <t> 28.09.2000 23:42 </t>
  </si>
  <si>
    <t>2451837.618 </t>
  </si>
  <si>
    <t> 20.10.2000 02:49 </t>
  </si>
  <si>
    <t>2451850.2932 </t>
  </si>
  <si>
    <t> 01.11.2000 19:02 </t>
  </si>
  <si>
    <t>2452027.7760 </t>
  </si>
  <si>
    <t> 28.04.2001 06:37 </t>
  </si>
  <si>
    <t> S.Dvorak </t>
  </si>
  <si>
    <t>2452225.543 </t>
  </si>
  <si>
    <t> 12.11.2001 01:01 </t>
  </si>
  <si>
    <t>2452230.612 </t>
  </si>
  <si>
    <t> 17.11.2001 02:41 </t>
  </si>
  <si>
    <t>2452411.4782 </t>
  </si>
  <si>
    <t> 16.05.2002 23:28 </t>
  </si>
  <si>
    <t> 0.0071 </t>
  </si>
  <si>
    <t>-I</t>
  </si>
  <si>
    <t>BAVM 158 </t>
  </si>
  <si>
    <t>2452427.533 </t>
  </si>
  <si>
    <t> 02.06.2002 00:47 </t>
  </si>
  <si>
    <t>27594</t>
  </si>
  <si>
    <t> W.Quester </t>
  </si>
  <si>
    <t>2452499.3716 </t>
  </si>
  <si>
    <t> 12.08.2002 20:55 </t>
  </si>
  <si>
    <t>27679</t>
  </si>
  <si>
    <t> Baldinelli &amp; Maitan </t>
  </si>
  <si>
    <t>2452531.4839 </t>
  </si>
  <si>
    <t> 13.09.2002 23:36 </t>
  </si>
  <si>
    <t>27717</t>
  </si>
  <si>
    <t> 0.0012 </t>
  </si>
  <si>
    <t> Proksch&amp;Frank </t>
  </si>
  <si>
    <t>2452576.2812 </t>
  </si>
  <si>
    <t> 28.10.2002 18:44 </t>
  </si>
  <si>
    <t>27770</t>
  </si>
  <si>
    <t> 0.0055 </t>
  </si>
  <si>
    <t>2452596.5643 </t>
  </si>
  <si>
    <t> 18.11.2002 01:32 </t>
  </si>
  <si>
    <t>27794</t>
  </si>
  <si>
    <t>2452612.6234 </t>
  </si>
  <si>
    <t> 04.12.2002 02:57 </t>
  </si>
  <si>
    <t>27813</t>
  </si>
  <si>
    <t> 0.0062 </t>
  </si>
  <si>
    <t> P.Sobotka (ESA INTEGRAL) </t>
  </si>
  <si>
    <t>IBVS 5809 </t>
  </si>
  <si>
    <t>2452613.0512 </t>
  </si>
  <si>
    <t> 04.12.2002 13:13 </t>
  </si>
  <si>
    <t>27813.5</t>
  </si>
  <si>
    <t> 0.0114 </t>
  </si>
  <si>
    <t>2452815.4619 </t>
  </si>
  <si>
    <t> 24.06.2003 23:05 </t>
  </si>
  <si>
    <t>28053</t>
  </si>
  <si>
    <t> 0.0083 </t>
  </si>
  <si>
    <t>2452832.3635 </t>
  </si>
  <si>
    <t> 11.07.2003 20:43 </t>
  </si>
  <si>
    <t>28073</t>
  </si>
  <si>
    <t> 0.0068 </t>
  </si>
  <si>
    <t> G.Tas et.al. </t>
  </si>
  <si>
    <t>IBVS 5548 </t>
  </si>
  <si>
    <t>2452840.3829 </t>
  </si>
  <si>
    <t> 19.07.2003 21:11 </t>
  </si>
  <si>
    <t>28082.5</t>
  </si>
  <si>
    <t> -0.0027 </t>
  </si>
  <si>
    <t>BAVM 183 </t>
  </si>
  <si>
    <t>2452859.4074 </t>
  </si>
  <si>
    <t> 07.08.2003 21:46 </t>
  </si>
  <si>
    <t>28105</t>
  </si>
  <si>
    <t> 0.0059 </t>
  </si>
  <si>
    <t>2452861.4936 </t>
  </si>
  <si>
    <t> 09.08.2003 23:50 </t>
  </si>
  <si>
    <t>28107.5</t>
  </si>
  <si>
    <t> -0.0208 </t>
  </si>
  <si>
    <t>2452864.4790 </t>
  </si>
  <si>
    <t> 12.08.2003 23:29 </t>
  </si>
  <si>
    <t>28111</t>
  </si>
  <si>
    <t> 0.0066 </t>
  </si>
  <si>
    <t>2452899.1337 </t>
  </si>
  <si>
    <t> 16.09.2003 15:12 </t>
  </si>
  <si>
    <t>28152</t>
  </si>
  <si>
    <t> 0.0100 </t>
  </si>
  <si>
    <t> Nakajima </t>
  </si>
  <si>
    <t>VSB 42 </t>
  </si>
  <si>
    <t>2452951.5306 </t>
  </si>
  <si>
    <t> 08.11.2003 00:44 </t>
  </si>
  <si>
    <t>28214</t>
  </si>
  <si>
    <t> 0.0075 </t>
  </si>
  <si>
    <t> G.Samolyk </t>
  </si>
  <si>
    <t> AOEB 12 </t>
  </si>
  <si>
    <t>2452955.3517 </t>
  </si>
  <si>
    <t> 11.11.2003 20:26 </t>
  </si>
  <si>
    <t>28218.5</t>
  </si>
  <si>
    <t> 0.0255 </t>
  </si>
  <si>
    <t>2453192.4000 </t>
  </si>
  <si>
    <t> 05.07.2004 21:36 </t>
  </si>
  <si>
    <t>28499</t>
  </si>
  <si>
    <t> 0.0087 </t>
  </si>
  <si>
    <t>2453212.6832 </t>
  </si>
  <si>
    <t> 26.07.2004 04:23 </t>
  </si>
  <si>
    <t>28523</t>
  </si>
  <si>
    <t> R.Poklar </t>
  </si>
  <si>
    <t>2453225.36142 </t>
  </si>
  <si>
    <t> 07.08.2004 20:40 </t>
  </si>
  <si>
    <t>28538</t>
  </si>
  <si>
    <t> 0.00921 </t>
  </si>
  <si>
    <t>R</t>
  </si>
  <si>
    <t> R.Ehrenberger </t>
  </si>
  <si>
    <t>OEJV 0074 </t>
  </si>
  <si>
    <t>2453267.6169 </t>
  </si>
  <si>
    <t> 19.09.2004 02:48 </t>
  </si>
  <si>
    <t>28588</t>
  </si>
  <si>
    <t>2453269.3084 </t>
  </si>
  <si>
    <t> 20.09.2004 19:24 </t>
  </si>
  <si>
    <t>28590</t>
  </si>
  <si>
    <t> H.V.Senavci et al. </t>
  </si>
  <si>
    <t>IBVS 5754 </t>
  </si>
  <si>
    <t>2453289.5913 </t>
  </si>
  <si>
    <t> 11.10.2004 02:11 </t>
  </si>
  <si>
    <t>28614</t>
  </si>
  <si>
    <t> 0.0076 </t>
  </si>
  <si>
    <t> J.Bialozynski </t>
  </si>
  <si>
    <t>2453300.5788 </t>
  </si>
  <si>
    <t> 22.10.2004 01:53 </t>
  </si>
  <si>
    <t>28627</t>
  </si>
  <si>
    <t> 0.0081 </t>
  </si>
  <si>
    <t> G.Lubcke </t>
  </si>
  <si>
    <t> JAAVSO 41;328 </t>
  </si>
  <si>
    <t>2453572.716 </t>
  </si>
  <si>
    <t> 21.07.2005 05:11 </t>
  </si>
  <si>
    <t>28949</t>
  </si>
  <si>
    <t>2453601.4563 </t>
  </si>
  <si>
    <t> 18.08.2005 22:57 </t>
  </si>
  <si>
    <t>28983</t>
  </si>
  <si>
    <t> 0.0116 </t>
  </si>
  <si>
    <t> v.Poschinger </t>
  </si>
  <si>
    <t>BAVM 178 </t>
  </si>
  <si>
    <t>2453636.495 </t>
  </si>
  <si>
    <t> 22.09.2005 23:52 </t>
  </si>
  <si>
    <t>29024.5</t>
  </si>
  <si>
    <t> -0.024 </t>
  </si>
  <si>
    <t>2453639.4865 </t>
  </si>
  <si>
    <t> 25.09.2005 23:40 </t>
  </si>
  <si>
    <t>29028</t>
  </si>
  <si>
    <t>2453907.39846 </t>
  </si>
  <si>
    <t> 20.06.2006 21:33 </t>
  </si>
  <si>
    <t>29345</t>
  </si>
  <si>
    <t> 0.00882 </t>
  </si>
  <si>
    <t>2453978.3920 </t>
  </si>
  <si>
    <t> 30.08.2006 21:24 </t>
  </si>
  <si>
    <t>29429</t>
  </si>
  <si>
    <t> 0.0096 </t>
  </si>
  <si>
    <t>2453984.3076 </t>
  </si>
  <si>
    <t> 05.09.2006 19:22 </t>
  </si>
  <si>
    <t>29436</t>
  </si>
  <si>
    <t> 0.0092 </t>
  </si>
  <si>
    <t> S.Dogru et al. </t>
  </si>
  <si>
    <t>IBVS 5746 </t>
  </si>
  <si>
    <t>2453991.4921 </t>
  </si>
  <si>
    <t> 12.09.2006 23:48 </t>
  </si>
  <si>
    <t>29444.5</t>
  </si>
  <si>
    <t>2454198.5565 </t>
  </si>
  <si>
    <t> 08.04.2007 01:21 </t>
  </si>
  <si>
    <t>29689.5</t>
  </si>
  <si>
    <t> 0.0121 </t>
  </si>
  <si>
    <t> S.Parimucha et al. </t>
  </si>
  <si>
    <t>IBVS 5898 </t>
  </si>
  <si>
    <t>2454270.8169 </t>
  </si>
  <si>
    <t> 19.06.2007 07:36 </t>
  </si>
  <si>
    <t>29775</t>
  </si>
  <si>
    <t> 0.0120 </t>
  </si>
  <si>
    <t>2454282.2214 </t>
  </si>
  <si>
    <t> 30.06.2007 17:18 </t>
  </si>
  <si>
    <t>29788.5</t>
  </si>
  <si>
    <t> 0.0070 </t>
  </si>
  <si>
    <t> K.Nakajima </t>
  </si>
  <si>
    <t>VSB 46 </t>
  </si>
  <si>
    <t>2454313.4927 </t>
  </si>
  <si>
    <t> 31.07.2007 23:49 </t>
  </si>
  <si>
    <t>29825.5</t>
  </si>
  <si>
    <t> 0.0077 </t>
  </si>
  <si>
    <t>BAVM 193 </t>
  </si>
  <si>
    <t>2454338.4286 </t>
  </si>
  <si>
    <t> 25.08.2007 22:17 </t>
  </si>
  <si>
    <t>29855</t>
  </si>
  <si>
    <t>2454614.7946 </t>
  </si>
  <si>
    <t> 28.05.2008 07:04 </t>
  </si>
  <si>
    <t>30182</t>
  </si>
  <si>
    <t> 0.0130 </t>
  </si>
  <si>
    <t>JAAVSO 36(2);186 </t>
  </si>
  <si>
    <t>2454653.6721 </t>
  </si>
  <si>
    <t> 06.07.2008 04:07 </t>
  </si>
  <si>
    <t>30228</t>
  </si>
  <si>
    <t> 0.0135 </t>
  </si>
  <si>
    <t>2454696.3480 </t>
  </si>
  <si>
    <t> 17.08.2008 20:21 </t>
  </si>
  <si>
    <t>30278.5</t>
  </si>
  <si>
    <t> 0.0093 </t>
  </si>
  <si>
    <t> A.Liakos &amp; P.Niarchos </t>
  </si>
  <si>
    <t>IBVS 5897 </t>
  </si>
  <si>
    <t>2454702.6904 </t>
  </si>
  <si>
    <t> 24.08.2008 04:34 </t>
  </si>
  <si>
    <t>30286</t>
  </si>
  <si>
    <t> K.Menzies </t>
  </si>
  <si>
    <t>2455018.7782 </t>
  </si>
  <si>
    <t> 06.07.2009 06:40 </t>
  </si>
  <si>
    <t>30660</t>
  </si>
  <si>
    <t> 0.0141 </t>
  </si>
  <si>
    <t> JAAVSO 38;85 </t>
  </si>
  <si>
    <t>2455075.4040 </t>
  </si>
  <si>
    <t> 31.08.2009 21:41 </t>
  </si>
  <si>
    <t>30727</t>
  </si>
  <si>
    <t> 0.0147 </t>
  </si>
  <si>
    <t>BAVM 212 </t>
  </si>
  <si>
    <t>2455096.5329 </t>
  </si>
  <si>
    <t> 22.09.2009 00:47 </t>
  </si>
  <si>
    <t>30752</t>
  </si>
  <si>
    <t> 0.0148 </t>
  </si>
  <si>
    <t>2455123.5772 </t>
  </si>
  <si>
    <t> 19.10.2009 01:51 </t>
  </si>
  <si>
    <t>30784</t>
  </si>
  <si>
    <t> 0.0143 </t>
  </si>
  <si>
    <t> JAAVSO 38;120 </t>
  </si>
  <si>
    <t>2455362.7581 </t>
  </si>
  <si>
    <t> 15.06.2010 06:11 </t>
  </si>
  <si>
    <t>31067</t>
  </si>
  <si>
    <t> 0.0172 </t>
  </si>
  <si>
    <t>IBVS 5945 </t>
  </si>
  <si>
    <t>2455379.6589 </t>
  </si>
  <si>
    <t> 02.07.2010 03:48 </t>
  </si>
  <si>
    <t>31087</t>
  </si>
  <si>
    <t> 0.0150 </t>
  </si>
  <si>
    <t> JAAVSO 39;94 </t>
  </si>
  <si>
    <t>2455386.4355 </t>
  </si>
  <si>
    <t> 08.07.2010 22:27 </t>
  </si>
  <si>
    <t>31095</t>
  </si>
  <si>
    <t> 0.0304 </t>
  </si>
  <si>
    <t> E.Sipahi </t>
  </si>
  <si>
    <t> arXiv 1206.6094 </t>
  </si>
  <si>
    <t>2455386.4356 </t>
  </si>
  <si>
    <t> 0.0305 </t>
  </si>
  <si>
    <t>2455397.4081 </t>
  </si>
  <si>
    <t> 19.07.2010 21:47 </t>
  </si>
  <si>
    <t>31108</t>
  </si>
  <si>
    <t> 0.0160 </t>
  </si>
  <si>
    <t>BAVM 215 </t>
  </si>
  <si>
    <t>2455419.3831 </t>
  </si>
  <si>
    <t> 10.08.2010 21:11 </t>
  </si>
  <si>
    <t>31134</t>
  </si>
  <si>
    <t> 0.0171 </t>
  </si>
  <si>
    <t>2455419.3832 </t>
  </si>
  <si>
    <t>2455461.6389 </t>
  </si>
  <si>
    <t> 22.09.2010 03:20 </t>
  </si>
  <si>
    <t>31184</t>
  </si>
  <si>
    <t> 0.0153 </t>
  </si>
  <si>
    <t>IBVS 5974 </t>
  </si>
  <si>
    <t>2455465.0120 </t>
  </si>
  <si>
    <t> 25.09.2010 12:17 </t>
  </si>
  <si>
    <t>31188</t>
  </si>
  <si>
    <t> 0.0078 </t>
  </si>
  <si>
    <t> H.Itoh </t>
  </si>
  <si>
    <t>VSB 51 </t>
  </si>
  <si>
    <t>2455691.5219 </t>
  </si>
  <si>
    <t> 10.05.2011 00:31 </t>
  </si>
  <si>
    <t>31456</t>
  </si>
  <si>
    <t> 0.0170 </t>
  </si>
  <si>
    <t>2455691.5220 </t>
  </si>
  <si>
    <t>2455801.3912 </t>
  </si>
  <si>
    <t> 27.08.2011 21:23 </t>
  </si>
  <si>
    <t>31586</t>
  </si>
  <si>
    <t> 0.0166 </t>
  </si>
  <si>
    <t>BAVM 225 </t>
  </si>
  <si>
    <t>2455838.5786 </t>
  </si>
  <si>
    <t> 04.10.2011 01:53 </t>
  </si>
  <si>
    <t>31630</t>
  </si>
  <si>
    <t> 0.0173 </t>
  </si>
  <si>
    <t> JAAVSO 40;975 </t>
  </si>
  <si>
    <t>2456147.0599 </t>
  </si>
  <si>
    <t> 07.08.2012 13:26 </t>
  </si>
  <si>
    <t>31995</t>
  </si>
  <si>
    <t> 0.0183 </t>
  </si>
  <si>
    <t>VSB 55 </t>
  </si>
  <si>
    <t>2456158.4718 </t>
  </si>
  <si>
    <t> 18.08.2012 23:19 </t>
  </si>
  <si>
    <t>32008.5</t>
  </si>
  <si>
    <t> 0.0206 </t>
  </si>
  <si>
    <t>BAVM 231 </t>
  </si>
  <si>
    <t>2456181.7124 </t>
  </si>
  <si>
    <t> 11.09.2012 05:05 </t>
  </si>
  <si>
    <t>32036</t>
  </si>
  <si>
    <t> 0.0195 </t>
  </si>
  <si>
    <t> JAAVSO 41;122 </t>
  </si>
  <si>
    <t>2456186.3665 </t>
  </si>
  <si>
    <t> 15.09.2012 20:47 </t>
  </si>
  <si>
    <t>32041.5</t>
  </si>
  <si>
    <t> 0.0253 </t>
  </si>
  <si>
    <t>2456483.4310 </t>
  </si>
  <si>
    <t> 09.07.2013 22:20 </t>
  </si>
  <si>
    <t>32393</t>
  </si>
  <si>
    <t> 0.0190 </t>
  </si>
  <si>
    <t>BAVM 232 </t>
  </si>
  <si>
    <t>2456487.6559 </t>
  </si>
  <si>
    <t> 14.07.2013 03:44 </t>
  </si>
  <si>
    <t>32398</t>
  </si>
  <si>
    <t> 0.0181 </t>
  </si>
  <si>
    <t>2456494.4181 </t>
  </si>
  <si>
    <t> 20.07.2013 22:02 </t>
  </si>
  <si>
    <t>32406</t>
  </si>
  <si>
    <t> 0.0191 </t>
  </si>
  <si>
    <t>BAVM 234 </t>
  </si>
  <si>
    <t>2456496.5367 </t>
  </si>
  <si>
    <t> 23.07.2013 00:52 </t>
  </si>
  <si>
    <t>32408.5</t>
  </si>
  <si>
    <t> 0.0248 </t>
  </si>
  <si>
    <t>2456535.4043 </t>
  </si>
  <si>
    <t> 30.08.2013 21:42 </t>
  </si>
  <si>
    <t>32454.5</t>
  </si>
  <si>
    <t> 0.0155 </t>
  </si>
  <si>
    <t>2456810.5034 </t>
  </si>
  <si>
    <t> 02.06.2014 00:04 </t>
  </si>
  <si>
    <t>32780</t>
  </si>
  <si>
    <t> 0.0177 </t>
  </si>
  <si>
    <t>BAVM 238 </t>
  </si>
  <si>
    <t>2456924.595 </t>
  </si>
  <si>
    <t> 24.09.2014 02:16 </t>
  </si>
  <si>
    <t>32915</t>
  </si>
  <si>
    <t> S.Chris </t>
  </si>
  <si>
    <t>VSB 59 </t>
  </si>
  <si>
    <t>2456924.5997 </t>
  </si>
  <si>
    <t> 24.09.2014 02:23 </t>
  </si>
  <si>
    <t> 0.0185 </t>
  </si>
  <si>
    <t> JAAVSO 42;426 </t>
  </si>
  <si>
    <t>2457198.4295 </t>
  </si>
  <si>
    <t> 24.06.2015 22:18 </t>
  </si>
  <si>
    <t>33239</t>
  </si>
  <si>
    <t>BAVM 241 (=IBVS 6157) </t>
  </si>
  <si>
    <t>2457214.488 </t>
  </si>
  <si>
    <t> 10.07.2015 23:42 </t>
  </si>
  <si>
    <t>33258</t>
  </si>
  <si>
    <t> 0.020 </t>
  </si>
  <si>
    <t>2457219.5606 </t>
  </si>
  <si>
    <t> 16.07.2015 01:27 </t>
  </si>
  <si>
    <t>33264</t>
  </si>
  <si>
    <t> 0.0215 </t>
  </si>
  <si>
    <t>2457225.4742 </t>
  </si>
  <si>
    <t> 21.07.2015 23:22 </t>
  </si>
  <si>
    <t>33271</t>
  </si>
  <si>
    <t>BAD?</t>
  </si>
  <si>
    <t>JAVSO..43..238</t>
  </si>
  <si>
    <t>JAVSO..44..164</t>
  </si>
  <si>
    <t>JAVSO..45..215</t>
  </si>
  <si>
    <t>OEJV 0203</t>
  </si>
  <si>
    <t>JAVSO..46..184</t>
  </si>
  <si>
    <t>JAVSO..48…87</t>
  </si>
  <si>
    <t>JAVSO..48..256</t>
  </si>
  <si>
    <t>VSB 069</t>
  </si>
  <si>
    <t>JBAV, 60</t>
  </si>
  <si>
    <t>JBAV, 55</t>
  </si>
  <si>
    <t>JAAVSO, 50, 255</t>
  </si>
  <si>
    <t>JAAVSO 51, 134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</si>
</sst>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_);\(&quot;$&quot;#,##0\)"/>
    <numFmt numFmtId="165" formatCode="0.00000"/>
  </numFmts>
  <fonts count="41" x14ac:knownFonts="1">
    <font>
      <sz val="10"/>
      <name val="Arial"/>
    </font>
    <font>
      <b/>
      <sz val="18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color indexed="20"/>
      <name val="Arial"/>
      <family val="2"/>
    </font>
    <font>
      <b/>
      <sz val="12"/>
      <color indexed="8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0"/>
      <color indexed="16"/>
      <name val="Arial"/>
      <family val="2"/>
    </font>
    <font>
      <b/>
      <sz val="10"/>
      <color indexed="14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0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sz val="12"/>
      <color indexed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30"/>
      <name val="Arial"/>
      <family val="2"/>
    </font>
    <font>
      <sz val="10"/>
      <color indexed="17"/>
      <name val="Arial"/>
      <family val="2"/>
    </font>
    <font>
      <sz val="10"/>
      <color rgb="FF00B05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8"/>
      </top>
      <bottom/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49">
    <xf numFmtId="0" fontId="0" fillId="0" borderId="0">
      <alignment vertical="top"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3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3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27" fillId="0" borderId="0" applyNumberFormat="0" applyFill="0" applyBorder="0" applyAlignment="0" applyProtection="0"/>
    <xf numFmtId="2" fontId="36" fillId="0" borderId="0" applyFont="0" applyFill="0" applyBorder="0" applyAlignment="0" applyProtection="0"/>
    <xf numFmtId="0" fontId="28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30" fillId="7" borderId="1" applyNumberFormat="0" applyAlignment="0" applyProtection="0"/>
    <xf numFmtId="0" fontId="31" fillId="0" borderId="4" applyNumberFormat="0" applyFill="0" applyAlignment="0" applyProtection="0"/>
    <xf numFmtId="0" fontId="32" fillId="22" borderId="0" applyNumberFormat="0" applyBorder="0" applyAlignment="0" applyProtection="0"/>
    <xf numFmtId="0" fontId="6" fillId="0" borderId="0"/>
    <xf numFmtId="0" fontId="26" fillId="0" borderId="0"/>
    <xf numFmtId="0" fontId="26" fillId="23" borderId="5" applyNumberFormat="0" applyFont="0" applyAlignment="0" applyProtection="0"/>
    <xf numFmtId="0" fontId="33" fillId="20" borderId="6" applyNumberFormat="0" applyAlignment="0" applyProtection="0"/>
    <xf numFmtId="0" fontId="34" fillId="0" borderId="0" applyNumberFormat="0" applyFill="0" applyBorder="0" applyAlignment="0" applyProtection="0"/>
    <xf numFmtId="0" fontId="36" fillId="0" borderId="7" applyNumberFormat="0" applyFont="0" applyFill="0" applyAlignment="0" applyProtection="0"/>
    <xf numFmtId="0" fontId="35" fillId="0" borderId="0" applyNumberFormat="0" applyFill="0" applyBorder="0" applyAlignment="0" applyProtection="0"/>
  </cellStyleXfs>
  <cellXfs count="90">
    <xf numFmtId="0" fontId="0" fillId="0" borderId="0" xfId="0" applyAlignment="1"/>
    <xf numFmtId="0" fontId="3" fillId="0" borderId="0" xfId="0" applyFont="1" applyAlignment="1"/>
    <xf numFmtId="14" fontId="0" fillId="0" borderId="0" xfId="0" applyNumberFormat="1" applyAlignment="1"/>
    <xf numFmtId="0" fontId="0" fillId="0" borderId="8" xfId="0" applyBorder="1" applyAlignment="1"/>
    <xf numFmtId="0" fontId="0" fillId="0" borderId="9" xfId="0" applyBorder="1" applyAlignment="1"/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7" fillId="0" borderId="0" xfId="0" applyFont="1" applyAlignment="1"/>
    <xf numFmtId="0" fontId="7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8" fillId="0" borderId="0" xfId="0" applyFont="1" applyAlignment="1"/>
    <xf numFmtId="0" fontId="9" fillId="0" borderId="0" xfId="0" applyFont="1" applyAlignment="1"/>
    <xf numFmtId="0" fontId="5" fillId="0" borderId="5" xfId="0" applyFont="1" applyBorder="1" applyAlignment="1">
      <alignment horizontal="left"/>
    </xf>
    <xf numFmtId="0" fontId="10" fillId="0" borderId="0" xfId="0" applyFont="1" applyAlignment="1"/>
    <xf numFmtId="0" fontId="0" fillId="0" borderId="0" xfId="0" applyAlignment="1">
      <alignment horizontal="left"/>
    </xf>
    <xf numFmtId="0" fontId="0" fillId="0" borderId="0" xfId="0">
      <alignment vertical="top"/>
    </xf>
    <xf numFmtId="0" fontId="13" fillId="0" borderId="0" xfId="0" applyFont="1">
      <alignment vertical="top"/>
    </xf>
    <xf numFmtId="0" fontId="14" fillId="0" borderId="0" xfId="0" applyFont="1">
      <alignment vertical="top"/>
    </xf>
    <xf numFmtId="0" fontId="4" fillId="0" borderId="0" xfId="0" applyFont="1">
      <alignment vertical="top"/>
    </xf>
    <xf numFmtId="0" fontId="8" fillId="0" borderId="0" xfId="0" applyFont="1" applyAlignment="1">
      <alignment horizontal="center"/>
    </xf>
    <xf numFmtId="0" fontId="12" fillId="0" borderId="0" xfId="0" applyFont="1">
      <alignment vertical="top"/>
    </xf>
    <xf numFmtId="0" fontId="11" fillId="0" borderId="0" xfId="0" applyFont="1">
      <alignment vertical="top"/>
    </xf>
    <xf numFmtId="0" fontId="7" fillId="0" borderId="0" xfId="0" applyFont="1">
      <alignment vertical="top"/>
    </xf>
    <xf numFmtId="0" fontId="11" fillId="0" borderId="0" xfId="0" applyFont="1" applyAlignment="1">
      <alignment horizontal="center"/>
    </xf>
    <xf numFmtId="22" fontId="8" fillId="0" borderId="0" xfId="0" applyNumberFormat="1" applyFont="1">
      <alignment vertical="top"/>
    </xf>
    <xf numFmtId="0" fontId="0" fillId="0" borderId="8" xfId="0" applyBorder="1">
      <alignment vertical="top"/>
    </xf>
    <xf numFmtId="0" fontId="0" fillId="0" borderId="9" xfId="0" applyBorder="1">
      <alignment vertical="top"/>
    </xf>
    <xf numFmtId="0" fontId="8" fillId="0" borderId="0" xfId="0" applyFont="1">
      <alignment vertical="top"/>
    </xf>
    <xf numFmtId="0" fontId="8" fillId="0" borderId="0" xfId="0" applyFont="1" applyAlignment="1">
      <alignment horizontal="left" vertical="top"/>
    </xf>
    <xf numFmtId="0" fontId="15" fillId="0" borderId="0" xfId="0" applyFont="1">
      <alignment vertical="top"/>
    </xf>
    <xf numFmtId="0" fontId="14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/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wrapText="1"/>
    </xf>
    <xf numFmtId="0" fontId="5" fillId="0" borderId="0" xfId="0" applyFont="1">
      <alignment vertical="top"/>
    </xf>
    <xf numFmtId="0" fontId="5" fillId="0" borderId="0" xfId="0" applyFont="1" applyAlignment="1">
      <alignment horizontal="left" wrapText="1"/>
    </xf>
    <xf numFmtId="0" fontId="10" fillId="0" borderId="0" xfId="0" applyFont="1" applyAlignment="1">
      <alignment horizontal="left"/>
    </xf>
    <xf numFmtId="0" fontId="10" fillId="0" borderId="0" xfId="0" applyFont="1">
      <alignment vertical="top"/>
    </xf>
    <xf numFmtId="0" fontId="10" fillId="0" borderId="0" xfId="0" applyFont="1" applyAlignment="1">
      <alignment horizontal="center"/>
    </xf>
    <xf numFmtId="0" fontId="16" fillId="0" borderId="0" xfId="0" applyFont="1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Border="1">
      <alignment vertical="top"/>
    </xf>
    <xf numFmtId="0" fontId="0" fillId="0" borderId="13" xfId="0" applyBorder="1" applyAlignment="1">
      <alignment horizontal="center"/>
    </xf>
    <xf numFmtId="0" fontId="0" fillId="0" borderId="14" xfId="0" applyBorder="1">
      <alignment vertical="top"/>
    </xf>
    <xf numFmtId="0" fontId="17" fillId="0" borderId="0" xfId="38" applyAlignment="1" applyProtection="1">
      <alignment horizontal="left"/>
    </xf>
    <xf numFmtId="0" fontId="0" fillId="0" borderId="15" xfId="0" applyBorder="1" applyAlignment="1">
      <alignment horizontal="center"/>
    </xf>
    <xf numFmtId="0" fontId="0" fillId="0" borderId="16" xfId="0" applyBorder="1">
      <alignment vertical="top"/>
    </xf>
    <xf numFmtId="0" fontId="0" fillId="0" borderId="0" xfId="0" quotePrefix="1">
      <alignment vertical="top"/>
    </xf>
    <xf numFmtId="0" fontId="5" fillId="24" borderId="17" xfId="0" applyFont="1" applyFill="1" applyBorder="1" applyAlignment="1">
      <alignment horizontal="left" vertical="top" wrapText="1" indent="1"/>
    </xf>
    <xf numFmtId="0" fontId="5" fillId="24" borderId="17" xfId="0" applyFont="1" applyFill="1" applyBorder="1" applyAlignment="1">
      <alignment horizontal="center" vertical="top" wrapText="1"/>
    </xf>
    <xf numFmtId="0" fontId="5" fillId="24" borderId="17" xfId="0" applyFont="1" applyFill="1" applyBorder="1" applyAlignment="1">
      <alignment horizontal="right" vertical="top" wrapText="1"/>
    </xf>
    <xf numFmtId="0" fontId="17" fillId="24" borderId="17" xfId="38" applyFill="1" applyBorder="1" applyAlignment="1" applyProtection="1">
      <alignment horizontal="right" vertical="top" wrapText="1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center"/>
    </xf>
    <xf numFmtId="0" fontId="20" fillId="0" borderId="10" xfId="0" applyFont="1" applyBorder="1" applyAlignment="1">
      <alignment horizontal="center"/>
    </xf>
    <xf numFmtId="0" fontId="37" fillId="0" borderId="0" xfId="0" applyFont="1" applyAlignment="1">
      <alignment horizontal="left"/>
    </xf>
    <xf numFmtId="0" fontId="37" fillId="0" borderId="0" xfId="0" applyFont="1" applyAlignment="1">
      <alignment horizontal="center"/>
    </xf>
    <xf numFmtId="0" fontId="37" fillId="0" borderId="0" xfId="43" applyFont="1"/>
    <xf numFmtId="0" fontId="37" fillId="0" borderId="0" xfId="43" applyFont="1" applyAlignment="1">
      <alignment horizontal="center"/>
    </xf>
    <xf numFmtId="0" fontId="37" fillId="0" borderId="0" xfId="43" applyFont="1" applyAlignment="1">
      <alignment horizontal="left"/>
    </xf>
    <xf numFmtId="0" fontId="37" fillId="0" borderId="0" xfId="42" applyFont="1" applyAlignment="1">
      <alignment wrapText="1"/>
    </xf>
    <xf numFmtId="0" fontId="37" fillId="0" borderId="0" xfId="42" applyFont="1" applyAlignment="1">
      <alignment horizontal="center" wrapText="1"/>
    </xf>
    <xf numFmtId="0" fontId="37" fillId="0" borderId="0" xfId="42" applyFont="1" applyAlignment="1">
      <alignment horizontal="left" wrapText="1"/>
    </xf>
    <xf numFmtId="0" fontId="38" fillId="0" borderId="0" xfId="0" applyFont="1" applyAlignment="1">
      <alignment horizontal="left" vertical="center"/>
    </xf>
    <xf numFmtId="0" fontId="38" fillId="0" borderId="0" xfId="0" applyFont="1" applyAlignment="1">
      <alignment horizontal="center" vertical="center"/>
    </xf>
    <xf numFmtId="0" fontId="38" fillId="0" borderId="0" xfId="0" applyFont="1" applyAlignment="1">
      <alignment horizontal="left"/>
    </xf>
    <xf numFmtId="0" fontId="38" fillId="0" borderId="0" xfId="42" applyFont="1" applyAlignment="1">
      <alignment horizontal="left" vertical="center"/>
    </xf>
    <xf numFmtId="0" fontId="38" fillId="0" borderId="0" xfId="42" applyFont="1" applyAlignment="1">
      <alignment horizontal="center" vertical="center"/>
    </xf>
    <xf numFmtId="0" fontId="38" fillId="0" borderId="0" xfId="42" applyFont="1" applyAlignment="1">
      <alignment horizontal="left"/>
    </xf>
    <xf numFmtId="0" fontId="39" fillId="0" borderId="0" xfId="42" applyFont="1" applyAlignment="1">
      <alignment horizontal="left"/>
    </xf>
    <xf numFmtId="0" fontId="39" fillId="0" borderId="0" xfId="42" applyFont="1" applyAlignment="1">
      <alignment horizontal="left" wrapText="1"/>
    </xf>
    <xf numFmtId="0" fontId="39" fillId="0" borderId="0" xfId="42" applyFont="1" applyAlignment="1">
      <alignment horizontal="center"/>
    </xf>
    <xf numFmtId="0" fontId="5" fillId="0" borderId="0" xfId="42" applyFont="1" applyAlignment="1">
      <alignment horizontal="left"/>
    </xf>
    <xf numFmtId="0" fontId="5" fillId="0" borderId="0" xfId="42" applyFont="1" applyAlignment="1">
      <alignment horizontal="left" wrapText="1"/>
    </xf>
    <xf numFmtId="0" fontId="5" fillId="0" borderId="0" xfId="42" applyFont="1" applyAlignment="1">
      <alignment horizontal="center"/>
    </xf>
    <xf numFmtId="0" fontId="39" fillId="0" borderId="0" xfId="0" applyFont="1">
      <alignment vertical="top"/>
    </xf>
    <xf numFmtId="0" fontId="39" fillId="0" borderId="0" xfId="0" applyFont="1" applyAlignment="1">
      <alignment horizontal="center"/>
    </xf>
    <xf numFmtId="0" fontId="39" fillId="0" borderId="0" xfId="0" applyFont="1" applyAlignment="1">
      <alignment horizontal="left"/>
    </xf>
    <xf numFmtId="0" fontId="39" fillId="0" borderId="0" xfId="42" applyFont="1"/>
    <xf numFmtId="0" fontId="40" fillId="0" borderId="0" xfId="0" applyFont="1" applyAlignment="1">
      <alignment vertical="center" wrapText="1"/>
    </xf>
    <xf numFmtId="0" fontId="40" fillId="0" borderId="0" xfId="0" applyFont="1" applyAlignment="1">
      <alignment horizontal="center" vertical="center" wrapText="1"/>
    </xf>
    <xf numFmtId="165" fontId="40" fillId="0" borderId="0" xfId="0" applyNumberFormat="1" applyFont="1" applyAlignment="1">
      <alignment vertical="center" wrapText="1"/>
    </xf>
    <xf numFmtId="0" fontId="40" fillId="0" borderId="0" xfId="0" applyFont="1" applyAlignment="1" applyProtection="1">
      <alignment horizontal="left" vertical="center" wrapText="1"/>
      <protection locked="0"/>
    </xf>
    <xf numFmtId="0" fontId="40" fillId="0" borderId="0" xfId="0" applyFont="1" applyAlignment="1" applyProtection="1">
      <alignment horizontal="center" vertical="center" wrapText="1"/>
      <protection locked="0"/>
    </xf>
  </cellXfs>
  <cellStyles count="49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0" xfId="28" xr:uid="{00000000-0005-0000-0000-00001B000000}"/>
    <cellStyle name="Currency0" xfId="29" xr:uid="{00000000-0005-0000-0000-00001C000000}"/>
    <cellStyle name="Date" xfId="30" xr:uid="{00000000-0005-0000-0000-00001D000000}"/>
    <cellStyle name="Explanatory Text" xfId="31" builtinId="53" customBuiltin="1"/>
    <cellStyle name="Fixed" xfId="32" xr:uid="{00000000-0005-0000-0000-00001F000000}"/>
    <cellStyle name="Good" xfId="33" builtinId="26" customBuiltin="1"/>
    <cellStyle name="Heading 1" xfId="34" builtinId="16" customBuiltin="1"/>
    <cellStyle name="Heading 2" xfId="35" builtinId="17" customBuiltin="1"/>
    <cellStyle name="Heading 3" xfId="36" builtinId="18" customBuiltin="1"/>
    <cellStyle name="Heading 4" xfId="37" builtinId="19" customBuiltin="1"/>
    <cellStyle name="Hyperlink" xfId="38" builtinId="8"/>
    <cellStyle name="Input" xfId="39" builtinId="20" customBuiltin="1"/>
    <cellStyle name="Linked Cell" xfId="40" builtinId="24" customBuiltin="1"/>
    <cellStyle name="Neutral" xfId="41" builtinId="28" customBuiltin="1"/>
    <cellStyle name="Normal" xfId="0" builtinId="0"/>
    <cellStyle name="Normal_A" xfId="42" xr:uid="{00000000-0005-0000-0000-00002A000000}"/>
    <cellStyle name="Normal_A_1" xfId="43" xr:uid="{00000000-0005-0000-0000-00002B000000}"/>
    <cellStyle name="Note" xfId="44" builtinId="10" customBuiltin="1"/>
    <cellStyle name="Output" xfId="45" builtinId="21" customBuiltin="1"/>
    <cellStyle name="Title" xfId="46" builtinId="15" customBuiltin="1"/>
    <cellStyle name="Total" xfId="47" builtinId="25" customBuiltin="1"/>
    <cellStyle name="Warning Text" xfId="48" builtinId="11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KR Cyg - O-C Diagr.</a:t>
            </a:r>
          </a:p>
        </c:rich>
      </c:tx>
      <c:layout>
        <c:manualLayout>
          <c:xMode val="edge"/>
          <c:yMode val="edge"/>
          <c:x val="0.37888198757763975"/>
          <c:y val="3.374233128834355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664596273291926"/>
          <c:y val="0.14723926380368099"/>
          <c:w val="0.81211180124223603"/>
          <c:h val="0.6595092024539877"/>
        </c:manualLayout>
      </c:layout>
      <c:scatterChart>
        <c:scatterStyle val="lineMarker"/>
        <c:varyColors val="0"/>
        <c:ser>
          <c:idx val="0"/>
          <c:order val="0"/>
          <c:tx>
            <c:strRef>
              <c:f>Active!$H$20:$H$20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Active!$F$21:$F$958</c:f>
              <c:numCache>
                <c:formatCode>General</c:formatCode>
                <c:ptCount val="938"/>
                <c:pt idx="0">
                  <c:v>-4030</c:v>
                </c:pt>
                <c:pt idx="1">
                  <c:v>-3533</c:v>
                </c:pt>
                <c:pt idx="2">
                  <c:v>-3322</c:v>
                </c:pt>
                <c:pt idx="3">
                  <c:v>-3146</c:v>
                </c:pt>
                <c:pt idx="4">
                  <c:v>-2982</c:v>
                </c:pt>
                <c:pt idx="5">
                  <c:v>-2977</c:v>
                </c:pt>
                <c:pt idx="6">
                  <c:v>-2976</c:v>
                </c:pt>
                <c:pt idx="7">
                  <c:v>-2970</c:v>
                </c:pt>
                <c:pt idx="8">
                  <c:v>-2964</c:v>
                </c:pt>
                <c:pt idx="9">
                  <c:v>-2963</c:v>
                </c:pt>
                <c:pt idx="10">
                  <c:v>-2957</c:v>
                </c:pt>
                <c:pt idx="11">
                  <c:v>-2202</c:v>
                </c:pt>
                <c:pt idx="12">
                  <c:v>-1221</c:v>
                </c:pt>
                <c:pt idx="13">
                  <c:v>-859</c:v>
                </c:pt>
                <c:pt idx="14">
                  <c:v>-664</c:v>
                </c:pt>
                <c:pt idx="15">
                  <c:v>-394</c:v>
                </c:pt>
                <c:pt idx="16">
                  <c:v>-355</c:v>
                </c:pt>
                <c:pt idx="17">
                  <c:v>-349</c:v>
                </c:pt>
                <c:pt idx="18">
                  <c:v>0</c:v>
                </c:pt>
                <c:pt idx="19">
                  <c:v>44</c:v>
                </c:pt>
                <c:pt idx="20">
                  <c:v>147</c:v>
                </c:pt>
                <c:pt idx="21">
                  <c:v>1364</c:v>
                </c:pt>
                <c:pt idx="22">
                  <c:v>1686</c:v>
                </c:pt>
                <c:pt idx="23">
                  <c:v>2241</c:v>
                </c:pt>
                <c:pt idx="24">
                  <c:v>3775</c:v>
                </c:pt>
                <c:pt idx="25">
                  <c:v>4396</c:v>
                </c:pt>
                <c:pt idx="26">
                  <c:v>4868</c:v>
                </c:pt>
                <c:pt idx="27">
                  <c:v>4875</c:v>
                </c:pt>
                <c:pt idx="28">
                  <c:v>5242</c:v>
                </c:pt>
                <c:pt idx="29">
                  <c:v>5279</c:v>
                </c:pt>
                <c:pt idx="30">
                  <c:v>5700</c:v>
                </c:pt>
                <c:pt idx="31">
                  <c:v>6043</c:v>
                </c:pt>
                <c:pt idx="32">
                  <c:v>6397</c:v>
                </c:pt>
                <c:pt idx="33">
                  <c:v>6496</c:v>
                </c:pt>
                <c:pt idx="34">
                  <c:v>6503</c:v>
                </c:pt>
                <c:pt idx="35">
                  <c:v>6509</c:v>
                </c:pt>
                <c:pt idx="36">
                  <c:v>6560</c:v>
                </c:pt>
                <c:pt idx="37">
                  <c:v>7236</c:v>
                </c:pt>
                <c:pt idx="38">
                  <c:v>7890</c:v>
                </c:pt>
                <c:pt idx="39">
                  <c:v>9125</c:v>
                </c:pt>
                <c:pt idx="40">
                  <c:v>9184</c:v>
                </c:pt>
                <c:pt idx="41">
                  <c:v>10921</c:v>
                </c:pt>
                <c:pt idx="42">
                  <c:v>11184</c:v>
                </c:pt>
                <c:pt idx="43">
                  <c:v>11185</c:v>
                </c:pt>
                <c:pt idx="44">
                  <c:v>11185</c:v>
                </c:pt>
                <c:pt idx="45">
                  <c:v>11185</c:v>
                </c:pt>
                <c:pt idx="46">
                  <c:v>11210</c:v>
                </c:pt>
                <c:pt idx="47">
                  <c:v>11210</c:v>
                </c:pt>
                <c:pt idx="48">
                  <c:v>11210</c:v>
                </c:pt>
                <c:pt idx="49">
                  <c:v>11230</c:v>
                </c:pt>
                <c:pt idx="50">
                  <c:v>11243</c:v>
                </c:pt>
                <c:pt idx="51">
                  <c:v>11250</c:v>
                </c:pt>
                <c:pt idx="52">
                  <c:v>11250</c:v>
                </c:pt>
                <c:pt idx="53">
                  <c:v>11250</c:v>
                </c:pt>
                <c:pt idx="54">
                  <c:v>11295</c:v>
                </c:pt>
                <c:pt idx="55">
                  <c:v>11322</c:v>
                </c:pt>
                <c:pt idx="56">
                  <c:v>11322</c:v>
                </c:pt>
                <c:pt idx="57">
                  <c:v>11322</c:v>
                </c:pt>
                <c:pt idx="58">
                  <c:v>11637</c:v>
                </c:pt>
                <c:pt idx="59">
                  <c:v>11754</c:v>
                </c:pt>
                <c:pt idx="60">
                  <c:v>11754</c:v>
                </c:pt>
                <c:pt idx="61">
                  <c:v>11767</c:v>
                </c:pt>
                <c:pt idx="62">
                  <c:v>11767</c:v>
                </c:pt>
                <c:pt idx="63">
                  <c:v>12167</c:v>
                </c:pt>
                <c:pt idx="64">
                  <c:v>13387</c:v>
                </c:pt>
                <c:pt idx="65">
                  <c:v>13748</c:v>
                </c:pt>
                <c:pt idx="66">
                  <c:v>13755</c:v>
                </c:pt>
                <c:pt idx="67">
                  <c:v>13781</c:v>
                </c:pt>
                <c:pt idx="68">
                  <c:v>13788</c:v>
                </c:pt>
                <c:pt idx="69">
                  <c:v>13813</c:v>
                </c:pt>
                <c:pt idx="70">
                  <c:v>13819</c:v>
                </c:pt>
                <c:pt idx="71">
                  <c:v>13820</c:v>
                </c:pt>
                <c:pt idx="72">
                  <c:v>13826</c:v>
                </c:pt>
                <c:pt idx="73">
                  <c:v>13832</c:v>
                </c:pt>
                <c:pt idx="74">
                  <c:v>13872</c:v>
                </c:pt>
                <c:pt idx="75">
                  <c:v>13872</c:v>
                </c:pt>
                <c:pt idx="76">
                  <c:v>13885</c:v>
                </c:pt>
                <c:pt idx="77">
                  <c:v>13943</c:v>
                </c:pt>
                <c:pt idx="78">
                  <c:v>14168</c:v>
                </c:pt>
                <c:pt idx="79">
                  <c:v>14233</c:v>
                </c:pt>
                <c:pt idx="80">
                  <c:v>14246</c:v>
                </c:pt>
                <c:pt idx="81">
                  <c:v>14265</c:v>
                </c:pt>
                <c:pt idx="82">
                  <c:v>14272</c:v>
                </c:pt>
                <c:pt idx="83">
                  <c:v>14278</c:v>
                </c:pt>
                <c:pt idx="84">
                  <c:v>14279</c:v>
                </c:pt>
                <c:pt idx="85">
                  <c:v>14311</c:v>
                </c:pt>
                <c:pt idx="86">
                  <c:v>14350</c:v>
                </c:pt>
                <c:pt idx="87">
                  <c:v>14653</c:v>
                </c:pt>
                <c:pt idx="88">
                  <c:v>14653</c:v>
                </c:pt>
                <c:pt idx="89">
                  <c:v>14672</c:v>
                </c:pt>
                <c:pt idx="90">
                  <c:v>14678</c:v>
                </c:pt>
                <c:pt idx="91">
                  <c:v>14691</c:v>
                </c:pt>
                <c:pt idx="92">
                  <c:v>14698</c:v>
                </c:pt>
                <c:pt idx="93">
                  <c:v>14731</c:v>
                </c:pt>
                <c:pt idx="94">
                  <c:v>14731</c:v>
                </c:pt>
                <c:pt idx="95">
                  <c:v>14763</c:v>
                </c:pt>
                <c:pt idx="96">
                  <c:v>14770</c:v>
                </c:pt>
                <c:pt idx="97">
                  <c:v>14776</c:v>
                </c:pt>
                <c:pt idx="98">
                  <c:v>14782</c:v>
                </c:pt>
                <c:pt idx="99">
                  <c:v>14809</c:v>
                </c:pt>
                <c:pt idx="100">
                  <c:v>14815</c:v>
                </c:pt>
                <c:pt idx="101">
                  <c:v>14815</c:v>
                </c:pt>
                <c:pt idx="102">
                  <c:v>15034</c:v>
                </c:pt>
                <c:pt idx="103">
                  <c:v>15047</c:v>
                </c:pt>
                <c:pt idx="104">
                  <c:v>15079</c:v>
                </c:pt>
                <c:pt idx="105">
                  <c:v>15079</c:v>
                </c:pt>
                <c:pt idx="106">
                  <c:v>15104</c:v>
                </c:pt>
                <c:pt idx="107">
                  <c:v>15143</c:v>
                </c:pt>
                <c:pt idx="108">
                  <c:v>15175</c:v>
                </c:pt>
                <c:pt idx="109">
                  <c:v>15176</c:v>
                </c:pt>
                <c:pt idx="110">
                  <c:v>15183</c:v>
                </c:pt>
                <c:pt idx="111">
                  <c:v>15183</c:v>
                </c:pt>
                <c:pt idx="112">
                  <c:v>15189</c:v>
                </c:pt>
                <c:pt idx="113">
                  <c:v>15427</c:v>
                </c:pt>
                <c:pt idx="114">
                  <c:v>15485</c:v>
                </c:pt>
                <c:pt idx="115">
                  <c:v>15518</c:v>
                </c:pt>
                <c:pt idx="116">
                  <c:v>15557</c:v>
                </c:pt>
                <c:pt idx="117">
                  <c:v>15655</c:v>
                </c:pt>
                <c:pt idx="118">
                  <c:v>15752</c:v>
                </c:pt>
                <c:pt idx="119">
                  <c:v>15931</c:v>
                </c:pt>
                <c:pt idx="120">
                  <c:v>15938</c:v>
                </c:pt>
                <c:pt idx="121">
                  <c:v>16094</c:v>
                </c:pt>
                <c:pt idx="122">
                  <c:v>16390</c:v>
                </c:pt>
                <c:pt idx="123">
                  <c:v>16416</c:v>
                </c:pt>
                <c:pt idx="124">
                  <c:v>16435</c:v>
                </c:pt>
                <c:pt idx="125">
                  <c:v>16455</c:v>
                </c:pt>
                <c:pt idx="126">
                  <c:v>16494</c:v>
                </c:pt>
                <c:pt idx="127">
                  <c:v>16771</c:v>
                </c:pt>
                <c:pt idx="128">
                  <c:v>17236</c:v>
                </c:pt>
                <c:pt idx="129">
                  <c:v>17255</c:v>
                </c:pt>
                <c:pt idx="130">
                  <c:v>17275</c:v>
                </c:pt>
                <c:pt idx="131">
                  <c:v>17314</c:v>
                </c:pt>
                <c:pt idx="132">
                  <c:v>17320</c:v>
                </c:pt>
                <c:pt idx="133">
                  <c:v>17346</c:v>
                </c:pt>
                <c:pt idx="134">
                  <c:v>17359</c:v>
                </c:pt>
                <c:pt idx="135">
                  <c:v>17818</c:v>
                </c:pt>
                <c:pt idx="136">
                  <c:v>18127</c:v>
                </c:pt>
                <c:pt idx="137">
                  <c:v>18140</c:v>
                </c:pt>
                <c:pt idx="138">
                  <c:v>18147</c:v>
                </c:pt>
                <c:pt idx="139">
                  <c:v>18160</c:v>
                </c:pt>
                <c:pt idx="140">
                  <c:v>18212</c:v>
                </c:pt>
                <c:pt idx="141">
                  <c:v>18218</c:v>
                </c:pt>
                <c:pt idx="142">
                  <c:v>18231</c:v>
                </c:pt>
                <c:pt idx="143">
                  <c:v>18296</c:v>
                </c:pt>
                <c:pt idx="144">
                  <c:v>18296</c:v>
                </c:pt>
                <c:pt idx="145">
                  <c:v>18703</c:v>
                </c:pt>
                <c:pt idx="146">
                  <c:v>18703</c:v>
                </c:pt>
                <c:pt idx="147">
                  <c:v>18960</c:v>
                </c:pt>
                <c:pt idx="148">
                  <c:v>19516</c:v>
                </c:pt>
                <c:pt idx="149">
                  <c:v>19568</c:v>
                </c:pt>
                <c:pt idx="150">
                  <c:v>19845</c:v>
                </c:pt>
                <c:pt idx="151">
                  <c:v>19858</c:v>
                </c:pt>
                <c:pt idx="152">
                  <c:v>19884</c:v>
                </c:pt>
                <c:pt idx="153">
                  <c:v>19910</c:v>
                </c:pt>
                <c:pt idx="154">
                  <c:v>19994</c:v>
                </c:pt>
                <c:pt idx="155">
                  <c:v>20310</c:v>
                </c:pt>
                <c:pt idx="156">
                  <c:v>20310</c:v>
                </c:pt>
                <c:pt idx="157">
                  <c:v>20375</c:v>
                </c:pt>
                <c:pt idx="158">
                  <c:v>20381</c:v>
                </c:pt>
                <c:pt idx="159">
                  <c:v>21074.5</c:v>
                </c:pt>
                <c:pt idx="160">
                  <c:v>21163</c:v>
                </c:pt>
                <c:pt idx="161">
                  <c:v>21176</c:v>
                </c:pt>
                <c:pt idx="162">
                  <c:v>21182</c:v>
                </c:pt>
                <c:pt idx="163">
                  <c:v>21200</c:v>
                </c:pt>
                <c:pt idx="164">
                  <c:v>21219</c:v>
                </c:pt>
                <c:pt idx="165">
                  <c:v>21237.5</c:v>
                </c:pt>
                <c:pt idx="166">
                  <c:v>21271</c:v>
                </c:pt>
                <c:pt idx="167">
                  <c:v>21304</c:v>
                </c:pt>
                <c:pt idx="168">
                  <c:v>21316</c:v>
                </c:pt>
                <c:pt idx="169">
                  <c:v>21351</c:v>
                </c:pt>
                <c:pt idx="170">
                  <c:v>21528</c:v>
                </c:pt>
                <c:pt idx="171">
                  <c:v>21601</c:v>
                </c:pt>
                <c:pt idx="172">
                  <c:v>21608</c:v>
                </c:pt>
                <c:pt idx="173">
                  <c:v>21615</c:v>
                </c:pt>
                <c:pt idx="174">
                  <c:v>21615</c:v>
                </c:pt>
                <c:pt idx="175">
                  <c:v>21628</c:v>
                </c:pt>
                <c:pt idx="176">
                  <c:v>21654</c:v>
                </c:pt>
                <c:pt idx="177">
                  <c:v>21658</c:v>
                </c:pt>
                <c:pt idx="178">
                  <c:v>21660</c:v>
                </c:pt>
                <c:pt idx="179">
                  <c:v>21673</c:v>
                </c:pt>
                <c:pt idx="180">
                  <c:v>21703</c:v>
                </c:pt>
                <c:pt idx="181">
                  <c:v>21717</c:v>
                </c:pt>
                <c:pt idx="182">
                  <c:v>21719</c:v>
                </c:pt>
                <c:pt idx="183">
                  <c:v>21762</c:v>
                </c:pt>
                <c:pt idx="184">
                  <c:v>21790</c:v>
                </c:pt>
                <c:pt idx="185">
                  <c:v>22015</c:v>
                </c:pt>
                <c:pt idx="186">
                  <c:v>22026</c:v>
                </c:pt>
                <c:pt idx="187">
                  <c:v>22041</c:v>
                </c:pt>
                <c:pt idx="188">
                  <c:v>22125</c:v>
                </c:pt>
                <c:pt idx="189">
                  <c:v>22370</c:v>
                </c:pt>
                <c:pt idx="190">
                  <c:v>22407</c:v>
                </c:pt>
                <c:pt idx="191">
                  <c:v>22433</c:v>
                </c:pt>
                <c:pt idx="192">
                  <c:v>22506</c:v>
                </c:pt>
                <c:pt idx="193">
                  <c:v>22525</c:v>
                </c:pt>
                <c:pt idx="194">
                  <c:v>22543</c:v>
                </c:pt>
                <c:pt idx="195">
                  <c:v>22569</c:v>
                </c:pt>
                <c:pt idx="196">
                  <c:v>22582</c:v>
                </c:pt>
                <c:pt idx="197">
                  <c:v>22595</c:v>
                </c:pt>
                <c:pt idx="198">
                  <c:v>22602</c:v>
                </c:pt>
                <c:pt idx="199">
                  <c:v>22634</c:v>
                </c:pt>
                <c:pt idx="200">
                  <c:v>22911</c:v>
                </c:pt>
                <c:pt idx="201">
                  <c:v>22937</c:v>
                </c:pt>
                <c:pt idx="202">
                  <c:v>22956</c:v>
                </c:pt>
                <c:pt idx="203">
                  <c:v>22989</c:v>
                </c:pt>
                <c:pt idx="204">
                  <c:v>23002</c:v>
                </c:pt>
                <c:pt idx="205">
                  <c:v>23326</c:v>
                </c:pt>
                <c:pt idx="206">
                  <c:v>23365</c:v>
                </c:pt>
                <c:pt idx="207">
                  <c:v>23519</c:v>
                </c:pt>
                <c:pt idx="208">
                  <c:v>23733</c:v>
                </c:pt>
                <c:pt idx="209">
                  <c:v>23770</c:v>
                </c:pt>
                <c:pt idx="210">
                  <c:v>23821</c:v>
                </c:pt>
                <c:pt idx="211">
                  <c:v>23854</c:v>
                </c:pt>
                <c:pt idx="212">
                  <c:v>23860</c:v>
                </c:pt>
                <c:pt idx="213">
                  <c:v>24204</c:v>
                </c:pt>
                <c:pt idx="214">
                  <c:v>24352</c:v>
                </c:pt>
                <c:pt idx="215">
                  <c:v>24635</c:v>
                </c:pt>
                <c:pt idx="216">
                  <c:v>24661</c:v>
                </c:pt>
                <c:pt idx="217">
                  <c:v>24667</c:v>
                </c:pt>
                <c:pt idx="218">
                  <c:v>24673</c:v>
                </c:pt>
                <c:pt idx="219">
                  <c:v>24681</c:v>
                </c:pt>
                <c:pt idx="220">
                  <c:v>24990</c:v>
                </c:pt>
                <c:pt idx="221">
                  <c:v>25037</c:v>
                </c:pt>
                <c:pt idx="222">
                  <c:v>25087</c:v>
                </c:pt>
                <c:pt idx="223">
                  <c:v>25107</c:v>
                </c:pt>
                <c:pt idx="224">
                  <c:v>25120</c:v>
                </c:pt>
                <c:pt idx="225">
                  <c:v>25198</c:v>
                </c:pt>
                <c:pt idx="226">
                  <c:v>25364</c:v>
                </c:pt>
                <c:pt idx="227">
                  <c:v>25377</c:v>
                </c:pt>
                <c:pt idx="228">
                  <c:v>25513</c:v>
                </c:pt>
                <c:pt idx="229">
                  <c:v>25521.5</c:v>
                </c:pt>
                <c:pt idx="230">
                  <c:v>25539</c:v>
                </c:pt>
                <c:pt idx="231">
                  <c:v>25545</c:v>
                </c:pt>
                <c:pt idx="232">
                  <c:v>25546</c:v>
                </c:pt>
                <c:pt idx="233">
                  <c:v>25550.5</c:v>
                </c:pt>
                <c:pt idx="234">
                  <c:v>25554</c:v>
                </c:pt>
                <c:pt idx="235">
                  <c:v>25609.5</c:v>
                </c:pt>
                <c:pt idx="236">
                  <c:v>25613</c:v>
                </c:pt>
                <c:pt idx="237">
                  <c:v>25615.5</c:v>
                </c:pt>
                <c:pt idx="238">
                  <c:v>25635.5</c:v>
                </c:pt>
                <c:pt idx="239">
                  <c:v>25844</c:v>
                </c:pt>
                <c:pt idx="240">
                  <c:v>25844</c:v>
                </c:pt>
                <c:pt idx="241">
                  <c:v>25914</c:v>
                </c:pt>
                <c:pt idx="242">
                  <c:v>25944.5</c:v>
                </c:pt>
                <c:pt idx="243">
                  <c:v>25944.5</c:v>
                </c:pt>
                <c:pt idx="244">
                  <c:v>25948</c:v>
                </c:pt>
                <c:pt idx="245">
                  <c:v>25953</c:v>
                </c:pt>
                <c:pt idx="246">
                  <c:v>26004</c:v>
                </c:pt>
                <c:pt idx="247">
                  <c:v>26063</c:v>
                </c:pt>
                <c:pt idx="248">
                  <c:v>26290</c:v>
                </c:pt>
                <c:pt idx="249">
                  <c:v>26335</c:v>
                </c:pt>
                <c:pt idx="250">
                  <c:v>26368</c:v>
                </c:pt>
                <c:pt idx="251">
                  <c:v>26370.5</c:v>
                </c:pt>
                <c:pt idx="252">
                  <c:v>26379</c:v>
                </c:pt>
                <c:pt idx="253">
                  <c:v>26392</c:v>
                </c:pt>
                <c:pt idx="254">
                  <c:v>26410</c:v>
                </c:pt>
                <c:pt idx="255">
                  <c:v>26411</c:v>
                </c:pt>
                <c:pt idx="256">
                  <c:v>26413</c:v>
                </c:pt>
                <c:pt idx="257">
                  <c:v>26417</c:v>
                </c:pt>
                <c:pt idx="258">
                  <c:v>26418</c:v>
                </c:pt>
                <c:pt idx="259">
                  <c:v>26419</c:v>
                </c:pt>
                <c:pt idx="260">
                  <c:v>26419</c:v>
                </c:pt>
                <c:pt idx="261">
                  <c:v>26419</c:v>
                </c:pt>
                <c:pt idx="262">
                  <c:v>26424</c:v>
                </c:pt>
                <c:pt idx="263">
                  <c:v>26429.5</c:v>
                </c:pt>
                <c:pt idx="264">
                  <c:v>26431</c:v>
                </c:pt>
                <c:pt idx="265">
                  <c:v>26442.5</c:v>
                </c:pt>
                <c:pt idx="266">
                  <c:v>26448.5</c:v>
                </c:pt>
                <c:pt idx="267">
                  <c:v>26459</c:v>
                </c:pt>
                <c:pt idx="268">
                  <c:v>26483</c:v>
                </c:pt>
                <c:pt idx="269">
                  <c:v>26489</c:v>
                </c:pt>
                <c:pt idx="270">
                  <c:v>26509</c:v>
                </c:pt>
                <c:pt idx="271">
                  <c:v>26723</c:v>
                </c:pt>
                <c:pt idx="272">
                  <c:v>26755</c:v>
                </c:pt>
                <c:pt idx="273">
                  <c:v>26758.5</c:v>
                </c:pt>
                <c:pt idx="274">
                  <c:v>26764.5</c:v>
                </c:pt>
                <c:pt idx="275">
                  <c:v>26777.5</c:v>
                </c:pt>
                <c:pt idx="276">
                  <c:v>26848.5</c:v>
                </c:pt>
                <c:pt idx="277">
                  <c:v>26870</c:v>
                </c:pt>
                <c:pt idx="278">
                  <c:v>26871</c:v>
                </c:pt>
                <c:pt idx="279">
                  <c:v>26896</c:v>
                </c:pt>
                <c:pt idx="280">
                  <c:v>26911</c:v>
                </c:pt>
                <c:pt idx="281">
                  <c:v>27121</c:v>
                </c:pt>
                <c:pt idx="282">
                  <c:v>27355</c:v>
                </c:pt>
                <c:pt idx="283">
                  <c:v>27361</c:v>
                </c:pt>
                <c:pt idx="284">
                  <c:v>27575</c:v>
                </c:pt>
                <c:pt idx="285">
                  <c:v>27594</c:v>
                </c:pt>
                <c:pt idx="286">
                  <c:v>27679</c:v>
                </c:pt>
                <c:pt idx="287">
                  <c:v>27717</c:v>
                </c:pt>
                <c:pt idx="288">
                  <c:v>27770</c:v>
                </c:pt>
                <c:pt idx="289">
                  <c:v>27794</c:v>
                </c:pt>
                <c:pt idx="290">
                  <c:v>27813</c:v>
                </c:pt>
                <c:pt idx="291">
                  <c:v>27813.5</c:v>
                </c:pt>
                <c:pt idx="292">
                  <c:v>28053</c:v>
                </c:pt>
                <c:pt idx="293">
                  <c:v>28073</c:v>
                </c:pt>
                <c:pt idx="294">
                  <c:v>28082.5</c:v>
                </c:pt>
                <c:pt idx="295">
                  <c:v>28105</c:v>
                </c:pt>
                <c:pt idx="296">
                  <c:v>28107.5</c:v>
                </c:pt>
                <c:pt idx="297">
                  <c:v>28111</c:v>
                </c:pt>
                <c:pt idx="298">
                  <c:v>28152</c:v>
                </c:pt>
                <c:pt idx="299">
                  <c:v>28214</c:v>
                </c:pt>
                <c:pt idx="300">
                  <c:v>28218.5</c:v>
                </c:pt>
                <c:pt idx="301">
                  <c:v>28499</c:v>
                </c:pt>
                <c:pt idx="302">
                  <c:v>28502.5</c:v>
                </c:pt>
                <c:pt idx="303">
                  <c:v>28523</c:v>
                </c:pt>
                <c:pt idx="304">
                  <c:v>28538</c:v>
                </c:pt>
                <c:pt idx="305">
                  <c:v>28588</c:v>
                </c:pt>
                <c:pt idx="306">
                  <c:v>28590</c:v>
                </c:pt>
                <c:pt idx="307">
                  <c:v>28590</c:v>
                </c:pt>
                <c:pt idx="308">
                  <c:v>28614</c:v>
                </c:pt>
                <c:pt idx="309">
                  <c:v>28627</c:v>
                </c:pt>
                <c:pt idx="310">
                  <c:v>28949</c:v>
                </c:pt>
                <c:pt idx="311">
                  <c:v>28964</c:v>
                </c:pt>
                <c:pt idx="312">
                  <c:v>28973.5</c:v>
                </c:pt>
                <c:pt idx="313">
                  <c:v>28983</c:v>
                </c:pt>
                <c:pt idx="314">
                  <c:v>29024.5</c:v>
                </c:pt>
                <c:pt idx="315">
                  <c:v>29028</c:v>
                </c:pt>
                <c:pt idx="316">
                  <c:v>29326</c:v>
                </c:pt>
                <c:pt idx="317">
                  <c:v>29345</c:v>
                </c:pt>
                <c:pt idx="318">
                  <c:v>29380.5</c:v>
                </c:pt>
                <c:pt idx="319">
                  <c:v>29429</c:v>
                </c:pt>
                <c:pt idx="320">
                  <c:v>29429</c:v>
                </c:pt>
                <c:pt idx="321">
                  <c:v>29436</c:v>
                </c:pt>
                <c:pt idx="322">
                  <c:v>29444.5</c:v>
                </c:pt>
                <c:pt idx="323">
                  <c:v>29689.5</c:v>
                </c:pt>
                <c:pt idx="324">
                  <c:v>29775</c:v>
                </c:pt>
                <c:pt idx="325">
                  <c:v>29788.5</c:v>
                </c:pt>
                <c:pt idx="326">
                  <c:v>29825.5</c:v>
                </c:pt>
                <c:pt idx="327">
                  <c:v>29855</c:v>
                </c:pt>
                <c:pt idx="328">
                  <c:v>30182</c:v>
                </c:pt>
                <c:pt idx="329">
                  <c:v>30228</c:v>
                </c:pt>
                <c:pt idx="330">
                  <c:v>30262</c:v>
                </c:pt>
                <c:pt idx="331">
                  <c:v>30278.5</c:v>
                </c:pt>
                <c:pt idx="332">
                  <c:v>30286</c:v>
                </c:pt>
                <c:pt idx="333">
                  <c:v>30356.5</c:v>
                </c:pt>
                <c:pt idx="334">
                  <c:v>30660</c:v>
                </c:pt>
                <c:pt idx="335">
                  <c:v>30681</c:v>
                </c:pt>
                <c:pt idx="336">
                  <c:v>30727</c:v>
                </c:pt>
                <c:pt idx="337">
                  <c:v>30752</c:v>
                </c:pt>
                <c:pt idx="338">
                  <c:v>30784</c:v>
                </c:pt>
                <c:pt idx="339">
                  <c:v>31067</c:v>
                </c:pt>
                <c:pt idx="340">
                  <c:v>31087</c:v>
                </c:pt>
                <c:pt idx="341">
                  <c:v>31095</c:v>
                </c:pt>
                <c:pt idx="342">
                  <c:v>31095</c:v>
                </c:pt>
                <c:pt idx="343">
                  <c:v>31095</c:v>
                </c:pt>
                <c:pt idx="344">
                  <c:v>31108</c:v>
                </c:pt>
                <c:pt idx="345">
                  <c:v>31134</c:v>
                </c:pt>
                <c:pt idx="346">
                  <c:v>31134</c:v>
                </c:pt>
                <c:pt idx="347">
                  <c:v>31184</c:v>
                </c:pt>
                <c:pt idx="348">
                  <c:v>31188</c:v>
                </c:pt>
                <c:pt idx="349">
                  <c:v>31456</c:v>
                </c:pt>
                <c:pt idx="350">
                  <c:v>31456</c:v>
                </c:pt>
                <c:pt idx="351">
                  <c:v>31456</c:v>
                </c:pt>
                <c:pt idx="352">
                  <c:v>31586</c:v>
                </c:pt>
                <c:pt idx="353">
                  <c:v>31630</c:v>
                </c:pt>
                <c:pt idx="354">
                  <c:v>31630</c:v>
                </c:pt>
                <c:pt idx="355">
                  <c:v>31995</c:v>
                </c:pt>
                <c:pt idx="356">
                  <c:v>32008.5</c:v>
                </c:pt>
                <c:pt idx="357">
                  <c:v>32036</c:v>
                </c:pt>
                <c:pt idx="358">
                  <c:v>32036</c:v>
                </c:pt>
                <c:pt idx="359">
                  <c:v>32041.5</c:v>
                </c:pt>
                <c:pt idx="360">
                  <c:v>32393</c:v>
                </c:pt>
                <c:pt idx="361">
                  <c:v>32398</c:v>
                </c:pt>
                <c:pt idx="362">
                  <c:v>32406</c:v>
                </c:pt>
                <c:pt idx="363">
                  <c:v>32408.5</c:v>
                </c:pt>
                <c:pt idx="364">
                  <c:v>32454.5</c:v>
                </c:pt>
                <c:pt idx="365">
                  <c:v>32780</c:v>
                </c:pt>
                <c:pt idx="366">
                  <c:v>32915</c:v>
                </c:pt>
                <c:pt idx="367">
                  <c:v>32915</c:v>
                </c:pt>
                <c:pt idx="368">
                  <c:v>33239</c:v>
                </c:pt>
                <c:pt idx="369">
                  <c:v>33243</c:v>
                </c:pt>
                <c:pt idx="370">
                  <c:v>33248.5</c:v>
                </c:pt>
                <c:pt idx="371">
                  <c:v>33258</c:v>
                </c:pt>
                <c:pt idx="372">
                  <c:v>33264</c:v>
                </c:pt>
                <c:pt idx="373">
                  <c:v>33271</c:v>
                </c:pt>
                <c:pt idx="374">
                  <c:v>33312.5</c:v>
                </c:pt>
                <c:pt idx="375">
                  <c:v>33321</c:v>
                </c:pt>
                <c:pt idx="376">
                  <c:v>33683</c:v>
                </c:pt>
                <c:pt idx="377">
                  <c:v>33684</c:v>
                </c:pt>
                <c:pt idx="378">
                  <c:v>33702</c:v>
                </c:pt>
                <c:pt idx="379">
                  <c:v>33782</c:v>
                </c:pt>
                <c:pt idx="380">
                  <c:v>34076</c:v>
                </c:pt>
                <c:pt idx="381">
                  <c:v>34098</c:v>
                </c:pt>
                <c:pt idx="382">
                  <c:v>34100.5</c:v>
                </c:pt>
                <c:pt idx="383">
                  <c:v>34182</c:v>
                </c:pt>
                <c:pt idx="384">
                  <c:v>34502</c:v>
                </c:pt>
                <c:pt idx="385">
                  <c:v>34550</c:v>
                </c:pt>
                <c:pt idx="386">
                  <c:v>34595</c:v>
                </c:pt>
                <c:pt idx="387">
                  <c:v>34678</c:v>
                </c:pt>
                <c:pt idx="388">
                  <c:v>35019</c:v>
                </c:pt>
                <c:pt idx="389">
                  <c:v>35413</c:v>
                </c:pt>
                <c:pt idx="390">
                  <c:v>35469</c:v>
                </c:pt>
                <c:pt idx="391">
                  <c:v>35770</c:v>
                </c:pt>
                <c:pt idx="392">
                  <c:v>35822</c:v>
                </c:pt>
                <c:pt idx="393">
                  <c:v>35918</c:v>
                </c:pt>
                <c:pt idx="394">
                  <c:v>36305</c:v>
                </c:pt>
                <c:pt idx="395">
                  <c:v>36332</c:v>
                </c:pt>
                <c:pt idx="396">
                  <c:v>36364</c:v>
                </c:pt>
              </c:numCache>
            </c:numRef>
          </c:xVal>
          <c:yVal>
            <c:numRef>
              <c:f>Active!$H$21:$H$958</c:f>
              <c:numCache>
                <c:formatCode>General</c:formatCode>
                <c:ptCount val="938"/>
                <c:pt idx="1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9C1-4B42-A128-16D094880C99}"/>
            </c:ext>
          </c:extLst>
        </c:ser>
        <c:ser>
          <c:idx val="1"/>
          <c:order val="1"/>
          <c:tx>
            <c:strRef>
              <c:f>Active!$I$20:$I$20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Active!$D$22:$D$44</c:f>
                <c:numCache>
                  <c:formatCode>General</c:formatCode>
                  <c:ptCount val="2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</c:numCache>
              </c:numRef>
            </c:plus>
            <c:minus>
              <c:numLit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2.2000000000000001E-3</c:v>
                </c:pt>
              </c:numLit>
            </c:minus>
            <c:spPr>
              <a:ln w="12700">
                <a:solidFill>
                  <a:srgbClr val="003300"/>
                </a:solidFill>
                <a:prstDash val="solid"/>
              </a:ln>
            </c:spPr>
          </c:errBars>
          <c:xVal>
            <c:numRef>
              <c:f>Active!$F$21:$F$958</c:f>
              <c:numCache>
                <c:formatCode>General</c:formatCode>
                <c:ptCount val="938"/>
                <c:pt idx="0">
                  <c:v>-4030</c:v>
                </c:pt>
                <c:pt idx="1">
                  <c:v>-3533</c:v>
                </c:pt>
                <c:pt idx="2">
                  <c:v>-3322</c:v>
                </c:pt>
                <c:pt idx="3">
                  <c:v>-3146</c:v>
                </c:pt>
                <c:pt idx="4">
                  <c:v>-2982</c:v>
                </c:pt>
                <c:pt idx="5">
                  <c:v>-2977</c:v>
                </c:pt>
                <c:pt idx="6">
                  <c:v>-2976</c:v>
                </c:pt>
                <c:pt idx="7">
                  <c:v>-2970</c:v>
                </c:pt>
                <c:pt idx="8">
                  <c:v>-2964</c:v>
                </c:pt>
                <c:pt idx="9">
                  <c:v>-2963</c:v>
                </c:pt>
                <c:pt idx="10">
                  <c:v>-2957</c:v>
                </c:pt>
                <c:pt idx="11">
                  <c:v>-2202</c:v>
                </c:pt>
                <c:pt idx="12">
                  <c:v>-1221</c:v>
                </c:pt>
                <c:pt idx="13">
                  <c:v>-859</c:v>
                </c:pt>
                <c:pt idx="14">
                  <c:v>-664</c:v>
                </c:pt>
                <c:pt idx="15">
                  <c:v>-394</c:v>
                </c:pt>
                <c:pt idx="16">
                  <c:v>-355</c:v>
                </c:pt>
                <c:pt idx="17">
                  <c:v>-349</c:v>
                </c:pt>
                <c:pt idx="18">
                  <c:v>0</c:v>
                </c:pt>
                <c:pt idx="19">
                  <c:v>44</c:v>
                </c:pt>
                <c:pt idx="20">
                  <c:v>147</c:v>
                </c:pt>
                <c:pt idx="21">
                  <c:v>1364</c:v>
                </c:pt>
                <c:pt idx="22">
                  <c:v>1686</c:v>
                </c:pt>
                <c:pt idx="23">
                  <c:v>2241</c:v>
                </c:pt>
                <c:pt idx="24">
                  <c:v>3775</c:v>
                </c:pt>
                <c:pt idx="25">
                  <c:v>4396</c:v>
                </c:pt>
                <c:pt idx="26">
                  <c:v>4868</c:v>
                </c:pt>
                <c:pt idx="27">
                  <c:v>4875</c:v>
                </c:pt>
                <c:pt idx="28">
                  <c:v>5242</c:v>
                </c:pt>
                <c:pt idx="29">
                  <c:v>5279</c:v>
                </c:pt>
                <c:pt idx="30">
                  <c:v>5700</c:v>
                </c:pt>
                <c:pt idx="31">
                  <c:v>6043</c:v>
                </c:pt>
                <c:pt idx="32">
                  <c:v>6397</c:v>
                </c:pt>
                <c:pt idx="33">
                  <c:v>6496</c:v>
                </c:pt>
                <c:pt idx="34">
                  <c:v>6503</c:v>
                </c:pt>
                <c:pt idx="35">
                  <c:v>6509</c:v>
                </c:pt>
                <c:pt idx="36">
                  <c:v>6560</c:v>
                </c:pt>
                <c:pt idx="37">
                  <c:v>7236</c:v>
                </c:pt>
                <c:pt idx="38">
                  <c:v>7890</c:v>
                </c:pt>
                <c:pt idx="39">
                  <c:v>9125</c:v>
                </c:pt>
                <c:pt idx="40">
                  <c:v>9184</c:v>
                </c:pt>
                <c:pt idx="41">
                  <c:v>10921</c:v>
                </c:pt>
                <c:pt idx="42">
                  <c:v>11184</c:v>
                </c:pt>
                <c:pt idx="43">
                  <c:v>11185</c:v>
                </c:pt>
                <c:pt idx="44">
                  <c:v>11185</c:v>
                </c:pt>
                <c:pt idx="45">
                  <c:v>11185</c:v>
                </c:pt>
                <c:pt idx="46">
                  <c:v>11210</c:v>
                </c:pt>
                <c:pt idx="47">
                  <c:v>11210</c:v>
                </c:pt>
                <c:pt idx="48">
                  <c:v>11210</c:v>
                </c:pt>
                <c:pt idx="49">
                  <c:v>11230</c:v>
                </c:pt>
                <c:pt idx="50">
                  <c:v>11243</c:v>
                </c:pt>
                <c:pt idx="51">
                  <c:v>11250</c:v>
                </c:pt>
                <c:pt idx="52">
                  <c:v>11250</c:v>
                </c:pt>
                <c:pt idx="53">
                  <c:v>11250</c:v>
                </c:pt>
                <c:pt idx="54">
                  <c:v>11295</c:v>
                </c:pt>
                <c:pt idx="55">
                  <c:v>11322</c:v>
                </c:pt>
                <c:pt idx="56">
                  <c:v>11322</c:v>
                </c:pt>
                <c:pt idx="57">
                  <c:v>11322</c:v>
                </c:pt>
                <c:pt idx="58">
                  <c:v>11637</c:v>
                </c:pt>
                <c:pt idx="59">
                  <c:v>11754</c:v>
                </c:pt>
                <c:pt idx="60">
                  <c:v>11754</c:v>
                </c:pt>
                <c:pt idx="61">
                  <c:v>11767</c:v>
                </c:pt>
                <c:pt idx="62">
                  <c:v>11767</c:v>
                </c:pt>
                <c:pt idx="63">
                  <c:v>12167</c:v>
                </c:pt>
                <c:pt idx="64">
                  <c:v>13387</c:v>
                </c:pt>
                <c:pt idx="65">
                  <c:v>13748</c:v>
                </c:pt>
                <c:pt idx="66">
                  <c:v>13755</c:v>
                </c:pt>
                <c:pt idx="67">
                  <c:v>13781</c:v>
                </c:pt>
                <c:pt idx="68">
                  <c:v>13788</c:v>
                </c:pt>
                <c:pt idx="69">
                  <c:v>13813</c:v>
                </c:pt>
                <c:pt idx="70">
                  <c:v>13819</c:v>
                </c:pt>
                <c:pt idx="71">
                  <c:v>13820</c:v>
                </c:pt>
                <c:pt idx="72">
                  <c:v>13826</c:v>
                </c:pt>
                <c:pt idx="73">
                  <c:v>13832</c:v>
                </c:pt>
                <c:pt idx="74">
                  <c:v>13872</c:v>
                </c:pt>
                <c:pt idx="75">
                  <c:v>13872</c:v>
                </c:pt>
                <c:pt idx="76">
                  <c:v>13885</c:v>
                </c:pt>
                <c:pt idx="77">
                  <c:v>13943</c:v>
                </c:pt>
                <c:pt idx="78">
                  <c:v>14168</c:v>
                </c:pt>
                <c:pt idx="79">
                  <c:v>14233</c:v>
                </c:pt>
                <c:pt idx="80">
                  <c:v>14246</c:v>
                </c:pt>
                <c:pt idx="81">
                  <c:v>14265</c:v>
                </c:pt>
                <c:pt idx="82">
                  <c:v>14272</c:v>
                </c:pt>
                <c:pt idx="83">
                  <c:v>14278</c:v>
                </c:pt>
                <c:pt idx="84">
                  <c:v>14279</c:v>
                </c:pt>
                <c:pt idx="85">
                  <c:v>14311</c:v>
                </c:pt>
                <c:pt idx="86">
                  <c:v>14350</c:v>
                </c:pt>
                <c:pt idx="87">
                  <c:v>14653</c:v>
                </c:pt>
                <c:pt idx="88">
                  <c:v>14653</c:v>
                </c:pt>
                <c:pt idx="89">
                  <c:v>14672</c:v>
                </c:pt>
                <c:pt idx="90">
                  <c:v>14678</c:v>
                </c:pt>
                <c:pt idx="91">
                  <c:v>14691</c:v>
                </c:pt>
                <c:pt idx="92">
                  <c:v>14698</c:v>
                </c:pt>
                <c:pt idx="93">
                  <c:v>14731</c:v>
                </c:pt>
                <c:pt idx="94">
                  <c:v>14731</c:v>
                </c:pt>
                <c:pt idx="95">
                  <c:v>14763</c:v>
                </c:pt>
                <c:pt idx="96">
                  <c:v>14770</c:v>
                </c:pt>
                <c:pt idx="97">
                  <c:v>14776</c:v>
                </c:pt>
                <c:pt idx="98">
                  <c:v>14782</c:v>
                </c:pt>
                <c:pt idx="99">
                  <c:v>14809</c:v>
                </c:pt>
                <c:pt idx="100">
                  <c:v>14815</c:v>
                </c:pt>
                <c:pt idx="101">
                  <c:v>14815</c:v>
                </c:pt>
                <c:pt idx="102">
                  <c:v>15034</c:v>
                </c:pt>
                <c:pt idx="103">
                  <c:v>15047</c:v>
                </c:pt>
                <c:pt idx="104">
                  <c:v>15079</c:v>
                </c:pt>
                <c:pt idx="105">
                  <c:v>15079</c:v>
                </c:pt>
                <c:pt idx="106">
                  <c:v>15104</c:v>
                </c:pt>
                <c:pt idx="107">
                  <c:v>15143</c:v>
                </c:pt>
                <c:pt idx="108">
                  <c:v>15175</c:v>
                </c:pt>
                <c:pt idx="109">
                  <c:v>15176</c:v>
                </c:pt>
                <c:pt idx="110">
                  <c:v>15183</c:v>
                </c:pt>
                <c:pt idx="111">
                  <c:v>15183</c:v>
                </c:pt>
                <c:pt idx="112">
                  <c:v>15189</c:v>
                </c:pt>
                <c:pt idx="113">
                  <c:v>15427</c:v>
                </c:pt>
                <c:pt idx="114">
                  <c:v>15485</c:v>
                </c:pt>
                <c:pt idx="115">
                  <c:v>15518</c:v>
                </c:pt>
                <c:pt idx="116">
                  <c:v>15557</c:v>
                </c:pt>
                <c:pt idx="117">
                  <c:v>15655</c:v>
                </c:pt>
                <c:pt idx="118">
                  <c:v>15752</c:v>
                </c:pt>
                <c:pt idx="119">
                  <c:v>15931</c:v>
                </c:pt>
                <c:pt idx="120">
                  <c:v>15938</c:v>
                </c:pt>
                <c:pt idx="121">
                  <c:v>16094</c:v>
                </c:pt>
                <c:pt idx="122">
                  <c:v>16390</c:v>
                </c:pt>
                <c:pt idx="123">
                  <c:v>16416</c:v>
                </c:pt>
                <c:pt idx="124">
                  <c:v>16435</c:v>
                </c:pt>
                <c:pt idx="125">
                  <c:v>16455</c:v>
                </c:pt>
                <c:pt idx="126">
                  <c:v>16494</c:v>
                </c:pt>
                <c:pt idx="127">
                  <c:v>16771</c:v>
                </c:pt>
                <c:pt idx="128">
                  <c:v>17236</c:v>
                </c:pt>
                <c:pt idx="129">
                  <c:v>17255</c:v>
                </c:pt>
                <c:pt idx="130">
                  <c:v>17275</c:v>
                </c:pt>
                <c:pt idx="131">
                  <c:v>17314</c:v>
                </c:pt>
                <c:pt idx="132">
                  <c:v>17320</c:v>
                </c:pt>
                <c:pt idx="133">
                  <c:v>17346</c:v>
                </c:pt>
                <c:pt idx="134">
                  <c:v>17359</c:v>
                </c:pt>
                <c:pt idx="135">
                  <c:v>17818</c:v>
                </c:pt>
                <c:pt idx="136">
                  <c:v>18127</c:v>
                </c:pt>
                <c:pt idx="137">
                  <c:v>18140</c:v>
                </c:pt>
                <c:pt idx="138">
                  <c:v>18147</c:v>
                </c:pt>
                <c:pt idx="139">
                  <c:v>18160</c:v>
                </c:pt>
                <c:pt idx="140">
                  <c:v>18212</c:v>
                </c:pt>
                <c:pt idx="141">
                  <c:v>18218</c:v>
                </c:pt>
                <c:pt idx="142">
                  <c:v>18231</c:v>
                </c:pt>
                <c:pt idx="143">
                  <c:v>18296</c:v>
                </c:pt>
                <c:pt idx="144">
                  <c:v>18296</c:v>
                </c:pt>
                <c:pt idx="145">
                  <c:v>18703</c:v>
                </c:pt>
                <c:pt idx="146">
                  <c:v>18703</c:v>
                </c:pt>
                <c:pt idx="147">
                  <c:v>18960</c:v>
                </c:pt>
                <c:pt idx="148">
                  <c:v>19516</c:v>
                </c:pt>
                <c:pt idx="149">
                  <c:v>19568</c:v>
                </c:pt>
                <c:pt idx="150">
                  <c:v>19845</c:v>
                </c:pt>
                <c:pt idx="151">
                  <c:v>19858</c:v>
                </c:pt>
                <c:pt idx="152">
                  <c:v>19884</c:v>
                </c:pt>
                <c:pt idx="153">
                  <c:v>19910</c:v>
                </c:pt>
                <c:pt idx="154">
                  <c:v>19994</c:v>
                </c:pt>
                <c:pt idx="155">
                  <c:v>20310</c:v>
                </c:pt>
                <c:pt idx="156">
                  <c:v>20310</c:v>
                </c:pt>
                <c:pt idx="157">
                  <c:v>20375</c:v>
                </c:pt>
                <c:pt idx="158">
                  <c:v>20381</c:v>
                </c:pt>
                <c:pt idx="159">
                  <c:v>21074.5</c:v>
                </c:pt>
                <c:pt idx="160">
                  <c:v>21163</c:v>
                </c:pt>
                <c:pt idx="161">
                  <c:v>21176</c:v>
                </c:pt>
                <c:pt idx="162">
                  <c:v>21182</c:v>
                </c:pt>
                <c:pt idx="163">
                  <c:v>21200</c:v>
                </c:pt>
                <c:pt idx="164">
                  <c:v>21219</c:v>
                </c:pt>
                <c:pt idx="165">
                  <c:v>21237.5</c:v>
                </c:pt>
                <c:pt idx="166">
                  <c:v>21271</c:v>
                </c:pt>
                <c:pt idx="167">
                  <c:v>21304</c:v>
                </c:pt>
                <c:pt idx="168">
                  <c:v>21316</c:v>
                </c:pt>
                <c:pt idx="169">
                  <c:v>21351</c:v>
                </c:pt>
                <c:pt idx="170">
                  <c:v>21528</c:v>
                </c:pt>
                <c:pt idx="171">
                  <c:v>21601</c:v>
                </c:pt>
                <c:pt idx="172">
                  <c:v>21608</c:v>
                </c:pt>
                <c:pt idx="173">
                  <c:v>21615</c:v>
                </c:pt>
                <c:pt idx="174">
                  <c:v>21615</c:v>
                </c:pt>
                <c:pt idx="175">
                  <c:v>21628</c:v>
                </c:pt>
                <c:pt idx="176">
                  <c:v>21654</c:v>
                </c:pt>
                <c:pt idx="177">
                  <c:v>21658</c:v>
                </c:pt>
                <c:pt idx="178">
                  <c:v>21660</c:v>
                </c:pt>
                <c:pt idx="179">
                  <c:v>21673</c:v>
                </c:pt>
                <c:pt idx="180">
                  <c:v>21703</c:v>
                </c:pt>
                <c:pt idx="181">
                  <c:v>21717</c:v>
                </c:pt>
                <c:pt idx="182">
                  <c:v>21719</c:v>
                </c:pt>
                <c:pt idx="183">
                  <c:v>21762</c:v>
                </c:pt>
                <c:pt idx="184">
                  <c:v>21790</c:v>
                </c:pt>
                <c:pt idx="185">
                  <c:v>22015</c:v>
                </c:pt>
                <c:pt idx="186">
                  <c:v>22026</c:v>
                </c:pt>
                <c:pt idx="187">
                  <c:v>22041</c:v>
                </c:pt>
                <c:pt idx="188">
                  <c:v>22125</c:v>
                </c:pt>
                <c:pt idx="189">
                  <c:v>22370</c:v>
                </c:pt>
                <c:pt idx="190">
                  <c:v>22407</c:v>
                </c:pt>
                <c:pt idx="191">
                  <c:v>22433</c:v>
                </c:pt>
                <c:pt idx="192">
                  <c:v>22506</c:v>
                </c:pt>
                <c:pt idx="193">
                  <c:v>22525</c:v>
                </c:pt>
                <c:pt idx="194">
                  <c:v>22543</c:v>
                </c:pt>
                <c:pt idx="195">
                  <c:v>22569</c:v>
                </c:pt>
                <c:pt idx="196">
                  <c:v>22582</c:v>
                </c:pt>
                <c:pt idx="197">
                  <c:v>22595</c:v>
                </c:pt>
                <c:pt idx="198">
                  <c:v>22602</c:v>
                </c:pt>
                <c:pt idx="199">
                  <c:v>22634</c:v>
                </c:pt>
                <c:pt idx="200">
                  <c:v>22911</c:v>
                </c:pt>
                <c:pt idx="201">
                  <c:v>22937</c:v>
                </c:pt>
                <c:pt idx="202">
                  <c:v>22956</c:v>
                </c:pt>
                <c:pt idx="203">
                  <c:v>22989</c:v>
                </c:pt>
                <c:pt idx="204">
                  <c:v>23002</c:v>
                </c:pt>
                <c:pt idx="205">
                  <c:v>23326</c:v>
                </c:pt>
                <c:pt idx="206">
                  <c:v>23365</c:v>
                </c:pt>
                <c:pt idx="207">
                  <c:v>23519</c:v>
                </c:pt>
                <c:pt idx="208">
                  <c:v>23733</c:v>
                </c:pt>
                <c:pt idx="209">
                  <c:v>23770</c:v>
                </c:pt>
                <c:pt idx="210">
                  <c:v>23821</c:v>
                </c:pt>
                <c:pt idx="211">
                  <c:v>23854</c:v>
                </c:pt>
                <c:pt idx="212">
                  <c:v>23860</c:v>
                </c:pt>
                <c:pt idx="213">
                  <c:v>24204</c:v>
                </c:pt>
                <c:pt idx="214">
                  <c:v>24352</c:v>
                </c:pt>
                <c:pt idx="215">
                  <c:v>24635</c:v>
                </c:pt>
                <c:pt idx="216">
                  <c:v>24661</c:v>
                </c:pt>
                <c:pt idx="217">
                  <c:v>24667</c:v>
                </c:pt>
                <c:pt idx="218">
                  <c:v>24673</c:v>
                </c:pt>
                <c:pt idx="219">
                  <c:v>24681</c:v>
                </c:pt>
                <c:pt idx="220">
                  <c:v>24990</c:v>
                </c:pt>
                <c:pt idx="221">
                  <c:v>25037</c:v>
                </c:pt>
                <c:pt idx="222">
                  <c:v>25087</c:v>
                </c:pt>
                <c:pt idx="223">
                  <c:v>25107</c:v>
                </c:pt>
                <c:pt idx="224">
                  <c:v>25120</c:v>
                </c:pt>
                <c:pt idx="225">
                  <c:v>25198</c:v>
                </c:pt>
                <c:pt idx="226">
                  <c:v>25364</c:v>
                </c:pt>
                <c:pt idx="227">
                  <c:v>25377</c:v>
                </c:pt>
                <c:pt idx="228">
                  <c:v>25513</c:v>
                </c:pt>
                <c:pt idx="229">
                  <c:v>25521.5</c:v>
                </c:pt>
                <c:pt idx="230">
                  <c:v>25539</c:v>
                </c:pt>
                <c:pt idx="231">
                  <c:v>25545</c:v>
                </c:pt>
                <c:pt idx="232">
                  <c:v>25546</c:v>
                </c:pt>
                <c:pt idx="233">
                  <c:v>25550.5</c:v>
                </c:pt>
                <c:pt idx="234">
                  <c:v>25554</c:v>
                </c:pt>
                <c:pt idx="235">
                  <c:v>25609.5</c:v>
                </c:pt>
                <c:pt idx="236">
                  <c:v>25613</c:v>
                </c:pt>
                <c:pt idx="237">
                  <c:v>25615.5</c:v>
                </c:pt>
                <c:pt idx="238">
                  <c:v>25635.5</c:v>
                </c:pt>
                <c:pt idx="239">
                  <c:v>25844</c:v>
                </c:pt>
                <c:pt idx="240">
                  <c:v>25844</c:v>
                </c:pt>
                <c:pt idx="241">
                  <c:v>25914</c:v>
                </c:pt>
                <c:pt idx="242">
                  <c:v>25944.5</c:v>
                </c:pt>
                <c:pt idx="243">
                  <c:v>25944.5</c:v>
                </c:pt>
                <c:pt idx="244">
                  <c:v>25948</c:v>
                </c:pt>
                <c:pt idx="245">
                  <c:v>25953</c:v>
                </c:pt>
                <c:pt idx="246">
                  <c:v>26004</c:v>
                </c:pt>
                <c:pt idx="247">
                  <c:v>26063</c:v>
                </c:pt>
                <c:pt idx="248">
                  <c:v>26290</c:v>
                </c:pt>
                <c:pt idx="249">
                  <c:v>26335</c:v>
                </c:pt>
                <c:pt idx="250">
                  <c:v>26368</c:v>
                </c:pt>
                <c:pt idx="251">
                  <c:v>26370.5</c:v>
                </c:pt>
                <c:pt idx="252">
                  <c:v>26379</c:v>
                </c:pt>
                <c:pt idx="253">
                  <c:v>26392</c:v>
                </c:pt>
                <c:pt idx="254">
                  <c:v>26410</c:v>
                </c:pt>
                <c:pt idx="255">
                  <c:v>26411</c:v>
                </c:pt>
                <c:pt idx="256">
                  <c:v>26413</c:v>
                </c:pt>
                <c:pt idx="257">
                  <c:v>26417</c:v>
                </c:pt>
                <c:pt idx="258">
                  <c:v>26418</c:v>
                </c:pt>
                <c:pt idx="259">
                  <c:v>26419</c:v>
                </c:pt>
                <c:pt idx="260">
                  <c:v>26419</c:v>
                </c:pt>
                <c:pt idx="261">
                  <c:v>26419</c:v>
                </c:pt>
                <c:pt idx="262">
                  <c:v>26424</c:v>
                </c:pt>
                <c:pt idx="263">
                  <c:v>26429.5</c:v>
                </c:pt>
                <c:pt idx="264">
                  <c:v>26431</c:v>
                </c:pt>
                <c:pt idx="265">
                  <c:v>26442.5</c:v>
                </c:pt>
                <c:pt idx="266">
                  <c:v>26448.5</c:v>
                </c:pt>
                <c:pt idx="267">
                  <c:v>26459</c:v>
                </c:pt>
                <c:pt idx="268">
                  <c:v>26483</c:v>
                </c:pt>
                <c:pt idx="269">
                  <c:v>26489</c:v>
                </c:pt>
                <c:pt idx="270">
                  <c:v>26509</c:v>
                </c:pt>
                <c:pt idx="271">
                  <c:v>26723</c:v>
                </c:pt>
                <c:pt idx="272">
                  <c:v>26755</c:v>
                </c:pt>
                <c:pt idx="273">
                  <c:v>26758.5</c:v>
                </c:pt>
                <c:pt idx="274">
                  <c:v>26764.5</c:v>
                </c:pt>
                <c:pt idx="275">
                  <c:v>26777.5</c:v>
                </c:pt>
                <c:pt idx="276">
                  <c:v>26848.5</c:v>
                </c:pt>
                <c:pt idx="277">
                  <c:v>26870</c:v>
                </c:pt>
                <c:pt idx="278">
                  <c:v>26871</c:v>
                </c:pt>
                <c:pt idx="279">
                  <c:v>26896</c:v>
                </c:pt>
                <c:pt idx="280">
                  <c:v>26911</c:v>
                </c:pt>
                <c:pt idx="281">
                  <c:v>27121</c:v>
                </c:pt>
                <c:pt idx="282">
                  <c:v>27355</c:v>
                </c:pt>
                <c:pt idx="283">
                  <c:v>27361</c:v>
                </c:pt>
                <c:pt idx="284">
                  <c:v>27575</c:v>
                </c:pt>
                <c:pt idx="285">
                  <c:v>27594</c:v>
                </c:pt>
                <c:pt idx="286">
                  <c:v>27679</c:v>
                </c:pt>
                <c:pt idx="287">
                  <c:v>27717</c:v>
                </c:pt>
                <c:pt idx="288">
                  <c:v>27770</c:v>
                </c:pt>
                <c:pt idx="289">
                  <c:v>27794</c:v>
                </c:pt>
                <c:pt idx="290">
                  <c:v>27813</c:v>
                </c:pt>
                <c:pt idx="291">
                  <c:v>27813.5</c:v>
                </c:pt>
                <c:pt idx="292">
                  <c:v>28053</c:v>
                </c:pt>
                <c:pt idx="293">
                  <c:v>28073</c:v>
                </c:pt>
                <c:pt idx="294">
                  <c:v>28082.5</c:v>
                </c:pt>
                <c:pt idx="295">
                  <c:v>28105</c:v>
                </c:pt>
                <c:pt idx="296">
                  <c:v>28107.5</c:v>
                </c:pt>
                <c:pt idx="297">
                  <c:v>28111</c:v>
                </c:pt>
                <c:pt idx="298">
                  <c:v>28152</c:v>
                </c:pt>
                <c:pt idx="299">
                  <c:v>28214</c:v>
                </c:pt>
                <c:pt idx="300">
                  <c:v>28218.5</c:v>
                </c:pt>
                <c:pt idx="301">
                  <c:v>28499</c:v>
                </c:pt>
                <c:pt idx="302">
                  <c:v>28502.5</c:v>
                </c:pt>
                <c:pt idx="303">
                  <c:v>28523</c:v>
                </c:pt>
                <c:pt idx="304">
                  <c:v>28538</c:v>
                </c:pt>
                <c:pt idx="305">
                  <c:v>28588</c:v>
                </c:pt>
                <c:pt idx="306">
                  <c:v>28590</c:v>
                </c:pt>
                <c:pt idx="307">
                  <c:v>28590</c:v>
                </c:pt>
                <c:pt idx="308">
                  <c:v>28614</c:v>
                </c:pt>
                <c:pt idx="309">
                  <c:v>28627</c:v>
                </c:pt>
                <c:pt idx="310">
                  <c:v>28949</c:v>
                </c:pt>
                <c:pt idx="311">
                  <c:v>28964</c:v>
                </c:pt>
                <c:pt idx="312">
                  <c:v>28973.5</c:v>
                </c:pt>
                <c:pt idx="313">
                  <c:v>28983</c:v>
                </c:pt>
                <c:pt idx="314">
                  <c:v>29024.5</c:v>
                </c:pt>
                <c:pt idx="315">
                  <c:v>29028</c:v>
                </c:pt>
                <c:pt idx="316">
                  <c:v>29326</c:v>
                </c:pt>
                <c:pt idx="317">
                  <c:v>29345</c:v>
                </c:pt>
                <c:pt idx="318">
                  <c:v>29380.5</c:v>
                </c:pt>
                <c:pt idx="319">
                  <c:v>29429</c:v>
                </c:pt>
                <c:pt idx="320">
                  <c:v>29429</c:v>
                </c:pt>
                <c:pt idx="321">
                  <c:v>29436</c:v>
                </c:pt>
                <c:pt idx="322">
                  <c:v>29444.5</c:v>
                </c:pt>
                <c:pt idx="323">
                  <c:v>29689.5</c:v>
                </c:pt>
                <c:pt idx="324">
                  <c:v>29775</c:v>
                </c:pt>
                <c:pt idx="325">
                  <c:v>29788.5</c:v>
                </c:pt>
                <c:pt idx="326">
                  <c:v>29825.5</c:v>
                </c:pt>
                <c:pt idx="327">
                  <c:v>29855</c:v>
                </c:pt>
                <c:pt idx="328">
                  <c:v>30182</c:v>
                </c:pt>
                <c:pt idx="329">
                  <c:v>30228</c:v>
                </c:pt>
                <c:pt idx="330">
                  <c:v>30262</c:v>
                </c:pt>
                <c:pt idx="331">
                  <c:v>30278.5</c:v>
                </c:pt>
                <c:pt idx="332">
                  <c:v>30286</c:v>
                </c:pt>
                <c:pt idx="333">
                  <c:v>30356.5</c:v>
                </c:pt>
                <c:pt idx="334">
                  <c:v>30660</c:v>
                </c:pt>
                <c:pt idx="335">
                  <c:v>30681</c:v>
                </c:pt>
                <c:pt idx="336">
                  <c:v>30727</c:v>
                </c:pt>
                <c:pt idx="337">
                  <c:v>30752</c:v>
                </c:pt>
                <c:pt idx="338">
                  <c:v>30784</c:v>
                </c:pt>
                <c:pt idx="339">
                  <c:v>31067</c:v>
                </c:pt>
                <c:pt idx="340">
                  <c:v>31087</c:v>
                </c:pt>
                <c:pt idx="341">
                  <c:v>31095</c:v>
                </c:pt>
                <c:pt idx="342">
                  <c:v>31095</c:v>
                </c:pt>
                <c:pt idx="343">
                  <c:v>31095</c:v>
                </c:pt>
                <c:pt idx="344">
                  <c:v>31108</c:v>
                </c:pt>
                <c:pt idx="345">
                  <c:v>31134</c:v>
                </c:pt>
                <c:pt idx="346">
                  <c:v>31134</c:v>
                </c:pt>
                <c:pt idx="347">
                  <c:v>31184</c:v>
                </c:pt>
                <c:pt idx="348">
                  <c:v>31188</c:v>
                </c:pt>
                <c:pt idx="349">
                  <c:v>31456</c:v>
                </c:pt>
                <c:pt idx="350">
                  <c:v>31456</c:v>
                </c:pt>
                <c:pt idx="351">
                  <c:v>31456</c:v>
                </c:pt>
                <c:pt idx="352">
                  <c:v>31586</c:v>
                </c:pt>
                <c:pt idx="353">
                  <c:v>31630</c:v>
                </c:pt>
                <c:pt idx="354">
                  <c:v>31630</c:v>
                </c:pt>
                <c:pt idx="355">
                  <c:v>31995</c:v>
                </c:pt>
                <c:pt idx="356">
                  <c:v>32008.5</c:v>
                </c:pt>
                <c:pt idx="357">
                  <c:v>32036</c:v>
                </c:pt>
                <c:pt idx="358">
                  <c:v>32036</c:v>
                </c:pt>
                <c:pt idx="359">
                  <c:v>32041.5</c:v>
                </c:pt>
                <c:pt idx="360">
                  <c:v>32393</c:v>
                </c:pt>
                <c:pt idx="361">
                  <c:v>32398</c:v>
                </c:pt>
                <c:pt idx="362">
                  <c:v>32406</c:v>
                </c:pt>
                <c:pt idx="363">
                  <c:v>32408.5</c:v>
                </c:pt>
                <c:pt idx="364">
                  <c:v>32454.5</c:v>
                </c:pt>
                <c:pt idx="365">
                  <c:v>32780</c:v>
                </c:pt>
                <c:pt idx="366">
                  <c:v>32915</c:v>
                </c:pt>
                <c:pt idx="367">
                  <c:v>32915</c:v>
                </c:pt>
                <c:pt idx="368">
                  <c:v>33239</c:v>
                </c:pt>
                <c:pt idx="369">
                  <c:v>33243</c:v>
                </c:pt>
                <c:pt idx="370">
                  <c:v>33248.5</c:v>
                </c:pt>
                <c:pt idx="371">
                  <c:v>33258</c:v>
                </c:pt>
                <c:pt idx="372">
                  <c:v>33264</c:v>
                </c:pt>
                <c:pt idx="373">
                  <c:v>33271</c:v>
                </c:pt>
                <c:pt idx="374">
                  <c:v>33312.5</c:v>
                </c:pt>
                <c:pt idx="375">
                  <c:v>33321</c:v>
                </c:pt>
                <c:pt idx="376">
                  <c:v>33683</c:v>
                </c:pt>
                <c:pt idx="377">
                  <c:v>33684</c:v>
                </c:pt>
                <c:pt idx="378">
                  <c:v>33702</c:v>
                </c:pt>
                <c:pt idx="379">
                  <c:v>33782</c:v>
                </c:pt>
                <c:pt idx="380">
                  <c:v>34076</c:v>
                </c:pt>
                <c:pt idx="381">
                  <c:v>34098</c:v>
                </c:pt>
                <c:pt idx="382">
                  <c:v>34100.5</c:v>
                </c:pt>
                <c:pt idx="383">
                  <c:v>34182</c:v>
                </c:pt>
                <c:pt idx="384">
                  <c:v>34502</c:v>
                </c:pt>
                <c:pt idx="385">
                  <c:v>34550</c:v>
                </c:pt>
                <c:pt idx="386">
                  <c:v>34595</c:v>
                </c:pt>
                <c:pt idx="387">
                  <c:v>34678</c:v>
                </c:pt>
                <c:pt idx="388">
                  <c:v>35019</c:v>
                </c:pt>
                <c:pt idx="389">
                  <c:v>35413</c:v>
                </c:pt>
                <c:pt idx="390">
                  <c:v>35469</c:v>
                </c:pt>
                <c:pt idx="391">
                  <c:v>35770</c:v>
                </c:pt>
                <c:pt idx="392">
                  <c:v>35822</c:v>
                </c:pt>
                <c:pt idx="393">
                  <c:v>35918</c:v>
                </c:pt>
                <c:pt idx="394">
                  <c:v>36305</c:v>
                </c:pt>
                <c:pt idx="395">
                  <c:v>36332</c:v>
                </c:pt>
                <c:pt idx="396">
                  <c:v>36364</c:v>
                </c:pt>
              </c:numCache>
            </c:numRef>
          </c:xVal>
          <c:yVal>
            <c:numRef>
              <c:f>Active!$I$21:$I$958</c:f>
              <c:numCache>
                <c:formatCode>General</c:formatCode>
                <c:ptCount val="938"/>
                <c:pt idx="0">
                  <c:v>-2.8649000003497349E-2</c:v>
                </c:pt>
                <c:pt idx="1">
                  <c:v>-6.0439000008045696E-3</c:v>
                </c:pt>
                <c:pt idx="2">
                  <c:v>-4.5052599998598453E-2</c:v>
                </c:pt>
                <c:pt idx="3">
                  <c:v>-3.4751800001686206E-2</c:v>
                </c:pt>
                <c:pt idx="4">
                  <c:v>-3.0630600002041319E-2</c:v>
                </c:pt>
                <c:pt idx="5">
                  <c:v>-2.638910000314354E-2</c:v>
                </c:pt>
                <c:pt idx="6">
                  <c:v>-3.2540800002607284E-2</c:v>
                </c:pt>
                <c:pt idx="7">
                  <c:v>-3.2451000002765795E-2</c:v>
                </c:pt>
                <c:pt idx="8">
                  <c:v>-2.8361200002109399E-2</c:v>
                </c:pt>
                <c:pt idx="9">
                  <c:v>-3.7512900002184324E-2</c:v>
                </c:pt>
                <c:pt idx="10">
                  <c:v>-2.9423100000713021E-2</c:v>
                </c:pt>
                <c:pt idx="11">
                  <c:v>-1.4956600000004983E-2</c:v>
                </c:pt>
                <c:pt idx="12">
                  <c:v>-1.677429999836022E-2</c:v>
                </c:pt>
                <c:pt idx="13">
                  <c:v>-1.0689700000511948E-2</c:v>
                </c:pt>
                <c:pt idx="14">
                  <c:v>-2.2271200003160629E-2</c:v>
                </c:pt>
                <c:pt idx="15">
                  <c:v>-3.2230200002231868E-2</c:v>
                </c:pt>
                <c:pt idx="16">
                  <c:v>-2.0146499999100342E-2</c:v>
                </c:pt>
                <c:pt idx="17">
                  <c:v>-1.2056700001267018E-2</c:v>
                </c:pt>
                <c:pt idx="19">
                  <c:v>-2.1674799998436356E-2</c:v>
                </c:pt>
                <c:pt idx="20">
                  <c:v>-4.6299900001031347E-2</c:v>
                </c:pt>
                <c:pt idx="21">
                  <c:v>4.0812000006553717E-3</c:v>
                </c:pt>
                <c:pt idx="22">
                  <c:v>-1.1766200001147809E-2</c:v>
                </c:pt>
                <c:pt idx="23">
                  <c:v>-5.8959699999832083E-2</c:v>
                </c:pt>
                <c:pt idx="24">
                  <c:v>-1.3667499999428401E-2</c:v>
                </c:pt>
                <c:pt idx="25">
                  <c:v>-1.5873199998168275E-2</c:v>
                </c:pt>
                <c:pt idx="26">
                  <c:v>-5.4756000026827678E-3</c:v>
                </c:pt>
                <c:pt idx="27">
                  <c:v>-1.1537499995029066E-2</c:v>
                </c:pt>
                <c:pt idx="28">
                  <c:v>-1.3211400000727735E-2</c:v>
                </c:pt>
                <c:pt idx="29">
                  <c:v>1.1757000029319897E-3</c:v>
                </c:pt>
                <c:pt idx="30">
                  <c:v>-1.1689999999362044E-2</c:v>
                </c:pt>
                <c:pt idx="31">
                  <c:v>-3.7231000023894012E-3</c:v>
                </c:pt>
                <c:pt idx="32">
                  <c:v>-2.4249000052805059E-3</c:v>
                </c:pt>
                <c:pt idx="33">
                  <c:v>9.5567999960621819E-3</c:v>
                </c:pt>
                <c:pt idx="34">
                  <c:v>4.4949000002816319E-3</c:v>
                </c:pt>
                <c:pt idx="35">
                  <c:v>9.5846999975037761E-3</c:v>
                </c:pt>
                <c:pt idx="36">
                  <c:v>-3.1519999974989332E-3</c:v>
                </c:pt>
                <c:pt idx="37">
                  <c:v>-1.3701199997740332E-2</c:v>
                </c:pt>
                <c:pt idx="38">
                  <c:v>-9.9130000016884878E-3</c:v>
                </c:pt>
                <c:pt idx="39">
                  <c:v>-2.126249999855645E-2</c:v>
                </c:pt>
                <c:pt idx="40">
                  <c:v>1.5787200005433988E-2</c:v>
                </c:pt>
                <c:pt idx="41">
                  <c:v>-2.7157000004081056E-3</c:v>
                </c:pt>
                <c:pt idx="42">
                  <c:v>3.8719999429304153E-4</c:v>
                </c:pt>
                <c:pt idx="43">
                  <c:v>4.3549999827519059E-4</c:v>
                </c:pt>
                <c:pt idx="45">
                  <c:v>1.2354999998933636E-3</c:v>
                </c:pt>
                <c:pt idx="46">
                  <c:v>1.3429999962681904E-3</c:v>
                </c:pt>
                <c:pt idx="48">
                  <c:v>2.1429999978863634E-3</c:v>
                </c:pt>
                <c:pt idx="49">
                  <c:v>5.08999997691717E-4</c:v>
                </c:pt>
                <c:pt idx="50">
                  <c:v>-6.3100000261329114E-5</c:v>
                </c:pt>
                <c:pt idx="51">
                  <c:v>-3.2500000088475645E-4</c:v>
                </c:pt>
                <c:pt idx="53">
                  <c:v>5.7499999820720404E-4</c:v>
                </c:pt>
                <c:pt idx="54">
                  <c:v>3.5484999971231446E-3</c:v>
                </c:pt>
                <c:pt idx="55">
                  <c:v>4.5259999751579016E-4</c:v>
                </c:pt>
                <c:pt idx="57">
                  <c:v>2.3526000004494563E-3</c:v>
                </c:pt>
                <c:pt idx="58">
                  <c:v>8.6670999953639694E-3</c:v>
                </c:pt>
                <c:pt idx="59">
                  <c:v>-9.0817999953287654E-3</c:v>
                </c:pt>
                <c:pt idx="60">
                  <c:v>3.9182000036817044E-3</c:v>
                </c:pt>
                <c:pt idx="61">
                  <c:v>-8.0538999973214231E-3</c:v>
                </c:pt>
                <c:pt idx="62">
                  <c:v>-7.0539000007556751E-3</c:v>
                </c:pt>
                <c:pt idx="63">
                  <c:v>3.2661000004736707E-3</c:v>
                </c:pt>
                <c:pt idx="65">
                  <c:v>4.2840000241994858E-4</c:v>
                </c:pt>
                <c:pt idx="66">
                  <c:v>-5.6335000044782646E-3</c:v>
                </c:pt>
                <c:pt idx="67">
                  <c:v>1.0422300001664553E-2</c:v>
                </c:pt>
                <c:pt idx="68">
                  <c:v>9.3604000066989101E-3</c:v>
                </c:pt>
                <c:pt idx="69">
                  <c:v>6.5678999962983653E-3</c:v>
                </c:pt>
                <c:pt idx="70">
                  <c:v>5.6576999995741062E-3</c:v>
                </c:pt>
                <c:pt idx="71">
                  <c:v>5.0600000395206735E-4</c:v>
                </c:pt>
                <c:pt idx="72">
                  <c:v>-4.0420000004814938E-4</c:v>
                </c:pt>
                <c:pt idx="73">
                  <c:v>2.6855999967665412E-3</c:v>
                </c:pt>
                <c:pt idx="74">
                  <c:v>9.6176000006380491E-3</c:v>
                </c:pt>
                <c:pt idx="75">
                  <c:v>2.861760000087088E-2</c:v>
                </c:pt>
                <c:pt idx="77">
                  <c:v>-8.1530999959795736E-3</c:v>
                </c:pt>
                <c:pt idx="78">
                  <c:v>-7.2856000042520463E-3</c:v>
                </c:pt>
                <c:pt idx="79">
                  <c:v>-3.1461000035051256E-3</c:v>
                </c:pt>
                <c:pt idx="80">
                  <c:v>1.1881799997354392E-2</c:v>
                </c:pt>
                <c:pt idx="81">
                  <c:v>-5.0004999939119443E-3</c:v>
                </c:pt>
                <c:pt idx="82">
                  <c:v>-5.0623999995877966E-3</c:v>
                </c:pt>
                <c:pt idx="83">
                  <c:v>4.0274000057252124E-3</c:v>
                </c:pt>
                <c:pt idx="85">
                  <c:v>1.2021300004562363E-2</c:v>
                </c:pt>
                <c:pt idx="86">
                  <c:v>1.4105000002018642E-2</c:v>
                </c:pt>
                <c:pt idx="87">
                  <c:v>-3.8600999978370965E-3</c:v>
                </c:pt>
                <c:pt idx="88">
                  <c:v>2.1399000033852644E-3</c:v>
                </c:pt>
                <c:pt idx="89">
                  <c:v>-4.742400000395719E-3</c:v>
                </c:pt>
                <c:pt idx="90">
                  <c:v>5.3474000014830381E-3</c:v>
                </c:pt>
                <c:pt idx="91">
                  <c:v>6.3752999994903803E-3</c:v>
                </c:pt>
                <c:pt idx="93">
                  <c:v>1.230730000679614E-2</c:v>
                </c:pt>
                <c:pt idx="94">
                  <c:v>2.2307300001557451E-2</c:v>
                </c:pt>
                <c:pt idx="95">
                  <c:v>2.4529000002075918E-3</c:v>
                </c:pt>
                <c:pt idx="96">
                  <c:v>4.3909999949391931E-3</c:v>
                </c:pt>
                <c:pt idx="97">
                  <c:v>3.3480800004326738E-2</c:v>
                </c:pt>
                <c:pt idx="98">
                  <c:v>-4.4294000035733916E-3</c:v>
                </c:pt>
                <c:pt idx="99">
                  <c:v>1.7474699998274446E-2</c:v>
                </c:pt>
                <c:pt idx="102">
                  <c:v>-1.1657800001557916E-2</c:v>
                </c:pt>
                <c:pt idx="103">
                  <c:v>-7.6298999993014149E-3</c:v>
                </c:pt>
                <c:pt idx="104">
                  <c:v>-1.1484299997391645E-2</c:v>
                </c:pt>
                <c:pt idx="105">
                  <c:v>-4.484299999603536E-3</c:v>
                </c:pt>
                <c:pt idx="106">
                  <c:v>7.2319999890169129E-4</c:v>
                </c:pt>
                <c:pt idx="107">
                  <c:v>-2.1931000010226853E-3</c:v>
                </c:pt>
                <c:pt idx="108">
                  <c:v>-8.0474999995203689E-3</c:v>
                </c:pt>
                <c:pt idx="109">
                  <c:v>-2.1992000038153492E-3</c:v>
                </c:pt>
                <c:pt idx="110">
                  <c:v>-3.2611000060569495E-3</c:v>
                </c:pt>
                <c:pt idx="111">
                  <c:v>-2.6110000180779025E-4</c:v>
                </c:pt>
                <c:pt idx="112">
                  <c:v>-1.7130000196630135E-4</c:v>
                </c:pt>
                <c:pt idx="113">
                  <c:v>-1.2275900000531692E-2</c:v>
                </c:pt>
                <c:pt idx="114">
                  <c:v>-6.074500000977423E-3</c:v>
                </c:pt>
                <c:pt idx="116">
                  <c:v>1.1003100000380073E-2</c:v>
                </c:pt>
                <c:pt idx="117">
                  <c:v>-2.1863499998289626E-2</c:v>
                </c:pt>
                <c:pt idx="118">
                  <c:v>-1.5783999988343567E-3</c:v>
                </c:pt>
                <c:pt idx="119">
                  <c:v>-4.7326999992947094E-3</c:v>
                </c:pt>
                <c:pt idx="120">
                  <c:v>7.20539999747416E-3</c:v>
                </c:pt>
                <c:pt idx="121">
                  <c:v>8.5401999967871234E-3</c:v>
                </c:pt>
                <c:pt idx="122">
                  <c:v>6.6369999985909089E-3</c:v>
                </c:pt>
                <c:pt idx="123">
                  <c:v>2.6928000006591901E-3</c:v>
                </c:pt>
                <c:pt idx="124">
                  <c:v>3.8104999985080212E-3</c:v>
                </c:pt>
                <c:pt idx="125">
                  <c:v>5.7765000019571744E-3</c:v>
                </c:pt>
                <c:pt idx="126">
                  <c:v>1.0860199996386655E-2</c:v>
                </c:pt>
                <c:pt idx="127">
                  <c:v>-2.160700001695659E-3</c:v>
                </c:pt>
                <c:pt idx="128">
                  <c:v>6.2987999990582466E-3</c:v>
                </c:pt>
                <c:pt idx="129">
                  <c:v>9.4164999973145314E-3</c:v>
                </c:pt>
                <c:pt idx="130">
                  <c:v>1.7382500001986045E-2</c:v>
                </c:pt>
                <c:pt idx="131">
                  <c:v>-1.5337999939220026E-3</c:v>
                </c:pt>
                <c:pt idx="132">
                  <c:v>-5.4440000021713786E-3</c:v>
                </c:pt>
                <c:pt idx="133">
                  <c:v>6.6118000031565316E-3</c:v>
                </c:pt>
                <c:pt idx="134">
                  <c:v>1.3639700002386235E-2</c:v>
                </c:pt>
                <c:pt idx="135">
                  <c:v>6.0094000000390224E-3</c:v>
                </c:pt>
                <c:pt idx="136">
                  <c:v>3.1340999994426966E-3</c:v>
                </c:pt>
                <c:pt idx="137">
                  <c:v>2.3161999997682869E-2</c:v>
                </c:pt>
                <c:pt idx="138">
                  <c:v>-1.0899900000367779E-2</c:v>
                </c:pt>
                <c:pt idx="139">
                  <c:v>2.1280000000842847E-3</c:v>
                </c:pt>
                <c:pt idx="140">
                  <c:v>3.3239600001252256E-2</c:v>
                </c:pt>
                <c:pt idx="141">
                  <c:v>3.2940000528469682E-4</c:v>
                </c:pt>
                <c:pt idx="142">
                  <c:v>1.3357300005736761E-2</c:v>
                </c:pt>
                <c:pt idx="143">
                  <c:v>-1.1503200003062375E-2</c:v>
                </c:pt>
                <c:pt idx="144">
                  <c:v>-9.5032000026549213E-3</c:v>
                </c:pt>
                <c:pt idx="145">
                  <c:v>-5.245100001047831E-3</c:v>
                </c:pt>
                <c:pt idx="146">
                  <c:v>6.7549000013968907E-3</c:v>
                </c:pt>
                <c:pt idx="148">
                  <c:v>-1.5771999969729222E-3</c:v>
                </c:pt>
                <c:pt idx="149">
                  <c:v>-7.4655999924289063E-3</c:v>
                </c:pt>
                <c:pt idx="150">
                  <c:v>-4.8650000098859891E-4</c:v>
                </c:pt>
                <c:pt idx="151">
                  <c:v>-2.4585999999544583E-3</c:v>
                </c:pt>
                <c:pt idx="152">
                  <c:v>-1.1402799995266832E-2</c:v>
                </c:pt>
                <c:pt idx="153">
                  <c:v>6.5300000278512016E-4</c:v>
                </c:pt>
                <c:pt idx="154">
                  <c:v>5.9101999941049144E-3</c:v>
                </c:pt>
                <c:pt idx="155">
                  <c:v>3.9729999989503995E-3</c:v>
                </c:pt>
                <c:pt idx="156">
                  <c:v>1.4973000004829373E-2</c:v>
                </c:pt>
                <c:pt idx="157">
                  <c:v>2.1124999984749593E-3</c:v>
                </c:pt>
                <c:pt idx="158">
                  <c:v>2.2022999983164482E-3</c:v>
                </c:pt>
                <c:pt idx="159">
                  <c:v>2.6498350001929794E-2</c:v>
                </c:pt>
                <c:pt idx="160">
                  <c:v>7.5729000018327497E-3</c:v>
                </c:pt>
                <c:pt idx="161">
                  <c:v>6.6007999994326383E-3</c:v>
                </c:pt>
                <c:pt idx="162">
                  <c:v>-9.3093999967095442E-3</c:v>
                </c:pt>
                <c:pt idx="163">
                  <c:v>9.59999997576233E-4</c:v>
                </c:pt>
                <c:pt idx="164">
                  <c:v>5.077700006950181E-3</c:v>
                </c:pt>
                <c:pt idx="165">
                  <c:v>2.7712500013876706E-3</c:v>
                </c:pt>
                <c:pt idx="166">
                  <c:v>6.1893000092823058E-3</c:v>
                </c:pt>
                <c:pt idx="167">
                  <c:v>1.8320000526728109E-4</c:v>
                </c:pt>
                <c:pt idx="168">
                  <c:v>3.3627999946475029E-3</c:v>
                </c:pt>
                <c:pt idx="169">
                  <c:v>-4.9467000062577426E-3</c:v>
                </c:pt>
                <c:pt idx="170">
                  <c:v>4.2024000067613088E-3</c:v>
                </c:pt>
                <c:pt idx="171">
                  <c:v>1.1282999985269271E-3</c:v>
                </c:pt>
                <c:pt idx="172">
                  <c:v>-1.9933600007789209E-2</c:v>
                </c:pt>
                <c:pt idx="173">
                  <c:v>-3.9955000029294752E-3</c:v>
                </c:pt>
                <c:pt idx="174">
                  <c:v>1.5004499997303355E-2</c:v>
                </c:pt>
                <c:pt idx="175">
                  <c:v>2.6032399997347966E-2</c:v>
                </c:pt>
                <c:pt idx="176">
                  <c:v>1.2088199997378979E-2</c:v>
                </c:pt>
                <c:pt idx="177">
                  <c:v>4.813999985344708E-4</c:v>
                </c:pt>
                <c:pt idx="179">
                  <c:v>1.1205899994820356E-2</c:v>
                </c:pt>
                <c:pt idx="180">
                  <c:v>-6.3451000023633242E-3</c:v>
                </c:pt>
                <c:pt idx="181">
                  <c:v>2.531099999032449E-3</c:v>
                </c:pt>
                <c:pt idx="182">
                  <c:v>2.2276999952737242E-3</c:v>
                </c:pt>
                <c:pt idx="183">
                  <c:v>-1.2953999976161867E-3</c:v>
                </c:pt>
                <c:pt idx="184">
                  <c:v>-5.4300000192597508E-4</c:v>
                </c:pt>
                <c:pt idx="186">
                  <c:v>-4.3442000023787841E-3</c:v>
                </c:pt>
                <c:pt idx="187">
                  <c:v>2.1380300000600982E-2</c:v>
                </c:pt>
                <c:pt idx="188">
                  <c:v>3.637500005424954E-3</c:v>
                </c:pt>
                <c:pt idx="189">
                  <c:v>-3.5290000014356337E-3</c:v>
                </c:pt>
                <c:pt idx="190">
                  <c:v>6.8580999941332266E-3</c:v>
                </c:pt>
                <c:pt idx="191">
                  <c:v>2.9138999962015077E-3</c:v>
                </c:pt>
                <c:pt idx="192">
                  <c:v>6.8398000075831078E-3</c:v>
                </c:pt>
                <c:pt idx="193">
                  <c:v>1.0957500002405141E-2</c:v>
                </c:pt>
                <c:pt idx="194">
                  <c:v>-5.7730999978957698E-3</c:v>
                </c:pt>
                <c:pt idx="195">
                  <c:v>1.2826999954995699E-3</c:v>
                </c:pt>
                <c:pt idx="196">
                  <c:v>2.3106000007828698E-3</c:v>
                </c:pt>
                <c:pt idx="197">
                  <c:v>-4.6615000028396025E-3</c:v>
                </c:pt>
                <c:pt idx="198">
                  <c:v>9.2766000016126782E-3</c:v>
                </c:pt>
                <c:pt idx="199">
                  <c:v>5.4222000035224482E-3</c:v>
                </c:pt>
                <c:pt idx="200">
                  <c:v>-2.5986999971792102E-3</c:v>
                </c:pt>
                <c:pt idx="201">
                  <c:v>-1.1542899999767542E-2</c:v>
                </c:pt>
                <c:pt idx="202">
                  <c:v>-6.4252000011038035E-3</c:v>
                </c:pt>
                <c:pt idx="203">
                  <c:v>1.0568700003204867E-2</c:v>
                </c:pt>
                <c:pt idx="204">
                  <c:v>2.596600003016647E-3</c:v>
                </c:pt>
                <c:pt idx="205">
                  <c:v>1.8445800000336021E-2</c:v>
                </c:pt>
                <c:pt idx="206">
                  <c:v>1.3529500000004191E-2</c:v>
                </c:pt>
                <c:pt idx="207">
                  <c:v>5.1677000010386109E-3</c:v>
                </c:pt>
                <c:pt idx="208">
                  <c:v>1.7039000013028271E-3</c:v>
                </c:pt>
                <c:pt idx="209">
                  <c:v>-9.0900000213878229E-4</c:v>
                </c:pt>
                <c:pt idx="210">
                  <c:v>3.5429999843472615E-4</c:v>
                </c:pt>
                <c:pt idx="211">
                  <c:v>3.3481999998912215E-3</c:v>
                </c:pt>
                <c:pt idx="212">
                  <c:v>2.4379999958910048E-3</c:v>
                </c:pt>
                <c:pt idx="213">
                  <c:v>-1.4746800006832927E-2</c:v>
                </c:pt>
                <c:pt idx="214">
                  <c:v>5.8015999966301024E-3</c:v>
                </c:pt>
                <c:pt idx="215">
                  <c:v>-1.2129499998991378E-2</c:v>
                </c:pt>
                <c:pt idx="216">
                  <c:v>-4.0737000017543323E-3</c:v>
                </c:pt>
                <c:pt idx="217">
                  <c:v>4.0160999997169711E-3</c:v>
                </c:pt>
                <c:pt idx="218">
                  <c:v>-8.9409999782219529E-4</c:v>
                </c:pt>
                <c:pt idx="219">
                  <c:v>-6.107700006396044E-3</c:v>
                </c:pt>
                <c:pt idx="220">
                  <c:v>7.0169999962672591E-3</c:v>
                </c:pt>
                <c:pt idx="222">
                  <c:v>4.3021000019507483E-3</c:v>
                </c:pt>
                <c:pt idx="223">
                  <c:v>-2.7319000000716187E-3</c:v>
                </c:pt>
                <c:pt idx="224">
                  <c:v>8.2959999999729916E-3</c:v>
                </c:pt>
                <c:pt idx="225">
                  <c:v>8.4634000013465993E-3</c:v>
                </c:pt>
                <c:pt idx="226">
                  <c:v>6.281200003286358E-3</c:v>
                </c:pt>
                <c:pt idx="227">
                  <c:v>1.5309100002923515E-2</c:v>
                </c:pt>
                <c:pt idx="228">
                  <c:v>6.6778999971575104E-3</c:v>
                </c:pt>
                <c:pt idx="230">
                  <c:v>-2.2663000054308213E-3</c:v>
                </c:pt>
                <c:pt idx="231">
                  <c:v>6.8234999998821877E-3</c:v>
                </c:pt>
                <c:pt idx="232">
                  <c:v>1.6718000042601489E-3</c:v>
                </c:pt>
                <c:pt idx="241">
                  <c:v>1.2846199999330565E-2</c:v>
                </c:pt>
                <c:pt idx="245">
                  <c:v>5.9299000058672391E-3</c:v>
                </c:pt>
                <c:pt idx="246">
                  <c:v>1.4193200004228856E-2</c:v>
                </c:pt>
                <c:pt idx="247">
                  <c:v>8.2429000030970201E-3</c:v>
                </c:pt>
                <c:pt idx="252">
                  <c:v>-1.0694299999158829E-2</c:v>
                </c:pt>
                <c:pt idx="253">
                  <c:v>-8.6663999973097816E-3</c:v>
                </c:pt>
                <c:pt idx="254">
                  <c:v>1.0602999995171558E-2</c:v>
                </c:pt>
                <c:pt idx="255">
                  <c:v>-1.548699990962632E-3</c:v>
                </c:pt>
                <c:pt idx="257">
                  <c:v>3.5410999989835545E-3</c:v>
                </c:pt>
                <c:pt idx="258">
                  <c:v>1.0389400005806237E-2</c:v>
                </c:pt>
                <c:pt idx="262">
                  <c:v>5.4792000082670711E-3</c:v>
                </c:pt>
                <c:pt idx="264">
                  <c:v>7.4173000029986724E-3</c:v>
                </c:pt>
                <c:pt idx="268">
                  <c:v>5.5289000083575957E-3</c:v>
                </c:pt>
                <c:pt idx="269">
                  <c:v>-1.3812999968649819E-3</c:v>
                </c:pt>
                <c:pt idx="270">
                  <c:v>5.5847000039648265E-3</c:v>
                </c:pt>
                <c:pt idx="277">
                  <c:v>7.8209999992395751E-3</c:v>
                </c:pt>
                <c:pt idx="279">
                  <c:v>4.8767999978736043E-3</c:v>
                </c:pt>
                <c:pt idx="281">
                  <c:v>3.7443000037455931E-3</c:v>
                </c:pt>
                <c:pt idx="282">
                  <c:v>5.2464999971562065E-3</c:v>
                </c:pt>
                <c:pt idx="283">
                  <c:v>3.3363000038661994E-3</c:v>
                </c:pt>
                <c:pt idx="366">
                  <c:v>1.3794500206131488E-2</c:v>
                </c:pt>
                <c:pt idx="382">
                  <c:v>2.0854150003287941E-2</c:v>
                </c:pt>
                <c:pt idx="383">
                  <c:v>2.2590600005059969E-2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9C1-4B42-A128-16D094880C99}"/>
            </c:ext>
          </c:extLst>
        </c:ser>
        <c:ser>
          <c:idx val="3"/>
          <c:order val="2"/>
          <c:tx>
            <c:strRef>
              <c:f>Active!$J$20</c:f>
              <c:strCache>
                <c:ptCount val="1"/>
                <c:pt idx="0">
                  <c:v>PE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Active!$D$21:$D$44</c:f>
                <c:numCache>
                  <c:formatCode>General</c:formatCode>
                  <c:ptCount val="24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</c:numCache>
              </c:numRef>
            </c:plus>
            <c:minus>
              <c:numRef>
                <c:f>Active!$D$21:$D$44</c:f>
                <c:numCache>
                  <c:formatCode>General</c:formatCode>
                  <c:ptCount val="24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Active!$F$21:$F$958</c:f>
              <c:numCache>
                <c:formatCode>General</c:formatCode>
                <c:ptCount val="938"/>
                <c:pt idx="0">
                  <c:v>-4030</c:v>
                </c:pt>
                <c:pt idx="1">
                  <c:v>-3533</c:v>
                </c:pt>
                <c:pt idx="2">
                  <c:v>-3322</c:v>
                </c:pt>
                <c:pt idx="3">
                  <c:v>-3146</c:v>
                </c:pt>
                <c:pt idx="4">
                  <c:v>-2982</c:v>
                </c:pt>
                <c:pt idx="5">
                  <c:v>-2977</c:v>
                </c:pt>
                <c:pt idx="6">
                  <c:v>-2976</c:v>
                </c:pt>
                <c:pt idx="7">
                  <c:v>-2970</c:v>
                </c:pt>
                <c:pt idx="8">
                  <c:v>-2964</c:v>
                </c:pt>
                <c:pt idx="9">
                  <c:v>-2963</c:v>
                </c:pt>
                <c:pt idx="10">
                  <c:v>-2957</c:v>
                </c:pt>
                <c:pt idx="11">
                  <c:v>-2202</c:v>
                </c:pt>
                <c:pt idx="12">
                  <c:v>-1221</c:v>
                </c:pt>
                <c:pt idx="13">
                  <c:v>-859</c:v>
                </c:pt>
                <c:pt idx="14">
                  <c:v>-664</c:v>
                </c:pt>
                <c:pt idx="15">
                  <c:v>-394</c:v>
                </c:pt>
                <c:pt idx="16">
                  <c:v>-355</c:v>
                </c:pt>
                <c:pt idx="17">
                  <c:v>-349</c:v>
                </c:pt>
                <c:pt idx="18">
                  <c:v>0</c:v>
                </c:pt>
                <c:pt idx="19">
                  <c:v>44</c:v>
                </c:pt>
                <c:pt idx="20">
                  <c:v>147</c:v>
                </c:pt>
                <c:pt idx="21">
                  <c:v>1364</c:v>
                </c:pt>
                <c:pt idx="22">
                  <c:v>1686</c:v>
                </c:pt>
                <c:pt idx="23">
                  <c:v>2241</c:v>
                </c:pt>
                <c:pt idx="24">
                  <c:v>3775</c:v>
                </c:pt>
                <c:pt idx="25">
                  <c:v>4396</c:v>
                </c:pt>
                <c:pt idx="26">
                  <c:v>4868</c:v>
                </c:pt>
                <c:pt idx="27">
                  <c:v>4875</c:v>
                </c:pt>
                <c:pt idx="28">
                  <c:v>5242</c:v>
                </c:pt>
                <c:pt idx="29">
                  <c:v>5279</c:v>
                </c:pt>
                <c:pt idx="30">
                  <c:v>5700</c:v>
                </c:pt>
                <c:pt idx="31">
                  <c:v>6043</c:v>
                </c:pt>
                <c:pt idx="32">
                  <c:v>6397</c:v>
                </c:pt>
                <c:pt idx="33">
                  <c:v>6496</c:v>
                </c:pt>
                <c:pt idx="34">
                  <c:v>6503</c:v>
                </c:pt>
                <c:pt idx="35">
                  <c:v>6509</c:v>
                </c:pt>
                <c:pt idx="36">
                  <c:v>6560</c:v>
                </c:pt>
                <c:pt idx="37">
                  <c:v>7236</c:v>
                </c:pt>
                <c:pt idx="38">
                  <c:v>7890</c:v>
                </c:pt>
                <c:pt idx="39">
                  <c:v>9125</c:v>
                </c:pt>
                <c:pt idx="40">
                  <c:v>9184</c:v>
                </c:pt>
                <c:pt idx="41">
                  <c:v>10921</c:v>
                </c:pt>
                <c:pt idx="42">
                  <c:v>11184</c:v>
                </c:pt>
                <c:pt idx="43">
                  <c:v>11185</c:v>
                </c:pt>
                <c:pt idx="44">
                  <c:v>11185</c:v>
                </c:pt>
                <c:pt idx="45">
                  <c:v>11185</c:v>
                </c:pt>
                <c:pt idx="46">
                  <c:v>11210</c:v>
                </c:pt>
                <c:pt idx="47">
                  <c:v>11210</c:v>
                </c:pt>
                <c:pt idx="48">
                  <c:v>11210</c:v>
                </c:pt>
                <c:pt idx="49">
                  <c:v>11230</c:v>
                </c:pt>
                <c:pt idx="50">
                  <c:v>11243</c:v>
                </c:pt>
                <c:pt idx="51">
                  <c:v>11250</c:v>
                </c:pt>
                <c:pt idx="52">
                  <c:v>11250</c:v>
                </c:pt>
                <c:pt idx="53">
                  <c:v>11250</c:v>
                </c:pt>
                <c:pt idx="54">
                  <c:v>11295</c:v>
                </c:pt>
                <c:pt idx="55">
                  <c:v>11322</c:v>
                </c:pt>
                <c:pt idx="56">
                  <c:v>11322</c:v>
                </c:pt>
                <c:pt idx="57">
                  <c:v>11322</c:v>
                </c:pt>
                <c:pt idx="58">
                  <c:v>11637</c:v>
                </c:pt>
                <c:pt idx="59">
                  <c:v>11754</c:v>
                </c:pt>
                <c:pt idx="60">
                  <c:v>11754</c:v>
                </c:pt>
                <c:pt idx="61">
                  <c:v>11767</c:v>
                </c:pt>
                <c:pt idx="62">
                  <c:v>11767</c:v>
                </c:pt>
                <c:pt idx="63">
                  <c:v>12167</c:v>
                </c:pt>
                <c:pt idx="64">
                  <c:v>13387</c:v>
                </c:pt>
                <c:pt idx="65">
                  <c:v>13748</c:v>
                </c:pt>
                <c:pt idx="66">
                  <c:v>13755</c:v>
                </c:pt>
                <c:pt idx="67">
                  <c:v>13781</c:v>
                </c:pt>
                <c:pt idx="68">
                  <c:v>13788</c:v>
                </c:pt>
                <c:pt idx="69">
                  <c:v>13813</c:v>
                </c:pt>
                <c:pt idx="70">
                  <c:v>13819</c:v>
                </c:pt>
                <c:pt idx="71">
                  <c:v>13820</c:v>
                </c:pt>
                <c:pt idx="72">
                  <c:v>13826</c:v>
                </c:pt>
                <c:pt idx="73">
                  <c:v>13832</c:v>
                </c:pt>
                <c:pt idx="74">
                  <c:v>13872</c:v>
                </c:pt>
                <c:pt idx="75">
                  <c:v>13872</c:v>
                </c:pt>
                <c:pt idx="76">
                  <c:v>13885</c:v>
                </c:pt>
                <c:pt idx="77">
                  <c:v>13943</c:v>
                </c:pt>
                <c:pt idx="78">
                  <c:v>14168</c:v>
                </c:pt>
                <c:pt idx="79">
                  <c:v>14233</c:v>
                </c:pt>
                <c:pt idx="80">
                  <c:v>14246</c:v>
                </c:pt>
                <c:pt idx="81">
                  <c:v>14265</c:v>
                </c:pt>
                <c:pt idx="82">
                  <c:v>14272</c:v>
                </c:pt>
                <c:pt idx="83">
                  <c:v>14278</c:v>
                </c:pt>
                <c:pt idx="84">
                  <c:v>14279</c:v>
                </c:pt>
                <c:pt idx="85">
                  <c:v>14311</c:v>
                </c:pt>
                <c:pt idx="86">
                  <c:v>14350</c:v>
                </c:pt>
                <c:pt idx="87">
                  <c:v>14653</c:v>
                </c:pt>
                <c:pt idx="88">
                  <c:v>14653</c:v>
                </c:pt>
                <c:pt idx="89">
                  <c:v>14672</c:v>
                </c:pt>
                <c:pt idx="90">
                  <c:v>14678</c:v>
                </c:pt>
                <c:pt idx="91">
                  <c:v>14691</c:v>
                </c:pt>
                <c:pt idx="92">
                  <c:v>14698</c:v>
                </c:pt>
                <c:pt idx="93">
                  <c:v>14731</c:v>
                </c:pt>
                <c:pt idx="94">
                  <c:v>14731</c:v>
                </c:pt>
                <c:pt idx="95">
                  <c:v>14763</c:v>
                </c:pt>
                <c:pt idx="96">
                  <c:v>14770</c:v>
                </c:pt>
                <c:pt idx="97">
                  <c:v>14776</c:v>
                </c:pt>
                <c:pt idx="98">
                  <c:v>14782</c:v>
                </c:pt>
                <c:pt idx="99">
                  <c:v>14809</c:v>
                </c:pt>
                <c:pt idx="100">
                  <c:v>14815</c:v>
                </c:pt>
                <c:pt idx="101">
                  <c:v>14815</c:v>
                </c:pt>
                <c:pt idx="102">
                  <c:v>15034</c:v>
                </c:pt>
                <c:pt idx="103">
                  <c:v>15047</c:v>
                </c:pt>
                <c:pt idx="104">
                  <c:v>15079</c:v>
                </c:pt>
                <c:pt idx="105">
                  <c:v>15079</c:v>
                </c:pt>
                <c:pt idx="106">
                  <c:v>15104</c:v>
                </c:pt>
                <c:pt idx="107">
                  <c:v>15143</c:v>
                </c:pt>
                <c:pt idx="108">
                  <c:v>15175</c:v>
                </c:pt>
                <c:pt idx="109">
                  <c:v>15176</c:v>
                </c:pt>
                <c:pt idx="110">
                  <c:v>15183</c:v>
                </c:pt>
                <c:pt idx="111">
                  <c:v>15183</c:v>
                </c:pt>
                <c:pt idx="112">
                  <c:v>15189</c:v>
                </c:pt>
                <c:pt idx="113">
                  <c:v>15427</c:v>
                </c:pt>
                <c:pt idx="114">
                  <c:v>15485</c:v>
                </c:pt>
                <c:pt idx="115">
                  <c:v>15518</c:v>
                </c:pt>
                <c:pt idx="116">
                  <c:v>15557</c:v>
                </c:pt>
                <c:pt idx="117">
                  <c:v>15655</c:v>
                </c:pt>
                <c:pt idx="118">
                  <c:v>15752</c:v>
                </c:pt>
                <c:pt idx="119">
                  <c:v>15931</c:v>
                </c:pt>
                <c:pt idx="120">
                  <c:v>15938</c:v>
                </c:pt>
                <c:pt idx="121">
                  <c:v>16094</c:v>
                </c:pt>
                <c:pt idx="122">
                  <c:v>16390</c:v>
                </c:pt>
                <c:pt idx="123">
                  <c:v>16416</c:v>
                </c:pt>
                <c:pt idx="124">
                  <c:v>16435</c:v>
                </c:pt>
                <c:pt idx="125">
                  <c:v>16455</c:v>
                </c:pt>
                <c:pt idx="126">
                  <c:v>16494</c:v>
                </c:pt>
                <c:pt idx="127">
                  <c:v>16771</c:v>
                </c:pt>
                <c:pt idx="128">
                  <c:v>17236</c:v>
                </c:pt>
                <c:pt idx="129">
                  <c:v>17255</c:v>
                </c:pt>
                <c:pt idx="130">
                  <c:v>17275</c:v>
                </c:pt>
                <c:pt idx="131">
                  <c:v>17314</c:v>
                </c:pt>
                <c:pt idx="132">
                  <c:v>17320</c:v>
                </c:pt>
                <c:pt idx="133">
                  <c:v>17346</c:v>
                </c:pt>
                <c:pt idx="134">
                  <c:v>17359</c:v>
                </c:pt>
                <c:pt idx="135">
                  <c:v>17818</c:v>
                </c:pt>
                <c:pt idx="136">
                  <c:v>18127</c:v>
                </c:pt>
                <c:pt idx="137">
                  <c:v>18140</c:v>
                </c:pt>
                <c:pt idx="138">
                  <c:v>18147</c:v>
                </c:pt>
                <c:pt idx="139">
                  <c:v>18160</c:v>
                </c:pt>
                <c:pt idx="140">
                  <c:v>18212</c:v>
                </c:pt>
                <c:pt idx="141">
                  <c:v>18218</c:v>
                </c:pt>
                <c:pt idx="142">
                  <c:v>18231</c:v>
                </c:pt>
                <c:pt idx="143">
                  <c:v>18296</c:v>
                </c:pt>
                <c:pt idx="144">
                  <c:v>18296</c:v>
                </c:pt>
                <c:pt idx="145">
                  <c:v>18703</c:v>
                </c:pt>
                <c:pt idx="146">
                  <c:v>18703</c:v>
                </c:pt>
                <c:pt idx="147">
                  <c:v>18960</c:v>
                </c:pt>
                <c:pt idx="148">
                  <c:v>19516</c:v>
                </c:pt>
                <c:pt idx="149">
                  <c:v>19568</c:v>
                </c:pt>
                <c:pt idx="150">
                  <c:v>19845</c:v>
                </c:pt>
                <c:pt idx="151">
                  <c:v>19858</c:v>
                </c:pt>
                <c:pt idx="152">
                  <c:v>19884</c:v>
                </c:pt>
                <c:pt idx="153">
                  <c:v>19910</c:v>
                </c:pt>
                <c:pt idx="154">
                  <c:v>19994</c:v>
                </c:pt>
                <c:pt idx="155">
                  <c:v>20310</c:v>
                </c:pt>
                <c:pt idx="156">
                  <c:v>20310</c:v>
                </c:pt>
                <c:pt idx="157">
                  <c:v>20375</c:v>
                </c:pt>
                <c:pt idx="158">
                  <c:v>20381</c:v>
                </c:pt>
                <c:pt idx="159">
                  <c:v>21074.5</c:v>
                </c:pt>
                <c:pt idx="160">
                  <c:v>21163</c:v>
                </c:pt>
                <c:pt idx="161">
                  <c:v>21176</c:v>
                </c:pt>
                <c:pt idx="162">
                  <c:v>21182</c:v>
                </c:pt>
                <c:pt idx="163">
                  <c:v>21200</c:v>
                </c:pt>
                <c:pt idx="164">
                  <c:v>21219</c:v>
                </c:pt>
                <c:pt idx="165">
                  <c:v>21237.5</c:v>
                </c:pt>
                <c:pt idx="166">
                  <c:v>21271</c:v>
                </c:pt>
                <c:pt idx="167">
                  <c:v>21304</c:v>
                </c:pt>
                <c:pt idx="168">
                  <c:v>21316</c:v>
                </c:pt>
                <c:pt idx="169">
                  <c:v>21351</c:v>
                </c:pt>
                <c:pt idx="170">
                  <c:v>21528</c:v>
                </c:pt>
                <c:pt idx="171">
                  <c:v>21601</c:v>
                </c:pt>
                <c:pt idx="172">
                  <c:v>21608</c:v>
                </c:pt>
                <c:pt idx="173">
                  <c:v>21615</c:v>
                </c:pt>
                <c:pt idx="174">
                  <c:v>21615</c:v>
                </c:pt>
                <c:pt idx="175">
                  <c:v>21628</c:v>
                </c:pt>
                <c:pt idx="176">
                  <c:v>21654</c:v>
                </c:pt>
                <c:pt idx="177">
                  <c:v>21658</c:v>
                </c:pt>
                <c:pt idx="178">
                  <c:v>21660</c:v>
                </c:pt>
                <c:pt idx="179">
                  <c:v>21673</c:v>
                </c:pt>
                <c:pt idx="180">
                  <c:v>21703</c:v>
                </c:pt>
                <c:pt idx="181">
                  <c:v>21717</c:v>
                </c:pt>
                <c:pt idx="182">
                  <c:v>21719</c:v>
                </c:pt>
                <c:pt idx="183">
                  <c:v>21762</c:v>
                </c:pt>
                <c:pt idx="184">
                  <c:v>21790</c:v>
                </c:pt>
                <c:pt idx="185">
                  <c:v>22015</c:v>
                </c:pt>
                <c:pt idx="186">
                  <c:v>22026</c:v>
                </c:pt>
                <c:pt idx="187">
                  <c:v>22041</c:v>
                </c:pt>
                <c:pt idx="188">
                  <c:v>22125</c:v>
                </c:pt>
                <c:pt idx="189">
                  <c:v>22370</c:v>
                </c:pt>
                <c:pt idx="190">
                  <c:v>22407</c:v>
                </c:pt>
                <c:pt idx="191">
                  <c:v>22433</c:v>
                </c:pt>
                <c:pt idx="192">
                  <c:v>22506</c:v>
                </c:pt>
                <c:pt idx="193">
                  <c:v>22525</c:v>
                </c:pt>
                <c:pt idx="194">
                  <c:v>22543</c:v>
                </c:pt>
                <c:pt idx="195">
                  <c:v>22569</c:v>
                </c:pt>
                <c:pt idx="196">
                  <c:v>22582</c:v>
                </c:pt>
                <c:pt idx="197">
                  <c:v>22595</c:v>
                </c:pt>
                <c:pt idx="198">
                  <c:v>22602</c:v>
                </c:pt>
                <c:pt idx="199">
                  <c:v>22634</c:v>
                </c:pt>
                <c:pt idx="200">
                  <c:v>22911</c:v>
                </c:pt>
                <c:pt idx="201">
                  <c:v>22937</c:v>
                </c:pt>
                <c:pt idx="202">
                  <c:v>22956</c:v>
                </c:pt>
                <c:pt idx="203">
                  <c:v>22989</c:v>
                </c:pt>
                <c:pt idx="204">
                  <c:v>23002</c:v>
                </c:pt>
                <c:pt idx="205">
                  <c:v>23326</c:v>
                </c:pt>
                <c:pt idx="206">
                  <c:v>23365</c:v>
                </c:pt>
                <c:pt idx="207">
                  <c:v>23519</c:v>
                </c:pt>
                <c:pt idx="208">
                  <c:v>23733</c:v>
                </c:pt>
                <c:pt idx="209">
                  <c:v>23770</c:v>
                </c:pt>
                <c:pt idx="210">
                  <c:v>23821</c:v>
                </c:pt>
                <c:pt idx="211">
                  <c:v>23854</c:v>
                </c:pt>
                <c:pt idx="212">
                  <c:v>23860</c:v>
                </c:pt>
                <c:pt idx="213">
                  <c:v>24204</c:v>
                </c:pt>
                <c:pt idx="214">
                  <c:v>24352</c:v>
                </c:pt>
                <c:pt idx="215">
                  <c:v>24635</c:v>
                </c:pt>
                <c:pt idx="216">
                  <c:v>24661</c:v>
                </c:pt>
                <c:pt idx="217">
                  <c:v>24667</c:v>
                </c:pt>
                <c:pt idx="218">
                  <c:v>24673</c:v>
                </c:pt>
                <c:pt idx="219">
                  <c:v>24681</c:v>
                </c:pt>
                <c:pt idx="220">
                  <c:v>24990</c:v>
                </c:pt>
                <c:pt idx="221">
                  <c:v>25037</c:v>
                </c:pt>
                <c:pt idx="222">
                  <c:v>25087</c:v>
                </c:pt>
                <c:pt idx="223">
                  <c:v>25107</c:v>
                </c:pt>
                <c:pt idx="224">
                  <c:v>25120</c:v>
                </c:pt>
                <c:pt idx="225">
                  <c:v>25198</c:v>
                </c:pt>
                <c:pt idx="226">
                  <c:v>25364</c:v>
                </c:pt>
                <c:pt idx="227">
                  <c:v>25377</c:v>
                </c:pt>
                <c:pt idx="228">
                  <c:v>25513</c:v>
                </c:pt>
                <c:pt idx="229">
                  <c:v>25521.5</c:v>
                </c:pt>
                <c:pt idx="230">
                  <c:v>25539</c:v>
                </c:pt>
                <c:pt idx="231">
                  <c:v>25545</c:v>
                </c:pt>
                <c:pt idx="232">
                  <c:v>25546</c:v>
                </c:pt>
                <c:pt idx="233">
                  <c:v>25550.5</c:v>
                </c:pt>
                <c:pt idx="234">
                  <c:v>25554</c:v>
                </c:pt>
                <c:pt idx="235">
                  <c:v>25609.5</c:v>
                </c:pt>
                <c:pt idx="236">
                  <c:v>25613</c:v>
                </c:pt>
                <c:pt idx="237">
                  <c:v>25615.5</c:v>
                </c:pt>
                <c:pt idx="238">
                  <c:v>25635.5</c:v>
                </c:pt>
                <c:pt idx="239">
                  <c:v>25844</c:v>
                </c:pt>
                <c:pt idx="240">
                  <c:v>25844</c:v>
                </c:pt>
                <c:pt idx="241">
                  <c:v>25914</c:v>
                </c:pt>
                <c:pt idx="242">
                  <c:v>25944.5</c:v>
                </c:pt>
                <c:pt idx="243">
                  <c:v>25944.5</c:v>
                </c:pt>
                <c:pt idx="244">
                  <c:v>25948</c:v>
                </c:pt>
                <c:pt idx="245">
                  <c:v>25953</c:v>
                </c:pt>
                <c:pt idx="246">
                  <c:v>26004</c:v>
                </c:pt>
                <c:pt idx="247">
                  <c:v>26063</c:v>
                </c:pt>
                <c:pt idx="248">
                  <c:v>26290</c:v>
                </c:pt>
                <c:pt idx="249">
                  <c:v>26335</c:v>
                </c:pt>
                <c:pt idx="250">
                  <c:v>26368</c:v>
                </c:pt>
                <c:pt idx="251">
                  <c:v>26370.5</c:v>
                </c:pt>
                <c:pt idx="252">
                  <c:v>26379</c:v>
                </c:pt>
                <c:pt idx="253">
                  <c:v>26392</c:v>
                </c:pt>
                <c:pt idx="254">
                  <c:v>26410</c:v>
                </c:pt>
                <c:pt idx="255">
                  <c:v>26411</c:v>
                </c:pt>
                <c:pt idx="256">
                  <c:v>26413</c:v>
                </c:pt>
                <c:pt idx="257">
                  <c:v>26417</c:v>
                </c:pt>
                <c:pt idx="258">
                  <c:v>26418</c:v>
                </c:pt>
                <c:pt idx="259">
                  <c:v>26419</c:v>
                </c:pt>
                <c:pt idx="260">
                  <c:v>26419</c:v>
                </c:pt>
                <c:pt idx="261">
                  <c:v>26419</c:v>
                </c:pt>
                <c:pt idx="262">
                  <c:v>26424</c:v>
                </c:pt>
                <c:pt idx="263">
                  <c:v>26429.5</c:v>
                </c:pt>
                <c:pt idx="264">
                  <c:v>26431</c:v>
                </c:pt>
                <c:pt idx="265">
                  <c:v>26442.5</c:v>
                </c:pt>
                <c:pt idx="266">
                  <c:v>26448.5</c:v>
                </c:pt>
                <c:pt idx="267">
                  <c:v>26459</c:v>
                </c:pt>
                <c:pt idx="268">
                  <c:v>26483</c:v>
                </c:pt>
                <c:pt idx="269">
                  <c:v>26489</c:v>
                </c:pt>
                <c:pt idx="270">
                  <c:v>26509</c:v>
                </c:pt>
                <c:pt idx="271">
                  <c:v>26723</c:v>
                </c:pt>
                <c:pt idx="272">
                  <c:v>26755</c:v>
                </c:pt>
                <c:pt idx="273">
                  <c:v>26758.5</c:v>
                </c:pt>
                <c:pt idx="274">
                  <c:v>26764.5</c:v>
                </c:pt>
                <c:pt idx="275">
                  <c:v>26777.5</c:v>
                </c:pt>
                <c:pt idx="276">
                  <c:v>26848.5</c:v>
                </c:pt>
                <c:pt idx="277">
                  <c:v>26870</c:v>
                </c:pt>
                <c:pt idx="278">
                  <c:v>26871</c:v>
                </c:pt>
                <c:pt idx="279">
                  <c:v>26896</c:v>
                </c:pt>
                <c:pt idx="280">
                  <c:v>26911</c:v>
                </c:pt>
                <c:pt idx="281">
                  <c:v>27121</c:v>
                </c:pt>
                <c:pt idx="282">
                  <c:v>27355</c:v>
                </c:pt>
                <c:pt idx="283">
                  <c:v>27361</c:v>
                </c:pt>
                <c:pt idx="284">
                  <c:v>27575</c:v>
                </c:pt>
                <c:pt idx="285">
                  <c:v>27594</c:v>
                </c:pt>
                <c:pt idx="286">
                  <c:v>27679</c:v>
                </c:pt>
                <c:pt idx="287">
                  <c:v>27717</c:v>
                </c:pt>
                <c:pt idx="288">
                  <c:v>27770</c:v>
                </c:pt>
                <c:pt idx="289">
                  <c:v>27794</c:v>
                </c:pt>
                <c:pt idx="290">
                  <c:v>27813</c:v>
                </c:pt>
                <c:pt idx="291">
                  <c:v>27813.5</c:v>
                </c:pt>
                <c:pt idx="292">
                  <c:v>28053</c:v>
                </c:pt>
                <c:pt idx="293">
                  <c:v>28073</c:v>
                </c:pt>
                <c:pt idx="294">
                  <c:v>28082.5</c:v>
                </c:pt>
                <c:pt idx="295">
                  <c:v>28105</c:v>
                </c:pt>
                <c:pt idx="296">
                  <c:v>28107.5</c:v>
                </c:pt>
                <c:pt idx="297">
                  <c:v>28111</c:v>
                </c:pt>
                <c:pt idx="298">
                  <c:v>28152</c:v>
                </c:pt>
                <c:pt idx="299">
                  <c:v>28214</c:v>
                </c:pt>
                <c:pt idx="300">
                  <c:v>28218.5</c:v>
                </c:pt>
                <c:pt idx="301">
                  <c:v>28499</c:v>
                </c:pt>
                <c:pt idx="302">
                  <c:v>28502.5</c:v>
                </c:pt>
                <c:pt idx="303">
                  <c:v>28523</c:v>
                </c:pt>
                <c:pt idx="304">
                  <c:v>28538</c:v>
                </c:pt>
                <c:pt idx="305">
                  <c:v>28588</c:v>
                </c:pt>
                <c:pt idx="306">
                  <c:v>28590</c:v>
                </c:pt>
                <c:pt idx="307">
                  <c:v>28590</c:v>
                </c:pt>
                <c:pt idx="308">
                  <c:v>28614</c:v>
                </c:pt>
                <c:pt idx="309">
                  <c:v>28627</c:v>
                </c:pt>
                <c:pt idx="310">
                  <c:v>28949</c:v>
                </c:pt>
                <c:pt idx="311">
                  <c:v>28964</c:v>
                </c:pt>
                <c:pt idx="312">
                  <c:v>28973.5</c:v>
                </c:pt>
                <c:pt idx="313">
                  <c:v>28983</c:v>
                </c:pt>
                <c:pt idx="314">
                  <c:v>29024.5</c:v>
                </c:pt>
                <c:pt idx="315">
                  <c:v>29028</c:v>
                </c:pt>
                <c:pt idx="316">
                  <c:v>29326</c:v>
                </c:pt>
                <c:pt idx="317">
                  <c:v>29345</c:v>
                </c:pt>
                <c:pt idx="318">
                  <c:v>29380.5</c:v>
                </c:pt>
                <c:pt idx="319">
                  <c:v>29429</c:v>
                </c:pt>
                <c:pt idx="320">
                  <c:v>29429</c:v>
                </c:pt>
                <c:pt idx="321">
                  <c:v>29436</c:v>
                </c:pt>
                <c:pt idx="322">
                  <c:v>29444.5</c:v>
                </c:pt>
                <c:pt idx="323">
                  <c:v>29689.5</c:v>
                </c:pt>
                <c:pt idx="324">
                  <c:v>29775</c:v>
                </c:pt>
                <c:pt idx="325">
                  <c:v>29788.5</c:v>
                </c:pt>
                <c:pt idx="326">
                  <c:v>29825.5</c:v>
                </c:pt>
                <c:pt idx="327">
                  <c:v>29855</c:v>
                </c:pt>
                <c:pt idx="328">
                  <c:v>30182</c:v>
                </c:pt>
                <c:pt idx="329">
                  <c:v>30228</c:v>
                </c:pt>
                <c:pt idx="330">
                  <c:v>30262</c:v>
                </c:pt>
                <c:pt idx="331">
                  <c:v>30278.5</c:v>
                </c:pt>
                <c:pt idx="332">
                  <c:v>30286</c:v>
                </c:pt>
                <c:pt idx="333">
                  <c:v>30356.5</c:v>
                </c:pt>
                <c:pt idx="334">
                  <c:v>30660</c:v>
                </c:pt>
                <c:pt idx="335">
                  <c:v>30681</c:v>
                </c:pt>
                <c:pt idx="336">
                  <c:v>30727</c:v>
                </c:pt>
                <c:pt idx="337">
                  <c:v>30752</c:v>
                </c:pt>
                <c:pt idx="338">
                  <c:v>30784</c:v>
                </c:pt>
                <c:pt idx="339">
                  <c:v>31067</c:v>
                </c:pt>
                <c:pt idx="340">
                  <c:v>31087</c:v>
                </c:pt>
                <c:pt idx="341">
                  <c:v>31095</c:v>
                </c:pt>
                <c:pt idx="342">
                  <c:v>31095</c:v>
                </c:pt>
                <c:pt idx="343">
                  <c:v>31095</c:v>
                </c:pt>
                <c:pt idx="344">
                  <c:v>31108</c:v>
                </c:pt>
                <c:pt idx="345">
                  <c:v>31134</c:v>
                </c:pt>
                <c:pt idx="346">
                  <c:v>31134</c:v>
                </c:pt>
                <c:pt idx="347">
                  <c:v>31184</c:v>
                </c:pt>
                <c:pt idx="348">
                  <c:v>31188</c:v>
                </c:pt>
                <c:pt idx="349">
                  <c:v>31456</c:v>
                </c:pt>
                <c:pt idx="350">
                  <c:v>31456</c:v>
                </c:pt>
                <c:pt idx="351">
                  <c:v>31456</c:v>
                </c:pt>
                <c:pt idx="352">
                  <c:v>31586</c:v>
                </c:pt>
                <c:pt idx="353">
                  <c:v>31630</c:v>
                </c:pt>
                <c:pt idx="354">
                  <c:v>31630</c:v>
                </c:pt>
                <c:pt idx="355">
                  <c:v>31995</c:v>
                </c:pt>
                <c:pt idx="356">
                  <c:v>32008.5</c:v>
                </c:pt>
                <c:pt idx="357">
                  <c:v>32036</c:v>
                </c:pt>
                <c:pt idx="358">
                  <c:v>32036</c:v>
                </c:pt>
                <c:pt idx="359">
                  <c:v>32041.5</c:v>
                </c:pt>
                <c:pt idx="360">
                  <c:v>32393</c:v>
                </c:pt>
                <c:pt idx="361">
                  <c:v>32398</c:v>
                </c:pt>
                <c:pt idx="362">
                  <c:v>32406</c:v>
                </c:pt>
                <c:pt idx="363">
                  <c:v>32408.5</c:v>
                </c:pt>
                <c:pt idx="364">
                  <c:v>32454.5</c:v>
                </c:pt>
                <c:pt idx="365">
                  <c:v>32780</c:v>
                </c:pt>
                <c:pt idx="366">
                  <c:v>32915</c:v>
                </c:pt>
                <c:pt idx="367">
                  <c:v>32915</c:v>
                </c:pt>
                <c:pt idx="368">
                  <c:v>33239</c:v>
                </c:pt>
                <c:pt idx="369">
                  <c:v>33243</c:v>
                </c:pt>
                <c:pt idx="370">
                  <c:v>33248.5</c:v>
                </c:pt>
                <c:pt idx="371">
                  <c:v>33258</c:v>
                </c:pt>
                <c:pt idx="372">
                  <c:v>33264</c:v>
                </c:pt>
                <c:pt idx="373">
                  <c:v>33271</c:v>
                </c:pt>
                <c:pt idx="374">
                  <c:v>33312.5</c:v>
                </c:pt>
                <c:pt idx="375">
                  <c:v>33321</c:v>
                </c:pt>
                <c:pt idx="376">
                  <c:v>33683</c:v>
                </c:pt>
                <c:pt idx="377">
                  <c:v>33684</c:v>
                </c:pt>
                <c:pt idx="378">
                  <c:v>33702</c:v>
                </c:pt>
                <c:pt idx="379">
                  <c:v>33782</c:v>
                </c:pt>
                <c:pt idx="380">
                  <c:v>34076</c:v>
                </c:pt>
                <c:pt idx="381">
                  <c:v>34098</c:v>
                </c:pt>
                <c:pt idx="382">
                  <c:v>34100.5</c:v>
                </c:pt>
                <c:pt idx="383">
                  <c:v>34182</c:v>
                </c:pt>
                <c:pt idx="384">
                  <c:v>34502</c:v>
                </c:pt>
                <c:pt idx="385">
                  <c:v>34550</c:v>
                </c:pt>
                <c:pt idx="386">
                  <c:v>34595</c:v>
                </c:pt>
                <c:pt idx="387">
                  <c:v>34678</c:v>
                </c:pt>
                <c:pt idx="388">
                  <c:v>35019</c:v>
                </c:pt>
                <c:pt idx="389">
                  <c:v>35413</c:v>
                </c:pt>
                <c:pt idx="390">
                  <c:v>35469</c:v>
                </c:pt>
                <c:pt idx="391">
                  <c:v>35770</c:v>
                </c:pt>
                <c:pt idx="392">
                  <c:v>35822</c:v>
                </c:pt>
                <c:pt idx="393">
                  <c:v>35918</c:v>
                </c:pt>
                <c:pt idx="394">
                  <c:v>36305</c:v>
                </c:pt>
                <c:pt idx="395">
                  <c:v>36332</c:v>
                </c:pt>
                <c:pt idx="396">
                  <c:v>36364</c:v>
                </c:pt>
              </c:numCache>
            </c:numRef>
          </c:xVal>
          <c:yVal>
            <c:numRef>
              <c:f>Active!$J$21:$J$958</c:f>
              <c:numCache>
                <c:formatCode>General</c:formatCode>
                <c:ptCount val="938"/>
                <c:pt idx="64">
                  <c:v>-1.0079000057885423E-3</c:v>
                </c:pt>
                <c:pt idx="76">
                  <c:v>1.6455000004498288E-3</c:v>
                </c:pt>
                <c:pt idx="84">
                  <c:v>-1.8243000013171695E-3</c:v>
                </c:pt>
                <c:pt idx="92">
                  <c:v>-2.865999995265156E-4</c:v>
                </c:pt>
                <c:pt idx="100">
                  <c:v>-4.4354999990900978E-3</c:v>
                </c:pt>
                <c:pt idx="101">
                  <c:v>-2.4354999986826442E-3</c:v>
                </c:pt>
                <c:pt idx="115">
                  <c:v>-2.9806000020471402E-3</c:v>
                </c:pt>
                <c:pt idx="147">
                  <c:v>1.4680000022053719E-3</c:v>
                </c:pt>
                <c:pt idx="185">
                  <c:v>4.8544999954174273E-3</c:v>
                </c:pt>
                <c:pt idx="221">
                  <c:v>2.8710000333376229E-4</c:v>
                </c:pt>
                <c:pt idx="233">
                  <c:v>-6.1085000197635964E-4</c:v>
                </c:pt>
                <c:pt idx="234">
                  <c:v>3.4582000007503666E-3</c:v>
                </c:pt>
                <c:pt idx="235">
                  <c:v>-6.1611499986611307E-3</c:v>
                </c:pt>
                <c:pt idx="236">
                  <c:v>-6.9210000219754875E-4</c:v>
                </c:pt>
                <c:pt idx="237">
                  <c:v>-1.0771349996502977E-2</c:v>
                </c:pt>
                <c:pt idx="238">
                  <c:v>1.8946499985759147E-3</c:v>
                </c:pt>
                <c:pt idx="239">
                  <c:v>3.0651999986730516E-3</c:v>
                </c:pt>
                <c:pt idx="240">
                  <c:v>3.1651999961468391E-3</c:v>
                </c:pt>
                <c:pt idx="242">
                  <c:v>-7.7806499975849874E-3</c:v>
                </c:pt>
                <c:pt idx="243">
                  <c:v>-7.6806500001111999E-3</c:v>
                </c:pt>
                <c:pt idx="244">
                  <c:v>2.7884000010089949E-3</c:v>
                </c:pt>
                <c:pt idx="248">
                  <c:v>1.9069999980274588E-3</c:v>
                </c:pt>
                <c:pt idx="249">
                  <c:v>3.5805000006803311E-3</c:v>
                </c:pt>
                <c:pt idx="250">
                  <c:v>1.5744000047561713E-3</c:v>
                </c:pt>
                <c:pt idx="251">
                  <c:v>7.2951499969349243E-3</c:v>
                </c:pt>
                <c:pt idx="256">
                  <c:v>4.6479000011458993E-3</c:v>
                </c:pt>
                <c:pt idx="259">
                  <c:v>3.7376999971456826E-3</c:v>
                </c:pt>
                <c:pt idx="260">
                  <c:v>4.0376999968430027E-3</c:v>
                </c:pt>
                <c:pt idx="261">
                  <c:v>4.4376999940141104E-3</c:v>
                </c:pt>
                <c:pt idx="263">
                  <c:v>-1.0551499944995157E-3</c:v>
                </c:pt>
                <c:pt idx="265">
                  <c:v>6.8727500038221478E-3</c:v>
                </c:pt>
                <c:pt idx="266">
                  <c:v>4.3625500038615428E-3</c:v>
                </c:pt>
                <c:pt idx="267">
                  <c:v>4.9697000067681074E-3</c:v>
                </c:pt>
                <c:pt idx="271">
                  <c:v>7.4209000013070181E-3</c:v>
                </c:pt>
                <c:pt idx="272">
                  <c:v>5.066500001703389E-3</c:v>
                </c:pt>
                <c:pt idx="273">
                  <c:v>9.9355500060482882E-3</c:v>
                </c:pt>
                <c:pt idx="274">
                  <c:v>4.7253500015358441E-3</c:v>
                </c:pt>
                <c:pt idx="275">
                  <c:v>5.3532500023720786E-3</c:v>
                </c:pt>
                <c:pt idx="276">
                  <c:v>1.5825500013306737E-3</c:v>
                </c:pt>
                <c:pt idx="278">
                  <c:v>3.1693000055383891E-3</c:v>
                </c:pt>
                <c:pt idx="280">
                  <c:v>2.8012999973725528E-3</c:v>
                </c:pt>
                <c:pt idx="284">
                  <c:v>7.0724999968660995E-3</c:v>
                </c:pt>
                <c:pt idx="285">
                  <c:v>3.990200006228406E-3</c:v>
                </c:pt>
                <c:pt idx="287">
                  <c:v>1.2310999954934232E-3</c:v>
                </c:pt>
                <c:pt idx="288">
                  <c:v>5.4910000035306439E-3</c:v>
                </c:pt>
                <c:pt idx="292">
                  <c:v>8.2599000015761703E-3</c:v>
                </c:pt>
                <c:pt idx="293">
                  <c:v>6.8259000036050566E-3</c:v>
                </c:pt>
                <c:pt idx="294">
                  <c:v>-2.7152499969815835E-3</c:v>
                </c:pt>
                <c:pt idx="295">
                  <c:v>5.8714999977382831E-3</c:v>
                </c:pt>
                <c:pt idx="297">
                  <c:v>6.5612999969744124E-3</c:v>
                </c:pt>
                <c:pt idx="300">
                  <c:v>2.5453549998928793E-2</c:v>
                </c:pt>
                <c:pt idx="301">
                  <c:v>8.7017000041669235E-3</c:v>
                </c:pt>
                <c:pt idx="302">
                  <c:v>1.0470749999512918E-2</c:v>
                </c:pt>
                <c:pt idx="307">
                  <c:v>8.2970000003115274E-3</c:v>
                </c:pt>
                <c:pt idx="311">
                  <c:v>8.6612000013701618E-3</c:v>
                </c:pt>
                <c:pt idx="312">
                  <c:v>9.1200500028207898E-3</c:v>
                </c:pt>
                <c:pt idx="313">
                  <c:v>1.1578899997402914E-2</c:v>
                </c:pt>
                <c:pt idx="315">
                  <c:v>9.9523999961093068E-3</c:v>
                </c:pt>
                <c:pt idx="316">
                  <c:v>9.8457999993115664E-3</c:v>
                </c:pt>
                <c:pt idx="318">
                  <c:v>1.3478150001901668E-2</c:v>
                </c:pt>
                <c:pt idx="320">
                  <c:v>9.6207000024151057E-3</c:v>
                </c:pt>
                <c:pt idx="322">
                  <c:v>9.8693500040099025E-3</c:v>
                </c:pt>
                <c:pt idx="330">
                  <c:v>1.5754600004584063E-2</c:v>
                </c:pt>
                <c:pt idx="333">
                  <c:v>1.0018950008088723E-2</c:v>
                </c:pt>
                <c:pt idx="335">
                  <c:v>1.7292299999098759E-2</c:v>
                </c:pt>
                <c:pt idx="344">
                  <c:v>1.6016399997170083E-2</c:v>
                </c:pt>
                <c:pt idx="356">
                  <c:v>2.061054999649059E-2</c:v>
                </c:pt>
                <c:pt idx="359">
                  <c:v>2.5304449998657219E-2</c:v>
                </c:pt>
                <c:pt idx="360">
                  <c:v>1.8981899993377738E-2</c:v>
                </c:pt>
                <c:pt idx="362">
                  <c:v>1.9109799999569077E-2</c:v>
                </c:pt>
                <c:pt idx="363">
                  <c:v>2.4830549999023788E-2</c:v>
                </c:pt>
                <c:pt idx="364">
                  <c:v>1.5452350002306048E-2</c:v>
                </c:pt>
                <c:pt idx="365">
                  <c:v>1.767400000244379E-2</c:v>
                </c:pt>
                <c:pt idx="368">
                  <c:v>1.9143700003041886E-2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B9C1-4B42-A128-16D094880C99}"/>
            </c:ext>
          </c:extLst>
        </c:ser>
        <c:ser>
          <c:idx val="4"/>
          <c:order val="3"/>
          <c:tx>
            <c:strRef>
              <c:f>Active!$K$20</c:f>
              <c:strCache>
                <c:ptCount val="1"/>
                <c:pt idx="0">
                  <c:v>CCD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Active!$D$21:$D$93</c:f>
                <c:numCache>
                  <c:formatCode>General</c:formatCode>
                  <c:ptCount val="7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4.0000000000000001E-3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4">
                    <c:v>0</c:v>
                  </c:pt>
                  <c:pt idx="47">
                    <c:v>0</c:v>
                  </c:pt>
                  <c:pt idx="52">
                    <c:v>0</c:v>
                  </c:pt>
                  <c:pt idx="56">
                    <c:v>0</c:v>
                  </c:pt>
                  <c:pt idx="61">
                    <c:v>0</c:v>
                  </c:pt>
                </c:numCache>
              </c:numRef>
            </c:plus>
            <c:minus>
              <c:numRef>
                <c:f>Active!$D$21:$D$93</c:f>
                <c:numCache>
                  <c:formatCode>General</c:formatCode>
                  <c:ptCount val="7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4.0000000000000001E-3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4">
                    <c:v>0</c:v>
                  </c:pt>
                  <c:pt idx="47">
                    <c:v>0</c:v>
                  </c:pt>
                  <c:pt idx="52">
                    <c:v>0</c:v>
                  </c:pt>
                  <c:pt idx="56">
                    <c:v>0</c:v>
                  </c:pt>
                  <c:pt idx="61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Active!$F$21:$F$958</c:f>
              <c:numCache>
                <c:formatCode>General</c:formatCode>
                <c:ptCount val="938"/>
                <c:pt idx="0">
                  <c:v>-4030</c:v>
                </c:pt>
                <c:pt idx="1">
                  <c:v>-3533</c:v>
                </c:pt>
                <c:pt idx="2">
                  <c:v>-3322</c:v>
                </c:pt>
                <c:pt idx="3">
                  <c:v>-3146</c:v>
                </c:pt>
                <c:pt idx="4">
                  <c:v>-2982</c:v>
                </c:pt>
                <c:pt idx="5">
                  <c:v>-2977</c:v>
                </c:pt>
                <c:pt idx="6">
                  <c:v>-2976</c:v>
                </c:pt>
                <c:pt idx="7">
                  <c:v>-2970</c:v>
                </c:pt>
                <c:pt idx="8">
                  <c:v>-2964</c:v>
                </c:pt>
                <c:pt idx="9">
                  <c:v>-2963</c:v>
                </c:pt>
                <c:pt idx="10">
                  <c:v>-2957</c:v>
                </c:pt>
                <c:pt idx="11">
                  <c:v>-2202</c:v>
                </c:pt>
                <c:pt idx="12">
                  <c:v>-1221</c:v>
                </c:pt>
                <c:pt idx="13">
                  <c:v>-859</c:v>
                </c:pt>
                <c:pt idx="14">
                  <c:v>-664</c:v>
                </c:pt>
                <c:pt idx="15">
                  <c:v>-394</c:v>
                </c:pt>
                <c:pt idx="16">
                  <c:v>-355</c:v>
                </c:pt>
                <c:pt idx="17">
                  <c:v>-349</c:v>
                </c:pt>
                <c:pt idx="18">
                  <c:v>0</c:v>
                </c:pt>
                <c:pt idx="19">
                  <c:v>44</c:v>
                </c:pt>
                <c:pt idx="20">
                  <c:v>147</c:v>
                </c:pt>
                <c:pt idx="21">
                  <c:v>1364</c:v>
                </c:pt>
                <c:pt idx="22">
                  <c:v>1686</c:v>
                </c:pt>
                <c:pt idx="23">
                  <c:v>2241</c:v>
                </c:pt>
                <c:pt idx="24">
                  <c:v>3775</c:v>
                </c:pt>
                <c:pt idx="25">
                  <c:v>4396</c:v>
                </c:pt>
                <c:pt idx="26">
                  <c:v>4868</c:v>
                </c:pt>
                <c:pt idx="27">
                  <c:v>4875</c:v>
                </c:pt>
                <c:pt idx="28">
                  <c:v>5242</c:v>
                </c:pt>
                <c:pt idx="29">
                  <c:v>5279</c:v>
                </c:pt>
                <c:pt idx="30">
                  <c:v>5700</c:v>
                </c:pt>
                <c:pt idx="31">
                  <c:v>6043</c:v>
                </c:pt>
                <c:pt idx="32">
                  <c:v>6397</c:v>
                </c:pt>
                <c:pt idx="33">
                  <c:v>6496</c:v>
                </c:pt>
                <c:pt idx="34">
                  <c:v>6503</c:v>
                </c:pt>
                <c:pt idx="35">
                  <c:v>6509</c:v>
                </c:pt>
                <c:pt idx="36">
                  <c:v>6560</c:v>
                </c:pt>
                <c:pt idx="37">
                  <c:v>7236</c:v>
                </c:pt>
                <c:pt idx="38">
                  <c:v>7890</c:v>
                </c:pt>
                <c:pt idx="39">
                  <c:v>9125</c:v>
                </c:pt>
                <c:pt idx="40">
                  <c:v>9184</c:v>
                </c:pt>
                <c:pt idx="41">
                  <c:v>10921</c:v>
                </c:pt>
                <c:pt idx="42">
                  <c:v>11184</c:v>
                </c:pt>
                <c:pt idx="43">
                  <c:v>11185</c:v>
                </c:pt>
                <c:pt idx="44">
                  <c:v>11185</c:v>
                </c:pt>
                <c:pt idx="45">
                  <c:v>11185</c:v>
                </c:pt>
                <c:pt idx="46">
                  <c:v>11210</c:v>
                </c:pt>
                <c:pt idx="47">
                  <c:v>11210</c:v>
                </c:pt>
                <c:pt idx="48">
                  <c:v>11210</c:v>
                </c:pt>
                <c:pt idx="49">
                  <c:v>11230</c:v>
                </c:pt>
                <c:pt idx="50">
                  <c:v>11243</c:v>
                </c:pt>
                <c:pt idx="51">
                  <c:v>11250</c:v>
                </c:pt>
                <c:pt idx="52">
                  <c:v>11250</c:v>
                </c:pt>
                <c:pt idx="53">
                  <c:v>11250</c:v>
                </c:pt>
                <c:pt idx="54">
                  <c:v>11295</c:v>
                </c:pt>
                <c:pt idx="55">
                  <c:v>11322</c:v>
                </c:pt>
                <c:pt idx="56">
                  <c:v>11322</c:v>
                </c:pt>
                <c:pt idx="57">
                  <c:v>11322</c:v>
                </c:pt>
                <c:pt idx="58">
                  <c:v>11637</c:v>
                </c:pt>
                <c:pt idx="59">
                  <c:v>11754</c:v>
                </c:pt>
                <c:pt idx="60">
                  <c:v>11754</c:v>
                </c:pt>
                <c:pt idx="61">
                  <c:v>11767</c:v>
                </c:pt>
                <c:pt idx="62">
                  <c:v>11767</c:v>
                </c:pt>
                <c:pt idx="63">
                  <c:v>12167</c:v>
                </c:pt>
                <c:pt idx="64">
                  <c:v>13387</c:v>
                </c:pt>
                <c:pt idx="65">
                  <c:v>13748</c:v>
                </c:pt>
                <c:pt idx="66">
                  <c:v>13755</c:v>
                </c:pt>
                <c:pt idx="67">
                  <c:v>13781</c:v>
                </c:pt>
                <c:pt idx="68">
                  <c:v>13788</c:v>
                </c:pt>
                <c:pt idx="69">
                  <c:v>13813</c:v>
                </c:pt>
                <c:pt idx="70">
                  <c:v>13819</c:v>
                </c:pt>
                <c:pt idx="71">
                  <c:v>13820</c:v>
                </c:pt>
                <c:pt idx="72">
                  <c:v>13826</c:v>
                </c:pt>
                <c:pt idx="73">
                  <c:v>13832</c:v>
                </c:pt>
                <c:pt idx="74">
                  <c:v>13872</c:v>
                </c:pt>
                <c:pt idx="75">
                  <c:v>13872</c:v>
                </c:pt>
                <c:pt idx="76">
                  <c:v>13885</c:v>
                </c:pt>
                <c:pt idx="77">
                  <c:v>13943</c:v>
                </c:pt>
                <c:pt idx="78">
                  <c:v>14168</c:v>
                </c:pt>
                <c:pt idx="79">
                  <c:v>14233</c:v>
                </c:pt>
                <c:pt idx="80">
                  <c:v>14246</c:v>
                </c:pt>
                <c:pt idx="81">
                  <c:v>14265</c:v>
                </c:pt>
                <c:pt idx="82">
                  <c:v>14272</c:v>
                </c:pt>
                <c:pt idx="83">
                  <c:v>14278</c:v>
                </c:pt>
                <c:pt idx="84">
                  <c:v>14279</c:v>
                </c:pt>
                <c:pt idx="85">
                  <c:v>14311</c:v>
                </c:pt>
                <c:pt idx="86">
                  <c:v>14350</c:v>
                </c:pt>
                <c:pt idx="87">
                  <c:v>14653</c:v>
                </c:pt>
                <c:pt idx="88">
                  <c:v>14653</c:v>
                </c:pt>
                <c:pt idx="89">
                  <c:v>14672</c:v>
                </c:pt>
                <c:pt idx="90">
                  <c:v>14678</c:v>
                </c:pt>
                <c:pt idx="91">
                  <c:v>14691</c:v>
                </c:pt>
                <c:pt idx="92">
                  <c:v>14698</c:v>
                </c:pt>
                <c:pt idx="93">
                  <c:v>14731</c:v>
                </c:pt>
                <c:pt idx="94">
                  <c:v>14731</c:v>
                </c:pt>
                <c:pt idx="95">
                  <c:v>14763</c:v>
                </c:pt>
                <c:pt idx="96">
                  <c:v>14770</c:v>
                </c:pt>
                <c:pt idx="97">
                  <c:v>14776</c:v>
                </c:pt>
                <c:pt idx="98">
                  <c:v>14782</c:v>
                </c:pt>
                <c:pt idx="99">
                  <c:v>14809</c:v>
                </c:pt>
                <c:pt idx="100">
                  <c:v>14815</c:v>
                </c:pt>
                <c:pt idx="101">
                  <c:v>14815</c:v>
                </c:pt>
                <c:pt idx="102">
                  <c:v>15034</c:v>
                </c:pt>
                <c:pt idx="103">
                  <c:v>15047</c:v>
                </c:pt>
                <c:pt idx="104">
                  <c:v>15079</c:v>
                </c:pt>
                <c:pt idx="105">
                  <c:v>15079</c:v>
                </c:pt>
                <c:pt idx="106">
                  <c:v>15104</c:v>
                </c:pt>
                <c:pt idx="107">
                  <c:v>15143</c:v>
                </c:pt>
                <c:pt idx="108">
                  <c:v>15175</c:v>
                </c:pt>
                <c:pt idx="109">
                  <c:v>15176</c:v>
                </c:pt>
                <c:pt idx="110">
                  <c:v>15183</c:v>
                </c:pt>
                <c:pt idx="111">
                  <c:v>15183</c:v>
                </c:pt>
                <c:pt idx="112">
                  <c:v>15189</c:v>
                </c:pt>
                <c:pt idx="113">
                  <c:v>15427</c:v>
                </c:pt>
                <c:pt idx="114">
                  <c:v>15485</c:v>
                </c:pt>
                <c:pt idx="115">
                  <c:v>15518</c:v>
                </c:pt>
                <c:pt idx="116">
                  <c:v>15557</c:v>
                </c:pt>
                <c:pt idx="117">
                  <c:v>15655</c:v>
                </c:pt>
                <c:pt idx="118">
                  <c:v>15752</c:v>
                </c:pt>
                <c:pt idx="119">
                  <c:v>15931</c:v>
                </c:pt>
                <c:pt idx="120">
                  <c:v>15938</c:v>
                </c:pt>
                <c:pt idx="121">
                  <c:v>16094</c:v>
                </c:pt>
                <c:pt idx="122">
                  <c:v>16390</c:v>
                </c:pt>
                <c:pt idx="123">
                  <c:v>16416</c:v>
                </c:pt>
                <c:pt idx="124">
                  <c:v>16435</c:v>
                </c:pt>
                <c:pt idx="125">
                  <c:v>16455</c:v>
                </c:pt>
                <c:pt idx="126">
                  <c:v>16494</c:v>
                </c:pt>
                <c:pt idx="127">
                  <c:v>16771</c:v>
                </c:pt>
                <c:pt idx="128">
                  <c:v>17236</c:v>
                </c:pt>
                <c:pt idx="129">
                  <c:v>17255</c:v>
                </c:pt>
                <c:pt idx="130">
                  <c:v>17275</c:v>
                </c:pt>
                <c:pt idx="131">
                  <c:v>17314</c:v>
                </c:pt>
                <c:pt idx="132">
                  <c:v>17320</c:v>
                </c:pt>
                <c:pt idx="133">
                  <c:v>17346</c:v>
                </c:pt>
                <c:pt idx="134">
                  <c:v>17359</c:v>
                </c:pt>
                <c:pt idx="135">
                  <c:v>17818</c:v>
                </c:pt>
                <c:pt idx="136">
                  <c:v>18127</c:v>
                </c:pt>
                <c:pt idx="137">
                  <c:v>18140</c:v>
                </c:pt>
                <c:pt idx="138">
                  <c:v>18147</c:v>
                </c:pt>
                <c:pt idx="139">
                  <c:v>18160</c:v>
                </c:pt>
                <c:pt idx="140">
                  <c:v>18212</c:v>
                </c:pt>
                <c:pt idx="141">
                  <c:v>18218</c:v>
                </c:pt>
                <c:pt idx="142">
                  <c:v>18231</c:v>
                </c:pt>
                <c:pt idx="143">
                  <c:v>18296</c:v>
                </c:pt>
                <c:pt idx="144">
                  <c:v>18296</c:v>
                </c:pt>
                <c:pt idx="145">
                  <c:v>18703</c:v>
                </c:pt>
                <c:pt idx="146">
                  <c:v>18703</c:v>
                </c:pt>
                <c:pt idx="147">
                  <c:v>18960</c:v>
                </c:pt>
                <c:pt idx="148">
                  <c:v>19516</c:v>
                </c:pt>
                <c:pt idx="149">
                  <c:v>19568</c:v>
                </c:pt>
                <c:pt idx="150">
                  <c:v>19845</c:v>
                </c:pt>
                <c:pt idx="151">
                  <c:v>19858</c:v>
                </c:pt>
                <c:pt idx="152">
                  <c:v>19884</c:v>
                </c:pt>
                <c:pt idx="153">
                  <c:v>19910</c:v>
                </c:pt>
                <c:pt idx="154">
                  <c:v>19994</c:v>
                </c:pt>
                <c:pt idx="155">
                  <c:v>20310</c:v>
                </c:pt>
                <c:pt idx="156">
                  <c:v>20310</c:v>
                </c:pt>
                <c:pt idx="157">
                  <c:v>20375</c:v>
                </c:pt>
                <c:pt idx="158">
                  <c:v>20381</c:v>
                </c:pt>
                <c:pt idx="159">
                  <c:v>21074.5</c:v>
                </c:pt>
                <c:pt idx="160">
                  <c:v>21163</c:v>
                </c:pt>
                <c:pt idx="161">
                  <c:v>21176</c:v>
                </c:pt>
                <c:pt idx="162">
                  <c:v>21182</c:v>
                </c:pt>
                <c:pt idx="163">
                  <c:v>21200</c:v>
                </c:pt>
                <c:pt idx="164">
                  <c:v>21219</c:v>
                </c:pt>
                <c:pt idx="165">
                  <c:v>21237.5</c:v>
                </c:pt>
                <c:pt idx="166">
                  <c:v>21271</c:v>
                </c:pt>
                <c:pt idx="167">
                  <c:v>21304</c:v>
                </c:pt>
                <c:pt idx="168">
                  <c:v>21316</c:v>
                </c:pt>
                <c:pt idx="169">
                  <c:v>21351</c:v>
                </c:pt>
                <c:pt idx="170">
                  <c:v>21528</c:v>
                </c:pt>
                <c:pt idx="171">
                  <c:v>21601</c:v>
                </c:pt>
                <c:pt idx="172">
                  <c:v>21608</c:v>
                </c:pt>
                <c:pt idx="173">
                  <c:v>21615</c:v>
                </c:pt>
                <c:pt idx="174">
                  <c:v>21615</c:v>
                </c:pt>
                <c:pt idx="175">
                  <c:v>21628</c:v>
                </c:pt>
                <c:pt idx="176">
                  <c:v>21654</c:v>
                </c:pt>
                <c:pt idx="177">
                  <c:v>21658</c:v>
                </c:pt>
                <c:pt idx="178">
                  <c:v>21660</c:v>
                </c:pt>
                <c:pt idx="179">
                  <c:v>21673</c:v>
                </c:pt>
                <c:pt idx="180">
                  <c:v>21703</c:v>
                </c:pt>
                <c:pt idx="181">
                  <c:v>21717</c:v>
                </c:pt>
                <c:pt idx="182">
                  <c:v>21719</c:v>
                </c:pt>
                <c:pt idx="183">
                  <c:v>21762</c:v>
                </c:pt>
                <c:pt idx="184">
                  <c:v>21790</c:v>
                </c:pt>
                <c:pt idx="185">
                  <c:v>22015</c:v>
                </c:pt>
                <c:pt idx="186">
                  <c:v>22026</c:v>
                </c:pt>
                <c:pt idx="187">
                  <c:v>22041</c:v>
                </c:pt>
                <c:pt idx="188">
                  <c:v>22125</c:v>
                </c:pt>
                <c:pt idx="189">
                  <c:v>22370</c:v>
                </c:pt>
                <c:pt idx="190">
                  <c:v>22407</c:v>
                </c:pt>
                <c:pt idx="191">
                  <c:v>22433</c:v>
                </c:pt>
                <c:pt idx="192">
                  <c:v>22506</c:v>
                </c:pt>
                <c:pt idx="193">
                  <c:v>22525</c:v>
                </c:pt>
                <c:pt idx="194">
                  <c:v>22543</c:v>
                </c:pt>
                <c:pt idx="195">
                  <c:v>22569</c:v>
                </c:pt>
                <c:pt idx="196">
                  <c:v>22582</c:v>
                </c:pt>
                <c:pt idx="197">
                  <c:v>22595</c:v>
                </c:pt>
                <c:pt idx="198">
                  <c:v>22602</c:v>
                </c:pt>
                <c:pt idx="199">
                  <c:v>22634</c:v>
                </c:pt>
                <c:pt idx="200">
                  <c:v>22911</c:v>
                </c:pt>
                <c:pt idx="201">
                  <c:v>22937</c:v>
                </c:pt>
                <c:pt idx="202">
                  <c:v>22956</c:v>
                </c:pt>
                <c:pt idx="203">
                  <c:v>22989</c:v>
                </c:pt>
                <c:pt idx="204">
                  <c:v>23002</c:v>
                </c:pt>
                <c:pt idx="205">
                  <c:v>23326</c:v>
                </c:pt>
                <c:pt idx="206">
                  <c:v>23365</c:v>
                </c:pt>
                <c:pt idx="207">
                  <c:v>23519</c:v>
                </c:pt>
                <c:pt idx="208">
                  <c:v>23733</c:v>
                </c:pt>
                <c:pt idx="209">
                  <c:v>23770</c:v>
                </c:pt>
                <c:pt idx="210">
                  <c:v>23821</c:v>
                </c:pt>
                <c:pt idx="211">
                  <c:v>23854</c:v>
                </c:pt>
                <c:pt idx="212">
                  <c:v>23860</c:v>
                </c:pt>
                <c:pt idx="213">
                  <c:v>24204</c:v>
                </c:pt>
                <c:pt idx="214">
                  <c:v>24352</c:v>
                </c:pt>
                <c:pt idx="215">
                  <c:v>24635</c:v>
                </c:pt>
                <c:pt idx="216">
                  <c:v>24661</c:v>
                </c:pt>
                <c:pt idx="217">
                  <c:v>24667</c:v>
                </c:pt>
                <c:pt idx="218">
                  <c:v>24673</c:v>
                </c:pt>
                <c:pt idx="219">
                  <c:v>24681</c:v>
                </c:pt>
                <c:pt idx="220">
                  <c:v>24990</c:v>
                </c:pt>
                <c:pt idx="221">
                  <c:v>25037</c:v>
                </c:pt>
                <c:pt idx="222">
                  <c:v>25087</c:v>
                </c:pt>
                <c:pt idx="223">
                  <c:v>25107</c:v>
                </c:pt>
                <c:pt idx="224">
                  <c:v>25120</c:v>
                </c:pt>
                <c:pt idx="225">
                  <c:v>25198</c:v>
                </c:pt>
                <c:pt idx="226">
                  <c:v>25364</c:v>
                </c:pt>
                <c:pt idx="227">
                  <c:v>25377</c:v>
                </c:pt>
                <c:pt idx="228">
                  <c:v>25513</c:v>
                </c:pt>
                <c:pt idx="229">
                  <c:v>25521.5</c:v>
                </c:pt>
                <c:pt idx="230">
                  <c:v>25539</c:v>
                </c:pt>
                <c:pt idx="231">
                  <c:v>25545</c:v>
                </c:pt>
                <c:pt idx="232">
                  <c:v>25546</c:v>
                </c:pt>
                <c:pt idx="233">
                  <c:v>25550.5</c:v>
                </c:pt>
                <c:pt idx="234">
                  <c:v>25554</c:v>
                </c:pt>
                <c:pt idx="235">
                  <c:v>25609.5</c:v>
                </c:pt>
                <c:pt idx="236">
                  <c:v>25613</c:v>
                </c:pt>
                <c:pt idx="237">
                  <c:v>25615.5</c:v>
                </c:pt>
                <c:pt idx="238">
                  <c:v>25635.5</c:v>
                </c:pt>
                <c:pt idx="239">
                  <c:v>25844</c:v>
                </c:pt>
                <c:pt idx="240">
                  <c:v>25844</c:v>
                </c:pt>
                <c:pt idx="241">
                  <c:v>25914</c:v>
                </c:pt>
                <c:pt idx="242">
                  <c:v>25944.5</c:v>
                </c:pt>
                <c:pt idx="243">
                  <c:v>25944.5</c:v>
                </c:pt>
                <c:pt idx="244">
                  <c:v>25948</c:v>
                </c:pt>
                <c:pt idx="245">
                  <c:v>25953</c:v>
                </c:pt>
                <c:pt idx="246">
                  <c:v>26004</c:v>
                </c:pt>
                <c:pt idx="247">
                  <c:v>26063</c:v>
                </c:pt>
                <c:pt idx="248">
                  <c:v>26290</c:v>
                </c:pt>
                <c:pt idx="249">
                  <c:v>26335</c:v>
                </c:pt>
                <c:pt idx="250">
                  <c:v>26368</c:v>
                </c:pt>
                <c:pt idx="251">
                  <c:v>26370.5</c:v>
                </c:pt>
                <c:pt idx="252">
                  <c:v>26379</c:v>
                </c:pt>
                <c:pt idx="253">
                  <c:v>26392</c:v>
                </c:pt>
                <c:pt idx="254">
                  <c:v>26410</c:v>
                </c:pt>
                <c:pt idx="255">
                  <c:v>26411</c:v>
                </c:pt>
                <c:pt idx="256">
                  <c:v>26413</c:v>
                </c:pt>
                <c:pt idx="257">
                  <c:v>26417</c:v>
                </c:pt>
                <c:pt idx="258">
                  <c:v>26418</c:v>
                </c:pt>
                <c:pt idx="259">
                  <c:v>26419</c:v>
                </c:pt>
                <c:pt idx="260">
                  <c:v>26419</c:v>
                </c:pt>
                <c:pt idx="261">
                  <c:v>26419</c:v>
                </c:pt>
                <c:pt idx="262">
                  <c:v>26424</c:v>
                </c:pt>
                <c:pt idx="263">
                  <c:v>26429.5</c:v>
                </c:pt>
                <c:pt idx="264">
                  <c:v>26431</c:v>
                </c:pt>
                <c:pt idx="265">
                  <c:v>26442.5</c:v>
                </c:pt>
                <c:pt idx="266">
                  <c:v>26448.5</c:v>
                </c:pt>
                <c:pt idx="267">
                  <c:v>26459</c:v>
                </c:pt>
                <c:pt idx="268">
                  <c:v>26483</c:v>
                </c:pt>
                <c:pt idx="269">
                  <c:v>26489</c:v>
                </c:pt>
                <c:pt idx="270">
                  <c:v>26509</c:v>
                </c:pt>
                <c:pt idx="271">
                  <c:v>26723</c:v>
                </c:pt>
                <c:pt idx="272">
                  <c:v>26755</c:v>
                </c:pt>
                <c:pt idx="273">
                  <c:v>26758.5</c:v>
                </c:pt>
                <c:pt idx="274">
                  <c:v>26764.5</c:v>
                </c:pt>
                <c:pt idx="275">
                  <c:v>26777.5</c:v>
                </c:pt>
                <c:pt idx="276">
                  <c:v>26848.5</c:v>
                </c:pt>
                <c:pt idx="277">
                  <c:v>26870</c:v>
                </c:pt>
                <c:pt idx="278">
                  <c:v>26871</c:v>
                </c:pt>
                <c:pt idx="279">
                  <c:v>26896</c:v>
                </c:pt>
                <c:pt idx="280">
                  <c:v>26911</c:v>
                </c:pt>
                <c:pt idx="281">
                  <c:v>27121</c:v>
                </c:pt>
                <c:pt idx="282">
                  <c:v>27355</c:v>
                </c:pt>
                <c:pt idx="283">
                  <c:v>27361</c:v>
                </c:pt>
                <c:pt idx="284">
                  <c:v>27575</c:v>
                </c:pt>
                <c:pt idx="285">
                  <c:v>27594</c:v>
                </c:pt>
                <c:pt idx="286">
                  <c:v>27679</c:v>
                </c:pt>
                <c:pt idx="287">
                  <c:v>27717</c:v>
                </c:pt>
                <c:pt idx="288">
                  <c:v>27770</c:v>
                </c:pt>
                <c:pt idx="289">
                  <c:v>27794</c:v>
                </c:pt>
                <c:pt idx="290">
                  <c:v>27813</c:v>
                </c:pt>
                <c:pt idx="291">
                  <c:v>27813.5</c:v>
                </c:pt>
                <c:pt idx="292">
                  <c:v>28053</c:v>
                </c:pt>
                <c:pt idx="293">
                  <c:v>28073</c:v>
                </c:pt>
                <c:pt idx="294">
                  <c:v>28082.5</c:v>
                </c:pt>
                <c:pt idx="295">
                  <c:v>28105</c:v>
                </c:pt>
                <c:pt idx="296">
                  <c:v>28107.5</c:v>
                </c:pt>
                <c:pt idx="297">
                  <c:v>28111</c:v>
                </c:pt>
                <c:pt idx="298">
                  <c:v>28152</c:v>
                </c:pt>
                <c:pt idx="299">
                  <c:v>28214</c:v>
                </c:pt>
                <c:pt idx="300">
                  <c:v>28218.5</c:v>
                </c:pt>
                <c:pt idx="301">
                  <c:v>28499</c:v>
                </c:pt>
                <c:pt idx="302">
                  <c:v>28502.5</c:v>
                </c:pt>
                <c:pt idx="303">
                  <c:v>28523</c:v>
                </c:pt>
                <c:pt idx="304">
                  <c:v>28538</c:v>
                </c:pt>
                <c:pt idx="305">
                  <c:v>28588</c:v>
                </c:pt>
                <c:pt idx="306">
                  <c:v>28590</c:v>
                </c:pt>
                <c:pt idx="307">
                  <c:v>28590</c:v>
                </c:pt>
                <c:pt idx="308">
                  <c:v>28614</c:v>
                </c:pt>
                <c:pt idx="309">
                  <c:v>28627</c:v>
                </c:pt>
                <c:pt idx="310">
                  <c:v>28949</c:v>
                </c:pt>
                <c:pt idx="311">
                  <c:v>28964</c:v>
                </c:pt>
                <c:pt idx="312">
                  <c:v>28973.5</c:v>
                </c:pt>
                <c:pt idx="313">
                  <c:v>28983</c:v>
                </c:pt>
                <c:pt idx="314">
                  <c:v>29024.5</c:v>
                </c:pt>
                <c:pt idx="315">
                  <c:v>29028</c:v>
                </c:pt>
                <c:pt idx="316">
                  <c:v>29326</c:v>
                </c:pt>
                <c:pt idx="317">
                  <c:v>29345</c:v>
                </c:pt>
                <c:pt idx="318">
                  <c:v>29380.5</c:v>
                </c:pt>
                <c:pt idx="319">
                  <c:v>29429</c:v>
                </c:pt>
                <c:pt idx="320">
                  <c:v>29429</c:v>
                </c:pt>
                <c:pt idx="321">
                  <c:v>29436</c:v>
                </c:pt>
                <c:pt idx="322">
                  <c:v>29444.5</c:v>
                </c:pt>
                <c:pt idx="323">
                  <c:v>29689.5</c:v>
                </c:pt>
                <c:pt idx="324">
                  <c:v>29775</c:v>
                </c:pt>
                <c:pt idx="325">
                  <c:v>29788.5</c:v>
                </c:pt>
                <c:pt idx="326">
                  <c:v>29825.5</c:v>
                </c:pt>
                <c:pt idx="327">
                  <c:v>29855</c:v>
                </c:pt>
                <c:pt idx="328">
                  <c:v>30182</c:v>
                </c:pt>
                <c:pt idx="329">
                  <c:v>30228</c:v>
                </c:pt>
                <c:pt idx="330">
                  <c:v>30262</c:v>
                </c:pt>
                <c:pt idx="331">
                  <c:v>30278.5</c:v>
                </c:pt>
                <c:pt idx="332">
                  <c:v>30286</c:v>
                </c:pt>
                <c:pt idx="333">
                  <c:v>30356.5</c:v>
                </c:pt>
                <c:pt idx="334">
                  <c:v>30660</c:v>
                </c:pt>
                <c:pt idx="335">
                  <c:v>30681</c:v>
                </c:pt>
                <c:pt idx="336">
                  <c:v>30727</c:v>
                </c:pt>
                <c:pt idx="337">
                  <c:v>30752</c:v>
                </c:pt>
                <c:pt idx="338">
                  <c:v>30784</c:v>
                </c:pt>
                <c:pt idx="339">
                  <c:v>31067</c:v>
                </c:pt>
                <c:pt idx="340">
                  <c:v>31087</c:v>
                </c:pt>
                <c:pt idx="341">
                  <c:v>31095</c:v>
                </c:pt>
                <c:pt idx="342">
                  <c:v>31095</c:v>
                </c:pt>
                <c:pt idx="343">
                  <c:v>31095</c:v>
                </c:pt>
                <c:pt idx="344">
                  <c:v>31108</c:v>
                </c:pt>
                <c:pt idx="345">
                  <c:v>31134</c:v>
                </c:pt>
                <c:pt idx="346">
                  <c:v>31134</c:v>
                </c:pt>
                <c:pt idx="347">
                  <c:v>31184</c:v>
                </c:pt>
                <c:pt idx="348">
                  <c:v>31188</c:v>
                </c:pt>
                <c:pt idx="349">
                  <c:v>31456</c:v>
                </c:pt>
                <c:pt idx="350">
                  <c:v>31456</c:v>
                </c:pt>
                <c:pt idx="351">
                  <c:v>31456</c:v>
                </c:pt>
                <c:pt idx="352">
                  <c:v>31586</c:v>
                </c:pt>
                <c:pt idx="353">
                  <c:v>31630</c:v>
                </c:pt>
                <c:pt idx="354">
                  <c:v>31630</c:v>
                </c:pt>
                <c:pt idx="355">
                  <c:v>31995</c:v>
                </c:pt>
                <c:pt idx="356">
                  <c:v>32008.5</c:v>
                </c:pt>
                <c:pt idx="357">
                  <c:v>32036</c:v>
                </c:pt>
                <c:pt idx="358">
                  <c:v>32036</c:v>
                </c:pt>
                <c:pt idx="359">
                  <c:v>32041.5</c:v>
                </c:pt>
                <c:pt idx="360">
                  <c:v>32393</c:v>
                </c:pt>
                <c:pt idx="361">
                  <c:v>32398</c:v>
                </c:pt>
                <c:pt idx="362">
                  <c:v>32406</c:v>
                </c:pt>
                <c:pt idx="363">
                  <c:v>32408.5</c:v>
                </c:pt>
                <c:pt idx="364">
                  <c:v>32454.5</c:v>
                </c:pt>
                <c:pt idx="365">
                  <c:v>32780</c:v>
                </c:pt>
                <c:pt idx="366">
                  <c:v>32915</c:v>
                </c:pt>
                <c:pt idx="367">
                  <c:v>32915</c:v>
                </c:pt>
                <c:pt idx="368">
                  <c:v>33239</c:v>
                </c:pt>
                <c:pt idx="369">
                  <c:v>33243</c:v>
                </c:pt>
                <c:pt idx="370">
                  <c:v>33248.5</c:v>
                </c:pt>
                <c:pt idx="371">
                  <c:v>33258</c:v>
                </c:pt>
                <c:pt idx="372">
                  <c:v>33264</c:v>
                </c:pt>
                <c:pt idx="373">
                  <c:v>33271</c:v>
                </c:pt>
                <c:pt idx="374">
                  <c:v>33312.5</c:v>
                </c:pt>
                <c:pt idx="375">
                  <c:v>33321</c:v>
                </c:pt>
                <c:pt idx="376">
                  <c:v>33683</c:v>
                </c:pt>
                <c:pt idx="377">
                  <c:v>33684</c:v>
                </c:pt>
                <c:pt idx="378">
                  <c:v>33702</c:v>
                </c:pt>
                <c:pt idx="379">
                  <c:v>33782</c:v>
                </c:pt>
                <c:pt idx="380">
                  <c:v>34076</c:v>
                </c:pt>
                <c:pt idx="381">
                  <c:v>34098</c:v>
                </c:pt>
                <c:pt idx="382">
                  <c:v>34100.5</c:v>
                </c:pt>
                <c:pt idx="383">
                  <c:v>34182</c:v>
                </c:pt>
                <c:pt idx="384">
                  <c:v>34502</c:v>
                </c:pt>
                <c:pt idx="385">
                  <c:v>34550</c:v>
                </c:pt>
                <c:pt idx="386">
                  <c:v>34595</c:v>
                </c:pt>
                <c:pt idx="387">
                  <c:v>34678</c:v>
                </c:pt>
                <c:pt idx="388">
                  <c:v>35019</c:v>
                </c:pt>
                <c:pt idx="389">
                  <c:v>35413</c:v>
                </c:pt>
                <c:pt idx="390">
                  <c:v>35469</c:v>
                </c:pt>
                <c:pt idx="391">
                  <c:v>35770</c:v>
                </c:pt>
                <c:pt idx="392">
                  <c:v>35822</c:v>
                </c:pt>
                <c:pt idx="393">
                  <c:v>35918</c:v>
                </c:pt>
                <c:pt idx="394">
                  <c:v>36305</c:v>
                </c:pt>
                <c:pt idx="395">
                  <c:v>36332</c:v>
                </c:pt>
                <c:pt idx="396">
                  <c:v>36364</c:v>
                </c:pt>
              </c:numCache>
            </c:numRef>
          </c:xVal>
          <c:yVal>
            <c:numRef>
              <c:f>Active!$K$21:$K$958</c:f>
              <c:numCache>
                <c:formatCode>General</c:formatCode>
                <c:ptCount val="938"/>
                <c:pt idx="44">
                  <c:v>8.3549999544629827E-4</c:v>
                </c:pt>
                <c:pt idx="47">
                  <c:v>1.7430000007152557E-3</c:v>
                </c:pt>
                <c:pt idx="52">
                  <c:v>1.7500000103609636E-4</c:v>
                </c:pt>
                <c:pt idx="56">
                  <c:v>1.4526000013574958E-3</c:v>
                </c:pt>
                <c:pt idx="286">
                  <c:v>4.6957000013208017E-3</c:v>
                </c:pt>
                <c:pt idx="289">
                  <c:v>4.950200003804639E-3</c:v>
                </c:pt>
                <c:pt idx="290">
                  <c:v>6.1678999991272576E-3</c:v>
                </c:pt>
                <c:pt idx="291">
                  <c:v>1.139205000072252E-2</c:v>
                </c:pt>
                <c:pt idx="298">
                  <c:v>1.0041599998658057E-2</c:v>
                </c:pt>
                <c:pt idx="299">
                  <c:v>7.5361999988672324E-3</c:v>
                </c:pt>
                <c:pt idx="303">
                  <c:v>8.2609000019147061E-3</c:v>
                </c:pt>
                <c:pt idx="304">
                  <c:v>9.2053999978816137E-3</c:v>
                </c:pt>
                <c:pt idx="305">
                  <c:v>7.1003999983076937E-3</c:v>
                </c:pt>
                <c:pt idx="306">
                  <c:v>8.2970000003115274E-3</c:v>
                </c:pt>
                <c:pt idx="308">
                  <c:v>7.5561999983619899E-3</c:v>
                </c:pt>
                <c:pt idx="309">
                  <c:v>8.0841000017244369E-3</c:v>
                </c:pt>
                <c:pt idx="310">
                  <c:v>6.4367000013589859E-3</c:v>
                </c:pt>
                <c:pt idx="317">
                  <c:v>8.8235000002896413E-3</c:v>
                </c:pt>
                <c:pt idx="319">
                  <c:v>9.6207000024151057E-3</c:v>
                </c:pt>
                <c:pt idx="321">
                  <c:v>9.1587999995681457E-3</c:v>
                </c:pt>
                <c:pt idx="323">
                  <c:v>1.2102849999791943E-2</c:v>
                </c:pt>
                <c:pt idx="324">
                  <c:v>1.203249999525724E-2</c:v>
                </c:pt>
                <c:pt idx="325">
                  <c:v>6.9845500038354658E-3</c:v>
                </c:pt>
                <c:pt idx="326">
                  <c:v>7.6716500043403357E-3</c:v>
                </c:pt>
                <c:pt idx="327">
                  <c:v>1.159650000045076E-2</c:v>
                </c:pt>
                <c:pt idx="328">
                  <c:v>1.2990600000193808E-2</c:v>
                </c:pt>
                <c:pt idx="329">
                  <c:v>1.3512400000763591E-2</c:v>
                </c:pt>
                <c:pt idx="331">
                  <c:v>9.2515500000445172E-3</c:v>
                </c:pt>
                <c:pt idx="332">
                  <c:v>1.3013800002227072E-2</c:v>
                </c:pt>
                <c:pt idx="334">
                  <c:v>1.4078000000154134E-2</c:v>
                </c:pt>
                <c:pt idx="336">
                  <c:v>1.4714099997945596E-2</c:v>
                </c:pt>
                <c:pt idx="337">
                  <c:v>1.482160000159638E-2</c:v>
                </c:pt>
                <c:pt idx="338">
                  <c:v>1.4267200000176672E-2</c:v>
                </c:pt>
                <c:pt idx="339">
                  <c:v>1.7236100000445731E-2</c:v>
                </c:pt>
                <c:pt idx="340">
                  <c:v>1.5002100008132402E-2</c:v>
                </c:pt>
                <c:pt idx="341">
                  <c:v>3.0388499995751772E-2</c:v>
                </c:pt>
                <c:pt idx="342">
                  <c:v>3.048849999322556E-2</c:v>
                </c:pt>
                <c:pt idx="343">
                  <c:v>3.048849999322556E-2</c:v>
                </c:pt>
                <c:pt idx="345">
                  <c:v>1.707219999661902E-2</c:v>
                </c:pt>
                <c:pt idx="346">
                  <c:v>1.7172199994092807E-2</c:v>
                </c:pt>
                <c:pt idx="347">
                  <c:v>1.5287199996237177E-2</c:v>
                </c:pt>
                <c:pt idx="348">
                  <c:v>7.7804000029573217E-3</c:v>
                </c:pt>
                <c:pt idx="349">
                  <c:v>1.7024799999489915E-2</c:v>
                </c:pt>
                <c:pt idx="350">
                  <c:v>1.7124799996963702E-2</c:v>
                </c:pt>
                <c:pt idx="351">
                  <c:v>1.7124799996963702E-2</c:v>
                </c:pt>
                <c:pt idx="352">
                  <c:v>1.6603800002485514E-2</c:v>
                </c:pt>
                <c:pt idx="353">
                  <c:v>1.7329000002064276E-2</c:v>
                </c:pt>
                <c:pt idx="354">
                  <c:v>1.7329000002064276E-2</c:v>
                </c:pt>
                <c:pt idx="355">
                  <c:v>1.8258500000229105E-2</c:v>
                </c:pt>
                <c:pt idx="357">
                  <c:v>1.9538799999281764E-2</c:v>
                </c:pt>
                <c:pt idx="358">
                  <c:v>1.9638800004031509E-2</c:v>
                </c:pt>
                <c:pt idx="361">
                  <c:v>1.8123399997421075E-2</c:v>
                </c:pt>
                <c:pt idx="367">
                  <c:v>1.849450000008801E-2</c:v>
                </c:pt>
                <c:pt idx="369">
                  <c:v>1.9136900002195034E-2</c:v>
                </c:pt>
                <c:pt idx="370">
                  <c:v>1.8242550002469216E-2</c:v>
                </c:pt>
                <c:pt idx="371">
                  <c:v>1.9761399998969864E-2</c:v>
                </c:pt>
                <c:pt idx="372">
                  <c:v>2.1451199994771741E-2</c:v>
                </c:pt>
                <c:pt idx="373">
                  <c:v>1.8989299998793285E-2</c:v>
                </c:pt>
                <c:pt idx="374">
                  <c:v>2.689375000045402E-2</c:v>
                </c:pt>
                <c:pt idx="375">
                  <c:v>1.8604299999424256E-2</c:v>
                </c:pt>
                <c:pt idx="376">
                  <c:v>2.1388900000602007E-2</c:v>
                </c:pt>
                <c:pt idx="377">
                  <c:v>2.1437199997308198E-2</c:v>
                </c:pt>
                <c:pt idx="378">
                  <c:v>2.1106599997438025E-2</c:v>
                </c:pt>
                <c:pt idx="379">
                  <c:v>1.8530599998484831E-2</c:v>
                </c:pt>
                <c:pt idx="380">
                  <c:v>2.267079999728594E-2</c:v>
                </c:pt>
                <c:pt idx="381">
                  <c:v>2.2033399996871594E-2</c:v>
                </c:pt>
                <c:pt idx="384">
                  <c:v>2.4146600007952657E-2</c:v>
                </c:pt>
                <c:pt idx="385">
                  <c:v>2.440500000375323E-2</c:v>
                </c:pt>
                <c:pt idx="386">
                  <c:v>2.4508499998773914E-2</c:v>
                </c:pt>
                <c:pt idx="387">
                  <c:v>2.4947400001110509E-2</c:v>
                </c:pt>
                <c:pt idx="388">
                  <c:v>2.501769999798853E-2</c:v>
                </c:pt>
                <c:pt idx="389">
                  <c:v>2.754790000471985E-2</c:v>
                </c:pt>
                <c:pt idx="390">
                  <c:v>2.3752700006298255E-2</c:v>
                </c:pt>
                <c:pt idx="391">
                  <c:v>2.3690999805694446E-2</c:v>
                </c:pt>
                <c:pt idx="392">
                  <c:v>2.650260000518756E-2</c:v>
                </c:pt>
                <c:pt idx="393">
                  <c:v>-0.12016059999587014</c:v>
                </c:pt>
                <c:pt idx="394">
                  <c:v>2.8131500002928078E-2</c:v>
                </c:pt>
                <c:pt idx="395">
                  <c:v>2.8435600004740991E-2</c:v>
                </c:pt>
                <c:pt idx="396">
                  <c:v>2.8181200003018603E-2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B9C1-4B42-A128-16D094880C99}"/>
            </c:ext>
          </c:extLst>
        </c:ser>
        <c:ser>
          <c:idx val="2"/>
          <c:order val="4"/>
          <c:tx>
            <c:strRef>
              <c:f>Active!$L$20</c:f>
              <c:strCache>
                <c:ptCount val="1"/>
                <c:pt idx="0">
                  <c:v>S4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Active!$D$21:$D$93</c:f>
                <c:numCache>
                  <c:formatCode>General</c:formatCode>
                  <c:ptCount val="7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4.0000000000000001E-3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4">
                    <c:v>0</c:v>
                  </c:pt>
                  <c:pt idx="47">
                    <c:v>0</c:v>
                  </c:pt>
                  <c:pt idx="52">
                    <c:v>0</c:v>
                  </c:pt>
                  <c:pt idx="56">
                    <c:v>0</c:v>
                  </c:pt>
                  <c:pt idx="61">
                    <c:v>0</c:v>
                  </c:pt>
                </c:numCache>
              </c:numRef>
            </c:plus>
            <c:minus>
              <c:numRef>
                <c:f>Active!$D$21:$D$93</c:f>
                <c:numCache>
                  <c:formatCode>General</c:formatCode>
                  <c:ptCount val="7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4.0000000000000001E-3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4">
                    <c:v>0</c:v>
                  </c:pt>
                  <c:pt idx="47">
                    <c:v>0</c:v>
                  </c:pt>
                  <c:pt idx="52">
                    <c:v>0</c:v>
                  </c:pt>
                  <c:pt idx="56">
                    <c:v>0</c:v>
                  </c:pt>
                  <c:pt idx="61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Active!$F$21:$F$958</c:f>
              <c:numCache>
                <c:formatCode>General</c:formatCode>
                <c:ptCount val="938"/>
                <c:pt idx="0">
                  <c:v>-4030</c:v>
                </c:pt>
                <c:pt idx="1">
                  <c:v>-3533</c:v>
                </c:pt>
                <c:pt idx="2">
                  <c:v>-3322</c:v>
                </c:pt>
                <c:pt idx="3">
                  <c:v>-3146</c:v>
                </c:pt>
                <c:pt idx="4">
                  <c:v>-2982</c:v>
                </c:pt>
                <c:pt idx="5">
                  <c:v>-2977</c:v>
                </c:pt>
                <c:pt idx="6">
                  <c:v>-2976</c:v>
                </c:pt>
                <c:pt idx="7">
                  <c:v>-2970</c:v>
                </c:pt>
                <c:pt idx="8">
                  <c:v>-2964</c:v>
                </c:pt>
                <c:pt idx="9">
                  <c:v>-2963</c:v>
                </c:pt>
                <c:pt idx="10">
                  <c:v>-2957</c:v>
                </c:pt>
                <c:pt idx="11">
                  <c:v>-2202</c:v>
                </c:pt>
                <c:pt idx="12">
                  <c:v>-1221</c:v>
                </c:pt>
                <c:pt idx="13">
                  <c:v>-859</c:v>
                </c:pt>
                <c:pt idx="14">
                  <c:v>-664</c:v>
                </c:pt>
                <c:pt idx="15">
                  <c:v>-394</c:v>
                </c:pt>
                <c:pt idx="16">
                  <c:v>-355</c:v>
                </c:pt>
                <c:pt idx="17">
                  <c:v>-349</c:v>
                </c:pt>
                <c:pt idx="18">
                  <c:v>0</c:v>
                </c:pt>
                <c:pt idx="19">
                  <c:v>44</c:v>
                </c:pt>
                <c:pt idx="20">
                  <c:v>147</c:v>
                </c:pt>
                <c:pt idx="21">
                  <c:v>1364</c:v>
                </c:pt>
                <c:pt idx="22">
                  <c:v>1686</c:v>
                </c:pt>
                <c:pt idx="23">
                  <c:v>2241</c:v>
                </c:pt>
                <c:pt idx="24">
                  <c:v>3775</c:v>
                </c:pt>
                <c:pt idx="25">
                  <c:v>4396</c:v>
                </c:pt>
                <c:pt idx="26">
                  <c:v>4868</c:v>
                </c:pt>
                <c:pt idx="27">
                  <c:v>4875</c:v>
                </c:pt>
                <c:pt idx="28">
                  <c:v>5242</c:v>
                </c:pt>
                <c:pt idx="29">
                  <c:v>5279</c:v>
                </c:pt>
                <c:pt idx="30">
                  <c:v>5700</c:v>
                </c:pt>
                <c:pt idx="31">
                  <c:v>6043</c:v>
                </c:pt>
                <c:pt idx="32">
                  <c:v>6397</c:v>
                </c:pt>
                <c:pt idx="33">
                  <c:v>6496</c:v>
                </c:pt>
                <c:pt idx="34">
                  <c:v>6503</c:v>
                </c:pt>
                <c:pt idx="35">
                  <c:v>6509</c:v>
                </c:pt>
                <c:pt idx="36">
                  <c:v>6560</c:v>
                </c:pt>
                <c:pt idx="37">
                  <c:v>7236</c:v>
                </c:pt>
                <c:pt idx="38">
                  <c:v>7890</c:v>
                </c:pt>
                <c:pt idx="39">
                  <c:v>9125</c:v>
                </c:pt>
                <c:pt idx="40">
                  <c:v>9184</c:v>
                </c:pt>
                <c:pt idx="41">
                  <c:v>10921</c:v>
                </c:pt>
                <c:pt idx="42">
                  <c:v>11184</c:v>
                </c:pt>
                <c:pt idx="43">
                  <c:v>11185</c:v>
                </c:pt>
                <c:pt idx="44">
                  <c:v>11185</c:v>
                </c:pt>
                <c:pt idx="45">
                  <c:v>11185</c:v>
                </c:pt>
                <c:pt idx="46">
                  <c:v>11210</c:v>
                </c:pt>
                <c:pt idx="47">
                  <c:v>11210</c:v>
                </c:pt>
                <c:pt idx="48">
                  <c:v>11210</c:v>
                </c:pt>
                <c:pt idx="49">
                  <c:v>11230</c:v>
                </c:pt>
                <c:pt idx="50">
                  <c:v>11243</c:v>
                </c:pt>
                <c:pt idx="51">
                  <c:v>11250</c:v>
                </c:pt>
                <c:pt idx="52">
                  <c:v>11250</c:v>
                </c:pt>
                <c:pt idx="53">
                  <c:v>11250</c:v>
                </c:pt>
                <c:pt idx="54">
                  <c:v>11295</c:v>
                </c:pt>
                <c:pt idx="55">
                  <c:v>11322</c:v>
                </c:pt>
                <c:pt idx="56">
                  <c:v>11322</c:v>
                </c:pt>
                <c:pt idx="57">
                  <c:v>11322</c:v>
                </c:pt>
                <c:pt idx="58">
                  <c:v>11637</c:v>
                </c:pt>
                <c:pt idx="59">
                  <c:v>11754</c:v>
                </c:pt>
                <c:pt idx="60">
                  <c:v>11754</c:v>
                </c:pt>
                <c:pt idx="61">
                  <c:v>11767</c:v>
                </c:pt>
                <c:pt idx="62">
                  <c:v>11767</c:v>
                </c:pt>
                <c:pt idx="63">
                  <c:v>12167</c:v>
                </c:pt>
                <c:pt idx="64">
                  <c:v>13387</c:v>
                </c:pt>
                <c:pt idx="65">
                  <c:v>13748</c:v>
                </c:pt>
                <c:pt idx="66">
                  <c:v>13755</c:v>
                </c:pt>
                <c:pt idx="67">
                  <c:v>13781</c:v>
                </c:pt>
                <c:pt idx="68">
                  <c:v>13788</c:v>
                </c:pt>
                <c:pt idx="69">
                  <c:v>13813</c:v>
                </c:pt>
                <c:pt idx="70">
                  <c:v>13819</c:v>
                </c:pt>
                <c:pt idx="71">
                  <c:v>13820</c:v>
                </c:pt>
                <c:pt idx="72">
                  <c:v>13826</c:v>
                </c:pt>
                <c:pt idx="73">
                  <c:v>13832</c:v>
                </c:pt>
                <c:pt idx="74">
                  <c:v>13872</c:v>
                </c:pt>
                <c:pt idx="75">
                  <c:v>13872</c:v>
                </c:pt>
                <c:pt idx="76">
                  <c:v>13885</c:v>
                </c:pt>
                <c:pt idx="77">
                  <c:v>13943</c:v>
                </c:pt>
                <c:pt idx="78">
                  <c:v>14168</c:v>
                </c:pt>
                <c:pt idx="79">
                  <c:v>14233</c:v>
                </c:pt>
                <c:pt idx="80">
                  <c:v>14246</c:v>
                </c:pt>
                <c:pt idx="81">
                  <c:v>14265</c:v>
                </c:pt>
                <c:pt idx="82">
                  <c:v>14272</c:v>
                </c:pt>
                <c:pt idx="83">
                  <c:v>14278</c:v>
                </c:pt>
                <c:pt idx="84">
                  <c:v>14279</c:v>
                </c:pt>
                <c:pt idx="85">
                  <c:v>14311</c:v>
                </c:pt>
                <c:pt idx="86">
                  <c:v>14350</c:v>
                </c:pt>
                <c:pt idx="87">
                  <c:v>14653</c:v>
                </c:pt>
                <c:pt idx="88">
                  <c:v>14653</c:v>
                </c:pt>
                <c:pt idx="89">
                  <c:v>14672</c:v>
                </c:pt>
                <c:pt idx="90">
                  <c:v>14678</c:v>
                </c:pt>
                <c:pt idx="91">
                  <c:v>14691</c:v>
                </c:pt>
                <c:pt idx="92">
                  <c:v>14698</c:v>
                </c:pt>
                <c:pt idx="93">
                  <c:v>14731</c:v>
                </c:pt>
                <c:pt idx="94">
                  <c:v>14731</c:v>
                </c:pt>
                <c:pt idx="95">
                  <c:v>14763</c:v>
                </c:pt>
                <c:pt idx="96">
                  <c:v>14770</c:v>
                </c:pt>
                <c:pt idx="97">
                  <c:v>14776</c:v>
                </c:pt>
                <c:pt idx="98">
                  <c:v>14782</c:v>
                </c:pt>
                <c:pt idx="99">
                  <c:v>14809</c:v>
                </c:pt>
                <c:pt idx="100">
                  <c:v>14815</c:v>
                </c:pt>
                <c:pt idx="101">
                  <c:v>14815</c:v>
                </c:pt>
                <c:pt idx="102">
                  <c:v>15034</c:v>
                </c:pt>
                <c:pt idx="103">
                  <c:v>15047</c:v>
                </c:pt>
                <c:pt idx="104">
                  <c:v>15079</c:v>
                </c:pt>
                <c:pt idx="105">
                  <c:v>15079</c:v>
                </c:pt>
                <c:pt idx="106">
                  <c:v>15104</c:v>
                </c:pt>
                <c:pt idx="107">
                  <c:v>15143</c:v>
                </c:pt>
                <c:pt idx="108">
                  <c:v>15175</c:v>
                </c:pt>
                <c:pt idx="109">
                  <c:v>15176</c:v>
                </c:pt>
                <c:pt idx="110">
                  <c:v>15183</c:v>
                </c:pt>
                <c:pt idx="111">
                  <c:v>15183</c:v>
                </c:pt>
                <c:pt idx="112">
                  <c:v>15189</c:v>
                </c:pt>
                <c:pt idx="113">
                  <c:v>15427</c:v>
                </c:pt>
                <c:pt idx="114">
                  <c:v>15485</c:v>
                </c:pt>
                <c:pt idx="115">
                  <c:v>15518</c:v>
                </c:pt>
                <c:pt idx="116">
                  <c:v>15557</c:v>
                </c:pt>
                <c:pt idx="117">
                  <c:v>15655</c:v>
                </c:pt>
                <c:pt idx="118">
                  <c:v>15752</c:v>
                </c:pt>
                <c:pt idx="119">
                  <c:v>15931</c:v>
                </c:pt>
                <c:pt idx="120">
                  <c:v>15938</c:v>
                </c:pt>
                <c:pt idx="121">
                  <c:v>16094</c:v>
                </c:pt>
                <c:pt idx="122">
                  <c:v>16390</c:v>
                </c:pt>
                <c:pt idx="123">
                  <c:v>16416</c:v>
                </c:pt>
                <c:pt idx="124">
                  <c:v>16435</c:v>
                </c:pt>
                <c:pt idx="125">
                  <c:v>16455</c:v>
                </c:pt>
                <c:pt idx="126">
                  <c:v>16494</c:v>
                </c:pt>
                <c:pt idx="127">
                  <c:v>16771</c:v>
                </c:pt>
                <c:pt idx="128">
                  <c:v>17236</c:v>
                </c:pt>
                <c:pt idx="129">
                  <c:v>17255</c:v>
                </c:pt>
                <c:pt idx="130">
                  <c:v>17275</c:v>
                </c:pt>
                <c:pt idx="131">
                  <c:v>17314</c:v>
                </c:pt>
                <c:pt idx="132">
                  <c:v>17320</c:v>
                </c:pt>
                <c:pt idx="133">
                  <c:v>17346</c:v>
                </c:pt>
                <c:pt idx="134">
                  <c:v>17359</c:v>
                </c:pt>
                <c:pt idx="135">
                  <c:v>17818</c:v>
                </c:pt>
                <c:pt idx="136">
                  <c:v>18127</c:v>
                </c:pt>
                <c:pt idx="137">
                  <c:v>18140</c:v>
                </c:pt>
                <c:pt idx="138">
                  <c:v>18147</c:v>
                </c:pt>
                <c:pt idx="139">
                  <c:v>18160</c:v>
                </c:pt>
                <c:pt idx="140">
                  <c:v>18212</c:v>
                </c:pt>
                <c:pt idx="141">
                  <c:v>18218</c:v>
                </c:pt>
                <c:pt idx="142">
                  <c:v>18231</c:v>
                </c:pt>
                <c:pt idx="143">
                  <c:v>18296</c:v>
                </c:pt>
                <c:pt idx="144">
                  <c:v>18296</c:v>
                </c:pt>
                <c:pt idx="145">
                  <c:v>18703</c:v>
                </c:pt>
                <c:pt idx="146">
                  <c:v>18703</c:v>
                </c:pt>
                <c:pt idx="147">
                  <c:v>18960</c:v>
                </c:pt>
                <c:pt idx="148">
                  <c:v>19516</c:v>
                </c:pt>
                <c:pt idx="149">
                  <c:v>19568</c:v>
                </c:pt>
                <c:pt idx="150">
                  <c:v>19845</c:v>
                </c:pt>
                <c:pt idx="151">
                  <c:v>19858</c:v>
                </c:pt>
                <c:pt idx="152">
                  <c:v>19884</c:v>
                </c:pt>
                <c:pt idx="153">
                  <c:v>19910</c:v>
                </c:pt>
                <c:pt idx="154">
                  <c:v>19994</c:v>
                </c:pt>
                <c:pt idx="155">
                  <c:v>20310</c:v>
                </c:pt>
                <c:pt idx="156">
                  <c:v>20310</c:v>
                </c:pt>
                <c:pt idx="157">
                  <c:v>20375</c:v>
                </c:pt>
                <c:pt idx="158">
                  <c:v>20381</c:v>
                </c:pt>
                <c:pt idx="159">
                  <c:v>21074.5</c:v>
                </c:pt>
                <c:pt idx="160">
                  <c:v>21163</c:v>
                </c:pt>
                <c:pt idx="161">
                  <c:v>21176</c:v>
                </c:pt>
                <c:pt idx="162">
                  <c:v>21182</c:v>
                </c:pt>
                <c:pt idx="163">
                  <c:v>21200</c:v>
                </c:pt>
                <c:pt idx="164">
                  <c:v>21219</c:v>
                </c:pt>
                <c:pt idx="165">
                  <c:v>21237.5</c:v>
                </c:pt>
                <c:pt idx="166">
                  <c:v>21271</c:v>
                </c:pt>
                <c:pt idx="167">
                  <c:v>21304</c:v>
                </c:pt>
                <c:pt idx="168">
                  <c:v>21316</c:v>
                </c:pt>
                <c:pt idx="169">
                  <c:v>21351</c:v>
                </c:pt>
                <c:pt idx="170">
                  <c:v>21528</c:v>
                </c:pt>
                <c:pt idx="171">
                  <c:v>21601</c:v>
                </c:pt>
                <c:pt idx="172">
                  <c:v>21608</c:v>
                </c:pt>
                <c:pt idx="173">
                  <c:v>21615</c:v>
                </c:pt>
                <c:pt idx="174">
                  <c:v>21615</c:v>
                </c:pt>
                <c:pt idx="175">
                  <c:v>21628</c:v>
                </c:pt>
                <c:pt idx="176">
                  <c:v>21654</c:v>
                </c:pt>
                <c:pt idx="177">
                  <c:v>21658</c:v>
                </c:pt>
                <c:pt idx="178">
                  <c:v>21660</c:v>
                </c:pt>
                <c:pt idx="179">
                  <c:v>21673</c:v>
                </c:pt>
                <c:pt idx="180">
                  <c:v>21703</c:v>
                </c:pt>
                <c:pt idx="181">
                  <c:v>21717</c:v>
                </c:pt>
                <c:pt idx="182">
                  <c:v>21719</c:v>
                </c:pt>
                <c:pt idx="183">
                  <c:v>21762</c:v>
                </c:pt>
                <c:pt idx="184">
                  <c:v>21790</c:v>
                </c:pt>
                <c:pt idx="185">
                  <c:v>22015</c:v>
                </c:pt>
                <c:pt idx="186">
                  <c:v>22026</c:v>
                </c:pt>
                <c:pt idx="187">
                  <c:v>22041</c:v>
                </c:pt>
                <c:pt idx="188">
                  <c:v>22125</c:v>
                </c:pt>
                <c:pt idx="189">
                  <c:v>22370</c:v>
                </c:pt>
                <c:pt idx="190">
                  <c:v>22407</c:v>
                </c:pt>
                <c:pt idx="191">
                  <c:v>22433</c:v>
                </c:pt>
                <c:pt idx="192">
                  <c:v>22506</c:v>
                </c:pt>
                <c:pt idx="193">
                  <c:v>22525</c:v>
                </c:pt>
                <c:pt idx="194">
                  <c:v>22543</c:v>
                </c:pt>
                <c:pt idx="195">
                  <c:v>22569</c:v>
                </c:pt>
                <c:pt idx="196">
                  <c:v>22582</c:v>
                </c:pt>
                <c:pt idx="197">
                  <c:v>22595</c:v>
                </c:pt>
                <c:pt idx="198">
                  <c:v>22602</c:v>
                </c:pt>
                <c:pt idx="199">
                  <c:v>22634</c:v>
                </c:pt>
                <c:pt idx="200">
                  <c:v>22911</c:v>
                </c:pt>
                <c:pt idx="201">
                  <c:v>22937</c:v>
                </c:pt>
                <c:pt idx="202">
                  <c:v>22956</c:v>
                </c:pt>
                <c:pt idx="203">
                  <c:v>22989</c:v>
                </c:pt>
                <c:pt idx="204">
                  <c:v>23002</c:v>
                </c:pt>
                <c:pt idx="205">
                  <c:v>23326</c:v>
                </c:pt>
                <c:pt idx="206">
                  <c:v>23365</c:v>
                </c:pt>
                <c:pt idx="207">
                  <c:v>23519</c:v>
                </c:pt>
                <c:pt idx="208">
                  <c:v>23733</c:v>
                </c:pt>
                <c:pt idx="209">
                  <c:v>23770</c:v>
                </c:pt>
                <c:pt idx="210">
                  <c:v>23821</c:v>
                </c:pt>
                <c:pt idx="211">
                  <c:v>23854</c:v>
                </c:pt>
                <c:pt idx="212">
                  <c:v>23860</c:v>
                </c:pt>
                <c:pt idx="213">
                  <c:v>24204</c:v>
                </c:pt>
                <c:pt idx="214">
                  <c:v>24352</c:v>
                </c:pt>
                <c:pt idx="215">
                  <c:v>24635</c:v>
                </c:pt>
                <c:pt idx="216">
                  <c:v>24661</c:v>
                </c:pt>
                <c:pt idx="217">
                  <c:v>24667</c:v>
                </c:pt>
                <c:pt idx="218">
                  <c:v>24673</c:v>
                </c:pt>
                <c:pt idx="219">
                  <c:v>24681</c:v>
                </c:pt>
                <c:pt idx="220">
                  <c:v>24990</c:v>
                </c:pt>
                <c:pt idx="221">
                  <c:v>25037</c:v>
                </c:pt>
                <c:pt idx="222">
                  <c:v>25087</c:v>
                </c:pt>
                <c:pt idx="223">
                  <c:v>25107</c:v>
                </c:pt>
                <c:pt idx="224">
                  <c:v>25120</c:v>
                </c:pt>
                <c:pt idx="225">
                  <c:v>25198</c:v>
                </c:pt>
                <c:pt idx="226">
                  <c:v>25364</c:v>
                </c:pt>
                <c:pt idx="227">
                  <c:v>25377</c:v>
                </c:pt>
                <c:pt idx="228">
                  <c:v>25513</c:v>
                </c:pt>
                <c:pt idx="229">
                  <c:v>25521.5</c:v>
                </c:pt>
                <c:pt idx="230">
                  <c:v>25539</c:v>
                </c:pt>
                <c:pt idx="231">
                  <c:v>25545</c:v>
                </c:pt>
                <c:pt idx="232">
                  <c:v>25546</c:v>
                </c:pt>
                <c:pt idx="233">
                  <c:v>25550.5</c:v>
                </c:pt>
                <c:pt idx="234">
                  <c:v>25554</c:v>
                </c:pt>
                <c:pt idx="235">
                  <c:v>25609.5</c:v>
                </c:pt>
                <c:pt idx="236">
                  <c:v>25613</c:v>
                </c:pt>
                <c:pt idx="237">
                  <c:v>25615.5</c:v>
                </c:pt>
                <c:pt idx="238">
                  <c:v>25635.5</c:v>
                </c:pt>
                <c:pt idx="239">
                  <c:v>25844</c:v>
                </c:pt>
                <c:pt idx="240">
                  <c:v>25844</c:v>
                </c:pt>
                <c:pt idx="241">
                  <c:v>25914</c:v>
                </c:pt>
                <c:pt idx="242">
                  <c:v>25944.5</c:v>
                </c:pt>
                <c:pt idx="243">
                  <c:v>25944.5</c:v>
                </c:pt>
                <c:pt idx="244">
                  <c:v>25948</c:v>
                </c:pt>
                <c:pt idx="245">
                  <c:v>25953</c:v>
                </c:pt>
                <c:pt idx="246">
                  <c:v>26004</c:v>
                </c:pt>
                <c:pt idx="247">
                  <c:v>26063</c:v>
                </c:pt>
                <c:pt idx="248">
                  <c:v>26290</c:v>
                </c:pt>
                <c:pt idx="249">
                  <c:v>26335</c:v>
                </c:pt>
                <c:pt idx="250">
                  <c:v>26368</c:v>
                </c:pt>
                <c:pt idx="251">
                  <c:v>26370.5</c:v>
                </c:pt>
                <c:pt idx="252">
                  <c:v>26379</c:v>
                </c:pt>
                <c:pt idx="253">
                  <c:v>26392</c:v>
                </c:pt>
                <c:pt idx="254">
                  <c:v>26410</c:v>
                </c:pt>
                <c:pt idx="255">
                  <c:v>26411</c:v>
                </c:pt>
                <c:pt idx="256">
                  <c:v>26413</c:v>
                </c:pt>
                <c:pt idx="257">
                  <c:v>26417</c:v>
                </c:pt>
                <c:pt idx="258">
                  <c:v>26418</c:v>
                </c:pt>
                <c:pt idx="259">
                  <c:v>26419</c:v>
                </c:pt>
                <c:pt idx="260">
                  <c:v>26419</c:v>
                </c:pt>
                <c:pt idx="261">
                  <c:v>26419</c:v>
                </c:pt>
                <c:pt idx="262">
                  <c:v>26424</c:v>
                </c:pt>
                <c:pt idx="263">
                  <c:v>26429.5</c:v>
                </c:pt>
                <c:pt idx="264">
                  <c:v>26431</c:v>
                </c:pt>
                <c:pt idx="265">
                  <c:v>26442.5</c:v>
                </c:pt>
                <c:pt idx="266">
                  <c:v>26448.5</c:v>
                </c:pt>
                <c:pt idx="267">
                  <c:v>26459</c:v>
                </c:pt>
                <c:pt idx="268">
                  <c:v>26483</c:v>
                </c:pt>
                <c:pt idx="269">
                  <c:v>26489</c:v>
                </c:pt>
                <c:pt idx="270">
                  <c:v>26509</c:v>
                </c:pt>
                <c:pt idx="271">
                  <c:v>26723</c:v>
                </c:pt>
                <c:pt idx="272">
                  <c:v>26755</c:v>
                </c:pt>
                <c:pt idx="273">
                  <c:v>26758.5</c:v>
                </c:pt>
                <c:pt idx="274">
                  <c:v>26764.5</c:v>
                </c:pt>
                <c:pt idx="275">
                  <c:v>26777.5</c:v>
                </c:pt>
                <c:pt idx="276">
                  <c:v>26848.5</c:v>
                </c:pt>
                <c:pt idx="277">
                  <c:v>26870</c:v>
                </c:pt>
                <c:pt idx="278">
                  <c:v>26871</c:v>
                </c:pt>
                <c:pt idx="279">
                  <c:v>26896</c:v>
                </c:pt>
                <c:pt idx="280">
                  <c:v>26911</c:v>
                </c:pt>
                <c:pt idx="281">
                  <c:v>27121</c:v>
                </c:pt>
                <c:pt idx="282">
                  <c:v>27355</c:v>
                </c:pt>
                <c:pt idx="283">
                  <c:v>27361</c:v>
                </c:pt>
                <c:pt idx="284">
                  <c:v>27575</c:v>
                </c:pt>
                <c:pt idx="285">
                  <c:v>27594</c:v>
                </c:pt>
                <c:pt idx="286">
                  <c:v>27679</c:v>
                </c:pt>
                <c:pt idx="287">
                  <c:v>27717</c:v>
                </c:pt>
                <c:pt idx="288">
                  <c:v>27770</c:v>
                </c:pt>
                <c:pt idx="289">
                  <c:v>27794</c:v>
                </c:pt>
                <c:pt idx="290">
                  <c:v>27813</c:v>
                </c:pt>
                <c:pt idx="291">
                  <c:v>27813.5</c:v>
                </c:pt>
                <c:pt idx="292">
                  <c:v>28053</c:v>
                </c:pt>
                <c:pt idx="293">
                  <c:v>28073</c:v>
                </c:pt>
                <c:pt idx="294">
                  <c:v>28082.5</c:v>
                </c:pt>
                <c:pt idx="295">
                  <c:v>28105</c:v>
                </c:pt>
                <c:pt idx="296">
                  <c:v>28107.5</c:v>
                </c:pt>
                <c:pt idx="297">
                  <c:v>28111</c:v>
                </c:pt>
                <c:pt idx="298">
                  <c:v>28152</c:v>
                </c:pt>
                <c:pt idx="299">
                  <c:v>28214</c:v>
                </c:pt>
                <c:pt idx="300">
                  <c:v>28218.5</c:v>
                </c:pt>
                <c:pt idx="301">
                  <c:v>28499</c:v>
                </c:pt>
                <c:pt idx="302">
                  <c:v>28502.5</c:v>
                </c:pt>
                <c:pt idx="303">
                  <c:v>28523</c:v>
                </c:pt>
                <c:pt idx="304">
                  <c:v>28538</c:v>
                </c:pt>
                <c:pt idx="305">
                  <c:v>28588</c:v>
                </c:pt>
                <c:pt idx="306">
                  <c:v>28590</c:v>
                </c:pt>
                <c:pt idx="307">
                  <c:v>28590</c:v>
                </c:pt>
                <c:pt idx="308">
                  <c:v>28614</c:v>
                </c:pt>
                <c:pt idx="309">
                  <c:v>28627</c:v>
                </c:pt>
                <c:pt idx="310">
                  <c:v>28949</c:v>
                </c:pt>
                <c:pt idx="311">
                  <c:v>28964</c:v>
                </c:pt>
                <c:pt idx="312">
                  <c:v>28973.5</c:v>
                </c:pt>
                <c:pt idx="313">
                  <c:v>28983</c:v>
                </c:pt>
                <c:pt idx="314">
                  <c:v>29024.5</c:v>
                </c:pt>
                <c:pt idx="315">
                  <c:v>29028</c:v>
                </c:pt>
                <c:pt idx="316">
                  <c:v>29326</c:v>
                </c:pt>
                <c:pt idx="317">
                  <c:v>29345</c:v>
                </c:pt>
                <c:pt idx="318">
                  <c:v>29380.5</c:v>
                </c:pt>
                <c:pt idx="319">
                  <c:v>29429</c:v>
                </c:pt>
                <c:pt idx="320">
                  <c:v>29429</c:v>
                </c:pt>
                <c:pt idx="321">
                  <c:v>29436</c:v>
                </c:pt>
                <c:pt idx="322">
                  <c:v>29444.5</c:v>
                </c:pt>
                <c:pt idx="323">
                  <c:v>29689.5</c:v>
                </c:pt>
                <c:pt idx="324">
                  <c:v>29775</c:v>
                </c:pt>
                <c:pt idx="325">
                  <c:v>29788.5</c:v>
                </c:pt>
                <c:pt idx="326">
                  <c:v>29825.5</c:v>
                </c:pt>
                <c:pt idx="327">
                  <c:v>29855</c:v>
                </c:pt>
                <c:pt idx="328">
                  <c:v>30182</c:v>
                </c:pt>
                <c:pt idx="329">
                  <c:v>30228</c:v>
                </c:pt>
                <c:pt idx="330">
                  <c:v>30262</c:v>
                </c:pt>
                <c:pt idx="331">
                  <c:v>30278.5</c:v>
                </c:pt>
                <c:pt idx="332">
                  <c:v>30286</c:v>
                </c:pt>
                <c:pt idx="333">
                  <c:v>30356.5</c:v>
                </c:pt>
                <c:pt idx="334">
                  <c:v>30660</c:v>
                </c:pt>
                <c:pt idx="335">
                  <c:v>30681</c:v>
                </c:pt>
                <c:pt idx="336">
                  <c:v>30727</c:v>
                </c:pt>
                <c:pt idx="337">
                  <c:v>30752</c:v>
                </c:pt>
                <c:pt idx="338">
                  <c:v>30784</c:v>
                </c:pt>
                <c:pt idx="339">
                  <c:v>31067</c:v>
                </c:pt>
                <c:pt idx="340">
                  <c:v>31087</c:v>
                </c:pt>
                <c:pt idx="341">
                  <c:v>31095</c:v>
                </c:pt>
                <c:pt idx="342">
                  <c:v>31095</c:v>
                </c:pt>
                <c:pt idx="343">
                  <c:v>31095</c:v>
                </c:pt>
                <c:pt idx="344">
                  <c:v>31108</c:v>
                </c:pt>
                <c:pt idx="345">
                  <c:v>31134</c:v>
                </c:pt>
                <c:pt idx="346">
                  <c:v>31134</c:v>
                </c:pt>
                <c:pt idx="347">
                  <c:v>31184</c:v>
                </c:pt>
                <c:pt idx="348">
                  <c:v>31188</c:v>
                </c:pt>
                <c:pt idx="349">
                  <c:v>31456</c:v>
                </c:pt>
                <c:pt idx="350">
                  <c:v>31456</c:v>
                </c:pt>
                <c:pt idx="351">
                  <c:v>31456</c:v>
                </c:pt>
                <c:pt idx="352">
                  <c:v>31586</c:v>
                </c:pt>
                <c:pt idx="353">
                  <c:v>31630</c:v>
                </c:pt>
                <c:pt idx="354">
                  <c:v>31630</c:v>
                </c:pt>
                <c:pt idx="355">
                  <c:v>31995</c:v>
                </c:pt>
                <c:pt idx="356">
                  <c:v>32008.5</c:v>
                </c:pt>
                <c:pt idx="357">
                  <c:v>32036</c:v>
                </c:pt>
                <c:pt idx="358">
                  <c:v>32036</c:v>
                </c:pt>
                <c:pt idx="359">
                  <c:v>32041.5</c:v>
                </c:pt>
                <c:pt idx="360">
                  <c:v>32393</c:v>
                </c:pt>
                <c:pt idx="361">
                  <c:v>32398</c:v>
                </c:pt>
                <c:pt idx="362">
                  <c:v>32406</c:v>
                </c:pt>
                <c:pt idx="363">
                  <c:v>32408.5</c:v>
                </c:pt>
                <c:pt idx="364">
                  <c:v>32454.5</c:v>
                </c:pt>
                <c:pt idx="365">
                  <c:v>32780</c:v>
                </c:pt>
                <c:pt idx="366">
                  <c:v>32915</c:v>
                </c:pt>
                <c:pt idx="367">
                  <c:v>32915</c:v>
                </c:pt>
                <c:pt idx="368">
                  <c:v>33239</c:v>
                </c:pt>
                <c:pt idx="369">
                  <c:v>33243</c:v>
                </c:pt>
                <c:pt idx="370">
                  <c:v>33248.5</c:v>
                </c:pt>
                <c:pt idx="371">
                  <c:v>33258</c:v>
                </c:pt>
                <c:pt idx="372">
                  <c:v>33264</c:v>
                </c:pt>
                <c:pt idx="373">
                  <c:v>33271</c:v>
                </c:pt>
                <c:pt idx="374">
                  <c:v>33312.5</c:v>
                </c:pt>
                <c:pt idx="375">
                  <c:v>33321</c:v>
                </c:pt>
                <c:pt idx="376">
                  <c:v>33683</c:v>
                </c:pt>
                <c:pt idx="377">
                  <c:v>33684</c:v>
                </c:pt>
                <c:pt idx="378">
                  <c:v>33702</c:v>
                </c:pt>
                <c:pt idx="379">
                  <c:v>33782</c:v>
                </c:pt>
                <c:pt idx="380">
                  <c:v>34076</c:v>
                </c:pt>
                <c:pt idx="381">
                  <c:v>34098</c:v>
                </c:pt>
                <c:pt idx="382">
                  <c:v>34100.5</c:v>
                </c:pt>
                <c:pt idx="383">
                  <c:v>34182</c:v>
                </c:pt>
                <c:pt idx="384">
                  <c:v>34502</c:v>
                </c:pt>
                <c:pt idx="385">
                  <c:v>34550</c:v>
                </c:pt>
                <c:pt idx="386">
                  <c:v>34595</c:v>
                </c:pt>
                <c:pt idx="387">
                  <c:v>34678</c:v>
                </c:pt>
                <c:pt idx="388">
                  <c:v>35019</c:v>
                </c:pt>
                <c:pt idx="389">
                  <c:v>35413</c:v>
                </c:pt>
                <c:pt idx="390">
                  <c:v>35469</c:v>
                </c:pt>
                <c:pt idx="391">
                  <c:v>35770</c:v>
                </c:pt>
                <c:pt idx="392">
                  <c:v>35822</c:v>
                </c:pt>
                <c:pt idx="393">
                  <c:v>35918</c:v>
                </c:pt>
                <c:pt idx="394">
                  <c:v>36305</c:v>
                </c:pt>
                <c:pt idx="395">
                  <c:v>36332</c:v>
                </c:pt>
                <c:pt idx="396">
                  <c:v>36364</c:v>
                </c:pt>
              </c:numCache>
            </c:numRef>
          </c:xVal>
          <c:yVal>
            <c:numRef>
              <c:f>Active!$L$21:$L$958</c:f>
              <c:numCache>
                <c:formatCode>General</c:formatCode>
                <c:ptCount val="938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B9C1-4B42-A128-16D094880C99}"/>
            </c:ext>
          </c:extLst>
        </c:ser>
        <c:ser>
          <c:idx val="5"/>
          <c:order val="5"/>
          <c:tx>
            <c:strRef>
              <c:f>Active!$M$20</c:f>
              <c:strCache>
                <c:ptCount val="1"/>
                <c:pt idx="0">
                  <c:v>S5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Active!$D$21:$D$93</c:f>
                <c:numCache>
                  <c:formatCode>General</c:formatCode>
                  <c:ptCount val="7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4.0000000000000001E-3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4">
                    <c:v>0</c:v>
                  </c:pt>
                  <c:pt idx="47">
                    <c:v>0</c:v>
                  </c:pt>
                  <c:pt idx="52">
                    <c:v>0</c:v>
                  </c:pt>
                  <c:pt idx="56">
                    <c:v>0</c:v>
                  </c:pt>
                  <c:pt idx="61">
                    <c:v>0</c:v>
                  </c:pt>
                </c:numCache>
              </c:numRef>
            </c:plus>
            <c:minus>
              <c:numRef>
                <c:f>Active!$D$21:$D$93</c:f>
                <c:numCache>
                  <c:formatCode>General</c:formatCode>
                  <c:ptCount val="7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4.0000000000000001E-3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4">
                    <c:v>0</c:v>
                  </c:pt>
                  <c:pt idx="47">
                    <c:v>0</c:v>
                  </c:pt>
                  <c:pt idx="52">
                    <c:v>0</c:v>
                  </c:pt>
                  <c:pt idx="56">
                    <c:v>0</c:v>
                  </c:pt>
                  <c:pt idx="61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Active!$F$21:$F$958</c:f>
              <c:numCache>
                <c:formatCode>General</c:formatCode>
                <c:ptCount val="938"/>
                <c:pt idx="0">
                  <c:v>-4030</c:v>
                </c:pt>
                <c:pt idx="1">
                  <c:v>-3533</c:v>
                </c:pt>
                <c:pt idx="2">
                  <c:v>-3322</c:v>
                </c:pt>
                <c:pt idx="3">
                  <c:v>-3146</c:v>
                </c:pt>
                <c:pt idx="4">
                  <c:v>-2982</c:v>
                </c:pt>
                <c:pt idx="5">
                  <c:v>-2977</c:v>
                </c:pt>
                <c:pt idx="6">
                  <c:v>-2976</c:v>
                </c:pt>
                <c:pt idx="7">
                  <c:v>-2970</c:v>
                </c:pt>
                <c:pt idx="8">
                  <c:v>-2964</c:v>
                </c:pt>
                <c:pt idx="9">
                  <c:v>-2963</c:v>
                </c:pt>
                <c:pt idx="10">
                  <c:v>-2957</c:v>
                </c:pt>
                <c:pt idx="11">
                  <c:v>-2202</c:v>
                </c:pt>
                <c:pt idx="12">
                  <c:v>-1221</c:v>
                </c:pt>
                <c:pt idx="13">
                  <c:v>-859</c:v>
                </c:pt>
                <c:pt idx="14">
                  <c:v>-664</c:v>
                </c:pt>
                <c:pt idx="15">
                  <c:v>-394</c:v>
                </c:pt>
                <c:pt idx="16">
                  <c:v>-355</c:v>
                </c:pt>
                <c:pt idx="17">
                  <c:v>-349</c:v>
                </c:pt>
                <c:pt idx="18">
                  <c:v>0</c:v>
                </c:pt>
                <c:pt idx="19">
                  <c:v>44</c:v>
                </c:pt>
                <c:pt idx="20">
                  <c:v>147</c:v>
                </c:pt>
                <c:pt idx="21">
                  <c:v>1364</c:v>
                </c:pt>
                <c:pt idx="22">
                  <c:v>1686</c:v>
                </c:pt>
                <c:pt idx="23">
                  <c:v>2241</c:v>
                </c:pt>
                <c:pt idx="24">
                  <c:v>3775</c:v>
                </c:pt>
                <c:pt idx="25">
                  <c:v>4396</c:v>
                </c:pt>
                <c:pt idx="26">
                  <c:v>4868</c:v>
                </c:pt>
                <c:pt idx="27">
                  <c:v>4875</c:v>
                </c:pt>
                <c:pt idx="28">
                  <c:v>5242</c:v>
                </c:pt>
                <c:pt idx="29">
                  <c:v>5279</c:v>
                </c:pt>
                <c:pt idx="30">
                  <c:v>5700</c:v>
                </c:pt>
                <c:pt idx="31">
                  <c:v>6043</c:v>
                </c:pt>
                <c:pt idx="32">
                  <c:v>6397</c:v>
                </c:pt>
                <c:pt idx="33">
                  <c:v>6496</c:v>
                </c:pt>
                <c:pt idx="34">
                  <c:v>6503</c:v>
                </c:pt>
                <c:pt idx="35">
                  <c:v>6509</c:v>
                </c:pt>
                <c:pt idx="36">
                  <c:v>6560</c:v>
                </c:pt>
                <c:pt idx="37">
                  <c:v>7236</c:v>
                </c:pt>
                <c:pt idx="38">
                  <c:v>7890</c:v>
                </c:pt>
                <c:pt idx="39">
                  <c:v>9125</c:v>
                </c:pt>
                <c:pt idx="40">
                  <c:v>9184</c:v>
                </c:pt>
                <c:pt idx="41">
                  <c:v>10921</c:v>
                </c:pt>
                <c:pt idx="42">
                  <c:v>11184</c:v>
                </c:pt>
                <c:pt idx="43">
                  <c:v>11185</c:v>
                </c:pt>
                <c:pt idx="44">
                  <c:v>11185</c:v>
                </c:pt>
                <c:pt idx="45">
                  <c:v>11185</c:v>
                </c:pt>
                <c:pt idx="46">
                  <c:v>11210</c:v>
                </c:pt>
                <c:pt idx="47">
                  <c:v>11210</c:v>
                </c:pt>
                <c:pt idx="48">
                  <c:v>11210</c:v>
                </c:pt>
                <c:pt idx="49">
                  <c:v>11230</c:v>
                </c:pt>
                <c:pt idx="50">
                  <c:v>11243</c:v>
                </c:pt>
                <c:pt idx="51">
                  <c:v>11250</c:v>
                </c:pt>
                <c:pt idx="52">
                  <c:v>11250</c:v>
                </c:pt>
                <c:pt idx="53">
                  <c:v>11250</c:v>
                </c:pt>
                <c:pt idx="54">
                  <c:v>11295</c:v>
                </c:pt>
                <c:pt idx="55">
                  <c:v>11322</c:v>
                </c:pt>
                <c:pt idx="56">
                  <c:v>11322</c:v>
                </c:pt>
                <c:pt idx="57">
                  <c:v>11322</c:v>
                </c:pt>
                <c:pt idx="58">
                  <c:v>11637</c:v>
                </c:pt>
                <c:pt idx="59">
                  <c:v>11754</c:v>
                </c:pt>
                <c:pt idx="60">
                  <c:v>11754</c:v>
                </c:pt>
                <c:pt idx="61">
                  <c:v>11767</c:v>
                </c:pt>
                <c:pt idx="62">
                  <c:v>11767</c:v>
                </c:pt>
                <c:pt idx="63">
                  <c:v>12167</c:v>
                </c:pt>
                <c:pt idx="64">
                  <c:v>13387</c:v>
                </c:pt>
                <c:pt idx="65">
                  <c:v>13748</c:v>
                </c:pt>
                <c:pt idx="66">
                  <c:v>13755</c:v>
                </c:pt>
                <c:pt idx="67">
                  <c:v>13781</c:v>
                </c:pt>
                <c:pt idx="68">
                  <c:v>13788</c:v>
                </c:pt>
                <c:pt idx="69">
                  <c:v>13813</c:v>
                </c:pt>
                <c:pt idx="70">
                  <c:v>13819</c:v>
                </c:pt>
                <c:pt idx="71">
                  <c:v>13820</c:v>
                </c:pt>
                <c:pt idx="72">
                  <c:v>13826</c:v>
                </c:pt>
                <c:pt idx="73">
                  <c:v>13832</c:v>
                </c:pt>
                <c:pt idx="74">
                  <c:v>13872</c:v>
                </c:pt>
                <c:pt idx="75">
                  <c:v>13872</c:v>
                </c:pt>
                <c:pt idx="76">
                  <c:v>13885</c:v>
                </c:pt>
                <c:pt idx="77">
                  <c:v>13943</c:v>
                </c:pt>
                <c:pt idx="78">
                  <c:v>14168</c:v>
                </c:pt>
                <c:pt idx="79">
                  <c:v>14233</c:v>
                </c:pt>
                <c:pt idx="80">
                  <c:v>14246</c:v>
                </c:pt>
                <c:pt idx="81">
                  <c:v>14265</c:v>
                </c:pt>
                <c:pt idx="82">
                  <c:v>14272</c:v>
                </c:pt>
                <c:pt idx="83">
                  <c:v>14278</c:v>
                </c:pt>
                <c:pt idx="84">
                  <c:v>14279</c:v>
                </c:pt>
                <c:pt idx="85">
                  <c:v>14311</c:v>
                </c:pt>
                <c:pt idx="86">
                  <c:v>14350</c:v>
                </c:pt>
                <c:pt idx="87">
                  <c:v>14653</c:v>
                </c:pt>
                <c:pt idx="88">
                  <c:v>14653</c:v>
                </c:pt>
                <c:pt idx="89">
                  <c:v>14672</c:v>
                </c:pt>
                <c:pt idx="90">
                  <c:v>14678</c:v>
                </c:pt>
                <c:pt idx="91">
                  <c:v>14691</c:v>
                </c:pt>
                <c:pt idx="92">
                  <c:v>14698</c:v>
                </c:pt>
                <c:pt idx="93">
                  <c:v>14731</c:v>
                </c:pt>
                <c:pt idx="94">
                  <c:v>14731</c:v>
                </c:pt>
                <c:pt idx="95">
                  <c:v>14763</c:v>
                </c:pt>
                <c:pt idx="96">
                  <c:v>14770</c:v>
                </c:pt>
                <c:pt idx="97">
                  <c:v>14776</c:v>
                </c:pt>
                <c:pt idx="98">
                  <c:v>14782</c:v>
                </c:pt>
                <c:pt idx="99">
                  <c:v>14809</c:v>
                </c:pt>
                <c:pt idx="100">
                  <c:v>14815</c:v>
                </c:pt>
                <c:pt idx="101">
                  <c:v>14815</c:v>
                </c:pt>
                <c:pt idx="102">
                  <c:v>15034</c:v>
                </c:pt>
                <c:pt idx="103">
                  <c:v>15047</c:v>
                </c:pt>
                <c:pt idx="104">
                  <c:v>15079</c:v>
                </c:pt>
                <c:pt idx="105">
                  <c:v>15079</c:v>
                </c:pt>
                <c:pt idx="106">
                  <c:v>15104</c:v>
                </c:pt>
                <c:pt idx="107">
                  <c:v>15143</c:v>
                </c:pt>
                <c:pt idx="108">
                  <c:v>15175</c:v>
                </c:pt>
                <c:pt idx="109">
                  <c:v>15176</c:v>
                </c:pt>
                <c:pt idx="110">
                  <c:v>15183</c:v>
                </c:pt>
                <c:pt idx="111">
                  <c:v>15183</c:v>
                </c:pt>
                <c:pt idx="112">
                  <c:v>15189</c:v>
                </c:pt>
                <c:pt idx="113">
                  <c:v>15427</c:v>
                </c:pt>
                <c:pt idx="114">
                  <c:v>15485</c:v>
                </c:pt>
                <c:pt idx="115">
                  <c:v>15518</c:v>
                </c:pt>
                <c:pt idx="116">
                  <c:v>15557</c:v>
                </c:pt>
                <c:pt idx="117">
                  <c:v>15655</c:v>
                </c:pt>
                <c:pt idx="118">
                  <c:v>15752</c:v>
                </c:pt>
                <c:pt idx="119">
                  <c:v>15931</c:v>
                </c:pt>
                <c:pt idx="120">
                  <c:v>15938</c:v>
                </c:pt>
                <c:pt idx="121">
                  <c:v>16094</c:v>
                </c:pt>
                <c:pt idx="122">
                  <c:v>16390</c:v>
                </c:pt>
                <c:pt idx="123">
                  <c:v>16416</c:v>
                </c:pt>
                <c:pt idx="124">
                  <c:v>16435</c:v>
                </c:pt>
                <c:pt idx="125">
                  <c:v>16455</c:v>
                </c:pt>
                <c:pt idx="126">
                  <c:v>16494</c:v>
                </c:pt>
                <c:pt idx="127">
                  <c:v>16771</c:v>
                </c:pt>
                <c:pt idx="128">
                  <c:v>17236</c:v>
                </c:pt>
                <c:pt idx="129">
                  <c:v>17255</c:v>
                </c:pt>
                <c:pt idx="130">
                  <c:v>17275</c:v>
                </c:pt>
                <c:pt idx="131">
                  <c:v>17314</c:v>
                </c:pt>
                <c:pt idx="132">
                  <c:v>17320</c:v>
                </c:pt>
                <c:pt idx="133">
                  <c:v>17346</c:v>
                </c:pt>
                <c:pt idx="134">
                  <c:v>17359</c:v>
                </c:pt>
                <c:pt idx="135">
                  <c:v>17818</c:v>
                </c:pt>
                <c:pt idx="136">
                  <c:v>18127</c:v>
                </c:pt>
                <c:pt idx="137">
                  <c:v>18140</c:v>
                </c:pt>
                <c:pt idx="138">
                  <c:v>18147</c:v>
                </c:pt>
                <c:pt idx="139">
                  <c:v>18160</c:v>
                </c:pt>
                <c:pt idx="140">
                  <c:v>18212</c:v>
                </c:pt>
                <c:pt idx="141">
                  <c:v>18218</c:v>
                </c:pt>
                <c:pt idx="142">
                  <c:v>18231</c:v>
                </c:pt>
                <c:pt idx="143">
                  <c:v>18296</c:v>
                </c:pt>
                <c:pt idx="144">
                  <c:v>18296</c:v>
                </c:pt>
                <c:pt idx="145">
                  <c:v>18703</c:v>
                </c:pt>
                <c:pt idx="146">
                  <c:v>18703</c:v>
                </c:pt>
                <c:pt idx="147">
                  <c:v>18960</c:v>
                </c:pt>
                <c:pt idx="148">
                  <c:v>19516</c:v>
                </c:pt>
                <c:pt idx="149">
                  <c:v>19568</c:v>
                </c:pt>
                <c:pt idx="150">
                  <c:v>19845</c:v>
                </c:pt>
                <c:pt idx="151">
                  <c:v>19858</c:v>
                </c:pt>
                <c:pt idx="152">
                  <c:v>19884</c:v>
                </c:pt>
                <c:pt idx="153">
                  <c:v>19910</c:v>
                </c:pt>
                <c:pt idx="154">
                  <c:v>19994</c:v>
                </c:pt>
                <c:pt idx="155">
                  <c:v>20310</c:v>
                </c:pt>
                <c:pt idx="156">
                  <c:v>20310</c:v>
                </c:pt>
                <c:pt idx="157">
                  <c:v>20375</c:v>
                </c:pt>
                <c:pt idx="158">
                  <c:v>20381</c:v>
                </c:pt>
                <c:pt idx="159">
                  <c:v>21074.5</c:v>
                </c:pt>
                <c:pt idx="160">
                  <c:v>21163</c:v>
                </c:pt>
                <c:pt idx="161">
                  <c:v>21176</c:v>
                </c:pt>
                <c:pt idx="162">
                  <c:v>21182</c:v>
                </c:pt>
                <c:pt idx="163">
                  <c:v>21200</c:v>
                </c:pt>
                <c:pt idx="164">
                  <c:v>21219</c:v>
                </c:pt>
                <c:pt idx="165">
                  <c:v>21237.5</c:v>
                </c:pt>
                <c:pt idx="166">
                  <c:v>21271</c:v>
                </c:pt>
                <c:pt idx="167">
                  <c:v>21304</c:v>
                </c:pt>
                <c:pt idx="168">
                  <c:v>21316</c:v>
                </c:pt>
                <c:pt idx="169">
                  <c:v>21351</c:v>
                </c:pt>
                <c:pt idx="170">
                  <c:v>21528</c:v>
                </c:pt>
                <c:pt idx="171">
                  <c:v>21601</c:v>
                </c:pt>
                <c:pt idx="172">
                  <c:v>21608</c:v>
                </c:pt>
                <c:pt idx="173">
                  <c:v>21615</c:v>
                </c:pt>
                <c:pt idx="174">
                  <c:v>21615</c:v>
                </c:pt>
                <c:pt idx="175">
                  <c:v>21628</c:v>
                </c:pt>
                <c:pt idx="176">
                  <c:v>21654</c:v>
                </c:pt>
                <c:pt idx="177">
                  <c:v>21658</c:v>
                </c:pt>
                <c:pt idx="178">
                  <c:v>21660</c:v>
                </c:pt>
                <c:pt idx="179">
                  <c:v>21673</c:v>
                </c:pt>
                <c:pt idx="180">
                  <c:v>21703</c:v>
                </c:pt>
                <c:pt idx="181">
                  <c:v>21717</c:v>
                </c:pt>
                <c:pt idx="182">
                  <c:v>21719</c:v>
                </c:pt>
                <c:pt idx="183">
                  <c:v>21762</c:v>
                </c:pt>
                <c:pt idx="184">
                  <c:v>21790</c:v>
                </c:pt>
                <c:pt idx="185">
                  <c:v>22015</c:v>
                </c:pt>
                <c:pt idx="186">
                  <c:v>22026</c:v>
                </c:pt>
                <c:pt idx="187">
                  <c:v>22041</c:v>
                </c:pt>
                <c:pt idx="188">
                  <c:v>22125</c:v>
                </c:pt>
                <c:pt idx="189">
                  <c:v>22370</c:v>
                </c:pt>
                <c:pt idx="190">
                  <c:v>22407</c:v>
                </c:pt>
                <c:pt idx="191">
                  <c:v>22433</c:v>
                </c:pt>
                <c:pt idx="192">
                  <c:v>22506</c:v>
                </c:pt>
                <c:pt idx="193">
                  <c:v>22525</c:v>
                </c:pt>
                <c:pt idx="194">
                  <c:v>22543</c:v>
                </c:pt>
                <c:pt idx="195">
                  <c:v>22569</c:v>
                </c:pt>
                <c:pt idx="196">
                  <c:v>22582</c:v>
                </c:pt>
                <c:pt idx="197">
                  <c:v>22595</c:v>
                </c:pt>
                <c:pt idx="198">
                  <c:v>22602</c:v>
                </c:pt>
                <c:pt idx="199">
                  <c:v>22634</c:v>
                </c:pt>
                <c:pt idx="200">
                  <c:v>22911</c:v>
                </c:pt>
                <c:pt idx="201">
                  <c:v>22937</c:v>
                </c:pt>
                <c:pt idx="202">
                  <c:v>22956</c:v>
                </c:pt>
                <c:pt idx="203">
                  <c:v>22989</c:v>
                </c:pt>
                <c:pt idx="204">
                  <c:v>23002</c:v>
                </c:pt>
                <c:pt idx="205">
                  <c:v>23326</c:v>
                </c:pt>
                <c:pt idx="206">
                  <c:v>23365</c:v>
                </c:pt>
                <c:pt idx="207">
                  <c:v>23519</c:v>
                </c:pt>
                <c:pt idx="208">
                  <c:v>23733</c:v>
                </c:pt>
                <c:pt idx="209">
                  <c:v>23770</c:v>
                </c:pt>
                <c:pt idx="210">
                  <c:v>23821</c:v>
                </c:pt>
                <c:pt idx="211">
                  <c:v>23854</c:v>
                </c:pt>
                <c:pt idx="212">
                  <c:v>23860</c:v>
                </c:pt>
                <c:pt idx="213">
                  <c:v>24204</c:v>
                </c:pt>
                <c:pt idx="214">
                  <c:v>24352</c:v>
                </c:pt>
                <c:pt idx="215">
                  <c:v>24635</c:v>
                </c:pt>
                <c:pt idx="216">
                  <c:v>24661</c:v>
                </c:pt>
                <c:pt idx="217">
                  <c:v>24667</c:v>
                </c:pt>
                <c:pt idx="218">
                  <c:v>24673</c:v>
                </c:pt>
                <c:pt idx="219">
                  <c:v>24681</c:v>
                </c:pt>
                <c:pt idx="220">
                  <c:v>24990</c:v>
                </c:pt>
                <c:pt idx="221">
                  <c:v>25037</c:v>
                </c:pt>
                <c:pt idx="222">
                  <c:v>25087</c:v>
                </c:pt>
                <c:pt idx="223">
                  <c:v>25107</c:v>
                </c:pt>
                <c:pt idx="224">
                  <c:v>25120</c:v>
                </c:pt>
                <c:pt idx="225">
                  <c:v>25198</c:v>
                </c:pt>
                <c:pt idx="226">
                  <c:v>25364</c:v>
                </c:pt>
                <c:pt idx="227">
                  <c:v>25377</c:v>
                </c:pt>
                <c:pt idx="228">
                  <c:v>25513</c:v>
                </c:pt>
                <c:pt idx="229">
                  <c:v>25521.5</c:v>
                </c:pt>
                <c:pt idx="230">
                  <c:v>25539</c:v>
                </c:pt>
                <c:pt idx="231">
                  <c:v>25545</c:v>
                </c:pt>
                <c:pt idx="232">
                  <c:v>25546</c:v>
                </c:pt>
                <c:pt idx="233">
                  <c:v>25550.5</c:v>
                </c:pt>
                <c:pt idx="234">
                  <c:v>25554</c:v>
                </c:pt>
                <c:pt idx="235">
                  <c:v>25609.5</c:v>
                </c:pt>
                <c:pt idx="236">
                  <c:v>25613</c:v>
                </c:pt>
                <c:pt idx="237">
                  <c:v>25615.5</c:v>
                </c:pt>
                <c:pt idx="238">
                  <c:v>25635.5</c:v>
                </c:pt>
                <c:pt idx="239">
                  <c:v>25844</c:v>
                </c:pt>
                <c:pt idx="240">
                  <c:v>25844</c:v>
                </c:pt>
                <c:pt idx="241">
                  <c:v>25914</c:v>
                </c:pt>
                <c:pt idx="242">
                  <c:v>25944.5</c:v>
                </c:pt>
                <c:pt idx="243">
                  <c:v>25944.5</c:v>
                </c:pt>
                <c:pt idx="244">
                  <c:v>25948</c:v>
                </c:pt>
                <c:pt idx="245">
                  <c:v>25953</c:v>
                </c:pt>
                <c:pt idx="246">
                  <c:v>26004</c:v>
                </c:pt>
                <c:pt idx="247">
                  <c:v>26063</c:v>
                </c:pt>
                <c:pt idx="248">
                  <c:v>26290</c:v>
                </c:pt>
                <c:pt idx="249">
                  <c:v>26335</c:v>
                </c:pt>
                <c:pt idx="250">
                  <c:v>26368</c:v>
                </c:pt>
                <c:pt idx="251">
                  <c:v>26370.5</c:v>
                </c:pt>
                <c:pt idx="252">
                  <c:v>26379</c:v>
                </c:pt>
                <c:pt idx="253">
                  <c:v>26392</c:v>
                </c:pt>
                <c:pt idx="254">
                  <c:v>26410</c:v>
                </c:pt>
                <c:pt idx="255">
                  <c:v>26411</c:v>
                </c:pt>
                <c:pt idx="256">
                  <c:v>26413</c:v>
                </c:pt>
                <c:pt idx="257">
                  <c:v>26417</c:v>
                </c:pt>
                <c:pt idx="258">
                  <c:v>26418</c:v>
                </c:pt>
                <c:pt idx="259">
                  <c:v>26419</c:v>
                </c:pt>
                <c:pt idx="260">
                  <c:v>26419</c:v>
                </c:pt>
                <c:pt idx="261">
                  <c:v>26419</c:v>
                </c:pt>
                <c:pt idx="262">
                  <c:v>26424</c:v>
                </c:pt>
                <c:pt idx="263">
                  <c:v>26429.5</c:v>
                </c:pt>
                <c:pt idx="264">
                  <c:v>26431</c:v>
                </c:pt>
                <c:pt idx="265">
                  <c:v>26442.5</c:v>
                </c:pt>
                <c:pt idx="266">
                  <c:v>26448.5</c:v>
                </c:pt>
                <c:pt idx="267">
                  <c:v>26459</c:v>
                </c:pt>
                <c:pt idx="268">
                  <c:v>26483</c:v>
                </c:pt>
                <c:pt idx="269">
                  <c:v>26489</c:v>
                </c:pt>
                <c:pt idx="270">
                  <c:v>26509</c:v>
                </c:pt>
                <c:pt idx="271">
                  <c:v>26723</c:v>
                </c:pt>
                <c:pt idx="272">
                  <c:v>26755</c:v>
                </c:pt>
                <c:pt idx="273">
                  <c:v>26758.5</c:v>
                </c:pt>
                <c:pt idx="274">
                  <c:v>26764.5</c:v>
                </c:pt>
                <c:pt idx="275">
                  <c:v>26777.5</c:v>
                </c:pt>
                <c:pt idx="276">
                  <c:v>26848.5</c:v>
                </c:pt>
                <c:pt idx="277">
                  <c:v>26870</c:v>
                </c:pt>
                <c:pt idx="278">
                  <c:v>26871</c:v>
                </c:pt>
                <c:pt idx="279">
                  <c:v>26896</c:v>
                </c:pt>
                <c:pt idx="280">
                  <c:v>26911</c:v>
                </c:pt>
                <c:pt idx="281">
                  <c:v>27121</c:v>
                </c:pt>
                <c:pt idx="282">
                  <c:v>27355</c:v>
                </c:pt>
                <c:pt idx="283">
                  <c:v>27361</c:v>
                </c:pt>
                <c:pt idx="284">
                  <c:v>27575</c:v>
                </c:pt>
                <c:pt idx="285">
                  <c:v>27594</c:v>
                </c:pt>
                <c:pt idx="286">
                  <c:v>27679</c:v>
                </c:pt>
                <c:pt idx="287">
                  <c:v>27717</c:v>
                </c:pt>
                <c:pt idx="288">
                  <c:v>27770</c:v>
                </c:pt>
                <c:pt idx="289">
                  <c:v>27794</c:v>
                </c:pt>
                <c:pt idx="290">
                  <c:v>27813</c:v>
                </c:pt>
                <c:pt idx="291">
                  <c:v>27813.5</c:v>
                </c:pt>
                <c:pt idx="292">
                  <c:v>28053</c:v>
                </c:pt>
                <c:pt idx="293">
                  <c:v>28073</c:v>
                </c:pt>
                <c:pt idx="294">
                  <c:v>28082.5</c:v>
                </c:pt>
                <c:pt idx="295">
                  <c:v>28105</c:v>
                </c:pt>
                <c:pt idx="296">
                  <c:v>28107.5</c:v>
                </c:pt>
                <c:pt idx="297">
                  <c:v>28111</c:v>
                </c:pt>
                <c:pt idx="298">
                  <c:v>28152</c:v>
                </c:pt>
                <c:pt idx="299">
                  <c:v>28214</c:v>
                </c:pt>
                <c:pt idx="300">
                  <c:v>28218.5</c:v>
                </c:pt>
                <c:pt idx="301">
                  <c:v>28499</c:v>
                </c:pt>
                <c:pt idx="302">
                  <c:v>28502.5</c:v>
                </c:pt>
                <c:pt idx="303">
                  <c:v>28523</c:v>
                </c:pt>
                <c:pt idx="304">
                  <c:v>28538</c:v>
                </c:pt>
                <c:pt idx="305">
                  <c:v>28588</c:v>
                </c:pt>
                <c:pt idx="306">
                  <c:v>28590</c:v>
                </c:pt>
                <c:pt idx="307">
                  <c:v>28590</c:v>
                </c:pt>
                <c:pt idx="308">
                  <c:v>28614</c:v>
                </c:pt>
                <c:pt idx="309">
                  <c:v>28627</c:v>
                </c:pt>
                <c:pt idx="310">
                  <c:v>28949</c:v>
                </c:pt>
                <c:pt idx="311">
                  <c:v>28964</c:v>
                </c:pt>
                <c:pt idx="312">
                  <c:v>28973.5</c:v>
                </c:pt>
                <c:pt idx="313">
                  <c:v>28983</c:v>
                </c:pt>
                <c:pt idx="314">
                  <c:v>29024.5</c:v>
                </c:pt>
                <c:pt idx="315">
                  <c:v>29028</c:v>
                </c:pt>
                <c:pt idx="316">
                  <c:v>29326</c:v>
                </c:pt>
                <c:pt idx="317">
                  <c:v>29345</c:v>
                </c:pt>
                <c:pt idx="318">
                  <c:v>29380.5</c:v>
                </c:pt>
                <c:pt idx="319">
                  <c:v>29429</c:v>
                </c:pt>
                <c:pt idx="320">
                  <c:v>29429</c:v>
                </c:pt>
                <c:pt idx="321">
                  <c:v>29436</c:v>
                </c:pt>
                <c:pt idx="322">
                  <c:v>29444.5</c:v>
                </c:pt>
                <c:pt idx="323">
                  <c:v>29689.5</c:v>
                </c:pt>
                <c:pt idx="324">
                  <c:v>29775</c:v>
                </c:pt>
                <c:pt idx="325">
                  <c:v>29788.5</c:v>
                </c:pt>
                <c:pt idx="326">
                  <c:v>29825.5</c:v>
                </c:pt>
                <c:pt idx="327">
                  <c:v>29855</c:v>
                </c:pt>
                <c:pt idx="328">
                  <c:v>30182</c:v>
                </c:pt>
                <c:pt idx="329">
                  <c:v>30228</c:v>
                </c:pt>
                <c:pt idx="330">
                  <c:v>30262</c:v>
                </c:pt>
                <c:pt idx="331">
                  <c:v>30278.5</c:v>
                </c:pt>
                <c:pt idx="332">
                  <c:v>30286</c:v>
                </c:pt>
                <c:pt idx="333">
                  <c:v>30356.5</c:v>
                </c:pt>
                <c:pt idx="334">
                  <c:v>30660</c:v>
                </c:pt>
                <c:pt idx="335">
                  <c:v>30681</c:v>
                </c:pt>
                <c:pt idx="336">
                  <c:v>30727</c:v>
                </c:pt>
                <c:pt idx="337">
                  <c:v>30752</c:v>
                </c:pt>
                <c:pt idx="338">
                  <c:v>30784</c:v>
                </c:pt>
                <c:pt idx="339">
                  <c:v>31067</c:v>
                </c:pt>
                <c:pt idx="340">
                  <c:v>31087</c:v>
                </c:pt>
                <c:pt idx="341">
                  <c:v>31095</c:v>
                </c:pt>
                <c:pt idx="342">
                  <c:v>31095</c:v>
                </c:pt>
                <c:pt idx="343">
                  <c:v>31095</c:v>
                </c:pt>
                <c:pt idx="344">
                  <c:v>31108</c:v>
                </c:pt>
                <c:pt idx="345">
                  <c:v>31134</c:v>
                </c:pt>
                <c:pt idx="346">
                  <c:v>31134</c:v>
                </c:pt>
                <c:pt idx="347">
                  <c:v>31184</c:v>
                </c:pt>
                <c:pt idx="348">
                  <c:v>31188</c:v>
                </c:pt>
                <c:pt idx="349">
                  <c:v>31456</c:v>
                </c:pt>
                <c:pt idx="350">
                  <c:v>31456</c:v>
                </c:pt>
                <c:pt idx="351">
                  <c:v>31456</c:v>
                </c:pt>
                <c:pt idx="352">
                  <c:v>31586</c:v>
                </c:pt>
                <c:pt idx="353">
                  <c:v>31630</c:v>
                </c:pt>
                <c:pt idx="354">
                  <c:v>31630</c:v>
                </c:pt>
                <c:pt idx="355">
                  <c:v>31995</c:v>
                </c:pt>
                <c:pt idx="356">
                  <c:v>32008.5</c:v>
                </c:pt>
                <c:pt idx="357">
                  <c:v>32036</c:v>
                </c:pt>
                <c:pt idx="358">
                  <c:v>32036</c:v>
                </c:pt>
                <c:pt idx="359">
                  <c:v>32041.5</c:v>
                </c:pt>
                <c:pt idx="360">
                  <c:v>32393</c:v>
                </c:pt>
                <c:pt idx="361">
                  <c:v>32398</c:v>
                </c:pt>
                <c:pt idx="362">
                  <c:v>32406</c:v>
                </c:pt>
                <c:pt idx="363">
                  <c:v>32408.5</c:v>
                </c:pt>
                <c:pt idx="364">
                  <c:v>32454.5</c:v>
                </c:pt>
                <c:pt idx="365">
                  <c:v>32780</c:v>
                </c:pt>
                <c:pt idx="366">
                  <c:v>32915</c:v>
                </c:pt>
                <c:pt idx="367">
                  <c:v>32915</c:v>
                </c:pt>
                <c:pt idx="368">
                  <c:v>33239</c:v>
                </c:pt>
                <c:pt idx="369">
                  <c:v>33243</c:v>
                </c:pt>
                <c:pt idx="370">
                  <c:v>33248.5</c:v>
                </c:pt>
                <c:pt idx="371">
                  <c:v>33258</c:v>
                </c:pt>
                <c:pt idx="372">
                  <c:v>33264</c:v>
                </c:pt>
                <c:pt idx="373">
                  <c:v>33271</c:v>
                </c:pt>
                <c:pt idx="374">
                  <c:v>33312.5</c:v>
                </c:pt>
                <c:pt idx="375">
                  <c:v>33321</c:v>
                </c:pt>
                <c:pt idx="376">
                  <c:v>33683</c:v>
                </c:pt>
                <c:pt idx="377">
                  <c:v>33684</c:v>
                </c:pt>
                <c:pt idx="378">
                  <c:v>33702</c:v>
                </c:pt>
                <c:pt idx="379">
                  <c:v>33782</c:v>
                </c:pt>
                <c:pt idx="380">
                  <c:v>34076</c:v>
                </c:pt>
                <c:pt idx="381">
                  <c:v>34098</c:v>
                </c:pt>
                <c:pt idx="382">
                  <c:v>34100.5</c:v>
                </c:pt>
                <c:pt idx="383">
                  <c:v>34182</c:v>
                </c:pt>
                <c:pt idx="384">
                  <c:v>34502</c:v>
                </c:pt>
                <c:pt idx="385">
                  <c:v>34550</c:v>
                </c:pt>
                <c:pt idx="386">
                  <c:v>34595</c:v>
                </c:pt>
                <c:pt idx="387">
                  <c:v>34678</c:v>
                </c:pt>
                <c:pt idx="388">
                  <c:v>35019</c:v>
                </c:pt>
                <c:pt idx="389">
                  <c:v>35413</c:v>
                </c:pt>
                <c:pt idx="390">
                  <c:v>35469</c:v>
                </c:pt>
                <c:pt idx="391">
                  <c:v>35770</c:v>
                </c:pt>
                <c:pt idx="392">
                  <c:v>35822</c:v>
                </c:pt>
                <c:pt idx="393">
                  <c:v>35918</c:v>
                </c:pt>
                <c:pt idx="394">
                  <c:v>36305</c:v>
                </c:pt>
                <c:pt idx="395">
                  <c:v>36332</c:v>
                </c:pt>
                <c:pt idx="396">
                  <c:v>36364</c:v>
                </c:pt>
              </c:numCache>
            </c:numRef>
          </c:xVal>
          <c:yVal>
            <c:numRef>
              <c:f>Active!$M$21:$M$958</c:f>
              <c:numCache>
                <c:formatCode>General</c:formatCode>
                <c:ptCount val="938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B9C1-4B42-A128-16D094880C99}"/>
            </c:ext>
          </c:extLst>
        </c:ser>
        <c:ser>
          <c:idx val="6"/>
          <c:order val="6"/>
          <c:tx>
            <c:strRef>
              <c:f>Active!$N$20</c:f>
              <c:strCache>
                <c:ptCount val="1"/>
                <c:pt idx="0">
                  <c:v>Misc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3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Active!$D$21:$D$93</c:f>
                <c:numCache>
                  <c:formatCode>General</c:formatCode>
                  <c:ptCount val="7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4.0000000000000001E-3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4">
                    <c:v>0</c:v>
                  </c:pt>
                  <c:pt idx="47">
                    <c:v>0</c:v>
                  </c:pt>
                  <c:pt idx="52">
                    <c:v>0</c:v>
                  </c:pt>
                  <c:pt idx="56">
                    <c:v>0</c:v>
                  </c:pt>
                  <c:pt idx="61">
                    <c:v>0</c:v>
                  </c:pt>
                </c:numCache>
              </c:numRef>
            </c:plus>
            <c:minus>
              <c:numRef>
                <c:f>Active!$D$21:$D$93</c:f>
                <c:numCache>
                  <c:formatCode>General</c:formatCode>
                  <c:ptCount val="7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4.0000000000000001E-3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4">
                    <c:v>0</c:v>
                  </c:pt>
                  <c:pt idx="47">
                    <c:v>0</c:v>
                  </c:pt>
                  <c:pt idx="52">
                    <c:v>0</c:v>
                  </c:pt>
                  <c:pt idx="56">
                    <c:v>0</c:v>
                  </c:pt>
                  <c:pt idx="61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Active!$F$21:$F$958</c:f>
              <c:numCache>
                <c:formatCode>General</c:formatCode>
                <c:ptCount val="938"/>
                <c:pt idx="0">
                  <c:v>-4030</c:v>
                </c:pt>
                <c:pt idx="1">
                  <c:v>-3533</c:v>
                </c:pt>
                <c:pt idx="2">
                  <c:v>-3322</c:v>
                </c:pt>
                <c:pt idx="3">
                  <c:v>-3146</c:v>
                </c:pt>
                <c:pt idx="4">
                  <c:v>-2982</c:v>
                </c:pt>
                <c:pt idx="5">
                  <c:v>-2977</c:v>
                </c:pt>
                <c:pt idx="6">
                  <c:v>-2976</c:v>
                </c:pt>
                <c:pt idx="7">
                  <c:v>-2970</c:v>
                </c:pt>
                <c:pt idx="8">
                  <c:v>-2964</c:v>
                </c:pt>
                <c:pt idx="9">
                  <c:v>-2963</c:v>
                </c:pt>
                <c:pt idx="10">
                  <c:v>-2957</c:v>
                </c:pt>
                <c:pt idx="11">
                  <c:v>-2202</c:v>
                </c:pt>
                <c:pt idx="12">
                  <c:v>-1221</c:v>
                </c:pt>
                <c:pt idx="13">
                  <c:v>-859</c:v>
                </c:pt>
                <c:pt idx="14">
                  <c:v>-664</c:v>
                </c:pt>
                <c:pt idx="15">
                  <c:v>-394</c:v>
                </c:pt>
                <c:pt idx="16">
                  <c:v>-355</c:v>
                </c:pt>
                <c:pt idx="17">
                  <c:v>-349</c:v>
                </c:pt>
                <c:pt idx="18">
                  <c:v>0</c:v>
                </c:pt>
                <c:pt idx="19">
                  <c:v>44</c:v>
                </c:pt>
                <c:pt idx="20">
                  <c:v>147</c:v>
                </c:pt>
                <c:pt idx="21">
                  <c:v>1364</c:v>
                </c:pt>
                <c:pt idx="22">
                  <c:v>1686</c:v>
                </c:pt>
                <c:pt idx="23">
                  <c:v>2241</c:v>
                </c:pt>
                <c:pt idx="24">
                  <c:v>3775</c:v>
                </c:pt>
                <c:pt idx="25">
                  <c:v>4396</c:v>
                </c:pt>
                <c:pt idx="26">
                  <c:v>4868</c:v>
                </c:pt>
                <c:pt idx="27">
                  <c:v>4875</c:v>
                </c:pt>
                <c:pt idx="28">
                  <c:v>5242</c:v>
                </c:pt>
                <c:pt idx="29">
                  <c:v>5279</c:v>
                </c:pt>
                <c:pt idx="30">
                  <c:v>5700</c:v>
                </c:pt>
                <c:pt idx="31">
                  <c:v>6043</c:v>
                </c:pt>
                <c:pt idx="32">
                  <c:v>6397</c:v>
                </c:pt>
                <c:pt idx="33">
                  <c:v>6496</c:v>
                </c:pt>
                <c:pt idx="34">
                  <c:v>6503</c:v>
                </c:pt>
                <c:pt idx="35">
                  <c:v>6509</c:v>
                </c:pt>
                <c:pt idx="36">
                  <c:v>6560</c:v>
                </c:pt>
                <c:pt idx="37">
                  <c:v>7236</c:v>
                </c:pt>
                <c:pt idx="38">
                  <c:v>7890</c:v>
                </c:pt>
                <c:pt idx="39">
                  <c:v>9125</c:v>
                </c:pt>
                <c:pt idx="40">
                  <c:v>9184</c:v>
                </c:pt>
                <c:pt idx="41">
                  <c:v>10921</c:v>
                </c:pt>
                <c:pt idx="42">
                  <c:v>11184</c:v>
                </c:pt>
                <c:pt idx="43">
                  <c:v>11185</c:v>
                </c:pt>
                <c:pt idx="44">
                  <c:v>11185</c:v>
                </c:pt>
                <c:pt idx="45">
                  <c:v>11185</c:v>
                </c:pt>
                <c:pt idx="46">
                  <c:v>11210</c:v>
                </c:pt>
                <c:pt idx="47">
                  <c:v>11210</c:v>
                </c:pt>
                <c:pt idx="48">
                  <c:v>11210</c:v>
                </c:pt>
                <c:pt idx="49">
                  <c:v>11230</c:v>
                </c:pt>
                <c:pt idx="50">
                  <c:v>11243</c:v>
                </c:pt>
                <c:pt idx="51">
                  <c:v>11250</c:v>
                </c:pt>
                <c:pt idx="52">
                  <c:v>11250</c:v>
                </c:pt>
                <c:pt idx="53">
                  <c:v>11250</c:v>
                </c:pt>
                <c:pt idx="54">
                  <c:v>11295</c:v>
                </c:pt>
                <c:pt idx="55">
                  <c:v>11322</c:v>
                </c:pt>
                <c:pt idx="56">
                  <c:v>11322</c:v>
                </c:pt>
                <c:pt idx="57">
                  <c:v>11322</c:v>
                </c:pt>
                <c:pt idx="58">
                  <c:v>11637</c:v>
                </c:pt>
                <c:pt idx="59">
                  <c:v>11754</c:v>
                </c:pt>
                <c:pt idx="60">
                  <c:v>11754</c:v>
                </c:pt>
                <c:pt idx="61">
                  <c:v>11767</c:v>
                </c:pt>
                <c:pt idx="62">
                  <c:v>11767</c:v>
                </c:pt>
                <c:pt idx="63">
                  <c:v>12167</c:v>
                </c:pt>
                <c:pt idx="64">
                  <c:v>13387</c:v>
                </c:pt>
                <c:pt idx="65">
                  <c:v>13748</c:v>
                </c:pt>
                <c:pt idx="66">
                  <c:v>13755</c:v>
                </c:pt>
                <c:pt idx="67">
                  <c:v>13781</c:v>
                </c:pt>
                <c:pt idx="68">
                  <c:v>13788</c:v>
                </c:pt>
                <c:pt idx="69">
                  <c:v>13813</c:v>
                </c:pt>
                <c:pt idx="70">
                  <c:v>13819</c:v>
                </c:pt>
                <c:pt idx="71">
                  <c:v>13820</c:v>
                </c:pt>
                <c:pt idx="72">
                  <c:v>13826</c:v>
                </c:pt>
                <c:pt idx="73">
                  <c:v>13832</c:v>
                </c:pt>
                <c:pt idx="74">
                  <c:v>13872</c:v>
                </c:pt>
                <c:pt idx="75">
                  <c:v>13872</c:v>
                </c:pt>
                <c:pt idx="76">
                  <c:v>13885</c:v>
                </c:pt>
                <c:pt idx="77">
                  <c:v>13943</c:v>
                </c:pt>
                <c:pt idx="78">
                  <c:v>14168</c:v>
                </c:pt>
                <c:pt idx="79">
                  <c:v>14233</c:v>
                </c:pt>
                <c:pt idx="80">
                  <c:v>14246</c:v>
                </c:pt>
                <c:pt idx="81">
                  <c:v>14265</c:v>
                </c:pt>
                <c:pt idx="82">
                  <c:v>14272</c:v>
                </c:pt>
                <c:pt idx="83">
                  <c:v>14278</c:v>
                </c:pt>
                <c:pt idx="84">
                  <c:v>14279</c:v>
                </c:pt>
                <c:pt idx="85">
                  <c:v>14311</c:v>
                </c:pt>
                <c:pt idx="86">
                  <c:v>14350</c:v>
                </c:pt>
                <c:pt idx="87">
                  <c:v>14653</c:v>
                </c:pt>
                <c:pt idx="88">
                  <c:v>14653</c:v>
                </c:pt>
                <c:pt idx="89">
                  <c:v>14672</c:v>
                </c:pt>
                <c:pt idx="90">
                  <c:v>14678</c:v>
                </c:pt>
                <c:pt idx="91">
                  <c:v>14691</c:v>
                </c:pt>
                <c:pt idx="92">
                  <c:v>14698</c:v>
                </c:pt>
                <c:pt idx="93">
                  <c:v>14731</c:v>
                </c:pt>
                <c:pt idx="94">
                  <c:v>14731</c:v>
                </c:pt>
                <c:pt idx="95">
                  <c:v>14763</c:v>
                </c:pt>
                <c:pt idx="96">
                  <c:v>14770</c:v>
                </c:pt>
                <c:pt idx="97">
                  <c:v>14776</c:v>
                </c:pt>
                <c:pt idx="98">
                  <c:v>14782</c:v>
                </c:pt>
                <c:pt idx="99">
                  <c:v>14809</c:v>
                </c:pt>
                <c:pt idx="100">
                  <c:v>14815</c:v>
                </c:pt>
                <c:pt idx="101">
                  <c:v>14815</c:v>
                </c:pt>
                <c:pt idx="102">
                  <c:v>15034</c:v>
                </c:pt>
                <c:pt idx="103">
                  <c:v>15047</c:v>
                </c:pt>
                <c:pt idx="104">
                  <c:v>15079</c:v>
                </c:pt>
                <c:pt idx="105">
                  <c:v>15079</c:v>
                </c:pt>
                <c:pt idx="106">
                  <c:v>15104</c:v>
                </c:pt>
                <c:pt idx="107">
                  <c:v>15143</c:v>
                </c:pt>
                <c:pt idx="108">
                  <c:v>15175</c:v>
                </c:pt>
                <c:pt idx="109">
                  <c:v>15176</c:v>
                </c:pt>
                <c:pt idx="110">
                  <c:v>15183</c:v>
                </c:pt>
                <c:pt idx="111">
                  <c:v>15183</c:v>
                </c:pt>
                <c:pt idx="112">
                  <c:v>15189</c:v>
                </c:pt>
                <c:pt idx="113">
                  <c:v>15427</c:v>
                </c:pt>
                <c:pt idx="114">
                  <c:v>15485</c:v>
                </c:pt>
                <c:pt idx="115">
                  <c:v>15518</c:v>
                </c:pt>
                <c:pt idx="116">
                  <c:v>15557</c:v>
                </c:pt>
                <c:pt idx="117">
                  <c:v>15655</c:v>
                </c:pt>
                <c:pt idx="118">
                  <c:v>15752</c:v>
                </c:pt>
                <c:pt idx="119">
                  <c:v>15931</c:v>
                </c:pt>
                <c:pt idx="120">
                  <c:v>15938</c:v>
                </c:pt>
                <c:pt idx="121">
                  <c:v>16094</c:v>
                </c:pt>
                <c:pt idx="122">
                  <c:v>16390</c:v>
                </c:pt>
                <c:pt idx="123">
                  <c:v>16416</c:v>
                </c:pt>
                <c:pt idx="124">
                  <c:v>16435</c:v>
                </c:pt>
                <c:pt idx="125">
                  <c:v>16455</c:v>
                </c:pt>
                <c:pt idx="126">
                  <c:v>16494</c:v>
                </c:pt>
                <c:pt idx="127">
                  <c:v>16771</c:v>
                </c:pt>
                <c:pt idx="128">
                  <c:v>17236</c:v>
                </c:pt>
                <c:pt idx="129">
                  <c:v>17255</c:v>
                </c:pt>
                <c:pt idx="130">
                  <c:v>17275</c:v>
                </c:pt>
                <c:pt idx="131">
                  <c:v>17314</c:v>
                </c:pt>
                <c:pt idx="132">
                  <c:v>17320</c:v>
                </c:pt>
                <c:pt idx="133">
                  <c:v>17346</c:v>
                </c:pt>
                <c:pt idx="134">
                  <c:v>17359</c:v>
                </c:pt>
                <c:pt idx="135">
                  <c:v>17818</c:v>
                </c:pt>
                <c:pt idx="136">
                  <c:v>18127</c:v>
                </c:pt>
                <c:pt idx="137">
                  <c:v>18140</c:v>
                </c:pt>
                <c:pt idx="138">
                  <c:v>18147</c:v>
                </c:pt>
                <c:pt idx="139">
                  <c:v>18160</c:v>
                </c:pt>
                <c:pt idx="140">
                  <c:v>18212</c:v>
                </c:pt>
                <c:pt idx="141">
                  <c:v>18218</c:v>
                </c:pt>
                <c:pt idx="142">
                  <c:v>18231</c:v>
                </c:pt>
                <c:pt idx="143">
                  <c:v>18296</c:v>
                </c:pt>
                <c:pt idx="144">
                  <c:v>18296</c:v>
                </c:pt>
                <c:pt idx="145">
                  <c:v>18703</c:v>
                </c:pt>
                <c:pt idx="146">
                  <c:v>18703</c:v>
                </c:pt>
                <c:pt idx="147">
                  <c:v>18960</c:v>
                </c:pt>
                <c:pt idx="148">
                  <c:v>19516</c:v>
                </c:pt>
                <c:pt idx="149">
                  <c:v>19568</c:v>
                </c:pt>
                <c:pt idx="150">
                  <c:v>19845</c:v>
                </c:pt>
                <c:pt idx="151">
                  <c:v>19858</c:v>
                </c:pt>
                <c:pt idx="152">
                  <c:v>19884</c:v>
                </c:pt>
                <c:pt idx="153">
                  <c:v>19910</c:v>
                </c:pt>
                <c:pt idx="154">
                  <c:v>19994</c:v>
                </c:pt>
                <c:pt idx="155">
                  <c:v>20310</c:v>
                </c:pt>
                <c:pt idx="156">
                  <c:v>20310</c:v>
                </c:pt>
                <c:pt idx="157">
                  <c:v>20375</c:v>
                </c:pt>
                <c:pt idx="158">
                  <c:v>20381</c:v>
                </c:pt>
                <c:pt idx="159">
                  <c:v>21074.5</c:v>
                </c:pt>
                <c:pt idx="160">
                  <c:v>21163</c:v>
                </c:pt>
                <c:pt idx="161">
                  <c:v>21176</c:v>
                </c:pt>
                <c:pt idx="162">
                  <c:v>21182</c:v>
                </c:pt>
                <c:pt idx="163">
                  <c:v>21200</c:v>
                </c:pt>
                <c:pt idx="164">
                  <c:v>21219</c:v>
                </c:pt>
                <c:pt idx="165">
                  <c:v>21237.5</c:v>
                </c:pt>
                <c:pt idx="166">
                  <c:v>21271</c:v>
                </c:pt>
                <c:pt idx="167">
                  <c:v>21304</c:v>
                </c:pt>
                <c:pt idx="168">
                  <c:v>21316</c:v>
                </c:pt>
                <c:pt idx="169">
                  <c:v>21351</c:v>
                </c:pt>
                <c:pt idx="170">
                  <c:v>21528</c:v>
                </c:pt>
                <c:pt idx="171">
                  <c:v>21601</c:v>
                </c:pt>
                <c:pt idx="172">
                  <c:v>21608</c:v>
                </c:pt>
                <c:pt idx="173">
                  <c:v>21615</c:v>
                </c:pt>
                <c:pt idx="174">
                  <c:v>21615</c:v>
                </c:pt>
                <c:pt idx="175">
                  <c:v>21628</c:v>
                </c:pt>
                <c:pt idx="176">
                  <c:v>21654</c:v>
                </c:pt>
                <c:pt idx="177">
                  <c:v>21658</c:v>
                </c:pt>
                <c:pt idx="178">
                  <c:v>21660</c:v>
                </c:pt>
                <c:pt idx="179">
                  <c:v>21673</c:v>
                </c:pt>
                <c:pt idx="180">
                  <c:v>21703</c:v>
                </c:pt>
                <c:pt idx="181">
                  <c:v>21717</c:v>
                </c:pt>
                <c:pt idx="182">
                  <c:v>21719</c:v>
                </c:pt>
                <c:pt idx="183">
                  <c:v>21762</c:v>
                </c:pt>
                <c:pt idx="184">
                  <c:v>21790</c:v>
                </c:pt>
                <c:pt idx="185">
                  <c:v>22015</c:v>
                </c:pt>
                <c:pt idx="186">
                  <c:v>22026</c:v>
                </c:pt>
                <c:pt idx="187">
                  <c:v>22041</c:v>
                </c:pt>
                <c:pt idx="188">
                  <c:v>22125</c:v>
                </c:pt>
                <c:pt idx="189">
                  <c:v>22370</c:v>
                </c:pt>
                <c:pt idx="190">
                  <c:v>22407</c:v>
                </c:pt>
                <c:pt idx="191">
                  <c:v>22433</c:v>
                </c:pt>
                <c:pt idx="192">
                  <c:v>22506</c:v>
                </c:pt>
                <c:pt idx="193">
                  <c:v>22525</c:v>
                </c:pt>
                <c:pt idx="194">
                  <c:v>22543</c:v>
                </c:pt>
                <c:pt idx="195">
                  <c:v>22569</c:v>
                </c:pt>
                <c:pt idx="196">
                  <c:v>22582</c:v>
                </c:pt>
                <c:pt idx="197">
                  <c:v>22595</c:v>
                </c:pt>
                <c:pt idx="198">
                  <c:v>22602</c:v>
                </c:pt>
                <c:pt idx="199">
                  <c:v>22634</c:v>
                </c:pt>
                <c:pt idx="200">
                  <c:v>22911</c:v>
                </c:pt>
                <c:pt idx="201">
                  <c:v>22937</c:v>
                </c:pt>
                <c:pt idx="202">
                  <c:v>22956</c:v>
                </c:pt>
                <c:pt idx="203">
                  <c:v>22989</c:v>
                </c:pt>
                <c:pt idx="204">
                  <c:v>23002</c:v>
                </c:pt>
                <c:pt idx="205">
                  <c:v>23326</c:v>
                </c:pt>
                <c:pt idx="206">
                  <c:v>23365</c:v>
                </c:pt>
                <c:pt idx="207">
                  <c:v>23519</c:v>
                </c:pt>
                <c:pt idx="208">
                  <c:v>23733</c:v>
                </c:pt>
                <c:pt idx="209">
                  <c:v>23770</c:v>
                </c:pt>
                <c:pt idx="210">
                  <c:v>23821</c:v>
                </c:pt>
                <c:pt idx="211">
                  <c:v>23854</c:v>
                </c:pt>
                <c:pt idx="212">
                  <c:v>23860</c:v>
                </c:pt>
                <c:pt idx="213">
                  <c:v>24204</c:v>
                </c:pt>
                <c:pt idx="214">
                  <c:v>24352</c:v>
                </c:pt>
                <c:pt idx="215">
                  <c:v>24635</c:v>
                </c:pt>
                <c:pt idx="216">
                  <c:v>24661</c:v>
                </c:pt>
                <c:pt idx="217">
                  <c:v>24667</c:v>
                </c:pt>
                <c:pt idx="218">
                  <c:v>24673</c:v>
                </c:pt>
                <c:pt idx="219">
                  <c:v>24681</c:v>
                </c:pt>
                <c:pt idx="220">
                  <c:v>24990</c:v>
                </c:pt>
                <c:pt idx="221">
                  <c:v>25037</c:v>
                </c:pt>
                <c:pt idx="222">
                  <c:v>25087</c:v>
                </c:pt>
                <c:pt idx="223">
                  <c:v>25107</c:v>
                </c:pt>
                <c:pt idx="224">
                  <c:v>25120</c:v>
                </c:pt>
                <c:pt idx="225">
                  <c:v>25198</c:v>
                </c:pt>
                <c:pt idx="226">
                  <c:v>25364</c:v>
                </c:pt>
                <c:pt idx="227">
                  <c:v>25377</c:v>
                </c:pt>
                <c:pt idx="228">
                  <c:v>25513</c:v>
                </c:pt>
                <c:pt idx="229">
                  <c:v>25521.5</c:v>
                </c:pt>
                <c:pt idx="230">
                  <c:v>25539</c:v>
                </c:pt>
                <c:pt idx="231">
                  <c:v>25545</c:v>
                </c:pt>
                <c:pt idx="232">
                  <c:v>25546</c:v>
                </c:pt>
                <c:pt idx="233">
                  <c:v>25550.5</c:v>
                </c:pt>
                <c:pt idx="234">
                  <c:v>25554</c:v>
                </c:pt>
                <c:pt idx="235">
                  <c:v>25609.5</c:v>
                </c:pt>
                <c:pt idx="236">
                  <c:v>25613</c:v>
                </c:pt>
                <c:pt idx="237">
                  <c:v>25615.5</c:v>
                </c:pt>
                <c:pt idx="238">
                  <c:v>25635.5</c:v>
                </c:pt>
                <c:pt idx="239">
                  <c:v>25844</c:v>
                </c:pt>
                <c:pt idx="240">
                  <c:v>25844</c:v>
                </c:pt>
                <c:pt idx="241">
                  <c:v>25914</c:v>
                </c:pt>
                <c:pt idx="242">
                  <c:v>25944.5</c:v>
                </c:pt>
                <c:pt idx="243">
                  <c:v>25944.5</c:v>
                </c:pt>
                <c:pt idx="244">
                  <c:v>25948</c:v>
                </c:pt>
                <c:pt idx="245">
                  <c:v>25953</c:v>
                </c:pt>
                <c:pt idx="246">
                  <c:v>26004</c:v>
                </c:pt>
                <c:pt idx="247">
                  <c:v>26063</c:v>
                </c:pt>
                <c:pt idx="248">
                  <c:v>26290</c:v>
                </c:pt>
                <c:pt idx="249">
                  <c:v>26335</c:v>
                </c:pt>
                <c:pt idx="250">
                  <c:v>26368</c:v>
                </c:pt>
                <c:pt idx="251">
                  <c:v>26370.5</c:v>
                </c:pt>
                <c:pt idx="252">
                  <c:v>26379</c:v>
                </c:pt>
                <c:pt idx="253">
                  <c:v>26392</c:v>
                </c:pt>
                <c:pt idx="254">
                  <c:v>26410</c:v>
                </c:pt>
                <c:pt idx="255">
                  <c:v>26411</c:v>
                </c:pt>
                <c:pt idx="256">
                  <c:v>26413</c:v>
                </c:pt>
                <c:pt idx="257">
                  <c:v>26417</c:v>
                </c:pt>
                <c:pt idx="258">
                  <c:v>26418</c:v>
                </c:pt>
                <c:pt idx="259">
                  <c:v>26419</c:v>
                </c:pt>
                <c:pt idx="260">
                  <c:v>26419</c:v>
                </c:pt>
                <c:pt idx="261">
                  <c:v>26419</c:v>
                </c:pt>
                <c:pt idx="262">
                  <c:v>26424</c:v>
                </c:pt>
                <c:pt idx="263">
                  <c:v>26429.5</c:v>
                </c:pt>
                <c:pt idx="264">
                  <c:v>26431</c:v>
                </c:pt>
                <c:pt idx="265">
                  <c:v>26442.5</c:v>
                </c:pt>
                <c:pt idx="266">
                  <c:v>26448.5</c:v>
                </c:pt>
                <c:pt idx="267">
                  <c:v>26459</c:v>
                </c:pt>
                <c:pt idx="268">
                  <c:v>26483</c:v>
                </c:pt>
                <c:pt idx="269">
                  <c:v>26489</c:v>
                </c:pt>
                <c:pt idx="270">
                  <c:v>26509</c:v>
                </c:pt>
                <c:pt idx="271">
                  <c:v>26723</c:v>
                </c:pt>
                <c:pt idx="272">
                  <c:v>26755</c:v>
                </c:pt>
                <c:pt idx="273">
                  <c:v>26758.5</c:v>
                </c:pt>
                <c:pt idx="274">
                  <c:v>26764.5</c:v>
                </c:pt>
                <c:pt idx="275">
                  <c:v>26777.5</c:v>
                </c:pt>
                <c:pt idx="276">
                  <c:v>26848.5</c:v>
                </c:pt>
                <c:pt idx="277">
                  <c:v>26870</c:v>
                </c:pt>
                <c:pt idx="278">
                  <c:v>26871</c:v>
                </c:pt>
                <c:pt idx="279">
                  <c:v>26896</c:v>
                </c:pt>
                <c:pt idx="280">
                  <c:v>26911</c:v>
                </c:pt>
                <c:pt idx="281">
                  <c:v>27121</c:v>
                </c:pt>
                <c:pt idx="282">
                  <c:v>27355</c:v>
                </c:pt>
                <c:pt idx="283">
                  <c:v>27361</c:v>
                </c:pt>
                <c:pt idx="284">
                  <c:v>27575</c:v>
                </c:pt>
                <c:pt idx="285">
                  <c:v>27594</c:v>
                </c:pt>
                <c:pt idx="286">
                  <c:v>27679</c:v>
                </c:pt>
                <c:pt idx="287">
                  <c:v>27717</c:v>
                </c:pt>
                <c:pt idx="288">
                  <c:v>27770</c:v>
                </c:pt>
                <c:pt idx="289">
                  <c:v>27794</c:v>
                </c:pt>
                <c:pt idx="290">
                  <c:v>27813</c:v>
                </c:pt>
                <c:pt idx="291">
                  <c:v>27813.5</c:v>
                </c:pt>
                <c:pt idx="292">
                  <c:v>28053</c:v>
                </c:pt>
                <c:pt idx="293">
                  <c:v>28073</c:v>
                </c:pt>
                <c:pt idx="294">
                  <c:v>28082.5</c:v>
                </c:pt>
                <c:pt idx="295">
                  <c:v>28105</c:v>
                </c:pt>
                <c:pt idx="296">
                  <c:v>28107.5</c:v>
                </c:pt>
                <c:pt idx="297">
                  <c:v>28111</c:v>
                </c:pt>
                <c:pt idx="298">
                  <c:v>28152</c:v>
                </c:pt>
                <c:pt idx="299">
                  <c:v>28214</c:v>
                </c:pt>
                <c:pt idx="300">
                  <c:v>28218.5</c:v>
                </c:pt>
                <c:pt idx="301">
                  <c:v>28499</c:v>
                </c:pt>
                <c:pt idx="302">
                  <c:v>28502.5</c:v>
                </c:pt>
                <c:pt idx="303">
                  <c:v>28523</c:v>
                </c:pt>
                <c:pt idx="304">
                  <c:v>28538</c:v>
                </c:pt>
                <c:pt idx="305">
                  <c:v>28588</c:v>
                </c:pt>
                <c:pt idx="306">
                  <c:v>28590</c:v>
                </c:pt>
                <c:pt idx="307">
                  <c:v>28590</c:v>
                </c:pt>
                <c:pt idx="308">
                  <c:v>28614</c:v>
                </c:pt>
                <c:pt idx="309">
                  <c:v>28627</c:v>
                </c:pt>
                <c:pt idx="310">
                  <c:v>28949</c:v>
                </c:pt>
                <c:pt idx="311">
                  <c:v>28964</c:v>
                </c:pt>
                <c:pt idx="312">
                  <c:v>28973.5</c:v>
                </c:pt>
                <c:pt idx="313">
                  <c:v>28983</c:v>
                </c:pt>
                <c:pt idx="314">
                  <c:v>29024.5</c:v>
                </c:pt>
                <c:pt idx="315">
                  <c:v>29028</c:v>
                </c:pt>
                <c:pt idx="316">
                  <c:v>29326</c:v>
                </c:pt>
                <c:pt idx="317">
                  <c:v>29345</c:v>
                </c:pt>
                <c:pt idx="318">
                  <c:v>29380.5</c:v>
                </c:pt>
                <c:pt idx="319">
                  <c:v>29429</c:v>
                </c:pt>
                <c:pt idx="320">
                  <c:v>29429</c:v>
                </c:pt>
                <c:pt idx="321">
                  <c:v>29436</c:v>
                </c:pt>
                <c:pt idx="322">
                  <c:v>29444.5</c:v>
                </c:pt>
                <c:pt idx="323">
                  <c:v>29689.5</c:v>
                </c:pt>
                <c:pt idx="324">
                  <c:v>29775</c:v>
                </c:pt>
                <c:pt idx="325">
                  <c:v>29788.5</c:v>
                </c:pt>
                <c:pt idx="326">
                  <c:v>29825.5</c:v>
                </c:pt>
                <c:pt idx="327">
                  <c:v>29855</c:v>
                </c:pt>
                <c:pt idx="328">
                  <c:v>30182</c:v>
                </c:pt>
                <c:pt idx="329">
                  <c:v>30228</c:v>
                </c:pt>
                <c:pt idx="330">
                  <c:v>30262</c:v>
                </c:pt>
                <c:pt idx="331">
                  <c:v>30278.5</c:v>
                </c:pt>
                <c:pt idx="332">
                  <c:v>30286</c:v>
                </c:pt>
                <c:pt idx="333">
                  <c:v>30356.5</c:v>
                </c:pt>
                <c:pt idx="334">
                  <c:v>30660</c:v>
                </c:pt>
                <c:pt idx="335">
                  <c:v>30681</c:v>
                </c:pt>
                <c:pt idx="336">
                  <c:v>30727</c:v>
                </c:pt>
                <c:pt idx="337">
                  <c:v>30752</c:v>
                </c:pt>
                <c:pt idx="338">
                  <c:v>30784</c:v>
                </c:pt>
                <c:pt idx="339">
                  <c:v>31067</c:v>
                </c:pt>
                <c:pt idx="340">
                  <c:v>31087</c:v>
                </c:pt>
                <c:pt idx="341">
                  <c:v>31095</c:v>
                </c:pt>
                <c:pt idx="342">
                  <c:v>31095</c:v>
                </c:pt>
                <c:pt idx="343">
                  <c:v>31095</c:v>
                </c:pt>
                <c:pt idx="344">
                  <c:v>31108</c:v>
                </c:pt>
                <c:pt idx="345">
                  <c:v>31134</c:v>
                </c:pt>
                <c:pt idx="346">
                  <c:v>31134</c:v>
                </c:pt>
                <c:pt idx="347">
                  <c:v>31184</c:v>
                </c:pt>
                <c:pt idx="348">
                  <c:v>31188</c:v>
                </c:pt>
                <c:pt idx="349">
                  <c:v>31456</c:v>
                </c:pt>
                <c:pt idx="350">
                  <c:v>31456</c:v>
                </c:pt>
                <c:pt idx="351">
                  <c:v>31456</c:v>
                </c:pt>
                <c:pt idx="352">
                  <c:v>31586</c:v>
                </c:pt>
                <c:pt idx="353">
                  <c:v>31630</c:v>
                </c:pt>
                <c:pt idx="354">
                  <c:v>31630</c:v>
                </c:pt>
                <c:pt idx="355">
                  <c:v>31995</c:v>
                </c:pt>
                <c:pt idx="356">
                  <c:v>32008.5</c:v>
                </c:pt>
                <c:pt idx="357">
                  <c:v>32036</c:v>
                </c:pt>
                <c:pt idx="358">
                  <c:v>32036</c:v>
                </c:pt>
                <c:pt idx="359">
                  <c:v>32041.5</c:v>
                </c:pt>
                <c:pt idx="360">
                  <c:v>32393</c:v>
                </c:pt>
                <c:pt idx="361">
                  <c:v>32398</c:v>
                </c:pt>
                <c:pt idx="362">
                  <c:v>32406</c:v>
                </c:pt>
                <c:pt idx="363">
                  <c:v>32408.5</c:v>
                </c:pt>
                <c:pt idx="364">
                  <c:v>32454.5</c:v>
                </c:pt>
                <c:pt idx="365">
                  <c:v>32780</c:v>
                </c:pt>
                <c:pt idx="366">
                  <c:v>32915</c:v>
                </c:pt>
                <c:pt idx="367">
                  <c:v>32915</c:v>
                </c:pt>
                <c:pt idx="368">
                  <c:v>33239</c:v>
                </c:pt>
                <c:pt idx="369">
                  <c:v>33243</c:v>
                </c:pt>
                <c:pt idx="370">
                  <c:v>33248.5</c:v>
                </c:pt>
                <c:pt idx="371">
                  <c:v>33258</c:v>
                </c:pt>
                <c:pt idx="372">
                  <c:v>33264</c:v>
                </c:pt>
                <c:pt idx="373">
                  <c:v>33271</c:v>
                </c:pt>
                <c:pt idx="374">
                  <c:v>33312.5</c:v>
                </c:pt>
                <c:pt idx="375">
                  <c:v>33321</c:v>
                </c:pt>
                <c:pt idx="376">
                  <c:v>33683</c:v>
                </c:pt>
                <c:pt idx="377">
                  <c:v>33684</c:v>
                </c:pt>
                <c:pt idx="378">
                  <c:v>33702</c:v>
                </c:pt>
                <c:pt idx="379">
                  <c:v>33782</c:v>
                </c:pt>
                <c:pt idx="380">
                  <c:v>34076</c:v>
                </c:pt>
                <c:pt idx="381">
                  <c:v>34098</c:v>
                </c:pt>
                <c:pt idx="382">
                  <c:v>34100.5</c:v>
                </c:pt>
                <c:pt idx="383">
                  <c:v>34182</c:v>
                </c:pt>
                <c:pt idx="384">
                  <c:v>34502</c:v>
                </c:pt>
                <c:pt idx="385">
                  <c:v>34550</c:v>
                </c:pt>
                <c:pt idx="386">
                  <c:v>34595</c:v>
                </c:pt>
                <c:pt idx="387">
                  <c:v>34678</c:v>
                </c:pt>
                <c:pt idx="388">
                  <c:v>35019</c:v>
                </c:pt>
                <c:pt idx="389">
                  <c:v>35413</c:v>
                </c:pt>
                <c:pt idx="390">
                  <c:v>35469</c:v>
                </c:pt>
                <c:pt idx="391">
                  <c:v>35770</c:v>
                </c:pt>
                <c:pt idx="392">
                  <c:v>35822</c:v>
                </c:pt>
                <c:pt idx="393">
                  <c:v>35918</c:v>
                </c:pt>
                <c:pt idx="394">
                  <c:v>36305</c:v>
                </c:pt>
                <c:pt idx="395">
                  <c:v>36332</c:v>
                </c:pt>
                <c:pt idx="396">
                  <c:v>36364</c:v>
                </c:pt>
              </c:numCache>
            </c:numRef>
          </c:xVal>
          <c:yVal>
            <c:numRef>
              <c:f>Active!$N$21:$N$958</c:f>
              <c:numCache>
                <c:formatCode>General</c:formatCode>
                <c:ptCount val="938"/>
                <c:pt idx="178">
                  <c:v>1.1779999986174516E-3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B9C1-4B42-A128-16D094880C99}"/>
            </c:ext>
          </c:extLst>
        </c:ser>
        <c:ser>
          <c:idx val="7"/>
          <c:order val="7"/>
          <c:tx>
            <c:strRef>
              <c:f>Active!$O$20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Active!$F$21:$F$958</c:f>
              <c:numCache>
                <c:formatCode>General</c:formatCode>
                <c:ptCount val="938"/>
                <c:pt idx="0">
                  <c:v>-4030</c:v>
                </c:pt>
                <c:pt idx="1">
                  <c:v>-3533</c:v>
                </c:pt>
                <c:pt idx="2">
                  <c:v>-3322</c:v>
                </c:pt>
                <c:pt idx="3">
                  <c:v>-3146</c:v>
                </c:pt>
                <c:pt idx="4">
                  <c:v>-2982</c:v>
                </c:pt>
                <c:pt idx="5">
                  <c:v>-2977</c:v>
                </c:pt>
                <c:pt idx="6">
                  <c:v>-2976</c:v>
                </c:pt>
                <c:pt idx="7">
                  <c:v>-2970</c:v>
                </c:pt>
                <c:pt idx="8">
                  <c:v>-2964</c:v>
                </c:pt>
                <c:pt idx="9">
                  <c:v>-2963</c:v>
                </c:pt>
                <c:pt idx="10">
                  <c:v>-2957</c:v>
                </c:pt>
                <c:pt idx="11">
                  <c:v>-2202</c:v>
                </c:pt>
                <c:pt idx="12">
                  <c:v>-1221</c:v>
                </c:pt>
                <c:pt idx="13">
                  <c:v>-859</c:v>
                </c:pt>
                <c:pt idx="14">
                  <c:v>-664</c:v>
                </c:pt>
                <c:pt idx="15">
                  <c:v>-394</c:v>
                </c:pt>
                <c:pt idx="16">
                  <c:v>-355</c:v>
                </c:pt>
                <c:pt idx="17">
                  <c:v>-349</c:v>
                </c:pt>
                <c:pt idx="18">
                  <c:v>0</c:v>
                </c:pt>
                <c:pt idx="19">
                  <c:v>44</c:v>
                </c:pt>
                <c:pt idx="20">
                  <c:v>147</c:v>
                </c:pt>
                <c:pt idx="21">
                  <c:v>1364</c:v>
                </c:pt>
                <c:pt idx="22">
                  <c:v>1686</c:v>
                </c:pt>
                <c:pt idx="23">
                  <c:v>2241</c:v>
                </c:pt>
                <c:pt idx="24">
                  <c:v>3775</c:v>
                </c:pt>
                <c:pt idx="25">
                  <c:v>4396</c:v>
                </c:pt>
                <c:pt idx="26">
                  <c:v>4868</c:v>
                </c:pt>
                <c:pt idx="27">
                  <c:v>4875</c:v>
                </c:pt>
                <c:pt idx="28">
                  <c:v>5242</c:v>
                </c:pt>
                <c:pt idx="29">
                  <c:v>5279</c:v>
                </c:pt>
                <c:pt idx="30">
                  <c:v>5700</c:v>
                </c:pt>
                <c:pt idx="31">
                  <c:v>6043</c:v>
                </c:pt>
                <c:pt idx="32">
                  <c:v>6397</c:v>
                </c:pt>
                <c:pt idx="33">
                  <c:v>6496</c:v>
                </c:pt>
                <c:pt idx="34">
                  <c:v>6503</c:v>
                </c:pt>
                <c:pt idx="35">
                  <c:v>6509</c:v>
                </c:pt>
                <c:pt idx="36">
                  <c:v>6560</c:v>
                </c:pt>
                <c:pt idx="37">
                  <c:v>7236</c:v>
                </c:pt>
                <c:pt idx="38">
                  <c:v>7890</c:v>
                </c:pt>
                <c:pt idx="39">
                  <c:v>9125</c:v>
                </c:pt>
                <c:pt idx="40">
                  <c:v>9184</c:v>
                </c:pt>
                <c:pt idx="41">
                  <c:v>10921</c:v>
                </c:pt>
                <c:pt idx="42">
                  <c:v>11184</c:v>
                </c:pt>
                <c:pt idx="43">
                  <c:v>11185</c:v>
                </c:pt>
                <c:pt idx="44">
                  <c:v>11185</c:v>
                </c:pt>
                <c:pt idx="45">
                  <c:v>11185</c:v>
                </c:pt>
                <c:pt idx="46">
                  <c:v>11210</c:v>
                </c:pt>
                <c:pt idx="47">
                  <c:v>11210</c:v>
                </c:pt>
                <c:pt idx="48">
                  <c:v>11210</c:v>
                </c:pt>
                <c:pt idx="49">
                  <c:v>11230</c:v>
                </c:pt>
                <c:pt idx="50">
                  <c:v>11243</c:v>
                </c:pt>
                <c:pt idx="51">
                  <c:v>11250</c:v>
                </c:pt>
                <c:pt idx="52">
                  <c:v>11250</c:v>
                </c:pt>
                <c:pt idx="53">
                  <c:v>11250</c:v>
                </c:pt>
                <c:pt idx="54">
                  <c:v>11295</c:v>
                </c:pt>
                <c:pt idx="55">
                  <c:v>11322</c:v>
                </c:pt>
                <c:pt idx="56">
                  <c:v>11322</c:v>
                </c:pt>
                <c:pt idx="57">
                  <c:v>11322</c:v>
                </c:pt>
                <c:pt idx="58">
                  <c:v>11637</c:v>
                </c:pt>
                <c:pt idx="59">
                  <c:v>11754</c:v>
                </c:pt>
                <c:pt idx="60">
                  <c:v>11754</c:v>
                </c:pt>
                <c:pt idx="61">
                  <c:v>11767</c:v>
                </c:pt>
                <c:pt idx="62">
                  <c:v>11767</c:v>
                </c:pt>
                <c:pt idx="63">
                  <c:v>12167</c:v>
                </c:pt>
                <c:pt idx="64">
                  <c:v>13387</c:v>
                </c:pt>
                <c:pt idx="65">
                  <c:v>13748</c:v>
                </c:pt>
                <c:pt idx="66">
                  <c:v>13755</c:v>
                </c:pt>
                <c:pt idx="67">
                  <c:v>13781</c:v>
                </c:pt>
                <c:pt idx="68">
                  <c:v>13788</c:v>
                </c:pt>
                <c:pt idx="69">
                  <c:v>13813</c:v>
                </c:pt>
                <c:pt idx="70">
                  <c:v>13819</c:v>
                </c:pt>
                <c:pt idx="71">
                  <c:v>13820</c:v>
                </c:pt>
                <c:pt idx="72">
                  <c:v>13826</c:v>
                </c:pt>
                <c:pt idx="73">
                  <c:v>13832</c:v>
                </c:pt>
                <c:pt idx="74">
                  <c:v>13872</c:v>
                </c:pt>
                <c:pt idx="75">
                  <c:v>13872</c:v>
                </c:pt>
                <c:pt idx="76">
                  <c:v>13885</c:v>
                </c:pt>
                <c:pt idx="77">
                  <c:v>13943</c:v>
                </c:pt>
                <c:pt idx="78">
                  <c:v>14168</c:v>
                </c:pt>
                <c:pt idx="79">
                  <c:v>14233</c:v>
                </c:pt>
                <c:pt idx="80">
                  <c:v>14246</c:v>
                </c:pt>
                <c:pt idx="81">
                  <c:v>14265</c:v>
                </c:pt>
                <c:pt idx="82">
                  <c:v>14272</c:v>
                </c:pt>
                <c:pt idx="83">
                  <c:v>14278</c:v>
                </c:pt>
                <c:pt idx="84">
                  <c:v>14279</c:v>
                </c:pt>
                <c:pt idx="85">
                  <c:v>14311</c:v>
                </c:pt>
                <c:pt idx="86">
                  <c:v>14350</c:v>
                </c:pt>
                <c:pt idx="87">
                  <c:v>14653</c:v>
                </c:pt>
                <c:pt idx="88">
                  <c:v>14653</c:v>
                </c:pt>
                <c:pt idx="89">
                  <c:v>14672</c:v>
                </c:pt>
                <c:pt idx="90">
                  <c:v>14678</c:v>
                </c:pt>
                <c:pt idx="91">
                  <c:v>14691</c:v>
                </c:pt>
                <c:pt idx="92">
                  <c:v>14698</c:v>
                </c:pt>
                <c:pt idx="93">
                  <c:v>14731</c:v>
                </c:pt>
                <c:pt idx="94">
                  <c:v>14731</c:v>
                </c:pt>
                <c:pt idx="95">
                  <c:v>14763</c:v>
                </c:pt>
                <c:pt idx="96">
                  <c:v>14770</c:v>
                </c:pt>
                <c:pt idx="97">
                  <c:v>14776</c:v>
                </c:pt>
                <c:pt idx="98">
                  <c:v>14782</c:v>
                </c:pt>
                <c:pt idx="99">
                  <c:v>14809</c:v>
                </c:pt>
                <c:pt idx="100">
                  <c:v>14815</c:v>
                </c:pt>
                <c:pt idx="101">
                  <c:v>14815</c:v>
                </c:pt>
                <c:pt idx="102">
                  <c:v>15034</c:v>
                </c:pt>
                <c:pt idx="103">
                  <c:v>15047</c:v>
                </c:pt>
                <c:pt idx="104">
                  <c:v>15079</c:v>
                </c:pt>
                <c:pt idx="105">
                  <c:v>15079</c:v>
                </c:pt>
                <c:pt idx="106">
                  <c:v>15104</c:v>
                </c:pt>
                <c:pt idx="107">
                  <c:v>15143</c:v>
                </c:pt>
                <c:pt idx="108">
                  <c:v>15175</c:v>
                </c:pt>
                <c:pt idx="109">
                  <c:v>15176</c:v>
                </c:pt>
                <c:pt idx="110">
                  <c:v>15183</c:v>
                </c:pt>
                <c:pt idx="111">
                  <c:v>15183</c:v>
                </c:pt>
                <c:pt idx="112">
                  <c:v>15189</c:v>
                </c:pt>
                <c:pt idx="113">
                  <c:v>15427</c:v>
                </c:pt>
                <c:pt idx="114">
                  <c:v>15485</c:v>
                </c:pt>
                <c:pt idx="115">
                  <c:v>15518</c:v>
                </c:pt>
                <c:pt idx="116">
                  <c:v>15557</c:v>
                </c:pt>
                <c:pt idx="117">
                  <c:v>15655</c:v>
                </c:pt>
                <c:pt idx="118">
                  <c:v>15752</c:v>
                </c:pt>
                <c:pt idx="119">
                  <c:v>15931</c:v>
                </c:pt>
                <c:pt idx="120">
                  <c:v>15938</c:v>
                </c:pt>
                <c:pt idx="121">
                  <c:v>16094</c:v>
                </c:pt>
                <c:pt idx="122">
                  <c:v>16390</c:v>
                </c:pt>
                <c:pt idx="123">
                  <c:v>16416</c:v>
                </c:pt>
                <c:pt idx="124">
                  <c:v>16435</c:v>
                </c:pt>
                <c:pt idx="125">
                  <c:v>16455</c:v>
                </c:pt>
                <c:pt idx="126">
                  <c:v>16494</c:v>
                </c:pt>
                <c:pt idx="127">
                  <c:v>16771</c:v>
                </c:pt>
                <c:pt idx="128">
                  <c:v>17236</c:v>
                </c:pt>
                <c:pt idx="129">
                  <c:v>17255</c:v>
                </c:pt>
                <c:pt idx="130">
                  <c:v>17275</c:v>
                </c:pt>
                <c:pt idx="131">
                  <c:v>17314</c:v>
                </c:pt>
                <c:pt idx="132">
                  <c:v>17320</c:v>
                </c:pt>
                <c:pt idx="133">
                  <c:v>17346</c:v>
                </c:pt>
                <c:pt idx="134">
                  <c:v>17359</c:v>
                </c:pt>
                <c:pt idx="135">
                  <c:v>17818</c:v>
                </c:pt>
                <c:pt idx="136">
                  <c:v>18127</c:v>
                </c:pt>
                <c:pt idx="137">
                  <c:v>18140</c:v>
                </c:pt>
                <c:pt idx="138">
                  <c:v>18147</c:v>
                </c:pt>
                <c:pt idx="139">
                  <c:v>18160</c:v>
                </c:pt>
                <c:pt idx="140">
                  <c:v>18212</c:v>
                </c:pt>
                <c:pt idx="141">
                  <c:v>18218</c:v>
                </c:pt>
                <c:pt idx="142">
                  <c:v>18231</c:v>
                </c:pt>
                <c:pt idx="143">
                  <c:v>18296</c:v>
                </c:pt>
                <c:pt idx="144">
                  <c:v>18296</c:v>
                </c:pt>
                <c:pt idx="145">
                  <c:v>18703</c:v>
                </c:pt>
                <c:pt idx="146">
                  <c:v>18703</c:v>
                </c:pt>
                <c:pt idx="147">
                  <c:v>18960</c:v>
                </c:pt>
                <c:pt idx="148">
                  <c:v>19516</c:v>
                </c:pt>
                <c:pt idx="149">
                  <c:v>19568</c:v>
                </c:pt>
                <c:pt idx="150">
                  <c:v>19845</c:v>
                </c:pt>
                <c:pt idx="151">
                  <c:v>19858</c:v>
                </c:pt>
                <c:pt idx="152">
                  <c:v>19884</c:v>
                </c:pt>
                <c:pt idx="153">
                  <c:v>19910</c:v>
                </c:pt>
                <c:pt idx="154">
                  <c:v>19994</c:v>
                </c:pt>
                <c:pt idx="155">
                  <c:v>20310</c:v>
                </c:pt>
                <c:pt idx="156">
                  <c:v>20310</c:v>
                </c:pt>
                <c:pt idx="157">
                  <c:v>20375</c:v>
                </c:pt>
                <c:pt idx="158">
                  <c:v>20381</c:v>
                </c:pt>
                <c:pt idx="159">
                  <c:v>21074.5</c:v>
                </c:pt>
                <c:pt idx="160">
                  <c:v>21163</c:v>
                </c:pt>
                <c:pt idx="161">
                  <c:v>21176</c:v>
                </c:pt>
                <c:pt idx="162">
                  <c:v>21182</c:v>
                </c:pt>
                <c:pt idx="163">
                  <c:v>21200</c:v>
                </c:pt>
                <c:pt idx="164">
                  <c:v>21219</c:v>
                </c:pt>
                <c:pt idx="165">
                  <c:v>21237.5</c:v>
                </c:pt>
                <c:pt idx="166">
                  <c:v>21271</c:v>
                </c:pt>
                <c:pt idx="167">
                  <c:v>21304</c:v>
                </c:pt>
                <c:pt idx="168">
                  <c:v>21316</c:v>
                </c:pt>
                <c:pt idx="169">
                  <c:v>21351</c:v>
                </c:pt>
                <c:pt idx="170">
                  <c:v>21528</c:v>
                </c:pt>
                <c:pt idx="171">
                  <c:v>21601</c:v>
                </c:pt>
                <c:pt idx="172">
                  <c:v>21608</c:v>
                </c:pt>
                <c:pt idx="173">
                  <c:v>21615</c:v>
                </c:pt>
                <c:pt idx="174">
                  <c:v>21615</c:v>
                </c:pt>
                <c:pt idx="175">
                  <c:v>21628</c:v>
                </c:pt>
                <c:pt idx="176">
                  <c:v>21654</c:v>
                </c:pt>
                <c:pt idx="177">
                  <c:v>21658</c:v>
                </c:pt>
                <c:pt idx="178">
                  <c:v>21660</c:v>
                </c:pt>
                <c:pt idx="179">
                  <c:v>21673</c:v>
                </c:pt>
                <c:pt idx="180">
                  <c:v>21703</c:v>
                </c:pt>
                <c:pt idx="181">
                  <c:v>21717</c:v>
                </c:pt>
                <c:pt idx="182">
                  <c:v>21719</c:v>
                </c:pt>
                <c:pt idx="183">
                  <c:v>21762</c:v>
                </c:pt>
                <c:pt idx="184">
                  <c:v>21790</c:v>
                </c:pt>
                <c:pt idx="185">
                  <c:v>22015</c:v>
                </c:pt>
                <c:pt idx="186">
                  <c:v>22026</c:v>
                </c:pt>
                <c:pt idx="187">
                  <c:v>22041</c:v>
                </c:pt>
                <c:pt idx="188">
                  <c:v>22125</c:v>
                </c:pt>
                <c:pt idx="189">
                  <c:v>22370</c:v>
                </c:pt>
                <c:pt idx="190">
                  <c:v>22407</c:v>
                </c:pt>
                <c:pt idx="191">
                  <c:v>22433</c:v>
                </c:pt>
                <c:pt idx="192">
                  <c:v>22506</c:v>
                </c:pt>
                <c:pt idx="193">
                  <c:v>22525</c:v>
                </c:pt>
                <c:pt idx="194">
                  <c:v>22543</c:v>
                </c:pt>
                <c:pt idx="195">
                  <c:v>22569</c:v>
                </c:pt>
                <c:pt idx="196">
                  <c:v>22582</c:v>
                </c:pt>
                <c:pt idx="197">
                  <c:v>22595</c:v>
                </c:pt>
                <c:pt idx="198">
                  <c:v>22602</c:v>
                </c:pt>
                <c:pt idx="199">
                  <c:v>22634</c:v>
                </c:pt>
                <c:pt idx="200">
                  <c:v>22911</c:v>
                </c:pt>
                <c:pt idx="201">
                  <c:v>22937</c:v>
                </c:pt>
                <c:pt idx="202">
                  <c:v>22956</c:v>
                </c:pt>
                <c:pt idx="203">
                  <c:v>22989</c:v>
                </c:pt>
                <c:pt idx="204">
                  <c:v>23002</c:v>
                </c:pt>
                <c:pt idx="205">
                  <c:v>23326</c:v>
                </c:pt>
                <c:pt idx="206">
                  <c:v>23365</c:v>
                </c:pt>
                <c:pt idx="207">
                  <c:v>23519</c:v>
                </c:pt>
                <c:pt idx="208">
                  <c:v>23733</c:v>
                </c:pt>
                <c:pt idx="209">
                  <c:v>23770</c:v>
                </c:pt>
                <c:pt idx="210">
                  <c:v>23821</c:v>
                </c:pt>
                <c:pt idx="211">
                  <c:v>23854</c:v>
                </c:pt>
                <c:pt idx="212">
                  <c:v>23860</c:v>
                </c:pt>
                <c:pt idx="213">
                  <c:v>24204</c:v>
                </c:pt>
                <c:pt idx="214">
                  <c:v>24352</c:v>
                </c:pt>
                <c:pt idx="215">
                  <c:v>24635</c:v>
                </c:pt>
                <c:pt idx="216">
                  <c:v>24661</c:v>
                </c:pt>
                <c:pt idx="217">
                  <c:v>24667</c:v>
                </c:pt>
                <c:pt idx="218">
                  <c:v>24673</c:v>
                </c:pt>
                <c:pt idx="219">
                  <c:v>24681</c:v>
                </c:pt>
                <c:pt idx="220">
                  <c:v>24990</c:v>
                </c:pt>
                <c:pt idx="221">
                  <c:v>25037</c:v>
                </c:pt>
                <c:pt idx="222">
                  <c:v>25087</c:v>
                </c:pt>
                <c:pt idx="223">
                  <c:v>25107</c:v>
                </c:pt>
                <c:pt idx="224">
                  <c:v>25120</c:v>
                </c:pt>
                <c:pt idx="225">
                  <c:v>25198</c:v>
                </c:pt>
                <c:pt idx="226">
                  <c:v>25364</c:v>
                </c:pt>
                <c:pt idx="227">
                  <c:v>25377</c:v>
                </c:pt>
                <c:pt idx="228">
                  <c:v>25513</c:v>
                </c:pt>
                <c:pt idx="229">
                  <c:v>25521.5</c:v>
                </c:pt>
                <c:pt idx="230">
                  <c:v>25539</c:v>
                </c:pt>
                <c:pt idx="231">
                  <c:v>25545</c:v>
                </c:pt>
                <c:pt idx="232">
                  <c:v>25546</c:v>
                </c:pt>
                <c:pt idx="233">
                  <c:v>25550.5</c:v>
                </c:pt>
                <c:pt idx="234">
                  <c:v>25554</c:v>
                </c:pt>
                <c:pt idx="235">
                  <c:v>25609.5</c:v>
                </c:pt>
                <c:pt idx="236">
                  <c:v>25613</c:v>
                </c:pt>
                <c:pt idx="237">
                  <c:v>25615.5</c:v>
                </c:pt>
                <c:pt idx="238">
                  <c:v>25635.5</c:v>
                </c:pt>
                <c:pt idx="239">
                  <c:v>25844</c:v>
                </c:pt>
                <c:pt idx="240">
                  <c:v>25844</c:v>
                </c:pt>
                <c:pt idx="241">
                  <c:v>25914</c:v>
                </c:pt>
                <c:pt idx="242">
                  <c:v>25944.5</c:v>
                </c:pt>
                <c:pt idx="243">
                  <c:v>25944.5</c:v>
                </c:pt>
                <c:pt idx="244">
                  <c:v>25948</c:v>
                </c:pt>
                <c:pt idx="245">
                  <c:v>25953</c:v>
                </c:pt>
                <c:pt idx="246">
                  <c:v>26004</c:v>
                </c:pt>
                <c:pt idx="247">
                  <c:v>26063</c:v>
                </c:pt>
                <c:pt idx="248">
                  <c:v>26290</c:v>
                </c:pt>
                <c:pt idx="249">
                  <c:v>26335</c:v>
                </c:pt>
                <c:pt idx="250">
                  <c:v>26368</c:v>
                </c:pt>
                <c:pt idx="251">
                  <c:v>26370.5</c:v>
                </c:pt>
                <c:pt idx="252">
                  <c:v>26379</c:v>
                </c:pt>
                <c:pt idx="253">
                  <c:v>26392</c:v>
                </c:pt>
                <c:pt idx="254">
                  <c:v>26410</c:v>
                </c:pt>
                <c:pt idx="255">
                  <c:v>26411</c:v>
                </c:pt>
                <c:pt idx="256">
                  <c:v>26413</c:v>
                </c:pt>
                <c:pt idx="257">
                  <c:v>26417</c:v>
                </c:pt>
                <c:pt idx="258">
                  <c:v>26418</c:v>
                </c:pt>
                <c:pt idx="259">
                  <c:v>26419</c:v>
                </c:pt>
                <c:pt idx="260">
                  <c:v>26419</c:v>
                </c:pt>
                <c:pt idx="261">
                  <c:v>26419</c:v>
                </c:pt>
                <c:pt idx="262">
                  <c:v>26424</c:v>
                </c:pt>
                <c:pt idx="263">
                  <c:v>26429.5</c:v>
                </c:pt>
                <c:pt idx="264">
                  <c:v>26431</c:v>
                </c:pt>
                <c:pt idx="265">
                  <c:v>26442.5</c:v>
                </c:pt>
                <c:pt idx="266">
                  <c:v>26448.5</c:v>
                </c:pt>
                <c:pt idx="267">
                  <c:v>26459</c:v>
                </c:pt>
                <c:pt idx="268">
                  <c:v>26483</c:v>
                </c:pt>
                <c:pt idx="269">
                  <c:v>26489</c:v>
                </c:pt>
                <c:pt idx="270">
                  <c:v>26509</c:v>
                </c:pt>
                <c:pt idx="271">
                  <c:v>26723</c:v>
                </c:pt>
                <c:pt idx="272">
                  <c:v>26755</c:v>
                </c:pt>
                <c:pt idx="273">
                  <c:v>26758.5</c:v>
                </c:pt>
                <c:pt idx="274">
                  <c:v>26764.5</c:v>
                </c:pt>
                <c:pt idx="275">
                  <c:v>26777.5</c:v>
                </c:pt>
                <c:pt idx="276">
                  <c:v>26848.5</c:v>
                </c:pt>
                <c:pt idx="277">
                  <c:v>26870</c:v>
                </c:pt>
                <c:pt idx="278">
                  <c:v>26871</c:v>
                </c:pt>
                <c:pt idx="279">
                  <c:v>26896</c:v>
                </c:pt>
                <c:pt idx="280">
                  <c:v>26911</c:v>
                </c:pt>
                <c:pt idx="281">
                  <c:v>27121</c:v>
                </c:pt>
                <c:pt idx="282">
                  <c:v>27355</c:v>
                </c:pt>
                <c:pt idx="283">
                  <c:v>27361</c:v>
                </c:pt>
                <c:pt idx="284">
                  <c:v>27575</c:v>
                </c:pt>
                <c:pt idx="285">
                  <c:v>27594</c:v>
                </c:pt>
                <c:pt idx="286">
                  <c:v>27679</c:v>
                </c:pt>
                <c:pt idx="287">
                  <c:v>27717</c:v>
                </c:pt>
                <c:pt idx="288">
                  <c:v>27770</c:v>
                </c:pt>
                <c:pt idx="289">
                  <c:v>27794</c:v>
                </c:pt>
                <c:pt idx="290">
                  <c:v>27813</c:v>
                </c:pt>
                <c:pt idx="291">
                  <c:v>27813.5</c:v>
                </c:pt>
                <c:pt idx="292">
                  <c:v>28053</c:v>
                </c:pt>
                <c:pt idx="293">
                  <c:v>28073</c:v>
                </c:pt>
                <c:pt idx="294">
                  <c:v>28082.5</c:v>
                </c:pt>
                <c:pt idx="295">
                  <c:v>28105</c:v>
                </c:pt>
                <c:pt idx="296">
                  <c:v>28107.5</c:v>
                </c:pt>
                <c:pt idx="297">
                  <c:v>28111</c:v>
                </c:pt>
                <c:pt idx="298">
                  <c:v>28152</c:v>
                </c:pt>
                <c:pt idx="299">
                  <c:v>28214</c:v>
                </c:pt>
                <c:pt idx="300">
                  <c:v>28218.5</c:v>
                </c:pt>
                <c:pt idx="301">
                  <c:v>28499</c:v>
                </c:pt>
                <c:pt idx="302">
                  <c:v>28502.5</c:v>
                </c:pt>
                <c:pt idx="303">
                  <c:v>28523</c:v>
                </c:pt>
                <c:pt idx="304">
                  <c:v>28538</c:v>
                </c:pt>
                <c:pt idx="305">
                  <c:v>28588</c:v>
                </c:pt>
                <c:pt idx="306">
                  <c:v>28590</c:v>
                </c:pt>
                <c:pt idx="307">
                  <c:v>28590</c:v>
                </c:pt>
                <c:pt idx="308">
                  <c:v>28614</c:v>
                </c:pt>
                <c:pt idx="309">
                  <c:v>28627</c:v>
                </c:pt>
                <c:pt idx="310">
                  <c:v>28949</c:v>
                </c:pt>
                <c:pt idx="311">
                  <c:v>28964</c:v>
                </c:pt>
                <c:pt idx="312">
                  <c:v>28973.5</c:v>
                </c:pt>
                <c:pt idx="313">
                  <c:v>28983</c:v>
                </c:pt>
                <c:pt idx="314">
                  <c:v>29024.5</c:v>
                </c:pt>
                <c:pt idx="315">
                  <c:v>29028</c:v>
                </c:pt>
                <c:pt idx="316">
                  <c:v>29326</c:v>
                </c:pt>
                <c:pt idx="317">
                  <c:v>29345</c:v>
                </c:pt>
                <c:pt idx="318">
                  <c:v>29380.5</c:v>
                </c:pt>
                <c:pt idx="319">
                  <c:v>29429</c:v>
                </c:pt>
                <c:pt idx="320">
                  <c:v>29429</c:v>
                </c:pt>
                <c:pt idx="321">
                  <c:v>29436</c:v>
                </c:pt>
                <c:pt idx="322">
                  <c:v>29444.5</c:v>
                </c:pt>
                <c:pt idx="323">
                  <c:v>29689.5</c:v>
                </c:pt>
                <c:pt idx="324">
                  <c:v>29775</c:v>
                </c:pt>
                <c:pt idx="325">
                  <c:v>29788.5</c:v>
                </c:pt>
                <c:pt idx="326">
                  <c:v>29825.5</c:v>
                </c:pt>
                <c:pt idx="327">
                  <c:v>29855</c:v>
                </c:pt>
                <c:pt idx="328">
                  <c:v>30182</c:v>
                </c:pt>
                <c:pt idx="329">
                  <c:v>30228</c:v>
                </c:pt>
                <c:pt idx="330">
                  <c:v>30262</c:v>
                </c:pt>
                <c:pt idx="331">
                  <c:v>30278.5</c:v>
                </c:pt>
                <c:pt idx="332">
                  <c:v>30286</c:v>
                </c:pt>
                <c:pt idx="333">
                  <c:v>30356.5</c:v>
                </c:pt>
                <c:pt idx="334">
                  <c:v>30660</c:v>
                </c:pt>
                <c:pt idx="335">
                  <c:v>30681</c:v>
                </c:pt>
                <c:pt idx="336">
                  <c:v>30727</c:v>
                </c:pt>
                <c:pt idx="337">
                  <c:v>30752</c:v>
                </c:pt>
                <c:pt idx="338">
                  <c:v>30784</c:v>
                </c:pt>
                <c:pt idx="339">
                  <c:v>31067</c:v>
                </c:pt>
                <c:pt idx="340">
                  <c:v>31087</c:v>
                </c:pt>
                <c:pt idx="341">
                  <c:v>31095</c:v>
                </c:pt>
                <c:pt idx="342">
                  <c:v>31095</c:v>
                </c:pt>
                <c:pt idx="343">
                  <c:v>31095</c:v>
                </c:pt>
                <c:pt idx="344">
                  <c:v>31108</c:v>
                </c:pt>
                <c:pt idx="345">
                  <c:v>31134</c:v>
                </c:pt>
                <c:pt idx="346">
                  <c:v>31134</c:v>
                </c:pt>
                <c:pt idx="347">
                  <c:v>31184</c:v>
                </c:pt>
                <c:pt idx="348">
                  <c:v>31188</c:v>
                </c:pt>
                <c:pt idx="349">
                  <c:v>31456</c:v>
                </c:pt>
                <c:pt idx="350">
                  <c:v>31456</c:v>
                </c:pt>
                <c:pt idx="351">
                  <c:v>31456</c:v>
                </c:pt>
                <c:pt idx="352">
                  <c:v>31586</c:v>
                </c:pt>
                <c:pt idx="353">
                  <c:v>31630</c:v>
                </c:pt>
                <c:pt idx="354">
                  <c:v>31630</c:v>
                </c:pt>
                <c:pt idx="355">
                  <c:v>31995</c:v>
                </c:pt>
                <c:pt idx="356">
                  <c:v>32008.5</c:v>
                </c:pt>
                <c:pt idx="357">
                  <c:v>32036</c:v>
                </c:pt>
                <c:pt idx="358">
                  <c:v>32036</c:v>
                </c:pt>
                <c:pt idx="359">
                  <c:v>32041.5</c:v>
                </c:pt>
                <c:pt idx="360">
                  <c:v>32393</c:v>
                </c:pt>
                <c:pt idx="361">
                  <c:v>32398</c:v>
                </c:pt>
                <c:pt idx="362">
                  <c:v>32406</c:v>
                </c:pt>
                <c:pt idx="363">
                  <c:v>32408.5</c:v>
                </c:pt>
                <c:pt idx="364">
                  <c:v>32454.5</c:v>
                </c:pt>
                <c:pt idx="365">
                  <c:v>32780</c:v>
                </c:pt>
                <c:pt idx="366">
                  <c:v>32915</c:v>
                </c:pt>
                <c:pt idx="367">
                  <c:v>32915</c:v>
                </c:pt>
                <c:pt idx="368">
                  <c:v>33239</c:v>
                </c:pt>
                <c:pt idx="369">
                  <c:v>33243</c:v>
                </c:pt>
                <c:pt idx="370">
                  <c:v>33248.5</c:v>
                </c:pt>
                <c:pt idx="371">
                  <c:v>33258</c:v>
                </c:pt>
                <c:pt idx="372">
                  <c:v>33264</c:v>
                </c:pt>
                <c:pt idx="373">
                  <c:v>33271</c:v>
                </c:pt>
                <c:pt idx="374">
                  <c:v>33312.5</c:v>
                </c:pt>
                <c:pt idx="375">
                  <c:v>33321</c:v>
                </c:pt>
                <c:pt idx="376">
                  <c:v>33683</c:v>
                </c:pt>
                <c:pt idx="377">
                  <c:v>33684</c:v>
                </c:pt>
                <c:pt idx="378">
                  <c:v>33702</c:v>
                </c:pt>
                <c:pt idx="379">
                  <c:v>33782</c:v>
                </c:pt>
                <c:pt idx="380">
                  <c:v>34076</c:v>
                </c:pt>
                <c:pt idx="381">
                  <c:v>34098</c:v>
                </c:pt>
                <c:pt idx="382">
                  <c:v>34100.5</c:v>
                </c:pt>
                <c:pt idx="383">
                  <c:v>34182</c:v>
                </c:pt>
                <c:pt idx="384">
                  <c:v>34502</c:v>
                </c:pt>
                <c:pt idx="385">
                  <c:v>34550</c:v>
                </c:pt>
                <c:pt idx="386">
                  <c:v>34595</c:v>
                </c:pt>
                <c:pt idx="387">
                  <c:v>34678</c:v>
                </c:pt>
                <c:pt idx="388">
                  <c:v>35019</c:v>
                </c:pt>
                <c:pt idx="389">
                  <c:v>35413</c:v>
                </c:pt>
                <c:pt idx="390">
                  <c:v>35469</c:v>
                </c:pt>
                <c:pt idx="391">
                  <c:v>35770</c:v>
                </c:pt>
                <c:pt idx="392">
                  <c:v>35822</c:v>
                </c:pt>
                <c:pt idx="393">
                  <c:v>35918</c:v>
                </c:pt>
                <c:pt idx="394">
                  <c:v>36305</c:v>
                </c:pt>
                <c:pt idx="395">
                  <c:v>36332</c:v>
                </c:pt>
                <c:pt idx="396">
                  <c:v>36364</c:v>
                </c:pt>
              </c:numCache>
            </c:numRef>
          </c:xVal>
          <c:yVal>
            <c:numRef>
              <c:f>Active!$O$21:$O$958</c:f>
              <c:numCache>
                <c:formatCode>General</c:formatCode>
                <c:ptCount val="938"/>
                <c:pt idx="232">
                  <c:v>3.1350987079167281E-3</c:v>
                </c:pt>
                <c:pt idx="233">
                  <c:v>3.1435589885692589E-3</c:v>
                </c:pt>
                <c:pt idx="234">
                  <c:v>3.1501392068545575E-3</c:v>
                </c:pt>
                <c:pt idx="235">
                  <c:v>3.2544826682357544E-3</c:v>
                </c:pt>
                <c:pt idx="236">
                  <c:v>3.26106288652106E-3</c:v>
                </c:pt>
                <c:pt idx="237">
                  <c:v>3.2657630424391265E-3</c:v>
                </c:pt>
                <c:pt idx="238">
                  <c:v>3.3033642897837071E-3</c:v>
                </c:pt>
                <c:pt idx="239">
                  <c:v>3.6953572933509093E-3</c:v>
                </c:pt>
                <c:pt idx="240">
                  <c:v>3.6953572933509093E-3</c:v>
                </c:pt>
                <c:pt idx="241">
                  <c:v>3.8269616590569239E-3</c:v>
                </c:pt>
                <c:pt idx="242">
                  <c:v>3.8843035612574003E-3</c:v>
                </c:pt>
                <c:pt idx="243">
                  <c:v>3.8843035612574003E-3</c:v>
                </c:pt>
                <c:pt idx="244">
                  <c:v>3.8908837795427059E-3</c:v>
                </c:pt>
                <c:pt idx="245">
                  <c:v>3.9002840913788459E-3</c:v>
                </c:pt>
                <c:pt idx="246">
                  <c:v>3.9961672721075189E-3</c:v>
                </c:pt>
                <c:pt idx="247">
                  <c:v>4.1070909517740145E-3</c:v>
                </c:pt>
                <c:pt idx="248">
                  <c:v>4.5338651091349491E-3</c:v>
                </c:pt>
                <c:pt idx="249">
                  <c:v>4.6184679156602432E-3</c:v>
                </c:pt>
                <c:pt idx="250">
                  <c:v>4.6805099737788E-3</c:v>
                </c:pt>
                <c:pt idx="251">
                  <c:v>4.6852101296968665E-3</c:v>
                </c:pt>
                <c:pt idx="252">
                  <c:v>4.701190659818312E-3</c:v>
                </c:pt>
                <c:pt idx="253">
                  <c:v>4.7256314705922883E-3</c:v>
                </c:pt>
                <c:pt idx="254">
                  <c:v>4.7594725932024046E-3</c:v>
                </c:pt>
                <c:pt idx="255">
                  <c:v>4.7613526555696367E-3</c:v>
                </c:pt>
                <c:pt idx="256">
                  <c:v>4.7651127803040941E-3</c:v>
                </c:pt>
                <c:pt idx="257">
                  <c:v>4.7726330297730088E-3</c:v>
                </c:pt>
                <c:pt idx="258">
                  <c:v>4.774513092140234E-3</c:v>
                </c:pt>
                <c:pt idx="259">
                  <c:v>4.7763931545074662E-3</c:v>
                </c:pt>
                <c:pt idx="260">
                  <c:v>4.7763931545074662E-3</c:v>
                </c:pt>
                <c:pt idx="261">
                  <c:v>4.7763931545074662E-3</c:v>
                </c:pt>
                <c:pt idx="262">
                  <c:v>4.7857934663436061E-3</c:v>
                </c:pt>
                <c:pt idx="263">
                  <c:v>4.796133809363369E-3</c:v>
                </c:pt>
                <c:pt idx="264">
                  <c:v>4.7989539029142103E-3</c:v>
                </c:pt>
                <c:pt idx="265">
                  <c:v>4.8205746201373384E-3</c:v>
                </c:pt>
                <c:pt idx="266">
                  <c:v>4.8318549943407174E-3</c:v>
                </c:pt>
                <c:pt idx="267">
                  <c:v>4.8515956491966133E-3</c:v>
                </c:pt>
                <c:pt idx="268">
                  <c:v>4.8967171460101086E-3</c:v>
                </c:pt>
                <c:pt idx="269">
                  <c:v>4.9079975202134807E-3</c:v>
                </c:pt>
                <c:pt idx="270">
                  <c:v>4.9455987675580543E-3</c:v>
                </c:pt>
                <c:pt idx="271">
                  <c:v>5.3479321141450195E-3</c:v>
                </c:pt>
                <c:pt idx="272">
                  <c:v>5.4080941098963373E-3</c:v>
                </c:pt>
                <c:pt idx="273">
                  <c:v>5.4146743281816428E-3</c:v>
                </c:pt>
                <c:pt idx="274">
                  <c:v>5.4259547023850149E-3</c:v>
                </c:pt>
                <c:pt idx="275">
                  <c:v>5.4503955131589843E-3</c:v>
                </c:pt>
                <c:pt idx="276">
                  <c:v>5.583879941232231E-3</c:v>
                </c:pt>
                <c:pt idx="277">
                  <c:v>5.6243012821276528E-3</c:v>
                </c:pt>
                <c:pt idx="278">
                  <c:v>5.626181344494878E-3</c:v>
                </c:pt>
                <c:pt idx="279">
                  <c:v>5.6731829036755985E-3</c:v>
                </c:pt>
                <c:pt idx="280">
                  <c:v>5.7013838391840321E-3</c:v>
                </c:pt>
                <c:pt idx="281">
                  <c:v>6.0961969363020757E-3</c:v>
                </c:pt>
                <c:pt idx="282">
                  <c:v>6.5361315302336145E-3</c:v>
                </c:pt>
                <c:pt idx="283">
                  <c:v>6.5474119044369866E-3</c:v>
                </c:pt>
                <c:pt idx="284">
                  <c:v>6.9497452510239519E-3</c:v>
                </c:pt>
                <c:pt idx="285">
                  <c:v>6.9854664360013002E-3</c:v>
                </c:pt>
                <c:pt idx="286">
                  <c:v>7.1452717372157415E-3</c:v>
                </c:pt>
                <c:pt idx="287">
                  <c:v>7.2167141071704383E-3</c:v>
                </c:pt>
                <c:pt idx="288">
                  <c:v>7.3163574126335618E-3</c:v>
                </c:pt>
                <c:pt idx="289">
                  <c:v>7.361478909447057E-3</c:v>
                </c:pt>
                <c:pt idx="290">
                  <c:v>7.3972000944244054E-3</c:v>
                </c:pt>
                <c:pt idx="291">
                  <c:v>7.3981401256080145E-3</c:v>
                </c:pt>
                <c:pt idx="292">
                  <c:v>7.8484150625593163E-3</c:v>
                </c:pt>
                <c:pt idx="293">
                  <c:v>7.8860163099038899E-3</c:v>
                </c:pt>
                <c:pt idx="294">
                  <c:v>7.9038769023925606E-3</c:v>
                </c:pt>
                <c:pt idx="295">
                  <c:v>7.9461783056552077E-3</c:v>
                </c:pt>
                <c:pt idx="296">
                  <c:v>7.9508784615732811E-3</c:v>
                </c:pt>
                <c:pt idx="297">
                  <c:v>7.9574586798585797E-3</c:v>
                </c:pt>
                <c:pt idx="298">
                  <c:v>8.034541236914966E-3</c:v>
                </c:pt>
                <c:pt idx="299">
                  <c:v>8.1511051036831511E-3</c:v>
                </c:pt>
                <c:pt idx="300">
                  <c:v>8.159565384335675E-3</c:v>
                </c:pt>
                <c:pt idx="301">
                  <c:v>8.6869228783433561E-3</c:v>
                </c:pt>
                <c:pt idx="302">
                  <c:v>8.6935030966286547E-3</c:v>
                </c:pt>
                <c:pt idx="303">
                  <c:v>8.7320443751568444E-3</c:v>
                </c:pt>
                <c:pt idx="304">
                  <c:v>8.7602453106652781E-3</c:v>
                </c:pt>
                <c:pt idx="305">
                  <c:v>8.854248429026719E-3</c:v>
                </c:pt>
                <c:pt idx="306">
                  <c:v>8.8580085537611764E-3</c:v>
                </c:pt>
                <c:pt idx="307">
                  <c:v>8.8580085537611764E-3</c:v>
                </c:pt>
                <c:pt idx="308">
                  <c:v>8.9031300505746647E-3</c:v>
                </c:pt>
                <c:pt idx="309">
                  <c:v>8.927570861348641E-3</c:v>
                </c:pt>
                <c:pt idx="310">
                  <c:v>9.5329509435963106E-3</c:v>
                </c:pt>
                <c:pt idx="311">
                  <c:v>9.5611518791047442E-3</c:v>
                </c:pt>
                <c:pt idx="312">
                  <c:v>9.579012471593415E-3</c:v>
                </c:pt>
                <c:pt idx="313">
                  <c:v>9.5968730640820926E-3</c:v>
                </c:pt>
                <c:pt idx="314">
                  <c:v>9.674895652322088E-3</c:v>
                </c:pt>
                <c:pt idx="315">
                  <c:v>9.6814758706073867E-3</c:v>
                </c:pt>
                <c:pt idx="316">
                  <c:v>1.0241734456041568E-2</c:v>
                </c:pt>
                <c:pt idx="317">
                  <c:v>1.0277455641018916E-2</c:v>
                </c:pt>
                <c:pt idx="318">
                  <c:v>1.0344197855055533E-2</c:v>
                </c:pt>
                <c:pt idx="319">
                  <c:v>1.0435380879866132E-2</c:v>
                </c:pt>
                <c:pt idx="320">
                  <c:v>1.0435380879866132E-2</c:v>
                </c:pt>
                <c:pt idx="321">
                  <c:v>1.0448541316436737E-2</c:v>
                </c:pt>
                <c:pt idx="322">
                  <c:v>1.0464521846558175E-2</c:v>
                </c:pt>
                <c:pt idx="323">
                  <c:v>1.0925137126529233E-2</c:v>
                </c:pt>
                <c:pt idx="324">
                  <c:v>1.1085882458927297E-2</c:v>
                </c:pt>
                <c:pt idx="325">
                  <c:v>1.1111263300884883E-2</c:v>
                </c:pt>
                <c:pt idx="326">
                  <c:v>1.1180825608472347E-2</c:v>
                </c:pt>
                <c:pt idx="327">
                  <c:v>1.1236287448305599E-2</c:v>
                </c:pt>
                <c:pt idx="328">
                  <c:v>1.1851067842389415E-2</c:v>
                </c:pt>
                <c:pt idx="329">
                  <c:v>1.1937550711281941E-2</c:v>
                </c:pt>
                <c:pt idx="330">
                  <c:v>1.2001472831767716E-2</c:v>
                </c:pt>
                <c:pt idx="331">
                  <c:v>1.2032493860826991E-2</c:v>
                </c:pt>
                <c:pt idx="332">
                  <c:v>1.2046594328581205E-2</c:v>
                </c:pt>
                <c:pt idx="333">
                  <c:v>1.2179138725470835E-2</c:v>
                </c:pt>
                <c:pt idx="334">
                  <c:v>1.2749737653924779E-2</c:v>
                </c:pt>
                <c:pt idx="335">
                  <c:v>1.2789218963636578E-2</c:v>
                </c:pt>
                <c:pt idx="336">
                  <c:v>1.2875701832529104E-2</c:v>
                </c:pt>
                <c:pt idx="337">
                  <c:v>1.2922703391709825E-2</c:v>
                </c:pt>
                <c:pt idx="338">
                  <c:v>1.298286538746115E-2</c:v>
                </c:pt>
                <c:pt idx="339">
                  <c:v>1.3514923037386897E-2</c:v>
                </c:pt>
                <c:pt idx="340">
                  <c:v>1.3552524284731471E-2</c:v>
                </c:pt>
                <c:pt idx="341">
                  <c:v>1.35675647836693E-2</c:v>
                </c:pt>
                <c:pt idx="342">
                  <c:v>1.35675647836693E-2</c:v>
                </c:pt>
                <c:pt idx="343">
                  <c:v>1.35675647836693E-2</c:v>
                </c:pt>
                <c:pt idx="344">
                  <c:v>1.3592005594443277E-2</c:v>
                </c:pt>
                <c:pt idx="345">
                  <c:v>1.3640887215991222E-2</c:v>
                </c:pt>
                <c:pt idx="346">
                  <c:v>1.3640887215991222E-2</c:v>
                </c:pt>
                <c:pt idx="347">
                  <c:v>1.3734890334352663E-2</c:v>
                </c:pt>
                <c:pt idx="348">
                  <c:v>1.3742410583821578E-2</c:v>
                </c:pt>
                <c:pt idx="349">
                  <c:v>1.4246267298238899E-2</c:v>
                </c:pt>
                <c:pt idx="350">
                  <c:v>1.4246267298238899E-2</c:v>
                </c:pt>
                <c:pt idx="351">
                  <c:v>1.4246267298238899E-2</c:v>
                </c:pt>
                <c:pt idx="352">
                  <c:v>1.4490675405978641E-2</c:v>
                </c:pt>
                <c:pt idx="353">
                  <c:v>1.4573398150136703E-2</c:v>
                </c:pt>
                <c:pt idx="354">
                  <c:v>1.4573398150136703E-2</c:v>
                </c:pt>
                <c:pt idx="355">
                  <c:v>1.5259620914175216E-2</c:v>
                </c:pt>
                <c:pt idx="356">
                  <c:v>1.5285001756132802E-2</c:v>
                </c:pt>
                <c:pt idx="357">
                  <c:v>1.5336703471231596E-2</c:v>
                </c:pt>
                <c:pt idx="358">
                  <c:v>1.5336703471231596E-2</c:v>
                </c:pt>
                <c:pt idx="359">
                  <c:v>1.5347043814251352E-2</c:v>
                </c:pt>
                <c:pt idx="360">
                  <c:v>1.6007885736332272E-2</c:v>
                </c:pt>
                <c:pt idx="361">
                  <c:v>1.6017286048168419E-2</c:v>
                </c:pt>
                <c:pt idx="362">
                  <c:v>1.6032326547106249E-2</c:v>
                </c:pt>
                <c:pt idx="363">
                  <c:v>1.6037026703024322E-2</c:v>
                </c:pt>
                <c:pt idx="364">
                  <c:v>1.6123509571916848E-2</c:v>
                </c:pt>
                <c:pt idx="365">
                  <c:v>1.6735469872449817E-2</c:v>
                </c:pt>
                <c:pt idx="366">
                  <c:v>1.6989278292025706E-2</c:v>
                </c:pt>
                <c:pt idx="367">
                  <c:v>1.6989278292025706E-2</c:v>
                </c:pt>
                <c:pt idx="368">
                  <c:v>1.7598418499007833E-2</c:v>
                </c:pt>
                <c:pt idx="369">
                  <c:v>1.7605938748476747E-2</c:v>
                </c:pt>
                <c:pt idx="370">
                  <c:v>1.7616279091496503E-2</c:v>
                </c:pt>
                <c:pt idx="371">
                  <c:v>1.7634139683985181E-2</c:v>
                </c:pt>
                <c:pt idx="372">
                  <c:v>1.764542005818856E-2</c:v>
                </c:pt>
                <c:pt idx="373">
                  <c:v>1.7658580494759157E-2</c:v>
                </c:pt>
                <c:pt idx="374">
                  <c:v>1.7736603082999153E-2</c:v>
                </c:pt>
                <c:pt idx="375">
                  <c:v>1.7752583613120598E-2</c:v>
                </c:pt>
                <c:pt idx="376">
                  <c:v>1.8433166190057415E-2</c:v>
                </c:pt>
                <c:pt idx="377">
                  <c:v>1.8435046252424647E-2</c:v>
                </c:pt>
                <c:pt idx="378">
                  <c:v>1.846888737503477E-2</c:v>
                </c:pt>
                <c:pt idx="379">
                  <c:v>1.8619292364413065E-2</c:v>
                </c:pt>
                <c:pt idx="380">
                  <c:v>1.9172030700378331E-2</c:v>
                </c:pt>
                <c:pt idx="381">
                  <c:v>1.9213392072457369E-2</c:v>
                </c:pt>
                <c:pt idx="382">
                  <c:v>1.9218092228375436E-2</c:v>
                </c:pt>
                <c:pt idx="383">
                  <c:v>1.9371317311304592E-2</c:v>
                </c:pt>
                <c:pt idx="384">
                  <c:v>1.9972937268817798E-2</c:v>
                </c:pt>
                <c:pt idx="385">
                  <c:v>2.0063180262444788E-2</c:v>
                </c:pt>
                <c:pt idx="386">
                  <c:v>2.0147783068970082E-2</c:v>
                </c:pt>
                <c:pt idx="387">
                  <c:v>2.0303828245450073E-2</c:v>
                </c:pt>
                <c:pt idx="388">
                  <c:v>2.0944929512675084E-2</c:v>
                </c:pt>
                <c:pt idx="389">
                  <c:v>2.1685674085363232E-2</c:v>
                </c:pt>
                <c:pt idx="390">
                  <c:v>2.1790957577928038E-2</c:v>
                </c:pt>
                <c:pt idx="391">
                  <c:v>2.2356856350463916E-2</c:v>
                </c:pt>
                <c:pt idx="392">
                  <c:v>2.2454619593559808E-2</c:v>
                </c:pt>
                <c:pt idx="393">
                  <c:v>2.2635105580813775E-2</c:v>
                </c:pt>
                <c:pt idx="394">
                  <c:v>2.3362689716931312E-2</c:v>
                </c:pt>
                <c:pt idx="395">
                  <c:v>2.3413451400846497E-2</c:v>
                </c:pt>
                <c:pt idx="396">
                  <c:v>2.3473613396597814E-2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B9C1-4B42-A128-16D094880C99}"/>
            </c:ext>
          </c:extLst>
        </c:ser>
        <c:ser>
          <c:idx val="8"/>
          <c:order val="8"/>
          <c:tx>
            <c:strRef>
              <c:f>Active!$U$20</c:f>
              <c:strCache>
                <c:ptCount val="1"/>
                <c:pt idx="0">
                  <c:v>BAD?</c:v>
                </c:pt>
              </c:strCache>
            </c:strRef>
          </c:tx>
          <c:spPr>
            <a:ln w="28575">
              <a:noFill/>
            </a:ln>
          </c:spPr>
          <c:marker>
            <c:symbol val="star"/>
            <c:size val="5"/>
            <c:spPr>
              <a:solidFill>
                <a:srgbClr val="00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Active!$F$21:$F$986</c:f>
              <c:numCache>
                <c:formatCode>General</c:formatCode>
                <c:ptCount val="966"/>
                <c:pt idx="0">
                  <c:v>-4030</c:v>
                </c:pt>
                <c:pt idx="1">
                  <c:v>-3533</c:v>
                </c:pt>
                <c:pt idx="2">
                  <c:v>-3322</c:v>
                </c:pt>
                <c:pt idx="3">
                  <c:v>-3146</c:v>
                </c:pt>
                <c:pt idx="4">
                  <c:v>-2982</c:v>
                </c:pt>
                <c:pt idx="5">
                  <c:v>-2977</c:v>
                </c:pt>
                <c:pt idx="6">
                  <c:v>-2976</c:v>
                </c:pt>
                <c:pt idx="7">
                  <c:v>-2970</c:v>
                </c:pt>
                <c:pt idx="8">
                  <c:v>-2964</c:v>
                </c:pt>
                <c:pt idx="9">
                  <c:v>-2963</c:v>
                </c:pt>
                <c:pt idx="10">
                  <c:v>-2957</c:v>
                </c:pt>
                <c:pt idx="11">
                  <c:v>-2202</c:v>
                </c:pt>
                <c:pt idx="12">
                  <c:v>-1221</c:v>
                </c:pt>
                <c:pt idx="13">
                  <c:v>-859</c:v>
                </c:pt>
                <c:pt idx="14">
                  <c:v>-664</c:v>
                </c:pt>
                <c:pt idx="15">
                  <c:v>-394</c:v>
                </c:pt>
                <c:pt idx="16">
                  <c:v>-355</c:v>
                </c:pt>
                <c:pt idx="17">
                  <c:v>-349</c:v>
                </c:pt>
                <c:pt idx="18">
                  <c:v>0</c:v>
                </c:pt>
                <c:pt idx="19">
                  <c:v>44</c:v>
                </c:pt>
                <c:pt idx="20">
                  <c:v>147</c:v>
                </c:pt>
                <c:pt idx="21">
                  <c:v>1364</c:v>
                </c:pt>
                <c:pt idx="22">
                  <c:v>1686</c:v>
                </c:pt>
                <c:pt idx="23">
                  <c:v>2241</c:v>
                </c:pt>
                <c:pt idx="24">
                  <c:v>3775</c:v>
                </c:pt>
                <c:pt idx="25">
                  <c:v>4396</c:v>
                </c:pt>
                <c:pt idx="26">
                  <c:v>4868</c:v>
                </c:pt>
                <c:pt idx="27">
                  <c:v>4875</c:v>
                </c:pt>
                <c:pt idx="28">
                  <c:v>5242</c:v>
                </c:pt>
                <c:pt idx="29">
                  <c:v>5279</c:v>
                </c:pt>
                <c:pt idx="30">
                  <c:v>5700</c:v>
                </c:pt>
                <c:pt idx="31">
                  <c:v>6043</c:v>
                </c:pt>
                <c:pt idx="32">
                  <c:v>6397</c:v>
                </c:pt>
                <c:pt idx="33">
                  <c:v>6496</c:v>
                </c:pt>
                <c:pt idx="34">
                  <c:v>6503</c:v>
                </c:pt>
                <c:pt idx="35">
                  <c:v>6509</c:v>
                </c:pt>
                <c:pt idx="36">
                  <c:v>6560</c:v>
                </c:pt>
                <c:pt idx="37">
                  <c:v>7236</c:v>
                </c:pt>
                <c:pt idx="38">
                  <c:v>7890</c:v>
                </c:pt>
                <c:pt idx="39">
                  <c:v>9125</c:v>
                </c:pt>
                <c:pt idx="40">
                  <c:v>9184</c:v>
                </c:pt>
                <c:pt idx="41">
                  <c:v>10921</c:v>
                </c:pt>
                <c:pt idx="42">
                  <c:v>11184</c:v>
                </c:pt>
                <c:pt idx="43">
                  <c:v>11185</c:v>
                </c:pt>
                <c:pt idx="44">
                  <c:v>11185</c:v>
                </c:pt>
                <c:pt idx="45">
                  <c:v>11185</c:v>
                </c:pt>
                <c:pt idx="46">
                  <c:v>11210</c:v>
                </c:pt>
                <c:pt idx="47">
                  <c:v>11210</c:v>
                </c:pt>
                <c:pt idx="48">
                  <c:v>11210</c:v>
                </c:pt>
                <c:pt idx="49">
                  <c:v>11230</c:v>
                </c:pt>
                <c:pt idx="50">
                  <c:v>11243</c:v>
                </c:pt>
                <c:pt idx="51">
                  <c:v>11250</c:v>
                </c:pt>
                <c:pt idx="52">
                  <c:v>11250</c:v>
                </c:pt>
                <c:pt idx="53">
                  <c:v>11250</c:v>
                </c:pt>
                <c:pt idx="54">
                  <c:v>11295</c:v>
                </c:pt>
                <c:pt idx="55">
                  <c:v>11322</c:v>
                </c:pt>
                <c:pt idx="56">
                  <c:v>11322</c:v>
                </c:pt>
                <c:pt idx="57">
                  <c:v>11322</c:v>
                </c:pt>
                <c:pt idx="58">
                  <c:v>11637</c:v>
                </c:pt>
                <c:pt idx="59">
                  <c:v>11754</c:v>
                </c:pt>
                <c:pt idx="60">
                  <c:v>11754</c:v>
                </c:pt>
                <c:pt idx="61">
                  <c:v>11767</c:v>
                </c:pt>
                <c:pt idx="62">
                  <c:v>11767</c:v>
                </c:pt>
                <c:pt idx="63">
                  <c:v>12167</c:v>
                </c:pt>
                <c:pt idx="64">
                  <c:v>13387</c:v>
                </c:pt>
                <c:pt idx="65">
                  <c:v>13748</c:v>
                </c:pt>
                <c:pt idx="66">
                  <c:v>13755</c:v>
                </c:pt>
                <c:pt idx="67">
                  <c:v>13781</c:v>
                </c:pt>
                <c:pt idx="68">
                  <c:v>13788</c:v>
                </c:pt>
                <c:pt idx="69">
                  <c:v>13813</c:v>
                </c:pt>
                <c:pt idx="70">
                  <c:v>13819</c:v>
                </c:pt>
                <c:pt idx="71">
                  <c:v>13820</c:v>
                </c:pt>
                <c:pt idx="72">
                  <c:v>13826</c:v>
                </c:pt>
                <c:pt idx="73">
                  <c:v>13832</c:v>
                </c:pt>
                <c:pt idx="74">
                  <c:v>13872</c:v>
                </c:pt>
                <c:pt idx="75">
                  <c:v>13872</c:v>
                </c:pt>
                <c:pt idx="76">
                  <c:v>13885</c:v>
                </c:pt>
                <c:pt idx="77">
                  <c:v>13943</c:v>
                </c:pt>
                <c:pt idx="78">
                  <c:v>14168</c:v>
                </c:pt>
                <c:pt idx="79">
                  <c:v>14233</c:v>
                </c:pt>
                <c:pt idx="80">
                  <c:v>14246</c:v>
                </c:pt>
                <c:pt idx="81">
                  <c:v>14265</c:v>
                </c:pt>
                <c:pt idx="82">
                  <c:v>14272</c:v>
                </c:pt>
                <c:pt idx="83">
                  <c:v>14278</c:v>
                </c:pt>
                <c:pt idx="84">
                  <c:v>14279</c:v>
                </c:pt>
                <c:pt idx="85">
                  <c:v>14311</c:v>
                </c:pt>
                <c:pt idx="86">
                  <c:v>14350</c:v>
                </c:pt>
                <c:pt idx="87">
                  <c:v>14653</c:v>
                </c:pt>
                <c:pt idx="88">
                  <c:v>14653</c:v>
                </c:pt>
                <c:pt idx="89">
                  <c:v>14672</c:v>
                </c:pt>
                <c:pt idx="90">
                  <c:v>14678</c:v>
                </c:pt>
                <c:pt idx="91">
                  <c:v>14691</c:v>
                </c:pt>
                <c:pt idx="92">
                  <c:v>14698</c:v>
                </c:pt>
                <c:pt idx="93">
                  <c:v>14731</c:v>
                </c:pt>
                <c:pt idx="94">
                  <c:v>14731</c:v>
                </c:pt>
                <c:pt idx="95">
                  <c:v>14763</c:v>
                </c:pt>
                <c:pt idx="96">
                  <c:v>14770</c:v>
                </c:pt>
                <c:pt idx="97">
                  <c:v>14776</c:v>
                </c:pt>
                <c:pt idx="98">
                  <c:v>14782</c:v>
                </c:pt>
                <c:pt idx="99">
                  <c:v>14809</c:v>
                </c:pt>
                <c:pt idx="100">
                  <c:v>14815</c:v>
                </c:pt>
                <c:pt idx="101">
                  <c:v>14815</c:v>
                </c:pt>
                <c:pt idx="102">
                  <c:v>15034</c:v>
                </c:pt>
                <c:pt idx="103">
                  <c:v>15047</c:v>
                </c:pt>
                <c:pt idx="104">
                  <c:v>15079</c:v>
                </c:pt>
                <c:pt idx="105">
                  <c:v>15079</c:v>
                </c:pt>
                <c:pt idx="106">
                  <c:v>15104</c:v>
                </c:pt>
                <c:pt idx="107">
                  <c:v>15143</c:v>
                </c:pt>
                <c:pt idx="108">
                  <c:v>15175</c:v>
                </c:pt>
                <c:pt idx="109">
                  <c:v>15176</c:v>
                </c:pt>
                <c:pt idx="110">
                  <c:v>15183</c:v>
                </c:pt>
                <c:pt idx="111">
                  <c:v>15183</c:v>
                </c:pt>
                <c:pt idx="112">
                  <c:v>15189</c:v>
                </c:pt>
                <c:pt idx="113">
                  <c:v>15427</c:v>
                </c:pt>
                <c:pt idx="114">
                  <c:v>15485</c:v>
                </c:pt>
                <c:pt idx="115">
                  <c:v>15518</c:v>
                </c:pt>
                <c:pt idx="116">
                  <c:v>15557</c:v>
                </c:pt>
                <c:pt idx="117">
                  <c:v>15655</c:v>
                </c:pt>
                <c:pt idx="118">
                  <c:v>15752</c:v>
                </c:pt>
                <c:pt idx="119">
                  <c:v>15931</c:v>
                </c:pt>
                <c:pt idx="120">
                  <c:v>15938</c:v>
                </c:pt>
                <c:pt idx="121">
                  <c:v>16094</c:v>
                </c:pt>
                <c:pt idx="122">
                  <c:v>16390</c:v>
                </c:pt>
                <c:pt idx="123">
                  <c:v>16416</c:v>
                </c:pt>
                <c:pt idx="124">
                  <c:v>16435</c:v>
                </c:pt>
                <c:pt idx="125">
                  <c:v>16455</c:v>
                </c:pt>
                <c:pt idx="126">
                  <c:v>16494</c:v>
                </c:pt>
                <c:pt idx="127">
                  <c:v>16771</c:v>
                </c:pt>
                <c:pt idx="128">
                  <c:v>17236</c:v>
                </c:pt>
                <c:pt idx="129">
                  <c:v>17255</c:v>
                </c:pt>
                <c:pt idx="130">
                  <c:v>17275</c:v>
                </c:pt>
                <c:pt idx="131">
                  <c:v>17314</c:v>
                </c:pt>
                <c:pt idx="132">
                  <c:v>17320</c:v>
                </c:pt>
                <c:pt idx="133">
                  <c:v>17346</c:v>
                </c:pt>
                <c:pt idx="134">
                  <c:v>17359</c:v>
                </c:pt>
                <c:pt idx="135">
                  <c:v>17818</c:v>
                </c:pt>
                <c:pt idx="136">
                  <c:v>18127</c:v>
                </c:pt>
                <c:pt idx="137">
                  <c:v>18140</c:v>
                </c:pt>
                <c:pt idx="138">
                  <c:v>18147</c:v>
                </c:pt>
                <c:pt idx="139">
                  <c:v>18160</c:v>
                </c:pt>
                <c:pt idx="140">
                  <c:v>18212</c:v>
                </c:pt>
                <c:pt idx="141">
                  <c:v>18218</c:v>
                </c:pt>
                <c:pt idx="142">
                  <c:v>18231</c:v>
                </c:pt>
                <c:pt idx="143">
                  <c:v>18296</c:v>
                </c:pt>
                <c:pt idx="144">
                  <c:v>18296</c:v>
                </c:pt>
                <c:pt idx="145">
                  <c:v>18703</c:v>
                </c:pt>
                <c:pt idx="146">
                  <c:v>18703</c:v>
                </c:pt>
                <c:pt idx="147">
                  <c:v>18960</c:v>
                </c:pt>
                <c:pt idx="148">
                  <c:v>19516</c:v>
                </c:pt>
                <c:pt idx="149">
                  <c:v>19568</c:v>
                </c:pt>
                <c:pt idx="150">
                  <c:v>19845</c:v>
                </c:pt>
                <c:pt idx="151">
                  <c:v>19858</c:v>
                </c:pt>
                <c:pt idx="152">
                  <c:v>19884</c:v>
                </c:pt>
                <c:pt idx="153">
                  <c:v>19910</c:v>
                </c:pt>
                <c:pt idx="154">
                  <c:v>19994</c:v>
                </c:pt>
                <c:pt idx="155">
                  <c:v>20310</c:v>
                </c:pt>
                <c:pt idx="156">
                  <c:v>20310</c:v>
                </c:pt>
                <c:pt idx="157">
                  <c:v>20375</c:v>
                </c:pt>
                <c:pt idx="158">
                  <c:v>20381</c:v>
                </c:pt>
                <c:pt idx="159">
                  <c:v>21074.5</c:v>
                </c:pt>
                <c:pt idx="160">
                  <c:v>21163</c:v>
                </c:pt>
                <c:pt idx="161">
                  <c:v>21176</c:v>
                </c:pt>
                <c:pt idx="162">
                  <c:v>21182</c:v>
                </c:pt>
                <c:pt idx="163">
                  <c:v>21200</c:v>
                </c:pt>
                <c:pt idx="164">
                  <c:v>21219</c:v>
                </c:pt>
                <c:pt idx="165">
                  <c:v>21237.5</c:v>
                </c:pt>
                <c:pt idx="166">
                  <c:v>21271</c:v>
                </c:pt>
                <c:pt idx="167">
                  <c:v>21304</c:v>
                </c:pt>
                <c:pt idx="168">
                  <c:v>21316</c:v>
                </c:pt>
                <c:pt idx="169">
                  <c:v>21351</c:v>
                </c:pt>
                <c:pt idx="170">
                  <c:v>21528</c:v>
                </c:pt>
                <c:pt idx="171">
                  <c:v>21601</c:v>
                </c:pt>
                <c:pt idx="172">
                  <c:v>21608</c:v>
                </c:pt>
                <c:pt idx="173">
                  <c:v>21615</c:v>
                </c:pt>
                <c:pt idx="174">
                  <c:v>21615</c:v>
                </c:pt>
                <c:pt idx="175">
                  <c:v>21628</c:v>
                </c:pt>
                <c:pt idx="176">
                  <c:v>21654</c:v>
                </c:pt>
                <c:pt idx="177">
                  <c:v>21658</c:v>
                </c:pt>
                <c:pt idx="178">
                  <c:v>21660</c:v>
                </c:pt>
                <c:pt idx="179">
                  <c:v>21673</c:v>
                </c:pt>
                <c:pt idx="180">
                  <c:v>21703</c:v>
                </c:pt>
                <c:pt idx="181">
                  <c:v>21717</c:v>
                </c:pt>
                <c:pt idx="182">
                  <c:v>21719</c:v>
                </c:pt>
                <c:pt idx="183">
                  <c:v>21762</c:v>
                </c:pt>
                <c:pt idx="184">
                  <c:v>21790</c:v>
                </c:pt>
                <c:pt idx="185">
                  <c:v>22015</c:v>
                </c:pt>
                <c:pt idx="186">
                  <c:v>22026</c:v>
                </c:pt>
                <c:pt idx="187">
                  <c:v>22041</c:v>
                </c:pt>
                <c:pt idx="188">
                  <c:v>22125</c:v>
                </c:pt>
                <c:pt idx="189">
                  <c:v>22370</c:v>
                </c:pt>
                <c:pt idx="190">
                  <c:v>22407</c:v>
                </c:pt>
                <c:pt idx="191">
                  <c:v>22433</c:v>
                </c:pt>
                <c:pt idx="192">
                  <c:v>22506</c:v>
                </c:pt>
                <c:pt idx="193">
                  <c:v>22525</c:v>
                </c:pt>
                <c:pt idx="194">
                  <c:v>22543</c:v>
                </c:pt>
                <c:pt idx="195">
                  <c:v>22569</c:v>
                </c:pt>
                <c:pt idx="196">
                  <c:v>22582</c:v>
                </c:pt>
                <c:pt idx="197">
                  <c:v>22595</c:v>
                </c:pt>
                <c:pt idx="198">
                  <c:v>22602</c:v>
                </c:pt>
                <c:pt idx="199">
                  <c:v>22634</c:v>
                </c:pt>
                <c:pt idx="200">
                  <c:v>22911</c:v>
                </c:pt>
                <c:pt idx="201">
                  <c:v>22937</c:v>
                </c:pt>
                <c:pt idx="202">
                  <c:v>22956</c:v>
                </c:pt>
                <c:pt idx="203">
                  <c:v>22989</c:v>
                </c:pt>
                <c:pt idx="204">
                  <c:v>23002</c:v>
                </c:pt>
                <c:pt idx="205">
                  <c:v>23326</c:v>
                </c:pt>
                <c:pt idx="206">
                  <c:v>23365</c:v>
                </c:pt>
                <c:pt idx="207">
                  <c:v>23519</c:v>
                </c:pt>
                <c:pt idx="208">
                  <c:v>23733</c:v>
                </c:pt>
                <c:pt idx="209">
                  <c:v>23770</c:v>
                </c:pt>
                <c:pt idx="210">
                  <c:v>23821</c:v>
                </c:pt>
                <c:pt idx="211">
                  <c:v>23854</c:v>
                </c:pt>
                <c:pt idx="212">
                  <c:v>23860</c:v>
                </c:pt>
                <c:pt idx="213">
                  <c:v>24204</c:v>
                </c:pt>
                <c:pt idx="214">
                  <c:v>24352</c:v>
                </c:pt>
                <c:pt idx="215">
                  <c:v>24635</c:v>
                </c:pt>
                <c:pt idx="216">
                  <c:v>24661</c:v>
                </c:pt>
                <c:pt idx="217">
                  <c:v>24667</c:v>
                </c:pt>
                <c:pt idx="218">
                  <c:v>24673</c:v>
                </c:pt>
                <c:pt idx="219">
                  <c:v>24681</c:v>
                </c:pt>
                <c:pt idx="220">
                  <c:v>24990</c:v>
                </c:pt>
                <c:pt idx="221">
                  <c:v>25037</c:v>
                </c:pt>
                <c:pt idx="222">
                  <c:v>25087</c:v>
                </c:pt>
                <c:pt idx="223">
                  <c:v>25107</c:v>
                </c:pt>
                <c:pt idx="224">
                  <c:v>25120</c:v>
                </c:pt>
                <c:pt idx="225">
                  <c:v>25198</c:v>
                </c:pt>
                <c:pt idx="226">
                  <c:v>25364</c:v>
                </c:pt>
                <c:pt idx="227">
                  <c:v>25377</c:v>
                </c:pt>
                <c:pt idx="228">
                  <c:v>25513</c:v>
                </c:pt>
                <c:pt idx="229">
                  <c:v>25521.5</c:v>
                </c:pt>
                <c:pt idx="230">
                  <c:v>25539</c:v>
                </c:pt>
                <c:pt idx="231">
                  <c:v>25545</c:v>
                </c:pt>
                <c:pt idx="232">
                  <c:v>25546</c:v>
                </c:pt>
                <c:pt idx="233">
                  <c:v>25550.5</c:v>
                </c:pt>
                <c:pt idx="234">
                  <c:v>25554</c:v>
                </c:pt>
                <c:pt idx="235">
                  <c:v>25609.5</c:v>
                </c:pt>
                <c:pt idx="236">
                  <c:v>25613</c:v>
                </c:pt>
                <c:pt idx="237">
                  <c:v>25615.5</c:v>
                </c:pt>
                <c:pt idx="238">
                  <c:v>25635.5</c:v>
                </c:pt>
                <c:pt idx="239">
                  <c:v>25844</c:v>
                </c:pt>
                <c:pt idx="240">
                  <c:v>25844</c:v>
                </c:pt>
                <c:pt idx="241">
                  <c:v>25914</c:v>
                </c:pt>
                <c:pt idx="242">
                  <c:v>25944.5</c:v>
                </c:pt>
                <c:pt idx="243">
                  <c:v>25944.5</c:v>
                </c:pt>
                <c:pt idx="244">
                  <c:v>25948</c:v>
                </c:pt>
                <c:pt idx="245">
                  <c:v>25953</c:v>
                </c:pt>
                <c:pt idx="246">
                  <c:v>26004</c:v>
                </c:pt>
                <c:pt idx="247">
                  <c:v>26063</c:v>
                </c:pt>
                <c:pt idx="248">
                  <c:v>26290</c:v>
                </c:pt>
                <c:pt idx="249">
                  <c:v>26335</c:v>
                </c:pt>
                <c:pt idx="250">
                  <c:v>26368</c:v>
                </c:pt>
                <c:pt idx="251">
                  <c:v>26370.5</c:v>
                </c:pt>
                <c:pt idx="252">
                  <c:v>26379</c:v>
                </c:pt>
                <c:pt idx="253">
                  <c:v>26392</c:v>
                </c:pt>
                <c:pt idx="254">
                  <c:v>26410</c:v>
                </c:pt>
                <c:pt idx="255">
                  <c:v>26411</c:v>
                </c:pt>
                <c:pt idx="256">
                  <c:v>26413</c:v>
                </c:pt>
                <c:pt idx="257">
                  <c:v>26417</c:v>
                </c:pt>
                <c:pt idx="258">
                  <c:v>26418</c:v>
                </c:pt>
                <c:pt idx="259">
                  <c:v>26419</c:v>
                </c:pt>
                <c:pt idx="260">
                  <c:v>26419</c:v>
                </c:pt>
                <c:pt idx="261">
                  <c:v>26419</c:v>
                </c:pt>
                <c:pt idx="262">
                  <c:v>26424</c:v>
                </c:pt>
                <c:pt idx="263">
                  <c:v>26429.5</c:v>
                </c:pt>
                <c:pt idx="264">
                  <c:v>26431</c:v>
                </c:pt>
                <c:pt idx="265">
                  <c:v>26442.5</c:v>
                </c:pt>
                <c:pt idx="266">
                  <c:v>26448.5</c:v>
                </c:pt>
                <c:pt idx="267">
                  <c:v>26459</c:v>
                </c:pt>
                <c:pt idx="268">
                  <c:v>26483</c:v>
                </c:pt>
                <c:pt idx="269">
                  <c:v>26489</c:v>
                </c:pt>
                <c:pt idx="270">
                  <c:v>26509</c:v>
                </c:pt>
                <c:pt idx="271">
                  <c:v>26723</c:v>
                </c:pt>
                <c:pt idx="272">
                  <c:v>26755</c:v>
                </c:pt>
                <c:pt idx="273">
                  <c:v>26758.5</c:v>
                </c:pt>
                <c:pt idx="274">
                  <c:v>26764.5</c:v>
                </c:pt>
                <c:pt idx="275">
                  <c:v>26777.5</c:v>
                </c:pt>
                <c:pt idx="276">
                  <c:v>26848.5</c:v>
                </c:pt>
                <c:pt idx="277">
                  <c:v>26870</c:v>
                </c:pt>
                <c:pt idx="278">
                  <c:v>26871</c:v>
                </c:pt>
                <c:pt idx="279">
                  <c:v>26896</c:v>
                </c:pt>
                <c:pt idx="280">
                  <c:v>26911</c:v>
                </c:pt>
                <c:pt idx="281">
                  <c:v>27121</c:v>
                </c:pt>
                <c:pt idx="282">
                  <c:v>27355</c:v>
                </c:pt>
                <c:pt idx="283">
                  <c:v>27361</c:v>
                </c:pt>
                <c:pt idx="284">
                  <c:v>27575</c:v>
                </c:pt>
                <c:pt idx="285">
                  <c:v>27594</c:v>
                </c:pt>
                <c:pt idx="286">
                  <c:v>27679</c:v>
                </c:pt>
                <c:pt idx="287">
                  <c:v>27717</c:v>
                </c:pt>
                <c:pt idx="288">
                  <c:v>27770</c:v>
                </c:pt>
                <c:pt idx="289">
                  <c:v>27794</c:v>
                </c:pt>
                <c:pt idx="290">
                  <c:v>27813</c:v>
                </c:pt>
                <c:pt idx="291">
                  <c:v>27813.5</c:v>
                </c:pt>
                <c:pt idx="292">
                  <c:v>28053</c:v>
                </c:pt>
                <c:pt idx="293">
                  <c:v>28073</c:v>
                </c:pt>
                <c:pt idx="294">
                  <c:v>28082.5</c:v>
                </c:pt>
                <c:pt idx="295">
                  <c:v>28105</c:v>
                </c:pt>
                <c:pt idx="296">
                  <c:v>28107.5</c:v>
                </c:pt>
                <c:pt idx="297">
                  <c:v>28111</c:v>
                </c:pt>
                <c:pt idx="298">
                  <c:v>28152</c:v>
                </c:pt>
                <c:pt idx="299">
                  <c:v>28214</c:v>
                </c:pt>
                <c:pt idx="300">
                  <c:v>28218.5</c:v>
                </c:pt>
                <c:pt idx="301">
                  <c:v>28499</c:v>
                </c:pt>
                <c:pt idx="302">
                  <c:v>28502.5</c:v>
                </c:pt>
                <c:pt idx="303">
                  <c:v>28523</c:v>
                </c:pt>
                <c:pt idx="304">
                  <c:v>28538</c:v>
                </c:pt>
                <c:pt idx="305">
                  <c:v>28588</c:v>
                </c:pt>
                <c:pt idx="306">
                  <c:v>28590</c:v>
                </c:pt>
                <c:pt idx="307">
                  <c:v>28590</c:v>
                </c:pt>
                <c:pt idx="308">
                  <c:v>28614</c:v>
                </c:pt>
                <c:pt idx="309">
                  <c:v>28627</c:v>
                </c:pt>
                <c:pt idx="310">
                  <c:v>28949</c:v>
                </c:pt>
                <c:pt idx="311">
                  <c:v>28964</c:v>
                </c:pt>
                <c:pt idx="312">
                  <c:v>28973.5</c:v>
                </c:pt>
                <c:pt idx="313">
                  <c:v>28983</c:v>
                </c:pt>
                <c:pt idx="314">
                  <c:v>29024.5</c:v>
                </c:pt>
                <c:pt idx="315">
                  <c:v>29028</c:v>
                </c:pt>
                <c:pt idx="316">
                  <c:v>29326</c:v>
                </c:pt>
                <c:pt idx="317">
                  <c:v>29345</c:v>
                </c:pt>
                <c:pt idx="318">
                  <c:v>29380.5</c:v>
                </c:pt>
                <c:pt idx="319">
                  <c:v>29429</c:v>
                </c:pt>
                <c:pt idx="320">
                  <c:v>29429</c:v>
                </c:pt>
                <c:pt idx="321">
                  <c:v>29436</c:v>
                </c:pt>
                <c:pt idx="322">
                  <c:v>29444.5</c:v>
                </c:pt>
                <c:pt idx="323">
                  <c:v>29689.5</c:v>
                </c:pt>
                <c:pt idx="324">
                  <c:v>29775</c:v>
                </c:pt>
                <c:pt idx="325">
                  <c:v>29788.5</c:v>
                </c:pt>
                <c:pt idx="326">
                  <c:v>29825.5</c:v>
                </c:pt>
                <c:pt idx="327">
                  <c:v>29855</c:v>
                </c:pt>
                <c:pt idx="328">
                  <c:v>30182</c:v>
                </c:pt>
                <c:pt idx="329">
                  <c:v>30228</c:v>
                </c:pt>
                <c:pt idx="330">
                  <c:v>30262</c:v>
                </c:pt>
                <c:pt idx="331">
                  <c:v>30278.5</c:v>
                </c:pt>
                <c:pt idx="332">
                  <c:v>30286</c:v>
                </c:pt>
                <c:pt idx="333">
                  <c:v>30356.5</c:v>
                </c:pt>
                <c:pt idx="334">
                  <c:v>30660</c:v>
                </c:pt>
                <c:pt idx="335">
                  <c:v>30681</c:v>
                </c:pt>
                <c:pt idx="336">
                  <c:v>30727</c:v>
                </c:pt>
                <c:pt idx="337">
                  <c:v>30752</c:v>
                </c:pt>
                <c:pt idx="338">
                  <c:v>30784</c:v>
                </c:pt>
                <c:pt idx="339">
                  <c:v>31067</c:v>
                </c:pt>
                <c:pt idx="340">
                  <c:v>31087</c:v>
                </c:pt>
                <c:pt idx="341">
                  <c:v>31095</c:v>
                </c:pt>
                <c:pt idx="342">
                  <c:v>31095</c:v>
                </c:pt>
                <c:pt idx="343">
                  <c:v>31095</c:v>
                </c:pt>
                <c:pt idx="344">
                  <c:v>31108</c:v>
                </c:pt>
                <c:pt idx="345">
                  <c:v>31134</c:v>
                </c:pt>
                <c:pt idx="346">
                  <c:v>31134</c:v>
                </c:pt>
                <c:pt idx="347">
                  <c:v>31184</c:v>
                </c:pt>
                <c:pt idx="348">
                  <c:v>31188</c:v>
                </c:pt>
                <c:pt idx="349">
                  <c:v>31456</c:v>
                </c:pt>
                <c:pt idx="350">
                  <c:v>31456</c:v>
                </c:pt>
                <c:pt idx="351">
                  <c:v>31456</c:v>
                </c:pt>
                <c:pt idx="352">
                  <c:v>31586</c:v>
                </c:pt>
                <c:pt idx="353">
                  <c:v>31630</c:v>
                </c:pt>
                <c:pt idx="354">
                  <c:v>31630</c:v>
                </c:pt>
                <c:pt idx="355">
                  <c:v>31995</c:v>
                </c:pt>
                <c:pt idx="356">
                  <c:v>32008.5</c:v>
                </c:pt>
                <c:pt idx="357">
                  <c:v>32036</c:v>
                </c:pt>
                <c:pt idx="358">
                  <c:v>32036</c:v>
                </c:pt>
                <c:pt idx="359">
                  <c:v>32041.5</c:v>
                </c:pt>
                <c:pt idx="360">
                  <c:v>32393</c:v>
                </c:pt>
                <c:pt idx="361">
                  <c:v>32398</c:v>
                </c:pt>
                <c:pt idx="362">
                  <c:v>32406</c:v>
                </c:pt>
                <c:pt idx="363">
                  <c:v>32408.5</c:v>
                </c:pt>
                <c:pt idx="364">
                  <c:v>32454.5</c:v>
                </c:pt>
                <c:pt idx="365">
                  <c:v>32780</c:v>
                </c:pt>
                <c:pt idx="366">
                  <c:v>32915</c:v>
                </c:pt>
                <c:pt idx="367">
                  <c:v>32915</c:v>
                </c:pt>
                <c:pt idx="368">
                  <c:v>33239</c:v>
                </c:pt>
                <c:pt idx="369">
                  <c:v>33243</c:v>
                </c:pt>
                <c:pt idx="370">
                  <c:v>33248.5</c:v>
                </c:pt>
                <c:pt idx="371">
                  <c:v>33258</c:v>
                </c:pt>
                <c:pt idx="372">
                  <c:v>33264</c:v>
                </c:pt>
                <c:pt idx="373">
                  <c:v>33271</c:v>
                </c:pt>
                <c:pt idx="374">
                  <c:v>33312.5</c:v>
                </c:pt>
                <c:pt idx="375">
                  <c:v>33321</c:v>
                </c:pt>
                <c:pt idx="376">
                  <c:v>33683</c:v>
                </c:pt>
                <c:pt idx="377">
                  <c:v>33684</c:v>
                </c:pt>
                <c:pt idx="378">
                  <c:v>33702</c:v>
                </c:pt>
                <c:pt idx="379">
                  <c:v>33782</c:v>
                </c:pt>
                <c:pt idx="380">
                  <c:v>34076</c:v>
                </c:pt>
                <c:pt idx="381">
                  <c:v>34098</c:v>
                </c:pt>
                <c:pt idx="382">
                  <c:v>34100.5</c:v>
                </c:pt>
                <c:pt idx="383">
                  <c:v>34182</c:v>
                </c:pt>
                <c:pt idx="384">
                  <c:v>34502</c:v>
                </c:pt>
                <c:pt idx="385">
                  <c:v>34550</c:v>
                </c:pt>
                <c:pt idx="386">
                  <c:v>34595</c:v>
                </c:pt>
                <c:pt idx="387">
                  <c:v>34678</c:v>
                </c:pt>
                <c:pt idx="388">
                  <c:v>35019</c:v>
                </c:pt>
                <c:pt idx="389">
                  <c:v>35413</c:v>
                </c:pt>
                <c:pt idx="390">
                  <c:v>35469</c:v>
                </c:pt>
                <c:pt idx="391">
                  <c:v>35770</c:v>
                </c:pt>
                <c:pt idx="392">
                  <c:v>35822</c:v>
                </c:pt>
                <c:pt idx="393">
                  <c:v>35918</c:v>
                </c:pt>
                <c:pt idx="394">
                  <c:v>36305</c:v>
                </c:pt>
                <c:pt idx="395">
                  <c:v>36332</c:v>
                </c:pt>
                <c:pt idx="396">
                  <c:v>36364</c:v>
                </c:pt>
              </c:numCache>
            </c:numRef>
          </c:xVal>
          <c:yVal>
            <c:numRef>
              <c:f>Active!$U$21:$U$986</c:f>
              <c:numCache>
                <c:formatCode>General</c:formatCode>
                <c:ptCount val="966"/>
                <c:pt idx="229">
                  <c:v>8.4988450005766936E-2</c:v>
                </c:pt>
                <c:pt idx="296">
                  <c:v>-2.0807749999221414E-2</c:v>
                </c:pt>
                <c:pt idx="314">
                  <c:v>-2.3516649998782668E-2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B9C1-4B42-A128-16D094880C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30479200"/>
        <c:axId val="1"/>
      </c:scatterChart>
      <c:valAx>
        <c:axId val="63047920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2173913043478259"/>
              <c:y val="0.8680981595092024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4.9689440993788817E-2"/>
              <c:y val="0.383435582822085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30479200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6925465838509315"/>
          <c:y val="0.92024539877300615"/>
          <c:w val="0.74689440993788825"/>
          <c:h val="6.134969325153372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KR Cyg - O-C Diagr.</a:t>
            </a:r>
          </a:p>
        </c:rich>
      </c:tx>
      <c:layout>
        <c:manualLayout>
          <c:xMode val="edge"/>
          <c:yMode val="edge"/>
          <c:x val="0.3798456123217156"/>
          <c:y val="3.363914373088684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643431509555942"/>
          <c:y val="0.14678942920199375"/>
          <c:w val="0.81550511068482112"/>
          <c:h val="0.66055243140897191"/>
        </c:manualLayout>
      </c:layout>
      <c:scatterChart>
        <c:scatterStyle val="lineMarker"/>
        <c:varyColors val="0"/>
        <c:ser>
          <c:idx val="0"/>
          <c:order val="0"/>
          <c:tx>
            <c:strRef>
              <c:f>Active!$H$20:$H$20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Active!$F$21:$F$958</c:f>
              <c:numCache>
                <c:formatCode>General</c:formatCode>
                <c:ptCount val="938"/>
                <c:pt idx="0">
                  <c:v>-4030</c:v>
                </c:pt>
                <c:pt idx="1">
                  <c:v>-3533</c:v>
                </c:pt>
                <c:pt idx="2">
                  <c:v>-3322</c:v>
                </c:pt>
                <c:pt idx="3">
                  <c:v>-3146</c:v>
                </c:pt>
                <c:pt idx="4">
                  <c:v>-2982</c:v>
                </c:pt>
                <c:pt idx="5">
                  <c:v>-2977</c:v>
                </c:pt>
                <c:pt idx="6">
                  <c:v>-2976</c:v>
                </c:pt>
                <c:pt idx="7">
                  <c:v>-2970</c:v>
                </c:pt>
                <c:pt idx="8">
                  <c:v>-2964</c:v>
                </c:pt>
                <c:pt idx="9">
                  <c:v>-2963</c:v>
                </c:pt>
                <c:pt idx="10">
                  <c:v>-2957</c:v>
                </c:pt>
                <c:pt idx="11">
                  <c:v>-2202</c:v>
                </c:pt>
                <c:pt idx="12">
                  <c:v>-1221</c:v>
                </c:pt>
                <c:pt idx="13">
                  <c:v>-859</c:v>
                </c:pt>
                <c:pt idx="14">
                  <c:v>-664</c:v>
                </c:pt>
                <c:pt idx="15">
                  <c:v>-394</c:v>
                </c:pt>
                <c:pt idx="16">
                  <c:v>-355</c:v>
                </c:pt>
                <c:pt idx="17">
                  <c:v>-349</c:v>
                </c:pt>
                <c:pt idx="18">
                  <c:v>0</c:v>
                </c:pt>
                <c:pt idx="19">
                  <c:v>44</c:v>
                </c:pt>
                <c:pt idx="20">
                  <c:v>147</c:v>
                </c:pt>
                <c:pt idx="21">
                  <c:v>1364</c:v>
                </c:pt>
                <c:pt idx="22">
                  <c:v>1686</c:v>
                </c:pt>
                <c:pt idx="23">
                  <c:v>2241</c:v>
                </c:pt>
                <c:pt idx="24">
                  <c:v>3775</c:v>
                </c:pt>
                <c:pt idx="25">
                  <c:v>4396</c:v>
                </c:pt>
                <c:pt idx="26">
                  <c:v>4868</c:v>
                </c:pt>
                <c:pt idx="27">
                  <c:v>4875</c:v>
                </c:pt>
                <c:pt idx="28">
                  <c:v>5242</c:v>
                </c:pt>
                <c:pt idx="29">
                  <c:v>5279</c:v>
                </c:pt>
                <c:pt idx="30">
                  <c:v>5700</c:v>
                </c:pt>
                <c:pt idx="31">
                  <c:v>6043</c:v>
                </c:pt>
                <c:pt idx="32">
                  <c:v>6397</c:v>
                </c:pt>
                <c:pt idx="33">
                  <c:v>6496</c:v>
                </c:pt>
                <c:pt idx="34">
                  <c:v>6503</c:v>
                </c:pt>
                <c:pt idx="35">
                  <c:v>6509</c:v>
                </c:pt>
                <c:pt idx="36">
                  <c:v>6560</c:v>
                </c:pt>
                <c:pt idx="37">
                  <c:v>7236</c:v>
                </c:pt>
                <c:pt idx="38">
                  <c:v>7890</c:v>
                </c:pt>
                <c:pt idx="39">
                  <c:v>9125</c:v>
                </c:pt>
                <c:pt idx="40">
                  <c:v>9184</c:v>
                </c:pt>
                <c:pt idx="41">
                  <c:v>10921</c:v>
                </c:pt>
                <c:pt idx="42">
                  <c:v>11184</c:v>
                </c:pt>
                <c:pt idx="43">
                  <c:v>11185</c:v>
                </c:pt>
                <c:pt idx="44">
                  <c:v>11185</c:v>
                </c:pt>
                <c:pt idx="45">
                  <c:v>11185</c:v>
                </c:pt>
                <c:pt idx="46">
                  <c:v>11210</c:v>
                </c:pt>
                <c:pt idx="47">
                  <c:v>11210</c:v>
                </c:pt>
                <c:pt idx="48">
                  <c:v>11210</c:v>
                </c:pt>
                <c:pt idx="49">
                  <c:v>11230</c:v>
                </c:pt>
                <c:pt idx="50">
                  <c:v>11243</c:v>
                </c:pt>
                <c:pt idx="51">
                  <c:v>11250</c:v>
                </c:pt>
                <c:pt idx="52">
                  <c:v>11250</c:v>
                </c:pt>
                <c:pt idx="53">
                  <c:v>11250</c:v>
                </c:pt>
                <c:pt idx="54">
                  <c:v>11295</c:v>
                </c:pt>
                <c:pt idx="55">
                  <c:v>11322</c:v>
                </c:pt>
                <c:pt idx="56">
                  <c:v>11322</c:v>
                </c:pt>
                <c:pt idx="57">
                  <c:v>11322</c:v>
                </c:pt>
                <c:pt idx="58">
                  <c:v>11637</c:v>
                </c:pt>
                <c:pt idx="59">
                  <c:v>11754</c:v>
                </c:pt>
                <c:pt idx="60">
                  <c:v>11754</c:v>
                </c:pt>
                <c:pt idx="61">
                  <c:v>11767</c:v>
                </c:pt>
                <c:pt idx="62">
                  <c:v>11767</c:v>
                </c:pt>
                <c:pt idx="63">
                  <c:v>12167</c:v>
                </c:pt>
                <c:pt idx="64">
                  <c:v>13387</c:v>
                </c:pt>
                <c:pt idx="65">
                  <c:v>13748</c:v>
                </c:pt>
                <c:pt idx="66">
                  <c:v>13755</c:v>
                </c:pt>
                <c:pt idx="67">
                  <c:v>13781</c:v>
                </c:pt>
                <c:pt idx="68">
                  <c:v>13788</c:v>
                </c:pt>
                <c:pt idx="69">
                  <c:v>13813</c:v>
                </c:pt>
                <c:pt idx="70">
                  <c:v>13819</c:v>
                </c:pt>
                <c:pt idx="71">
                  <c:v>13820</c:v>
                </c:pt>
                <c:pt idx="72">
                  <c:v>13826</c:v>
                </c:pt>
                <c:pt idx="73">
                  <c:v>13832</c:v>
                </c:pt>
                <c:pt idx="74">
                  <c:v>13872</c:v>
                </c:pt>
                <c:pt idx="75">
                  <c:v>13872</c:v>
                </c:pt>
                <c:pt idx="76">
                  <c:v>13885</c:v>
                </c:pt>
                <c:pt idx="77">
                  <c:v>13943</c:v>
                </c:pt>
                <c:pt idx="78">
                  <c:v>14168</c:v>
                </c:pt>
                <c:pt idx="79">
                  <c:v>14233</c:v>
                </c:pt>
                <c:pt idx="80">
                  <c:v>14246</c:v>
                </c:pt>
                <c:pt idx="81">
                  <c:v>14265</c:v>
                </c:pt>
                <c:pt idx="82">
                  <c:v>14272</c:v>
                </c:pt>
                <c:pt idx="83">
                  <c:v>14278</c:v>
                </c:pt>
                <c:pt idx="84">
                  <c:v>14279</c:v>
                </c:pt>
                <c:pt idx="85">
                  <c:v>14311</c:v>
                </c:pt>
                <c:pt idx="86">
                  <c:v>14350</c:v>
                </c:pt>
                <c:pt idx="87">
                  <c:v>14653</c:v>
                </c:pt>
                <c:pt idx="88">
                  <c:v>14653</c:v>
                </c:pt>
                <c:pt idx="89">
                  <c:v>14672</c:v>
                </c:pt>
                <c:pt idx="90">
                  <c:v>14678</c:v>
                </c:pt>
                <c:pt idx="91">
                  <c:v>14691</c:v>
                </c:pt>
                <c:pt idx="92">
                  <c:v>14698</c:v>
                </c:pt>
                <c:pt idx="93">
                  <c:v>14731</c:v>
                </c:pt>
                <c:pt idx="94">
                  <c:v>14731</c:v>
                </c:pt>
                <c:pt idx="95">
                  <c:v>14763</c:v>
                </c:pt>
                <c:pt idx="96">
                  <c:v>14770</c:v>
                </c:pt>
                <c:pt idx="97">
                  <c:v>14776</c:v>
                </c:pt>
                <c:pt idx="98">
                  <c:v>14782</c:v>
                </c:pt>
                <c:pt idx="99">
                  <c:v>14809</c:v>
                </c:pt>
                <c:pt idx="100">
                  <c:v>14815</c:v>
                </c:pt>
                <c:pt idx="101">
                  <c:v>14815</c:v>
                </c:pt>
                <c:pt idx="102">
                  <c:v>15034</c:v>
                </c:pt>
                <c:pt idx="103">
                  <c:v>15047</c:v>
                </c:pt>
                <c:pt idx="104">
                  <c:v>15079</c:v>
                </c:pt>
                <c:pt idx="105">
                  <c:v>15079</c:v>
                </c:pt>
                <c:pt idx="106">
                  <c:v>15104</c:v>
                </c:pt>
                <c:pt idx="107">
                  <c:v>15143</c:v>
                </c:pt>
                <c:pt idx="108">
                  <c:v>15175</c:v>
                </c:pt>
                <c:pt idx="109">
                  <c:v>15176</c:v>
                </c:pt>
                <c:pt idx="110">
                  <c:v>15183</c:v>
                </c:pt>
                <c:pt idx="111">
                  <c:v>15183</c:v>
                </c:pt>
                <c:pt idx="112">
                  <c:v>15189</c:v>
                </c:pt>
                <c:pt idx="113">
                  <c:v>15427</c:v>
                </c:pt>
                <c:pt idx="114">
                  <c:v>15485</c:v>
                </c:pt>
                <c:pt idx="115">
                  <c:v>15518</c:v>
                </c:pt>
                <c:pt idx="116">
                  <c:v>15557</c:v>
                </c:pt>
                <c:pt idx="117">
                  <c:v>15655</c:v>
                </c:pt>
                <c:pt idx="118">
                  <c:v>15752</c:v>
                </c:pt>
                <c:pt idx="119">
                  <c:v>15931</c:v>
                </c:pt>
                <c:pt idx="120">
                  <c:v>15938</c:v>
                </c:pt>
                <c:pt idx="121">
                  <c:v>16094</c:v>
                </c:pt>
                <c:pt idx="122">
                  <c:v>16390</c:v>
                </c:pt>
                <c:pt idx="123">
                  <c:v>16416</c:v>
                </c:pt>
                <c:pt idx="124">
                  <c:v>16435</c:v>
                </c:pt>
                <c:pt idx="125">
                  <c:v>16455</c:v>
                </c:pt>
                <c:pt idx="126">
                  <c:v>16494</c:v>
                </c:pt>
                <c:pt idx="127">
                  <c:v>16771</c:v>
                </c:pt>
                <c:pt idx="128">
                  <c:v>17236</c:v>
                </c:pt>
                <c:pt idx="129">
                  <c:v>17255</c:v>
                </c:pt>
                <c:pt idx="130">
                  <c:v>17275</c:v>
                </c:pt>
                <c:pt idx="131">
                  <c:v>17314</c:v>
                </c:pt>
                <c:pt idx="132">
                  <c:v>17320</c:v>
                </c:pt>
                <c:pt idx="133">
                  <c:v>17346</c:v>
                </c:pt>
                <c:pt idx="134">
                  <c:v>17359</c:v>
                </c:pt>
                <c:pt idx="135">
                  <c:v>17818</c:v>
                </c:pt>
                <c:pt idx="136">
                  <c:v>18127</c:v>
                </c:pt>
                <c:pt idx="137">
                  <c:v>18140</c:v>
                </c:pt>
                <c:pt idx="138">
                  <c:v>18147</c:v>
                </c:pt>
                <c:pt idx="139">
                  <c:v>18160</c:v>
                </c:pt>
                <c:pt idx="140">
                  <c:v>18212</c:v>
                </c:pt>
                <c:pt idx="141">
                  <c:v>18218</c:v>
                </c:pt>
                <c:pt idx="142">
                  <c:v>18231</c:v>
                </c:pt>
                <c:pt idx="143">
                  <c:v>18296</c:v>
                </c:pt>
                <c:pt idx="144">
                  <c:v>18296</c:v>
                </c:pt>
                <c:pt idx="145">
                  <c:v>18703</c:v>
                </c:pt>
                <c:pt idx="146">
                  <c:v>18703</c:v>
                </c:pt>
                <c:pt idx="147">
                  <c:v>18960</c:v>
                </c:pt>
                <c:pt idx="148">
                  <c:v>19516</c:v>
                </c:pt>
                <c:pt idx="149">
                  <c:v>19568</c:v>
                </c:pt>
                <c:pt idx="150">
                  <c:v>19845</c:v>
                </c:pt>
                <c:pt idx="151">
                  <c:v>19858</c:v>
                </c:pt>
                <c:pt idx="152">
                  <c:v>19884</c:v>
                </c:pt>
                <c:pt idx="153">
                  <c:v>19910</c:v>
                </c:pt>
                <c:pt idx="154">
                  <c:v>19994</c:v>
                </c:pt>
                <c:pt idx="155">
                  <c:v>20310</c:v>
                </c:pt>
                <c:pt idx="156">
                  <c:v>20310</c:v>
                </c:pt>
                <c:pt idx="157">
                  <c:v>20375</c:v>
                </c:pt>
                <c:pt idx="158">
                  <c:v>20381</c:v>
                </c:pt>
                <c:pt idx="159">
                  <c:v>21074.5</c:v>
                </c:pt>
                <c:pt idx="160">
                  <c:v>21163</c:v>
                </c:pt>
                <c:pt idx="161">
                  <c:v>21176</c:v>
                </c:pt>
                <c:pt idx="162">
                  <c:v>21182</c:v>
                </c:pt>
                <c:pt idx="163">
                  <c:v>21200</c:v>
                </c:pt>
                <c:pt idx="164">
                  <c:v>21219</c:v>
                </c:pt>
                <c:pt idx="165">
                  <c:v>21237.5</c:v>
                </c:pt>
                <c:pt idx="166">
                  <c:v>21271</c:v>
                </c:pt>
                <c:pt idx="167">
                  <c:v>21304</c:v>
                </c:pt>
                <c:pt idx="168">
                  <c:v>21316</c:v>
                </c:pt>
                <c:pt idx="169">
                  <c:v>21351</c:v>
                </c:pt>
                <c:pt idx="170">
                  <c:v>21528</c:v>
                </c:pt>
                <c:pt idx="171">
                  <c:v>21601</c:v>
                </c:pt>
                <c:pt idx="172">
                  <c:v>21608</c:v>
                </c:pt>
                <c:pt idx="173">
                  <c:v>21615</c:v>
                </c:pt>
                <c:pt idx="174">
                  <c:v>21615</c:v>
                </c:pt>
                <c:pt idx="175">
                  <c:v>21628</c:v>
                </c:pt>
                <c:pt idx="176">
                  <c:v>21654</c:v>
                </c:pt>
                <c:pt idx="177">
                  <c:v>21658</c:v>
                </c:pt>
                <c:pt idx="178">
                  <c:v>21660</c:v>
                </c:pt>
                <c:pt idx="179">
                  <c:v>21673</c:v>
                </c:pt>
                <c:pt idx="180">
                  <c:v>21703</c:v>
                </c:pt>
                <c:pt idx="181">
                  <c:v>21717</c:v>
                </c:pt>
                <c:pt idx="182">
                  <c:v>21719</c:v>
                </c:pt>
                <c:pt idx="183">
                  <c:v>21762</c:v>
                </c:pt>
                <c:pt idx="184">
                  <c:v>21790</c:v>
                </c:pt>
                <c:pt idx="185">
                  <c:v>22015</c:v>
                </c:pt>
                <c:pt idx="186">
                  <c:v>22026</c:v>
                </c:pt>
                <c:pt idx="187">
                  <c:v>22041</c:v>
                </c:pt>
                <c:pt idx="188">
                  <c:v>22125</c:v>
                </c:pt>
                <c:pt idx="189">
                  <c:v>22370</c:v>
                </c:pt>
                <c:pt idx="190">
                  <c:v>22407</c:v>
                </c:pt>
                <c:pt idx="191">
                  <c:v>22433</c:v>
                </c:pt>
                <c:pt idx="192">
                  <c:v>22506</c:v>
                </c:pt>
                <c:pt idx="193">
                  <c:v>22525</c:v>
                </c:pt>
                <c:pt idx="194">
                  <c:v>22543</c:v>
                </c:pt>
                <c:pt idx="195">
                  <c:v>22569</c:v>
                </c:pt>
                <c:pt idx="196">
                  <c:v>22582</c:v>
                </c:pt>
                <c:pt idx="197">
                  <c:v>22595</c:v>
                </c:pt>
                <c:pt idx="198">
                  <c:v>22602</c:v>
                </c:pt>
                <c:pt idx="199">
                  <c:v>22634</c:v>
                </c:pt>
                <c:pt idx="200">
                  <c:v>22911</c:v>
                </c:pt>
                <c:pt idx="201">
                  <c:v>22937</c:v>
                </c:pt>
                <c:pt idx="202">
                  <c:v>22956</c:v>
                </c:pt>
                <c:pt idx="203">
                  <c:v>22989</c:v>
                </c:pt>
                <c:pt idx="204">
                  <c:v>23002</c:v>
                </c:pt>
                <c:pt idx="205">
                  <c:v>23326</c:v>
                </c:pt>
                <c:pt idx="206">
                  <c:v>23365</c:v>
                </c:pt>
                <c:pt idx="207">
                  <c:v>23519</c:v>
                </c:pt>
                <c:pt idx="208">
                  <c:v>23733</c:v>
                </c:pt>
                <c:pt idx="209">
                  <c:v>23770</c:v>
                </c:pt>
                <c:pt idx="210">
                  <c:v>23821</c:v>
                </c:pt>
                <c:pt idx="211">
                  <c:v>23854</c:v>
                </c:pt>
                <c:pt idx="212">
                  <c:v>23860</c:v>
                </c:pt>
                <c:pt idx="213">
                  <c:v>24204</c:v>
                </c:pt>
                <c:pt idx="214">
                  <c:v>24352</c:v>
                </c:pt>
                <c:pt idx="215">
                  <c:v>24635</c:v>
                </c:pt>
                <c:pt idx="216">
                  <c:v>24661</c:v>
                </c:pt>
                <c:pt idx="217">
                  <c:v>24667</c:v>
                </c:pt>
                <c:pt idx="218">
                  <c:v>24673</c:v>
                </c:pt>
                <c:pt idx="219">
                  <c:v>24681</c:v>
                </c:pt>
                <c:pt idx="220">
                  <c:v>24990</c:v>
                </c:pt>
                <c:pt idx="221">
                  <c:v>25037</c:v>
                </c:pt>
                <c:pt idx="222">
                  <c:v>25087</c:v>
                </c:pt>
                <c:pt idx="223">
                  <c:v>25107</c:v>
                </c:pt>
                <c:pt idx="224">
                  <c:v>25120</c:v>
                </c:pt>
                <c:pt idx="225">
                  <c:v>25198</c:v>
                </c:pt>
                <c:pt idx="226">
                  <c:v>25364</c:v>
                </c:pt>
                <c:pt idx="227">
                  <c:v>25377</c:v>
                </c:pt>
                <c:pt idx="228">
                  <c:v>25513</c:v>
                </c:pt>
                <c:pt idx="229">
                  <c:v>25521.5</c:v>
                </c:pt>
                <c:pt idx="230">
                  <c:v>25539</c:v>
                </c:pt>
                <c:pt idx="231">
                  <c:v>25545</c:v>
                </c:pt>
                <c:pt idx="232">
                  <c:v>25546</c:v>
                </c:pt>
                <c:pt idx="233">
                  <c:v>25550.5</c:v>
                </c:pt>
                <c:pt idx="234">
                  <c:v>25554</c:v>
                </c:pt>
                <c:pt idx="235">
                  <c:v>25609.5</c:v>
                </c:pt>
                <c:pt idx="236">
                  <c:v>25613</c:v>
                </c:pt>
                <c:pt idx="237">
                  <c:v>25615.5</c:v>
                </c:pt>
                <c:pt idx="238">
                  <c:v>25635.5</c:v>
                </c:pt>
                <c:pt idx="239">
                  <c:v>25844</c:v>
                </c:pt>
                <c:pt idx="240">
                  <c:v>25844</c:v>
                </c:pt>
                <c:pt idx="241">
                  <c:v>25914</c:v>
                </c:pt>
                <c:pt idx="242">
                  <c:v>25944.5</c:v>
                </c:pt>
                <c:pt idx="243">
                  <c:v>25944.5</c:v>
                </c:pt>
                <c:pt idx="244">
                  <c:v>25948</c:v>
                </c:pt>
                <c:pt idx="245">
                  <c:v>25953</c:v>
                </c:pt>
                <c:pt idx="246">
                  <c:v>26004</c:v>
                </c:pt>
                <c:pt idx="247">
                  <c:v>26063</c:v>
                </c:pt>
                <c:pt idx="248">
                  <c:v>26290</c:v>
                </c:pt>
                <c:pt idx="249">
                  <c:v>26335</c:v>
                </c:pt>
                <c:pt idx="250">
                  <c:v>26368</c:v>
                </c:pt>
                <c:pt idx="251">
                  <c:v>26370.5</c:v>
                </c:pt>
                <c:pt idx="252">
                  <c:v>26379</c:v>
                </c:pt>
                <c:pt idx="253">
                  <c:v>26392</c:v>
                </c:pt>
                <c:pt idx="254">
                  <c:v>26410</c:v>
                </c:pt>
                <c:pt idx="255">
                  <c:v>26411</c:v>
                </c:pt>
                <c:pt idx="256">
                  <c:v>26413</c:v>
                </c:pt>
                <c:pt idx="257">
                  <c:v>26417</c:v>
                </c:pt>
                <c:pt idx="258">
                  <c:v>26418</c:v>
                </c:pt>
                <c:pt idx="259">
                  <c:v>26419</c:v>
                </c:pt>
                <c:pt idx="260">
                  <c:v>26419</c:v>
                </c:pt>
                <c:pt idx="261">
                  <c:v>26419</c:v>
                </c:pt>
                <c:pt idx="262">
                  <c:v>26424</c:v>
                </c:pt>
                <c:pt idx="263">
                  <c:v>26429.5</c:v>
                </c:pt>
                <c:pt idx="264">
                  <c:v>26431</c:v>
                </c:pt>
                <c:pt idx="265">
                  <c:v>26442.5</c:v>
                </c:pt>
                <c:pt idx="266">
                  <c:v>26448.5</c:v>
                </c:pt>
                <c:pt idx="267">
                  <c:v>26459</c:v>
                </c:pt>
                <c:pt idx="268">
                  <c:v>26483</c:v>
                </c:pt>
                <c:pt idx="269">
                  <c:v>26489</c:v>
                </c:pt>
                <c:pt idx="270">
                  <c:v>26509</c:v>
                </c:pt>
                <c:pt idx="271">
                  <c:v>26723</c:v>
                </c:pt>
                <c:pt idx="272">
                  <c:v>26755</c:v>
                </c:pt>
                <c:pt idx="273">
                  <c:v>26758.5</c:v>
                </c:pt>
                <c:pt idx="274">
                  <c:v>26764.5</c:v>
                </c:pt>
                <c:pt idx="275">
                  <c:v>26777.5</c:v>
                </c:pt>
                <c:pt idx="276">
                  <c:v>26848.5</c:v>
                </c:pt>
                <c:pt idx="277">
                  <c:v>26870</c:v>
                </c:pt>
                <c:pt idx="278">
                  <c:v>26871</c:v>
                </c:pt>
                <c:pt idx="279">
                  <c:v>26896</c:v>
                </c:pt>
                <c:pt idx="280">
                  <c:v>26911</c:v>
                </c:pt>
                <c:pt idx="281">
                  <c:v>27121</c:v>
                </c:pt>
                <c:pt idx="282">
                  <c:v>27355</c:v>
                </c:pt>
                <c:pt idx="283">
                  <c:v>27361</c:v>
                </c:pt>
                <c:pt idx="284">
                  <c:v>27575</c:v>
                </c:pt>
                <c:pt idx="285">
                  <c:v>27594</c:v>
                </c:pt>
                <c:pt idx="286">
                  <c:v>27679</c:v>
                </c:pt>
                <c:pt idx="287">
                  <c:v>27717</c:v>
                </c:pt>
                <c:pt idx="288">
                  <c:v>27770</c:v>
                </c:pt>
                <c:pt idx="289">
                  <c:v>27794</c:v>
                </c:pt>
                <c:pt idx="290">
                  <c:v>27813</c:v>
                </c:pt>
                <c:pt idx="291">
                  <c:v>27813.5</c:v>
                </c:pt>
                <c:pt idx="292">
                  <c:v>28053</c:v>
                </c:pt>
                <c:pt idx="293">
                  <c:v>28073</c:v>
                </c:pt>
                <c:pt idx="294">
                  <c:v>28082.5</c:v>
                </c:pt>
                <c:pt idx="295">
                  <c:v>28105</c:v>
                </c:pt>
                <c:pt idx="296">
                  <c:v>28107.5</c:v>
                </c:pt>
                <c:pt idx="297">
                  <c:v>28111</c:v>
                </c:pt>
                <c:pt idx="298">
                  <c:v>28152</c:v>
                </c:pt>
                <c:pt idx="299">
                  <c:v>28214</c:v>
                </c:pt>
                <c:pt idx="300">
                  <c:v>28218.5</c:v>
                </c:pt>
                <c:pt idx="301">
                  <c:v>28499</c:v>
                </c:pt>
                <c:pt idx="302">
                  <c:v>28502.5</c:v>
                </c:pt>
                <c:pt idx="303">
                  <c:v>28523</c:v>
                </c:pt>
                <c:pt idx="304">
                  <c:v>28538</c:v>
                </c:pt>
                <c:pt idx="305">
                  <c:v>28588</c:v>
                </c:pt>
                <c:pt idx="306">
                  <c:v>28590</c:v>
                </c:pt>
                <c:pt idx="307">
                  <c:v>28590</c:v>
                </c:pt>
                <c:pt idx="308">
                  <c:v>28614</c:v>
                </c:pt>
                <c:pt idx="309">
                  <c:v>28627</c:v>
                </c:pt>
                <c:pt idx="310">
                  <c:v>28949</c:v>
                </c:pt>
                <c:pt idx="311">
                  <c:v>28964</c:v>
                </c:pt>
                <c:pt idx="312">
                  <c:v>28973.5</c:v>
                </c:pt>
                <c:pt idx="313">
                  <c:v>28983</c:v>
                </c:pt>
                <c:pt idx="314">
                  <c:v>29024.5</c:v>
                </c:pt>
                <c:pt idx="315">
                  <c:v>29028</c:v>
                </c:pt>
                <c:pt idx="316">
                  <c:v>29326</c:v>
                </c:pt>
                <c:pt idx="317">
                  <c:v>29345</c:v>
                </c:pt>
                <c:pt idx="318">
                  <c:v>29380.5</c:v>
                </c:pt>
                <c:pt idx="319">
                  <c:v>29429</c:v>
                </c:pt>
                <c:pt idx="320">
                  <c:v>29429</c:v>
                </c:pt>
                <c:pt idx="321">
                  <c:v>29436</c:v>
                </c:pt>
                <c:pt idx="322">
                  <c:v>29444.5</c:v>
                </c:pt>
                <c:pt idx="323">
                  <c:v>29689.5</c:v>
                </c:pt>
                <c:pt idx="324">
                  <c:v>29775</c:v>
                </c:pt>
                <c:pt idx="325">
                  <c:v>29788.5</c:v>
                </c:pt>
                <c:pt idx="326">
                  <c:v>29825.5</c:v>
                </c:pt>
                <c:pt idx="327">
                  <c:v>29855</c:v>
                </c:pt>
                <c:pt idx="328">
                  <c:v>30182</c:v>
                </c:pt>
                <c:pt idx="329">
                  <c:v>30228</c:v>
                </c:pt>
                <c:pt idx="330">
                  <c:v>30262</c:v>
                </c:pt>
                <c:pt idx="331">
                  <c:v>30278.5</c:v>
                </c:pt>
                <c:pt idx="332">
                  <c:v>30286</c:v>
                </c:pt>
                <c:pt idx="333">
                  <c:v>30356.5</c:v>
                </c:pt>
                <c:pt idx="334">
                  <c:v>30660</c:v>
                </c:pt>
                <c:pt idx="335">
                  <c:v>30681</c:v>
                </c:pt>
                <c:pt idx="336">
                  <c:v>30727</c:v>
                </c:pt>
                <c:pt idx="337">
                  <c:v>30752</c:v>
                </c:pt>
                <c:pt idx="338">
                  <c:v>30784</c:v>
                </c:pt>
                <c:pt idx="339">
                  <c:v>31067</c:v>
                </c:pt>
                <c:pt idx="340">
                  <c:v>31087</c:v>
                </c:pt>
                <c:pt idx="341">
                  <c:v>31095</c:v>
                </c:pt>
                <c:pt idx="342">
                  <c:v>31095</c:v>
                </c:pt>
                <c:pt idx="343">
                  <c:v>31095</c:v>
                </c:pt>
                <c:pt idx="344">
                  <c:v>31108</c:v>
                </c:pt>
                <c:pt idx="345">
                  <c:v>31134</c:v>
                </c:pt>
                <c:pt idx="346">
                  <c:v>31134</c:v>
                </c:pt>
                <c:pt idx="347">
                  <c:v>31184</c:v>
                </c:pt>
                <c:pt idx="348">
                  <c:v>31188</c:v>
                </c:pt>
                <c:pt idx="349">
                  <c:v>31456</c:v>
                </c:pt>
                <c:pt idx="350">
                  <c:v>31456</c:v>
                </c:pt>
                <c:pt idx="351">
                  <c:v>31456</c:v>
                </c:pt>
                <c:pt idx="352">
                  <c:v>31586</c:v>
                </c:pt>
                <c:pt idx="353">
                  <c:v>31630</c:v>
                </c:pt>
                <c:pt idx="354">
                  <c:v>31630</c:v>
                </c:pt>
                <c:pt idx="355">
                  <c:v>31995</c:v>
                </c:pt>
                <c:pt idx="356">
                  <c:v>32008.5</c:v>
                </c:pt>
                <c:pt idx="357">
                  <c:v>32036</c:v>
                </c:pt>
                <c:pt idx="358">
                  <c:v>32036</c:v>
                </c:pt>
                <c:pt idx="359">
                  <c:v>32041.5</c:v>
                </c:pt>
                <c:pt idx="360">
                  <c:v>32393</c:v>
                </c:pt>
                <c:pt idx="361">
                  <c:v>32398</c:v>
                </c:pt>
                <c:pt idx="362">
                  <c:v>32406</c:v>
                </c:pt>
                <c:pt idx="363">
                  <c:v>32408.5</c:v>
                </c:pt>
                <c:pt idx="364">
                  <c:v>32454.5</c:v>
                </c:pt>
                <c:pt idx="365">
                  <c:v>32780</c:v>
                </c:pt>
                <c:pt idx="366">
                  <c:v>32915</c:v>
                </c:pt>
                <c:pt idx="367">
                  <c:v>32915</c:v>
                </c:pt>
                <c:pt idx="368">
                  <c:v>33239</c:v>
                </c:pt>
                <c:pt idx="369">
                  <c:v>33243</c:v>
                </c:pt>
                <c:pt idx="370">
                  <c:v>33248.5</c:v>
                </c:pt>
                <c:pt idx="371">
                  <c:v>33258</c:v>
                </c:pt>
                <c:pt idx="372">
                  <c:v>33264</c:v>
                </c:pt>
                <c:pt idx="373">
                  <c:v>33271</c:v>
                </c:pt>
                <c:pt idx="374">
                  <c:v>33312.5</c:v>
                </c:pt>
                <c:pt idx="375">
                  <c:v>33321</c:v>
                </c:pt>
                <c:pt idx="376">
                  <c:v>33683</c:v>
                </c:pt>
                <c:pt idx="377">
                  <c:v>33684</c:v>
                </c:pt>
                <c:pt idx="378">
                  <c:v>33702</c:v>
                </c:pt>
                <c:pt idx="379">
                  <c:v>33782</c:v>
                </c:pt>
                <c:pt idx="380">
                  <c:v>34076</c:v>
                </c:pt>
                <c:pt idx="381">
                  <c:v>34098</c:v>
                </c:pt>
                <c:pt idx="382">
                  <c:v>34100.5</c:v>
                </c:pt>
                <c:pt idx="383">
                  <c:v>34182</c:v>
                </c:pt>
                <c:pt idx="384">
                  <c:v>34502</c:v>
                </c:pt>
                <c:pt idx="385">
                  <c:v>34550</c:v>
                </c:pt>
                <c:pt idx="386">
                  <c:v>34595</c:v>
                </c:pt>
                <c:pt idx="387">
                  <c:v>34678</c:v>
                </c:pt>
                <c:pt idx="388">
                  <c:v>35019</c:v>
                </c:pt>
                <c:pt idx="389">
                  <c:v>35413</c:v>
                </c:pt>
                <c:pt idx="390">
                  <c:v>35469</c:v>
                </c:pt>
                <c:pt idx="391">
                  <c:v>35770</c:v>
                </c:pt>
                <c:pt idx="392">
                  <c:v>35822</c:v>
                </c:pt>
                <c:pt idx="393">
                  <c:v>35918</c:v>
                </c:pt>
                <c:pt idx="394">
                  <c:v>36305</c:v>
                </c:pt>
                <c:pt idx="395">
                  <c:v>36332</c:v>
                </c:pt>
                <c:pt idx="396">
                  <c:v>36364</c:v>
                </c:pt>
              </c:numCache>
            </c:numRef>
          </c:xVal>
          <c:yVal>
            <c:numRef>
              <c:f>Active!$H$21:$H$958</c:f>
              <c:numCache>
                <c:formatCode>General</c:formatCode>
                <c:ptCount val="938"/>
                <c:pt idx="1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0F8-4797-8F34-4257D7694BC6}"/>
            </c:ext>
          </c:extLst>
        </c:ser>
        <c:ser>
          <c:idx val="1"/>
          <c:order val="1"/>
          <c:tx>
            <c:strRef>
              <c:f>Active!$I$20:$I$20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Active!$D$22:$D$44</c:f>
                <c:numCache>
                  <c:formatCode>General</c:formatCode>
                  <c:ptCount val="2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</c:numCache>
              </c:numRef>
            </c:plus>
            <c:minus>
              <c:numLit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2.2000000000000001E-3</c:v>
                </c:pt>
              </c:numLit>
            </c:minus>
            <c:spPr>
              <a:ln w="12700">
                <a:solidFill>
                  <a:srgbClr val="003300"/>
                </a:solidFill>
                <a:prstDash val="solid"/>
              </a:ln>
            </c:spPr>
          </c:errBars>
          <c:xVal>
            <c:numRef>
              <c:f>Active!$F$21:$F$958</c:f>
              <c:numCache>
                <c:formatCode>General</c:formatCode>
                <c:ptCount val="938"/>
                <c:pt idx="0">
                  <c:v>-4030</c:v>
                </c:pt>
                <c:pt idx="1">
                  <c:v>-3533</c:v>
                </c:pt>
                <c:pt idx="2">
                  <c:v>-3322</c:v>
                </c:pt>
                <c:pt idx="3">
                  <c:v>-3146</c:v>
                </c:pt>
                <c:pt idx="4">
                  <c:v>-2982</c:v>
                </c:pt>
                <c:pt idx="5">
                  <c:v>-2977</c:v>
                </c:pt>
                <c:pt idx="6">
                  <c:v>-2976</c:v>
                </c:pt>
                <c:pt idx="7">
                  <c:v>-2970</c:v>
                </c:pt>
                <c:pt idx="8">
                  <c:v>-2964</c:v>
                </c:pt>
                <c:pt idx="9">
                  <c:v>-2963</c:v>
                </c:pt>
                <c:pt idx="10">
                  <c:v>-2957</c:v>
                </c:pt>
                <c:pt idx="11">
                  <c:v>-2202</c:v>
                </c:pt>
                <c:pt idx="12">
                  <c:v>-1221</c:v>
                </c:pt>
                <c:pt idx="13">
                  <c:v>-859</c:v>
                </c:pt>
                <c:pt idx="14">
                  <c:v>-664</c:v>
                </c:pt>
                <c:pt idx="15">
                  <c:v>-394</c:v>
                </c:pt>
                <c:pt idx="16">
                  <c:v>-355</c:v>
                </c:pt>
                <c:pt idx="17">
                  <c:v>-349</c:v>
                </c:pt>
                <c:pt idx="18">
                  <c:v>0</c:v>
                </c:pt>
                <c:pt idx="19">
                  <c:v>44</c:v>
                </c:pt>
                <c:pt idx="20">
                  <c:v>147</c:v>
                </c:pt>
                <c:pt idx="21">
                  <c:v>1364</c:v>
                </c:pt>
                <c:pt idx="22">
                  <c:v>1686</c:v>
                </c:pt>
                <c:pt idx="23">
                  <c:v>2241</c:v>
                </c:pt>
                <c:pt idx="24">
                  <c:v>3775</c:v>
                </c:pt>
                <c:pt idx="25">
                  <c:v>4396</c:v>
                </c:pt>
                <c:pt idx="26">
                  <c:v>4868</c:v>
                </c:pt>
                <c:pt idx="27">
                  <c:v>4875</c:v>
                </c:pt>
                <c:pt idx="28">
                  <c:v>5242</c:v>
                </c:pt>
                <c:pt idx="29">
                  <c:v>5279</c:v>
                </c:pt>
                <c:pt idx="30">
                  <c:v>5700</c:v>
                </c:pt>
                <c:pt idx="31">
                  <c:v>6043</c:v>
                </c:pt>
                <c:pt idx="32">
                  <c:v>6397</c:v>
                </c:pt>
                <c:pt idx="33">
                  <c:v>6496</c:v>
                </c:pt>
                <c:pt idx="34">
                  <c:v>6503</c:v>
                </c:pt>
                <c:pt idx="35">
                  <c:v>6509</c:v>
                </c:pt>
                <c:pt idx="36">
                  <c:v>6560</c:v>
                </c:pt>
                <c:pt idx="37">
                  <c:v>7236</c:v>
                </c:pt>
                <c:pt idx="38">
                  <c:v>7890</c:v>
                </c:pt>
                <c:pt idx="39">
                  <c:v>9125</c:v>
                </c:pt>
                <c:pt idx="40">
                  <c:v>9184</c:v>
                </c:pt>
                <c:pt idx="41">
                  <c:v>10921</c:v>
                </c:pt>
                <c:pt idx="42">
                  <c:v>11184</c:v>
                </c:pt>
                <c:pt idx="43">
                  <c:v>11185</c:v>
                </c:pt>
                <c:pt idx="44">
                  <c:v>11185</c:v>
                </c:pt>
                <c:pt idx="45">
                  <c:v>11185</c:v>
                </c:pt>
                <c:pt idx="46">
                  <c:v>11210</c:v>
                </c:pt>
                <c:pt idx="47">
                  <c:v>11210</c:v>
                </c:pt>
                <c:pt idx="48">
                  <c:v>11210</c:v>
                </c:pt>
                <c:pt idx="49">
                  <c:v>11230</c:v>
                </c:pt>
                <c:pt idx="50">
                  <c:v>11243</c:v>
                </c:pt>
                <c:pt idx="51">
                  <c:v>11250</c:v>
                </c:pt>
                <c:pt idx="52">
                  <c:v>11250</c:v>
                </c:pt>
                <c:pt idx="53">
                  <c:v>11250</c:v>
                </c:pt>
                <c:pt idx="54">
                  <c:v>11295</c:v>
                </c:pt>
                <c:pt idx="55">
                  <c:v>11322</c:v>
                </c:pt>
                <c:pt idx="56">
                  <c:v>11322</c:v>
                </c:pt>
                <c:pt idx="57">
                  <c:v>11322</c:v>
                </c:pt>
                <c:pt idx="58">
                  <c:v>11637</c:v>
                </c:pt>
                <c:pt idx="59">
                  <c:v>11754</c:v>
                </c:pt>
                <c:pt idx="60">
                  <c:v>11754</c:v>
                </c:pt>
                <c:pt idx="61">
                  <c:v>11767</c:v>
                </c:pt>
                <c:pt idx="62">
                  <c:v>11767</c:v>
                </c:pt>
                <c:pt idx="63">
                  <c:v>12167</c:v>
                </c:pt>
                <c:pt idx="64">
                  <c:v>13387</c:v>
                </c:pt>
                <c:pt idx="65">
                  <c:v>13748</c:v>
                </c:pt>
                <c:pt idx="66">
                  <c:v>13755</c:v>
                </c:pt>
                <c:pt idx="67">
                  <c:v>13781</c:v>
                </c:pt>
                <c:pt idx="68">
                  <c:v>13788</c:v>
                </c:pt>
                <c:pt idx="69">
                  <c:v>13813</c:v>
                </c:pt>
                <c:pt idx="70">
                  <c:v>13819</c:v>
                </c:pt>
                <c:pt idx="71">
                  <c:v>13820</c:v>
                </c:pt>
                <c:pt idx="72">
                  <c:v>13826</c:v>
                </c:pt>
                <c:pt idx="73">
                  <c:v>13832</c:v>
                </c:pt>
                <c:pt idx="74">
                  <c:v>13872</c:v>
                </c:pt>
                <c:pt idx="75">
                  <c:v>13872</c:v>
                </c:pt>
                <c:pt idx="76">
                  <c:v>13885</c:v>
                </c:pt>
                <c:pt idx="77">
                  <c:v>13943</c:v>
                </c:pt>
                <c:pt idx="78">
                  <c:v>14168</c:v>
                </c:pt>
                <c:pt idx="79">
                  <c:v>14233</c:v>
                </c:pt>
                <c:pt idx="80">
                  <c:v>14246</c:v>
                </c:pt>
                <c:pt idx="81">
                  <c:v>14265</c:v>
                </c:pt>
                <c:pt idx="82">
                  <c:v>14272</c:v>
                </c:pt>
                <c:pt idx="83">
                  <c:v>14278</c:v>
                </c:pt>
                <c:pt idx="84">
                  <c:v>14279</c:v>
                </c:pt>
                <c:pt idx="85">
                  <c:v>14311</c:v>
                </c:pt>
                <c:pt idx="86">
                  <c:v>14350</c:v>
                </c:pt>
                <c:pt idx="87">
                  <c:v>14653</c:v>
                </c:pt>
                <c:pt idx="88">
                  <c:v>14653</c:v>
                </c:pt>
                <c:pt idx="89">
                  <c:v>14672</c:v>
                </c:pt>
                <c:pt idx="90">
                  <c:v>14678</c:v>
                </c:pt>
                <c:pt idx="91">
                  <c:v>14691</c:v>
                </c:pt>
                <c:pt idx="92">
                  <c:v>14698</c:v>
                </c:pt>
                <c:pt idx="93">
                  <c:v>14731</c:v>
                </c:pt>
                <c:pt idx="94">
                  <c:v>14731</c:v>
                </c:pt>
                <c:pt idx="95">
                  <c:v>14763</c:v>
                </c:pt>
                <c:pt idx="96">
                  <c:v>14770</c:v>
                </c:pt>
                <c:pt idx="97">
                  <c:v>14776</c:v>
                </c:pt>
                <c:pt idx="98">
                  <c:v>14782</c:v>
                </c:pt>
                <c:pt idx="99">
                  <c:v>14809</c:v>
                </c:pt>
                <c:pt idx="100">
                  <c:v>14815</c:v>
                </c:pt>
                <c:pt idx="101">
                  <c:v>14815</c:v>
                </c:pt>
                <c:pt idx="102">
                  <c:v>15034</c:v>
                </c:pt>
                <c:pt idx="103">
                  <c:v>15047</c:v>
                </c:pt>
                <c:pt idx="104">
                  <c:v>15079</c:v>
                </c:pt>
                <c:pt idx="105">
                  <c:v>15079</c:v>
                </c:pt>
                <c:pt idx="106">
                  <c:v>15104</c:v>
                </c:pt>
                <c:pt idx="107">
                  <c:v>15143</c:v>
                </c:pt>
                <c:pt idx="108">
                  <c:v>15175</c:v>
                </c:pt>
                <c:pt idx="109">
                  <c:v>15176</c:v>
                </c:pt>
                <c:pt idx="110">
                  <c:v>15183</c:v>
                </c:pt>
                <c:pt idx="111">
                  <c:v>15183</c:v>
                </c:pt>
                <c:pt idx="112">
                  <c:v>15189</c:v>
                </c:pt>
                <c:pt idx="113">
                  <c:v>15427</c:v>
                </c:pt>
                <c:pt idx="114">
                  <c:v>15485</c:v>
                </c:pt>
                <c:pt idx="115">
                  <c:v>15518</c:v>
                </c:pt>
                <c:pt idx="116">
                  <c:v>15557</c:v>
                </c:pt>
                <c:pt idx="117">
                  <c:v>15655</c:v>
                </c:pt>
                <c:pt idx="118">
                  <c:v>15752</c:v>
                </c:pt>
                <c:pt idx="119">
                  <c:v>15931</c:v>
                </c:pt>
                <c:pt idx="120">
                  <c:v>15938</c:v>
                </c:pt>
                <c:pt idx="121">
                  <c:v>16094</c:v>
                </c:pt>
                <c:pt idx="122">
                  <c:v>16390</c:v>
                </c:pt>
                <c:pt idx="123">
                  <c:v>16416</c:v>
                </c:pt>
                <c:pt idx="124">
                  <c:v>16435</c:v>
                </c:pt>
                <c:pt idx="125">
                  <c:v>16455</c:v>
                </c:pt>
                <c:pt idx="126">
                  <c:v>16494</c:v>
                </c:pt>
                <c:pt idx="127">
                  <c:v>16771</c:v>
                </c:pt>
                <c:pt idx="128">
                  <c:v>17236</c:v>
                </c:pt>
                <c:pt idx="129">
                  <c:v>17255</c:v>
                </c:pt>
                <c:pt idx="130">
                  <c:v>17275</c:v>
                </c:pt>
                <c:pt idx="131">
                  <c:v>17314</c:v>
                </c:pt>
                <c:pt idx="132">
                  <c:v>17320</c:v>
                </c:pt>
                <c:pt idx="133">
                  <c:v>17346</c:v>
                </c:pt>
                <c:pt idx="134">
                  <c:v>17359</c:v>
                </c:pt>
                <c:pt idx="135">
                  <c:v>17818</c:v>
                </c:pt>
                <c:pt idx="136">
                  <c:v>18127</c:v>
                </c:pt>
                <c:pt idx="137">
                  <c:v>18140</c:v>
                </c:pt>
                <c:pt idx="138">
                  <c:v>18147</c:v>
                </c:pt>
                <c:pt idx="139">
                  <c:v>18160</c:v>
                </c:pt>
                <c:pt idx="140">
                  <c:v>18212</c:v>
                </c:pt>
                <c:pt idx="141">
                  <c:v>18218</c:v>
                </c:pt>
                <c:pt idx="142">
                  <c:v>18231</c:v>
                </c:pt>
                <c:pt idx="143">
                  <c:v>18296</c:v>
                </c:pt>
                <c:pt idx="144">
                  <c:v>18296</c:v>
                </c:pt>
                <c:pt idx="145">
                  <c:v>18703</c:v>
                </c:pt>
                <c:pt idx="146">
                  <c:v>18703</c:v>
                </c:pt>
                <c:pt idx="147">
                  <c:v>18960</c:v>
                </c:pt>
                <c:pt idx="148">
                  <c:v>19516</c:v>
                </c:pt>
                <c:pt idx="149">
                  <c:v>19568</c:v>
                </c:pt>
                <c:pt idx="150">
                  <c:v>19845</c:v>
                </c:pt>
                <c:pt idx="151">
                  <c:v>19858</c:v>
                </c:pt>
                <c:pt idx="152">
                  <c:v>19884</c:v>
                </c:pt>
                <c:pt idx="153">
                  <c:v>19910</c:v>
                </c:pt>
                <c:pt idx="154">
                  <c:v>19994</c:v>
                </c:pt>
                <c:pt idx="155">
                  <c:v>20310</c:v>
                </c:pt>
                <c:pt idx="156">
                  <c:v>20310</c:v>
                </c:pt>
                <c:pt idx="157">
                  <c:v>20375</c:v>
                </c:pt>
                <c:pt idx="158">
                  <c:v>20381</c:v>
                </c:pt>
                <c:pt idx="159">
                  <c:v>21074.5</c:v>
                </c:pt>
                <c:pt idx="160">
                  <c:v>21163</c:v>
                </c:pt>
                <c:pt idx="161">
                  <c:v>21176</c:v>
                </c:pt>
                <c:pt idx="162">
                  <c:v>21182</c:v>
                </c:pt>
                <c:pt idx="163">
                  <c:v>21200</c:v>
                </c:pt>
                <c:pt idx="164">
                  <c:v>21219</c:v>
                </c:pt>
                <c:pt idx="165">
                  <c:v>21237.5</c:v>
                </c:pt>
                <c:pt idx="166">
                  <c:v>21271</c:v>
                </c:pt>
                <c:pt idx="167">
                  <c:v>21304</c:v>
                </c:pt>
                <c:pt idx="168">
                  <c:v>21316</c:v>
                </c:pt>
                <c:pt idx="169">
                  <c:v>21351</c:v>
                </c:pt>
                <c:pt idx="170">
                  <c:v>21528</c:v>
                </c:pt>
                <c:pt idx="171">
                  <c:v>21601</c:v>
                </c:pt>
                <c:pt idx="172">
                  <c:v>21608</c:v>
                </c:pt>
                <c:pt idx="173">
                  <c:v>21615</c:v>
                </c:pt>
                <c:pt idx="174">
                  <c:v>21615</c:v>
                </c:pt>
                <c:pt idx="175">
                  <c:v>21628</c:v>
                </c:pt>
                <c:pt idx="176">
                  <c:v>21654</c:v>
                </c:pt>
                <c:pt idx="177">
                  <c:v>21658</c:v>
                </c:pt>
                <c:pt idx="178">
                  <c:v>21660</c:v>
                </c:pt>
                <c:pt idx="179">
                  <c:v>21673</c:v>
                </c:pt>
                <c:pt idx="180">
                  <c:v>21703</c:v>
                </c:pt>
                <c:pt idx="181">
                  <c:v>21717</c:v>
                </c:pt>
                <c:pt idx="182">
                  <c:v>21719</c:v>
                </c:pt>
                <c:pt idx="183">
                  <c:v>21762</c:v>
                </c:pt>
                <c:pt idx="184">
                  <c:v>21790</c:v>
                </c:pt>
                <c:pt idx="185">
                  <c:v>22015</c:v>
                </c:pt>
                <c:pt idx="186">
                  <c:v>22026</c:v>
                </c:pt>
                <c:pt idx="187">
                  <c:v>22041</c:v>
                </c:pt>
                <c:pt idx="188">
                  <c:v>22125</c:v>
                </c:pt>
                <c:pt idx="189">
                  <c:v>22370</c:v>
                </c:pt>
                <c:pt idx="190">
                  <c:v>22407</c:v>
                </c:pt>
                <c:pt idx="191">
                  <c:v>22433</c:v>
                </c:pt>
                <c:pt idx="192">
                  <c:v>22506</c:v>
                </c:pt>
                <c:pt idx="193">
                  <c:v>22525</c:v>
                </c:pt>
                <c:pt idx="194">
                  <c:v>22543</c:v>
                </c:pt>
                <c:pt idx="195">
                  <c:v>22569</c:v>
                </c:pt>
                <c:pt idx="196">
                  <c:v>22582</c:v>
                </c:pt>
                <c:pt idx="197">
                  <c:v>22595</c:v>
                </c:pt>
                <c:pt idx="198">
                  <c:v>22602</c:v>
                </c:pt>
                <c:pt idx="199">
                  <c:v>22634</c:v>
                </c:pt>
                <c:pt idx="200">
                  <c:v>22911</c:v>
                </c:pt>
                <c:pt idx="201">
                  <c:v>22937</c:v>
                </c:pt>
                <c:pt idx="202">
                  <c:v>22956</c:v>
                </c:pt>
                <c:pt idx="203">
                  <c:v>22989</c:v>
                </c:pt>
                <c:pt idx="204">
                  <c:v>23002</c:v>
                </c:pt>
                <c:pt idx="205">
                  <c:v>23326</c:v>
                </c:pt>
                <c:pt idx="206">
                  <c:v>23365</c:v>
                </c:pt>
                <c:pt idx="207">
                  <c:v>23519</c:v>
                </c:pt>
                <c:pt idx="208">
                  <c:v>23733</c:v>
                </c:pt>
                <c:pt idx="209">
                  <c:v>23770</c:v>
                </c:pt>
                <c:pt idx="210">
                  <c:v>23821</c:v>
                </c:pt>
                <c:pt idx="211">
                  <c:v>23854</c:v>
                </c:pt>
                <c:pt idx="212">
                  <c:v>23860</c:v>
                </c:pt>
                <c:pt idx="213">
                  <c:v>24204</c:v>
                </c:pt>
                <c:pt idx="214">
                  <c:v>24352</c:v>
                </c:pt>
                <c:pt idx="215">
                  <c:v>24635</c:v>
                </c:pt>
                <c:pt idx="216">
                  <c:v>24661</c:v>
                </c:pt>
                <c:pt idx="217">
                  <c:v>24667</c:v>
                </c:pt>
                <c:pt idx="218">
                  <c:v>24673</c:v>
                </c:pt>
                <c:pt idx="219">
                  <c:v>24681</c:v>
                </c:pt>
                <c:pt idx="220">
                  <c:v>24990</c:v>
                </c:pt>
                <c:pt idx="221">
                  <c:v>25037</c:v>
                </c:pt>
                <c:pt idx="222">
                  <c:v>25087</c:v>
                </c:pt>
                <c:pt idx="223">
                  <c:v>25107</c:v>
                </c:pt>
                <c:pt idx="224">
                  <c:v>25120</c:v>
                </c:pt>
                <c:pt idx="225">
                  <c:v>25198</c:v>
                </c:pt>
                <c:pt idx="226">
                  <c:v>25364</c:v>
                </c:pt>
                <c:pt idx="227">
                  <c:v>25377</c:v>
                </c:pt>
                <c:pt idx="228">
                  <c:v>25513</c:v>
                </c:pt>
                <c:pt idx="229">
                  <c:v>25521.5</c:v>
                </c:pt>
                <c:pt idx="230">
                  <c:v>25539</c:v>
                </c:pt>
                <c:pt idx="231">
                  <c:v>25545</c:v>
                </c:pt>
                <c:pt idx="232">
                  <c:v>25546</c:v>
                </c:pt>
                <c:pt idx="233">
                  <c:v>25550.5</c:v>
                </c:pt>
                <c:pt idx="234">
                  <c:v>25554</c:v>
                </c:pt>
                <c:pt idx="235">
                  <c:v>25609.5</c:v>
                </c:pt>
                <c:pt idx="236">
                  <c:v>25613</c:v>
                </c:pt>
                <c:pt idx="237">
                  <c:v>25615.5</c:v>
                </c:pt>
                <c:pt idx="238">
                  <c:v>25635.5</c:v>
                </c:pt>
                <c:pt idx="239">
                  <c:v>25844</c:v>
                </c:pt>
                <c:pt idx="240">
                  <c:v>25844</c:v>
                </c:pt>
                <c:pt idx="241">
                  <c:v>25914</c:v>
                </c:pt>
                <c:pt idx="242">
                  <c:v>25944.5</c:v>
                </c:pt>
                <c:pt idx="243">
                  <c:v>25944.5</c:v>
                </c:pt>
                <c:pt idx="244">
                  <c:v>25948</c:v>
                </c:pt>
                <c:pt idx="245">
                  <c:v>25953</c:v>
                </c:pt>
                <c:pt idx="246">
                  <c:v>26004</c:v>
                </c:pt>
                <c:pt idx="247">
                  <c:v>26063</c:v>
                </c:pt>
                <c:pt idx="248">
                  <c:v>26290</c:v>
                </c:pt>
                <c:pt idx="249">
                  <c:v>26335</c:v>
                </c:pt>
                <c:pt idx="250">
                  <c:v>26368</c:v>
                </c:pt>
                <c:pt idx="251">
                  <c:v>26370.5</c:v>
                </c:pt>
                <c:pt idx="252">
                  <c:v>26379</c:v>
                </c:pt>
                <c:pt idx="253">
                  <c:v>26392</c:v>
                </c:pt>
                <c:pt idx="254">
                  <c:v>26410</c:v>
                </c:pt>
                <c:pt idx="255">
                  <c:v>26411</c:v>
                </c:pt>
                <c:pt idx="256">
                  <c:v>26413</c:v>
                </c:pt>
                <c:pt idx="257">
                  <c:v>26417</c:v>
                </c:pt>
                <c:pt idx="258">
                  <c:v>26418</c:v>
                </c:pt>
                <c:pt idx="259">
                  <c:v>26419</c:v>
                </c:pt>
                <c:pt idx="260">
                  <c:v>26419</c:v>
                </c:pt>
                <c:pt idx="261">
                  <c:v>26419</c:v>
                </c:pt>
                <c:pt idx="262">
                  <c:v>26424</c:v>
                </c:pt>
                <c:pt idx="263">
                  <c:v>26429.5</c:v>
                </c:pt>
                <c:pt idx="264">
                  <c:v>26431</c:v>
                </c:pt>
                <c:pt idx="265">
                  <c:v>26442.5</c:v>
                </c:pt>
                <c:pt idx="266">
                  <c:v>26448.5</c:v>
                </c:pt>
                <c:pt idx="267">
                  <c:v>26459</c:v>
                </c:pt>
                <c:pt idx="268">
                  <c:v>26483</c:v>
                </c:pt>
                <c:pt idx="269">
                  <c:v>26489</c:v>
                </c:pt>
                <c:pt idx="270">
                  <c:v>26509</c:v>
                </c:pt>
                <c:pt idx="271">
                  <c:v>26723</c:v>
                </c:pt>
                <c:pt idx="272">
                  <c:v>26755</c:v>
                </c:pt>
                <c:pt idx="273">
                  <c:v>26758.5</c:v>
                </c:pt>
                <c:pt idx="274">
                  <c:v>26764.5</c:v>
                </c:pt>
                <c:pt idx="275">
                  <c:v>26777.5</c:v>
                </c:pt>
                <c:pt idx="276">
                  <c:v>26848.5</c:v>
                </c:pt>
                <c:pt idx="277">
                  <c:v>26870</c:v>
                </c:pt>
                <c:pt idx="278">
                  <c:v>26871</c:v>
                </c:pt>
                <c:pt idx="279">
                  <c:v>26896</c:v>
                </c:pt>
                <c:pt idx="280">
                  <c:v>26911</c:v>
                </c:pt>
                <c:pt idx="281">
                  <c:v>27121</c:v>
                </c:pt>
                <c:pt idx="282">
                  <c:v>27355</c:v>
                </c:pt>
                <c:pt idx="283">
                  <c:v>27361</c:v>
                </c:pt>
                <c:pt idx="284">
                  <c:v>27575</c:v>
                </c:pt>
                <c:pt idx="285">
                  <c:v>27594</c:v>
                </c:pt>
                <c:pt idx="286">
                  <c:v>27679</c:v>
                </c:pt>
                <c:pt idx="287">
                  <c:v>27717</c:v>
                </c:pt>
                <c:pt idx="288">
                  <c:v>27770</c:v>
                </c:pt>
                <c:pt idx="289">
                  <c:v>27794</c:v>
                </c:pt>
                <c:pt idx="290">
                  <c:v>27813</c:v>
                </c:pt>
                <c:pt idx="291">
                  <c:v>27813.5</c:v>
                </c:pt>
                <c:pt idx="292">
                  <c:v>28053</c:v>
                </c:pt>
                <c:pt idx="293">
                  <c:v>28073</c:v>
                </c:pt>
                <c:pt idx="294">
                  <c:v>28082.5</c:v>
                </c:pt>
                <c:pt idx="295">
                  <c:v>28105</c:v>
                </c:pt>
                <c:pt idx="296">
                  <c:v>28107.5</c:v>
                </c:pt>
                <c:pt idx="297">
                  <c:v>28111</c:v>
                </c:pt>
                <c:pt idx="298">
                  <c:v>28152</c:v>
                </c:pt>
                <c:pt idx="299">
                  <c:v>28214</c:v>
                </c:pt>
                <c:pt idx="300">
                  <c:v>28218.5</c:v>
                </c:pt>
                <c:pt idx="301">
                  <c:v>28499</c:v>
                </c:pt>
                <c:pt idx="302">
                  <c:v>28502.5</c:v>
                </c:pt>
                <c:pt idx="303">
                  <c:v>28523</c:v>
                </c:pt>
                <c:pt idx="304">
                  <c:v>28538</c:v>
                </c:pt>
                <c:pt idx="305">
                  <c:v>28588</c:v>
                </c:pt>
                <c:pt idx="306">
                  <c:v>28590</c:v>
                </c:pt>
                <c:pt idx="307">
                  <c:v>28590</c:v>
                </c:pt>
                <c:pt idx="308">
                  <c:v>28614</c:v>
                </c:pt>
                <c:pt idx="309">
                  <c:v>28627</c:v>
                </c:pt>
                <c:pt idx="310">
                  <c:v>28949</c:v>
                </c:pt>
                <c:pt idx="311">
                  <c:v>28964</c:v>
                </c:pt>
                <c:pt idx="312">
                  <c:v>28973.5</c:v>
                </c:pt>
                <c:pt idx="313">
                  <c:v>28983</c:v>
                </c:pt>
                <c:pt idx="314">
                  <c:v>29024.5</c:v>
                </c:pt>
                <c:pt idx="315">
                  <c:v>29028</c:v>
                </c:pt>
                <c:pt idx="316">
                  <c:v>29326</c:v>
                </c:pt>
                <c:pt idx="317">
                  <c:v>29345</c:v>
                </c:pt>
                <c:pt idx="318">
                  <c:v>29380.5</c:v>
                </c:pt>
                <c:pt idx="319">
                  <c:v>29429</c:v>
                </c:pt>
                <c:pt idx="320">
                  <c:v>29429</c:v>
                </c:pt>
                <c:pt idx="321">
                  <c:v>29436</c:v>
                </c:pt>
                <c:pt idx="322">
                  <c:v>29444.5</c:v>
                </c:pt>
                <c:pt idx="323">
                  <c:v>29689.5</c:v>
                </c:pt>
                <c:pt idx="324">
                  <c:v>29775</c:v>
                </c:pt>
                <c:pt idx="325">
                  <c:v>29788.5</c:v>
                </c:pt>
                <c:pt idx="326">
                  <c:v>29825.5</c:v>
                </c:pt>
                <c:pt idx="327">
                  <c:v>29855</c:v>
                </c:pt>
                <c:pt idx="328">
                  <c:v>30182</c:v>
                </c:pt>
                <c:pt idx="329">
                  <c:v>30228</c:v>
                </c:pt>
                <c:pt idx="330">
                  <c:v>30262</c:v>
                </c:pt>
                <c:pt idx="331">
                  <c:v>30278.5</c:v>
                </c:pt>
                <c:pt idx="332">
                  <c:v>30286</c:v>
                </c:pt>
                <c:pt idx="333">
                  <c:v>30356.5</c:v>
                </c:pt>
                <c:pt idx="334">
                  <c:v>30660</c:v>
                </c:pt>
                <c:pt idx="335">
                  <c:v>30681</c:v>
                </c:pt>
                <c:pt idx="336">
                  <c:v>30727</c:v>
                </c:pt>
                <c:pt idx="337">
                  <c:v>30752</c:v>
                </c:pt>
                <c:pt idx="338">
                  <c:v>30784</c:v>
                </c:pt>
                <c:pt idx="339">
                  <c:v>31067</c:v>
                </c:pt>
                <c:pt idx="340">
                  <c:v>31087</c:v>
                </c:pt>
                <c:pt idx="341">
                  <c:v>31095</c:v>
                </c:pt>
                <c:pt idx="342">
                  <c:v>31095</c:v>
                </c:pt>
                <c:pt idx="343">
                  <c:v>31095</c:v>
                </c:pt>
                <c:pt idx="344">
                  <c:v>31108</c:v>
                </c:pt>
                <c:pt idx="345">
                  <c:v>31134</c:v>
                </c:pt>
                <c:pt idx="346">
                  <c:v>31134</c:v>
                </c:pt>
                <c:pt idx="347">
                  <c:v>31184</c:v>
                </c:pt>
                <c:pt idx="348">
                  <c:v>31188</c:v>
                </c:pt>
                <c:pt idx="349">
                  <c:v>31456</c:v>
                </c:pt>
                <c:pt idx="350">
                  <c:v>31456</c:v>
                </c:pt>
                <c:pt idx="351">
                  <c:v>31456</c:v>
                </c:pt>
                <c:pt idx="352">
                  <c:v>31586</c:v>
                </c:pt>
                <c:pt idx="353">
                  <c:v>31630</c:v>
                </c:pt>
                <c:pt idx="354">
                  <c:v>31630</c:v>
                </c:pt>
                <c:pt idx="355">
                  <c:v>31995</c:v>
                </c:pt>
                <c:pt idx="356">
                  <c:v>32008.5</c:v>
                </c:pt>
                <c:pt idx="357">
                  <c:v>32036</c:v>
                </c:pt>
                <c:pt idx="358">
                  <c:v>32036</c:v>
                </c:pt>
                <c:pt idx="359">
                  <c:v>32041.5</c:v>
                </c:pt>
                <c:pt idx="360">
                  <c:v>32393</c:v>
                </c:pt>
                <c:pt idx="361">
                  <c:v>32398</c:v>
                </c:pt>
                <c:pt idx="362">
                  <c:v>32406</c:v>
                </c:pt>
                <c:pt idx="363">
                  <c:v>32408.5</c:v>
                </c:pt>
                <c:pt idx="364">
                  <c:v>32454.5</c:v>
                </c:pt>
                <c:pt idx="365">
                  <c:v>32780</c:v>
                </c:pt>
                <c:pt idx="366">
                  <c:v>32915</c:v>
                </c:pt>
                <c:pt idx="367">
                  <c:v>32915</c:v>
                </c:pt>
                <c:pt idx="368">
                  <c:v>33239</c:v>
                </c:pt>
                <c:pt idx="369">
                  <c:v>33243</c:v>
                </c:pt>
                <c:pt idx="370">
                  <c:v>33248.5</c:v>
                </c:pt>
                <c:pt idx="371">
                  <c:v>33258</c:v>
                </c:pt>
                <c:pt idx="372">
                  <c:v>33264</c:v>
                </c:pt>
                <c:pt idx="373">
                  <c:v>33271</c:v>
                </c:pt>
                <c:pt idx="374">
                  <c:v>33312.5</c:v>
                </c:pt>
                <c:pt idx="375">
                  <c:v>33321</c:v>
                </c:pt>
                <c:pt idx="376">
                  <c:v>33683</c:v>
                </c:pt>
                <c:pt idx="377">
                  <c:v>33684</c:v>
                </c:pt>
                <c:pt idx="378">
                  <c:v>33702</c:v>
                </c:pt>
                <c:pt idx="379">
                  <c:v>33782</c:v>
                </c:pt>
                <c:pt idx="380">
                  <c:v>34076</c:v>
                </c:pt>
                <c:pt idx="381">
                  <c:v>34098</c:v>
                </c:pt>
                <c:pt idx="382">
                  <c:v>34100.5</c:v>
                </c:pt>
                <c:pt idx="383">
                  <c:v>34182</c:v>
                </c:pt>
                <c:pt idx="384">
                  <c:v>34502</c:v>
                </c:pt>
                <c:pt idx="385">
                  <c:v>34550</c:v>
                </c:pt>
                <c:pt idx="386">
                  <c:v>34595</c:v>
                </c:pt>
                <c:pt idx="387">
                  <c:v>34678</c:v>
                </c:pt>
                <c:pt idx="388">
                  <c:v>35019</c:v>
                </c:pt>
                <c:pt idx="389">
                  <c:v>35413</c:v>
                </c:pt>
                <c:pt idx="390">
                  <c:v>35469</c:v>
                </c:pt>
                <c:pt idx="391">
                  <c:v>35770</c:v>
                </c:pt>
                <c:pt idx="392">
                  <c:v>35822</c:v>
                </c:pt>
                <c:pt idx="393">
                  <c:v>35918</c:v>
                </c:pt>
                <c:pt idx="394">
                  <c:v>36305</c:v>
                </c:pt>
                <c:pt idx="395">
                  <c:v>36332</c:v>
                </c:pt>
                <c:pt idx="396">
                  <c:v>36364</c:v>
                </c:pt>
              </c:numCache>
            </c:numRef>
          </c:xVal>
          <c:yVal>
            <c:numRef>
              <c:f>Active!$I$21:$I$958</c:f>
              <c:numCache>
                <c:formatCode>General</c:formatCode>
                <c:ptCount val="938"/>
                <c:pt idx="0">
                  <c:v>-2.8649000003497349E-2</c:v>
                </c:pt>
                <c:pt idx="1">
                  <c:v>-6.0439000008045696E-3</c:v>
                </c:pt>
                <c:pt idx="2">
                  <c:v>-4.5052599998598453E-2</c:v>
                </c:pt>
                <c:pt idx="3">
                  <c:v>-3.4751800001686206E-2</c:v>
                </c:pt>
                <c:pt idx="4">
                  <c:v>-3.0630600002041319E-2</c:v>
                </c:pt>
                <c:pt idx="5">
                  <c:v>-2.638910000314354E-2</c:v>
                </c:pt>
                <c:pt idx="6">
                  <c:v>-3.2540800002607284E-2</c:v>
                </c:pt>
                <c:pt idx="7">
                  <c:v>-3.2451000002765795E-2</c:v>
                </c:pt>
                <c:pt idx="8">
                  <c:v>-2.8361200002109399E-2</c:v>
                </c:pt>
                <c:pt idx="9">
                  <c:v>-3.7512900002184324E-2</c:v>
                </c:pt>
                <c:pt idx="10">
                  <c:v>-2.9423100000713021E-2</c:v>
                </c:pt>
                <c:pt idx="11">
                  <c:v>-1.4956600000004983E-2</c:v>
                </c:pt>
                <c:pt idx="12">
                  <c:v>-1.677429999836022E-2</c:v>
                </c:pt>
                <c:pt idx="13">
                  <c:v>-1.0689700000511948E-2</c:v>
                </c:pt>
                <c:pt idx="14">
                  <c:v>-2.2271200003160629E-2</c:v>
                </c:pt>
                <c:pt idx="15">
                  <c:v>-3.2230200002231868E-2</c:v>
                </c:pt>
                <c:pt idx="16">
                  <c:v>-2.0146499999100342E-2</c:v>
                </c:pt>
                <c:pt idx="17">
                  <c:v>-1.2056700001267018E-2</c:v>
                </c:pt>
                <c:pt idx="19">
                  <c:v>-2.1674799998436356E-2</c:v>
                </c:pt>
                <c:pt idx="20">
                  <c:v>-4.6299900001031347E-2</c:v>
                </c:pt>
                <c:pt idx="21">
                  <c:v>4.0812000006553717E-3</c:v>
                </c:pt>
                <c:pt idx="22">
                  <c:v>-1.1766200001147809E-2</c:v>
                </c:pt>
                <c:pt idx="23">
                  <c:v>-5.8959699999832083E-2</c:v>
                </c:pt>
                <c:pt idx="24">
                  <c:v>-1.3667499999428401E-2</c:v>
                </c:pt>
                <c:pt idx="25">
                  <c:v>-1.5873199998168275E-2</c:v>
                </c:pt>
                <c:pt idx="26">
                  <c:v>-5.4756000026827678E-3</c:v>
                </c:pt>
                <c:pt idx="27">
                  <c:v>-1.1537499995029066E-2</c:v>
                </c:pt>
                <c:pt idx="28">
                  <c:v>-1.3211400000727735E-2</c:v>
                </c:pt>
                <c:pt idx="29">
                  <c:v>1.1757000029319897E-3</c:v>
                </c:pt>
                <c:pt idx="30">
                  <c:v>-1.1689999999362044E-2</c:v>
                </c:pt>
                <c:pt idx="31">
                  <c:v>-3.7231000023894012E-3</c:v>
                </c:pt>
                <c:pt idx="32">
                  <c:v>-2.4249000052805059E-3</c:v>
                </c:pt>
                <c:pt idx="33">
                  <c:v>9.5567999960621819E-3</c:v>
                </c:pt>
                <c:pt idx="34">
                  <c:v>4.4949000002816319E-3</c:v>
                </c:pt>
                <c:pt idx="35">
                  <c:v>9.5846999975037761E-3</c:v>
                </c:pt>
                <c:pt idx="36">
                  <c:v>-3.1519999974989332E-3</c:v>
                </c:pt>
                <c:pt idx="37">
                  <c:v>-1.3701199997740332E-2</c:v>
                </c:pt>
                <c:pt idx="38">
                  <c:v>-9.9130000016884878E-3</c:v>
                </c:pt>
                <c:pt idx="39">
                  <c:v>-2.126249999855645E-2</c:v>
                </c:pt>
                <c:pt idx="40">
                  <c:v>1.5787200005433988E-2</c:v>
                </c:pt>
                <c:pt idx="41">
                  <c:v>-2.7157000004081056E-3</c:v>
                </c:pt>
                <c:pt idx="42">
                  <c:v>3.8719999429304153E-4</c:v>
                </c:pt>
                <c:pt idx="43">
                  <c:v>4.3549999827519059E-4</c:v>
                </c:pt>
                <c:pt idx="45">
                  <c:v>1.2354999998933636E-3</c:v>
                </c:pt>
                <c:pt idx="46">
                  <c:v>1.3429999962681904E-3</c:v>
                </c:pt>
                <c:pt idx="48">
                  <c:v>2.1429999978863634E-3</c:v>
                </c:pt>
                <c:pt idx="49">
                  <c:v>5.08999997691717E-4</c:v>
                </c:pt>
                <c:pt idx="50">
                  <c:v>-6.3100000261329114E-5</c:v>
                </c:pt>
                <c:pt idx="51">
                  <c:v>-3.2500000088475645E-4</c:v>
                </c:pt>
                <c:pt idx="53">
                  <c:v>5.7499999820720404E-4</c:v>
                </c:pt>
                <c:pt idx="54">
                  <c:v>3.5484999971231446E-3</c:v>
                </c:pt>
                <c:pt idx="55">
                  <c:v>4.5259999751579016E-4</c:v>
                </c:pt>
                <c:pt idx="57">
                  <c:v>2.3526000004494563E-3</c:v>
                </c:pt>
                <c:pt idx="58">
                  <c:v>8.6670999953639694E-3</c:v>
                </c:pt>
                <c:pt idx="59">
                  <c:v>-9.0817999953287654E-3</c:v>
                </c:pt>
                <c:pt idx="60">
                  <c:v>3.9182000036817044E-3</c:v>
                </c:pt>
                <c:pt idx="61">
                  <c:v>-8.0538999973214231E-3</c:v>
                </c:pt>
                <c:pt idx="62">
                  <c:v>-7.0539000007556751E-3</c:v>
                </c:pt>
                <c:pt idx="63">
                  <c:v>3.2661000004736707E-3</c:v>
                </c:pt>
                <c:pt idx="65">
                  <c:v>4.2840000241994858E-4</c:v>
                </c:pt>
                <c:pt idx="66">
                  <c:v>-5.6335000044782646E-3</c:v>
                </c:pt>
                <c:pt idx="67">
                  <c:v>1.0422300001664553E-2</c:v>
                </c:pt>
                <c:pt idx="68">
                  <c:v>9.3604000066989101E-3</c:v>
                </c:pt>
                <c:pt idx="69">
                  <c:v>6.5678999962983653E-3</c:v>
                </c:pt>
                <c:pt idx="70">
                  <c:v>5.6576999995741062E-3</c:v>
                </c:pt>
                <c:pt idx="71">
                  <c:v>5.0600000395206735E-4</c:v>
                </c:pt>
                <c:pt idx="72">
                  <c:v>-4.0420000004814938E-4</c:v>
                </c:pt>
                <c:pt idx="73">
                  <c:v>2.6855999967665412E-3</c:v>
                </c:pt>
                <c:pt idx="74">
                  <c:v>9.6176000006380491E-3</c:v>
                </c:pt>
                <c:pt idx="75">
                  <c:v>2.861760000087088E-2</c:v>
                </c:pt>
                <c:pt idx="77">
                  <c:v>-8.1530999959795736E-3</c:v>
                </c:pt>
                <c:pt idx="78">
                  <c:v>-7.2856000042520463E-3</c:v>
                </c:pt>
                <c:pt idx="79">
                  <c:v>-3.1461000035051256E-3</c:v>
                </c:pt>
                <c:pt idx="80">
                  <c:v>1.1881799997354392E-2</c:v>
                </c:pt>
                <c:pt idx="81">
                  <c:v>-5.0004999939119443E-3</c:v>
                </c:pt>
                <c:pt idx="82">
                  <c:v>-5.0623999995877966E-3</c:v>
                </c:pt>
                <c:pt idx="83">
                  <c:v>4.0274000057252124E-3</c:v>
                </c:pt>
                <c:pt idx="85">
                  <c:v>1.2021300004562363E-2</c:v>
                </c:pt>
                <c:pt idx="86">
                  <c:v>1.4105000002018642E-2</c:v>
                </c:pt>
                <c:pt idx="87">
                  <c:v>-3.8600999978370965E-3</c:v>
                </c:pt>
                <c:pt idx="88">
                  <c:v>2.1399000033852644E-3</c:v>
                </c:pt>
                <c:pt idx="89">
                  <c:v>-4.742400000395719E-3</c:v>
                </c:pt>
                <c:pt idx="90">
                  <c:v>5.3474000014830381E-3</c:v>
                </c:pt>
                <c:pt idx="91">
                  <c:v>6.3752999994903803E-3</c:v>
                </c:pt>
                <c:pt idx="93">
                  <c:v>1.230730000679614E-2</c:v>
                </c:pt>
                <c:pt idx="94">
                  <c:v>2.2307300001557451E-2</c:v>
                </c:pt>
                <c:pt idx="95">
                  <c:v>2.4529000002075918E-3</c:v>
                </c:pt>
                <c:pt idx="96">
                  <c:v>4.3909999949391931E-3</c:v>
                </c:pt>
                <c:pt idx="97">
                  <c:v>3.3480800004326738E-2</c:v>
                </c:pt>
                <c:pt idx="98">
                  <c:v>-4.4294000035733916E-3</c:v>
                </c:pt>
                <c:pt idx="99">
                  <c:v>1.7474699998274446E-2</c:v>
                </c:pt>
                <c:pt idx="102">
                  <c:v>-1.1657800001557916E-2</c:v>
                </c:pt>
                <c:pt idx="103">
                  <c:v>-7.6298999993014149E-3</c:v>
                </c:pt>
                <c:pt idx="104">
                  <c:v>-1.1484299997391645E-2</c:v>
                </c:pt>
                <c:pt idx="105">
                  <c:v>-4.484299999603536E-3</c:v>
                </c:pt>
                <c:pt idx="106">
                  <c:v>7.2319999890169129E-4</c:v>
                </c:pt>
                <c:pt idx="107">
                  <c:v>-2.1931000010226853E-3</c:v>
                </c:pt>
                <c:pt idx="108">
                  <c:v>-8.0474999995203689E-3</c:v>
                </c:pt>
                <c:pt idx="109">
                  <c:v>-2.1992000038153492E-3</c:v>
                </c:pt>
                <c:pt idx="110">
                  <c:v>-3.2611000060569495E-3</c:v>
                </c:pt>
                <c:pt idx="111">
                  <c:v>-2.6110000180779025E-4</c:v>
                </c:pt>
                <c:pt idx="112">
                  <c:v>-1.7130000196630135E-4</c:v>
                </c:pt>
                <c:pt idx="113">
                  <c:v>-1.2275900000531692E-2</c:v>
                </c:pt>
                <c:pt idx="114">
                  <c:v>-6.074500000977423E-3</c:v>
                </c:pt>
                <c:pt idx="116">
                  <c:v>1.1003100000380073E-2</c:v>
                </c:pt>
                <c:pt idx="117">
                  <c:v>-2.1863499998289626E-2</c:v>
                </c:pt>
                <c:pt idx="118">
                  <c:v>-1.5783999988343567E-3</c:v>
                </c:pt>
                <c:pt idx="119">
                  <c:v>-4.7326999992947094E-3</c:v>
                </c:pt>
                <c:pt idx="120">
                  <c:v>7.20539999747416E-3</c:v>
                </c:pt>
                <c:pt idx="121">
                  <c:v>8.5401999967871234E-3</c:v>
                </c:pt>
                <c:pt idx="122">
                  <c:v>6.6369999985909089E-3</c:v>
                </c:pt>
                <c:pt idx="123">
                  <c:v>2.6928000006591901E-3</c:v>
                </c:pt>
                <c:pt idx="124">
                  <c:v>3.8104999985080212E-3</c:v>
                </c:pt>
                <c:pt idx="125">
                  <c:v>5.7765000019571744E-3</c:v>
                </c:pt>
                <c:pt idx="126">
                  <c:v>1.0860199996386655E-2</c:v>
                </c:pt>
                <c:pt idx="127">
                  <c:v>-2.160700001695659E-3</c:v>
                </c:pt>
                <c:pt idx="128">
                  <c:v>6.2987999990582466E-3</c:v>
                </c:pt>
                <c:pt idx="129">
                  <c:v>9.4164999973145314E-3</c:v>
                </c:pt>
                <c:pt idx="130">
                  <c:v>1.7382500001986045E-2</c:v>
                </c:pt>
                <c:pt idx="131">
                  <c:v>-1.5337999939220026E-3</c:v>
                </c:pt>
                <c:pt idx="132">
                  <c:v>-5.4440000021713786E-3</c:v>
                </c:pt>
                <c:pt idx="133">
                  <c:v>6.6118000031565316E-3</c:v>
                </c:pt>
                <c:pt idx="134">
                  <c:v>1.3639700002386235E-2</c:v>
                </c:pt>
                <c:pt idx="135">
                  <c:v>6.0094000000390224E-3</c:v>
                </c:pt>
                <c:pt idx="136">
                  <c:v>3.1340999994426966E-3</c:v>
                </c:pt>
                <c:pt idx="137">
                  <c:v>2.3161999997682869E-2</c:v>
                </c:pt>
                <c:pt idx="138">
                  <c:v>-1.0899900000367779E-2</c:v>
                </c:pt>
                <c:pt idx="139">
                  <c:v>2.1280000000842847E-3</c:v>
                </c:pt>
                <c:pt idx="140">
                  <c:v>3.3239600001252256E-2</c:v>
                </c:pt>
                <c:pt idx="141">
                  <c:v>3.2940000528469682E-4</c:v>
                </c:pt>
                <c:pt idx="142">
                  <c:v>1.3357300005736761E-2</c:v>
                </c:pt>
                <c:pt idx="143">
                  <c:v>-1.1503200003062375E-2</c:v>
                </c:pt>
                <c:pt idx="144">
                  <c:v>-9.5032000026549213E-3</c:v>
                </c:pt>
                <c:pt idx="145">
                  <c:v>-5.245100001047831E-3</c:v>
                </c:pt>
                <c:pt idx="146">
                  <c:v>6.7549000013968907E-3</c:v>
                </c:pt>
                <c:pt idx="148">
                  <c:v>-1.5771999969729222E-3</c:v>
                </c:pt>
                <c:pt idx="149">
                  <c:v>-7.4655999924289063E-3</c:v>
                </c:pt>
                <c:pt idx="150">
                  <c:v>-4.8650000098859891E-4</c:v>
                </c:pt>
                <c:pt idx="151">
                  <c:v>-2.4585999999544583E-3</c:v>
                </c:pt>
                <c:pt idx="152">
                  <c:v>-1.1402799995266832E-2</c:v>
                </c:pt>
                <c:pt idx="153">
                  <c:v>6.5300000278512016E-4</c:v>
                </c:pt>
                <c:pt idx="154">
                  <c:v>5.9101999941049144E-3</c:v>
                </c:pt>
                <c:pt idx="155">
                  <c:v>3.9729999989503995E-3</c:v>
                </c:pt>
                <c:pt idx="156">
                  <c:v>1.4973000004829373E-2</c:v>
                </c:pt>
                <c:pt idx="157">
                  <c:v>2.1124999984749593E-3</c:v>
                </c:pt>
                <c:pt idx="158">
                  <c:v>2.2022999983164482E-3</c:v>
                </c:pt>
                <c:pt idx="159">
                  <c:v>2.6498350001929794E-2</c:v>
                </c:pt>
                <c:pt idx="160">
                  <c:v>7.5729000018327497E-3</c:v>
                </c:pt>
                <c:pt idx="161">
                  <c:v>6.6007999994326383E-3</c:v>
                </c:pt>
                <c:pt idx="162">
                  <c:v>-9.3093999967095442E-3</c:v>
                </c:pt>
                <c:pt idx="163">
                  <c:v>9.59999997576233E-4</c:v>
                </c:pt>
                <c:pt idx="164">
                  <c:v>5.077700006950181E-3</c:v>
                </c:pt>
                <c:pt idx="165">
                  <c:v>2.7712500013876706E-3</c:v>
                </c:pt>
                <c:pt idx="166">
                  <c:v>6.1893000092823058E-3</c:v>
                </c:pt>
                <c:pt idx="167">
                  <c:v>1.8320000526728109E-4</c:v>
                </c:pt>
                <c:pt idx="168">
                  <c:v>3.3627999946475029E-3</c:v>
                </c:pt>
                <c:pt idx="169">
                  <c:v>-4.9467000062577426E-3</c:v>
                </c:pt>
                <c:pt idx="170">
                  <c:v>4.2024000067613088E-3</c:v>
                </c:pt>
                <c:pt idx="171">
                  <c:v>1.1282999985269271E-3</c:v>
                </c:pt>
                <c:pt idx="172">
                  <c:v>-1.9933600007789209E-2</c:v>
                </c:pt>
                <c:pt idx="173">
                  <c:v>-3.9955000029294752E-3</c:v>
                </c:pt>
                <c:pt idx="174">
                  <c:v>1.5004499997303355E-2</c:v>
                </c:pt>
                <c:pt idx="175">
                  <c:v>2.6032399997347966E-2</c:v>
                </c:pt>
                <c:pt idx="176">
                  <c:v>1.2088199997378979E-2</c:v>
                </c:pt>
                <c:pt idx="177">
                  <c:v>4.813999985344708E-4</c:v>
                </c:pt>
                <c:pt idx="179">
                  <c:v>1.1205899994820356E-2</c:v>
                </c:pt>
                <c:pt idx="180">
                  <c:v>-6.3451000023633242E-3</c:v>
                </c:pt>
                <c:pt idx="181">
                  <c:v>2.531099999032449E-3</c:v>
                </c:pt>
                <c:pt idx="182">
                  <c:v>2.2276999952737242E-3</c:v>
                </c:pt>
                <c:pt idx="183">
                  <c:v>-1.2953999976161867E-3</c:v>
                </c:pt>
                <c:pt idx="184">
                  <c:v>-5.4300000192597508E-4</c:v>
                </c:pt>
                <c:pt idx="186">
                  <c:v>-4.3442000023787841E-3</c:v>
                </c:pt>
                <c:pt idx="187">
                  <c:v>2.1380300000600982E-2</c:v>
                </c:pt>
                <c:pt idx="188">
                  <c:v>3.637500005424954E-3</c:v>
                </c:pt>
                <c:pt idx="189">
                  <c:v>-3.5290000014356337E-3</c:v>
                </c:pt>
                <c:pt idx="190">
                  <c:v>6.8580999941332266E-3</c:v>
                </c:pt>
                <c:pt idx="191">
                  <c:v>2.9138999962015077E-3</c:v>
                </c:pt>
                <c:pt idx="192">
                  <c:v>6.8398000075831078E-3</c:v>
                </c:pt>
                <c:pt idx="193">
                  <c:v>1.0957500002405141E-2</c:v>
                </c:pt>
                <c:pt idx="194">
                  <c:v>-5.7730999978957698E-3</c:v>
                </c:pt>
                <c:pt idx="195">
                  <c:v>1.2826999954995699E-3</c:v>
                </c:pt>
                <c:pt idx="196">
                  <c:v>2.3106000007828698E-3</c:v>
                </c:pt>
                <c:pt idx="197">
                  <c:v>-4.6615000028396025E-3</c:v>
                </c:pt>
                <c:pt idx="198">
                  <c:v>9.2766000016126782E-3</c:v>
                </c:pt>
                <c:pt idx="199">
                  <c:v>5.4222000035224482E-3</c:v>
                </c:pt>
                <c:pt idx="200">
                  <c:v>-2.5986999971792102E-3</c:v>
                </c:pt>
                <c:pt idx="201">
                  <c:v>-1.1542899999767542E-2</c:v>
                </c:pt>
                <c:pt idx="202">
                  <c:v>-6.4252000011038035E-3</c:v>
                </c:pt>
                <c:pt idx="203">
                  <c:v>1.0568700003204867E-2</c:v>
                </c:pt>
                <c:pt idx="204">
                  <c:v>2.596600003016647E-3</c:v>
                </c:pt>
                <c:pt idx="205">
                  <c:v>1.8445800000336021E-2</c:v>
                </c:pt>
                <c:pt idx="206">
                  <c:v>1.3529500000004191E-2</c:v>
                </c:pt>
                <c:pt idx="207">
                  <c:v>5.1677000010386109E-3</c:v>
                </c:pt>
                <c:pt idx="208">
                  <c:v>1.7039000013028271E-3</c:v>
                </c:pt>
                <c:pt idx="209">
                  <c:v>-9.0900000213878229E-4</c:v>
                </c:pt>
                <c:pt idx="210">
                  <c:v>3.5429999843472615E-4</c:v>
                </c:pt>
                <c:pt idx="211">
                  <c:v>3.3481999998912215E-3</c:v>
                </c:pt>
                <c:pt idx="212">
                  <c:v>2.4379999958910048E-3</c:v>
                </c:pt>
                <c:pt idx="213">
                  <c:v>-1.4746800006832927E-2</c:v>
                </c:pt>
                <c:pt idx="214">
                  <c:v>5.8015999966301024E-3</c:v>
                </c:pt>
                <c:pt idx="215">
                  <c:v>-1.2129499998991378E-2</c:v>
                </c:pt>
                <c:pt idx="216">
                  <c:v>-4.0737000017543323E-3</c:v>
                </c:pt>
                <c:pt idx="217">
                  <c:v>4.0160999997169711E-3</c:v>
                </c:pt>
                <c:pt idx="218">
                  <c:v>-8.9409999782219529E-4</c:v>
                </c:pt>
                <c:pt idx="219">
                  <c:v>-6.107700006396044E-3</c:v>
                </c:pt>
                <c:pt idx="220">
                  <c:v>7.0169999962672591E-3</c:v>
                </c:pt>
                <c:pt idx="222">
                  <c:v>4.3021000019507483E-3</c:v>
                </c:pt>
                <c:pt idx="223">
                  <c:v>-2.7319000000716187E-3</c:v>
                </c:pt>
                <c:pt idx="224">
                  <c:v>8.2959999999729916E-3</c:v>
                </c:pt>
                <c:pt idx="225">
                  <c:v>8.4634000013465993E-3</c:v>
                </c:pt>
                <c:pt idx="226">
                  <c:v>6.281200003286358E-3</c:v>
                </c:pt>
                <c:pt idx="227">
                  <c:v>1.5309100002923515E-2</c:v>
                </c:pt>
                <c:pt idx="228">
                  <c:v>6.6778999971575104E-3</c:v>
                </c:pt>
                <c:pt idx="230">
                  <c:v>-2.2663000054308213E-3</c:v>
                </c:pt>
                <c:pt idx="231">
                  <c:v>6.8234999998821877E-3</c:v>
                </c:pt>
                <c:pt idx="232">
                  <c:v>1.6718000042601489E-3</c:v>
                </c:pt>
                <c:pt idx="241">
                  <c:v>1.2846199999330565E-2</c:v>
                </c:pt>
                <c:pt idx="245">
                  <c:v>5.9299000058672391E-3</c:v>
                </c:pt>
                <c:pt idx="246">
                  <c:v>1.4193200004228856E-2</c:v>
                </c:pt>
                <c:pt idx="247">
                  <c:v>8.2429000030970201E-3</c:v>
                </c:pt>
                <c:pt idx="252">
                  <c:v>-1.0694299999158829E-2</c:v>
                </c:pt>
                <c:pt idx="253">
                  <c:v>-8.6663999973097816E-3</c:v>
                </c:pt>
                <c:pt idx="254">
                  <c:v>1.0602999995171558E-2</c:v>
                </c:pt>
                <c:pt idx="255">
                  <c:v>-1.548699990962632E-3</c:v>
                </c:pt>
                <c:pt idx="257">
                  <c:v>3.5410999989835545E-3</c:v>
                </c:pt>
                <c:pt idx="258">
                  <c:v>1.0389400005806237E-2</c:v>
                </c:pt>
                <c:pt idx="262">
                  <c:v>5.4792000082670711E-3</c:v>
                </c:pt>
                <c:pt idx="264">
                  <c:v>7.4173000029986724E-3</c:v>
                </c:pt>
                <c:pt idx="268">
                  <c:v>5.5289000083575957E-3</c:v>
                </c:pt>
                <c:pt idx="269">
                  <c:v>-1.3812999968649819E-3</c:v>
                </c:pt>
                <c:pt idx="270">
                  <c:v>5.5847000039648265E-3</c:v>
                </c:pt>
                <c:pt idx="277">
                  <c:v>7.8209999992395751E-3</c:v>
                </c:pt>
                <c:pt idx="279">
                  <c:v>4.8767999978736043E-3</c:v>
                </c:pt>
                <c:pt idx="281">
                  <c:v>3.7443000037455931E-3</c:v>
                </c:pt>
                <c:pt idx="282">
                  <c:v>5.2464999971562065E-3</c:v>
                </c:pt>
                <c:pt idx="283">
                  <c:v>3.3363000038661994E-3</c:v>
                </c:pt>
                <c:pt idx="366">
                  <c:v>1.3794500206131488E-2</c:v>
                </c:pt>
                <c:pt idx="382">
                  <c:v>2.0854150003287941E-2</c:v>
                </c:pt>
                <c:pt idx="383">
                  <c:v>2.2590600005059969E-2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0F8-4797-8F34-4257D7694BC6}"/>
            </c:ext>
          </c:extLst>
        </c:ser>
        <c:ser>
          <c:idx val="3"/>
          <c:order val="2"/>
          <c:tx>
            <c:strRef>
              <c:f>Active!$J$20</c:f>
              <c:strCache>
                <c:ptCount val="1"/>
                <c:pt idx="0">
                  <c:v>PE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Active!$D$21:$D$44</c:f>
                <c:numCache>
                  <c:formatCode>General</c:formatCode>
                  <c:ptCount val="24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</c:numCache>
              </c:numRef>
            </c:plus>
            <c:minus>
              <c:numRef>
                <c:f>Active!$D$21:$D$44</c:f>
                <c:numCache>
                  <c:formatCode>General</c:formatCode>
                  <c:ptCount val="24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Active!$F$21:$F$958</c:f>
              <c:numCache>
                <c:formatCode>General</c:formatCode>
                <c:ptCount val="938"/>
                <c:pt idx="0">
                  <c:v>-4030</c:v>
                </c:pt>
                <c:pt idx="1">
                  <c:v>-3533</c:v>
                </c:pt>
                <c:pt idx="2">
                  <c:v>-3322</c:v>
                </c:pt>
                <c:pt idx="3">
                  <c:v>-3146</c:v>
                </c:pt>
                <c:pt idx="4">
                  <c:v>-2982</c:v>
                </c:pt>
                <c:pt idx="5">
                  <c:v>-2977</c:v>
                </c:pt>
                <c:pt idx="6">
                  <c:v>-2976</c:v>
                </c:pt>
                <c:pt idx="7">
                  <c:v>-2970</c:v>
                </c:pt>
                <c:pt idx="8">
                  <c:v>-2964</c:v>
                </c:pt>
                <c:pt idx="9">
                  <c:v>-2963</c:v>
                </c:pt>
                <c:pt idx="10">
                  <c:v>-2957</c:v>
                </c:pt>
                <c:pt idx="11">
                  <c:v>-2202</c:v>
                </c:pt>
                <c:pt idx="12">
                  <c:v>-1221</c:v>
                </c:pt>
                <c:pt idx="13">
                  <c:v>-859</c:v>
                </c:pt>
                <c:pt idx="14">
                  <c:v>-664</c:v>
                </c:pt>
                <c:pt idx="15">
                  <c:v>-394</c:v>
                </c:pt>
                <c:pt idx="16">
                  <c:v>-355</c:v>
                </c:pt>
                <c:pt idx="17">
                  <c:v>-349</c:v>
                </c:pt>
                <c:pt idx="18">
                  <c:v>0</c:v>
                </c:pt>
                <c:pt idx="19">
                  <c:v>44</c:v>
                </c:pt>
                <c:pt idx="20">
                  <c:v>147</c:v>
                </c:pt>
                <c:pt idx="21">
                  <c:v>1364</c:v>
                </c:pt>
                <c:pt idx="22">
                  <c:v>1686</c:v>
                </c:pt>
                <c:pt idx="23">
                  <c:v>2241</c:v>
                </c:pt>
                <c:pt idx="24">
                  <c:v>3775</c:v>
                </c:pt>
                <c:pt idx="25">
                  <c:v>4396</c:v>
                </c:pt>
                <c:pt idx="26">
                  <c:v>4868</c:v>
                </c:pt>
                <c:pt idx="27">
                  <c:v>4875</c:v>
                </c:pt>
                <c:pt idx="28">
                  <c:v>5242</c:v>
                </c:pt>
                <c:pt idx="29">
                  <c:v>5279</c:v>
                </c:pt>
                <c:pt idx="30">
                  <c:v>5700</c:v>
                </c:pt>
                <c:pt idx="31">
                  <c:v>6043</c:v>
                </c:pt>
                <c:pt idx="32">
                  <c:v>6397</c:v>
                </c:pt>
                <c:pt idx="33">
                  <c:v>6496</c:v>
                </c:pt>
                <c:pt idx="34">
                  <c:v>6503</c:v>
                </c:pt>
                <c:pt idx="35">
                  <c:v>6509</c:v>
                </c:pt>
                <c:pt idx="36">
                  <c:v>6560</c:v>
                </c:pt>
                <c:pt idx="37">
                  <c:v>7236</c:v>
                </c:pt>
                <c:pt idx="38">
                  <c:v>7890</c:v>
                </c:pt>
                <c:pt idx="39">
                  <c:v>9125</c:v>
                </c:pt>
                <c:pt idx="40">
                  <c:v>9184</c:v>
                </c:pt>
                <c:pt idx="41">
                  <c:v>10921</c:v>
                </c:pt>
                <c:pt idx="42">
                  <c:v>11184</c:v>
                </c:pt>
                <c:pt idx="43">
                  <c:v>11185</c:v>
                </c:pt>
                <c:pt idx="44">
                  <c:v>11185</c:v>
                </c:pt>
                <c:pt idx="45">
                  <c:v>11185</c:v>
                </c:pt>
                <c:pt idx="46">
                  <c:v>11210</c:v>
                </c:pt>
                <c:pt idx="47">
                  <c:v>11210</c:v>
                </c:pt>
                <c:pt idx="48">
                  <c:v>11210</c:v>
                </c:pt>
                <c:pt idx="49">
                  <c:v>11230</c:v>
                </c:pt>
                <c:pt idx="50">
                  <c:v>11243</c:v>
                </c:pt>
                <c:pt idx="51">
                  <c:v>11250</c:v>
                </c:pt>
                <c:pt idx="52">
                  <c:v>11250</c:v>
                </c:pt>
                <c:pt idx="53">
                  <c:v>11250</c:v>
                </c:pt>
                <c:pt idx="54">
                  <c:v>11295</c:v>
                </c:pt>
                <c:pt idx="55">
                  <c:v>11322</c:v>
                </c:pt>
                <c:pt idx="56">
                  <c:v>11322</c:v>
                </c:pt>
                <c:pt idx="57">
                  <c:v>11322</c:v>
                </c:pt>
                <c:pt idx="58">
                  <c:v>11637</c:v>
                </c:pt>
                <c:pt idx="59">
                  <c:v>11754</c:v>
                </c:pt>
                <c:pt idx="60">
                  <c:v>11754</c:v>
                </c:pt>
                <c:pt idx="61">
                  <c:v>11767</c:v>
                </c:pt>
                <c:pt idx="62">
                  <c:v>11767</c:v>
                </c:pt>
                <c:pt idx="63">
                  <c:v>12167</c:v>
                </c:pt>
                <c:pt idx="64">
                  <c:v>13387</c:v>
                </c:pt>
                <c:pt idx="65">
                  <c:v>13748</c:v>
                </c:pt>
                <c:pt idx="66">
                  <c:v>13755</c:v>
                </c:pt>
                <c:pt idx="67">
                  <c:v>13781</c:v>
                </c:pt>
                <c:pt idx="68">
                  <c:v>13788</c:v>
                </c:pt>
                <c:pt idx="69">
                  <c:v>13813</c:v>
                </c:pt>
                <c:pt idx="70">
                  <c:v>13819</c:v>
                </c:pt>
                <c:pt idx="71">
                  <c:v>13820</c:v>
                </c:pt>
                <c:pt idx="72">
                  <c:v>13826</c:v>
                </c:pt>
                <c:pt idx="73">
                  <c:v>13832</c:v>
                </c:pt>
                <c:pt idx="74">
                  <c:v>13872</c:v>
                </c:pt>
                <c:pt idx="75">
                  <c:v>13872</c:v>
                </c:pt>
                <c:pt idx="76">
                  <c:v>13885</c:v>
                </c:pt>
                <c:pt idx="77">
                  <c:v>13943</c:v>
                </c:pt>
                <c:pt idx="78">
                  <c:v>14168</c:v>
                </c:pt>
                <c:pt idx="79">
                  <c:v>14233</c:v>
                </c:pt>
                <c:pt idx="80">
                  <c:v>14246</c:v>
                </c:pt>
                <c:pt idx="81">
                  <c:v>14265</c:v>
                </c:pt>
                <c:pt idx="82">
                  <c:v>14272</c:v>
                </c:pt>
                <c:pt idx="83">
                  <c:v>14278</c:v>
                </c:pt>
                <c:pt idx="84">
                  <c:v>14279</c:v>
                </c:pt>
                <c:pt idx="85">
                  <c:v>14311</c:v>
                </c:pt>
                <c:pt idx="86">
                  <c:v>14350</c:v>
                </c:pt>
                <c:pt idx="87">
                  <c:v>14653</c:v>
                </c:pt>
                <c:pt idx="88">
                  <c:v>14653</c:v>
                </c:pt>
                <c:pt idx="89">
                  <c:v>14672</c:v>
                </c:pt>
                <c:pt idx="90">
                  <c:v>14678</c:v>
                </c:pt>
                <c:pt idx="91">
                  <c:v>14691</c:v>
                </c:pt>
                <c:pt idx="92">
                  <c:v>14698</c:v>
                </c:pt>
                <c:pt idx="93">
                  <c:v>14731</c:v>
                </c:pt>
                <c:pt idx="94">
                  <c:v>14731</c:v>
                </c:pt>
                <c:pt idx="95">
                  <c:v>14763</c:v>
                </c:pt>
                <c:pt idx="96">
                  <c:v>14770</c:v>
                </c:pt>
                <c:pt idx="97">
                  <c:v>14776</c:v>
                </c:pt>
                <c:pt idx="98">
                  <c:v>14782</c:v>
                </c:pt>
                <c:pt idx="99">
                  <c:v>14809</c:v>
                </c:pt>
                <c:pt idx="100">
                  <c:v>14815</c:v>
                </c:pt>
                <c:pt idx="101">
                  <c:v>14815</c:v>
                </c:pt>
                <c:pt idx="102">
                  <c:v>15034</c:v>
                </c:pt>
                <c:pt idx="103">
                  <c:v>15047</c:v>
                </c:pt>
                <c:pt idx="104">
                  <c:v>15079</c:v>
                </c:pt>
                <c:pt idx="105">
                  <c:v>15079</c:v>
                </c:pt>
                <c:pt idx="106">
                  <c:v>15104</c:v>
                </c:pt>
                <c:pt idx="107">
                  <c:v>15143</c:v>
                </c:pt>
                <c:pt idx="108">
                  <c:v>15175</c:v>
                </c:pt>
                <c:pt idx="109">
                  <c:v>15176</c:v>
                </c:pt>
                <c:pt idx="110">
                  <c:v>15183</c:v>
                </c:pt>
                <c:pt idx="111">
                  <c:v>15183</c:v>
                </c:pt>
                <c:pt idx="112">
                  <c:v>15189</c:v>
                </c:pt>
                <c:pt idx="113">
                  <c:v>15427</c:v>
                </c:pt>
                <c:pt idx="114">
                  <c:v>15485</c:v>
                </c:pt>
                <c:pt idx="115">
                  <c:v>15518</c:v>
                </c:pt>
                <c:pt idx="116">
                  <c:v>15557</c:v>
                </c:pt>
                <c:pt idx="117">
                  <c:v>15655</c:v>
                </c:pt>
                <c:pt idx="118">
                  <c:v>15752</c:v>
                </c:pt>
                <c:pt idx="119">
                  <c:v>15931</c:v>
                </c:pt>
                <c:pt idx="120">
                  <c:v>15938</c:v>
                </c:pt>
                <c:pt idx="121">
                  <c:v>16094</c:v>
                </c:pt>
                <c:pt idx="122">
                  <c:v>16390</c:v>
                </c:pt>
                <c:pt idx="123">
                  <c:v>16416</c:v>
                </c:pt>
                <c:pt idx="124">
                  <c:v>16435</c:v>
                </c:pt>
                <c:pt idx="125">
                  <c:v>16455</c:v>
                </c:pt>
                <c:pt idx="126">
                  <c:v>16494</c:v>
                </c:pt>
                <c:pt idx="127">
                  <c:v>16771</c:v>
                </c:pt>
                <c:pt idx="128">
                  <c:v>17236</c:v>
                </c:pt>
                <c:pt idx="129">
                  <c:v>17255</c:v>
                </c:pt>
                <c:pt idx="130">
                  <c:v>17275</c:v>
                </c:pt>
                <c:pt idx="131">
                  <c:v>17314</c:v>
                </c:pt>
                <c:pt idx="132">
                  <c:v>17320</c:v>
                </c:pt>
                <c:pt idx="133">
                  <c:v>17346</c:v>
                </c:pt>
                <c:pt idx="134">
                  <c:v>17359</c:v>
                </c:pt>
                <c:pt idx="135">
                  <c:v>17818</c:v>
                </c:pt>
                <c:pt idx="136">
                  <c:v>18127</c:v>
                </c:pt>
                <c:pt idx="137">
                  <c:v>18140</c:v>
                </c:pt>
                <c:pt idx="138">
                  <c:v>18147</c:v>
                </c:pt>
                <c:pt idx="139">
                  <c:v>18160</c:v>
                </c:pt>
                <c:pt idx="140">
                  <c:v>18212</c:v>
                </c:pt>
                <c:pt idx="141">
                  <c:v>18218</c:v>
                </c:pt>
                <c:pt idx="142">
                  <c:v>18231</c:v>
                </c:pt>
                <c:pt idx="143">
                  <c:v>18296</c:v>
                </c:pt>
                <c:pt idx="144">
                  <c:v>18296</c:v>
                </c:pt>
                <c:pt idx="145">
                  <c:v>18703</c:v>
                </c:pt>
                <c:pt idx="146">
                  <c:v>18703</c:v>
                </c:pt>
                <c:pt idx="147">
                  <c:v>18960</c:v>
                </c:pt>
                <c:pt idx="148">
                  <c:v>19516</c:v>
                </c:pt>
                <c:pt idx="149">
                  <c:v>19568</c:v>
                </c:pt>
                <c:pt idx="150">
                  <c:v>19845</c:v>
                </c:pt>
                <c:pt idx="151">
                  <c:v>19858</c:v>
                </c:pt>
                <c:pt idx="152">
                  <c:v>19884</c:v>
                </c:pt>
                <c:pt idx="153">
                  <c:v>19910</c:v>
                </c:pt>
                <c:pt idx="154">
                  <c:v>19994</c:v>
                </c:pt>
                <c:pt idx="155">
                  <c:v>20310</c:v>
                </c:pt>
                <c:pt idx="156">
                  <c:v>20310</c:v>
                </c:pt>
                <c:pt idx="157">
                  <c:v>20375</c:v>
                </c:pt>
                <c:pt idx="158">
                  <c:v>20381</c:v>
                </c:pt>
                <c:pt idx="159">
                  <c:v>21074.5</c:v>
                </c:pt>
                <c:pt idx="160">
                  <c:v>21163</c:v>
                </c:pt>
                <c:pt idx="161">
                  <c:v>21176</c:v>
                </c:pt>
                <c:pt idx="162">
                  <c:v>21182</c:v>
                </c:pt>
                <c:pt idx="163">
                  <c:v>21200</c:v>
                </c:pt>
                <c:pt idx="164">
                  <c:v>21219</c:v>
                </c:pt>
                <c:pt idx="165">
                  <c:v>21237.5</c:v>
                </c:pt>
                <c:pt idx="166">
                  <c:v>21271</c:v>
                </c:pt>
                <c:pt idx="167">
                  <c:v>21304</c:v>
                </c:pt>
                <c:pt idx="168">
                  <c:v>21316</c:v>
                </c:pt>
                <c:pt idx="169">
                  <c:v>21351</c:v>
                </c:pt>
                <c:pt idx="170">
                  <c:v>21528</c:v>
                </c:pt>
                <c:pt idx="171">
                  <c:v>21601</c:v>
                </c:pt>
                <c:pt idx="172">
                  <c:v>21608</c:v>
                </c:pt>
                <c:pt idx="173">
                  <c:v>21615</c:v>
                </c:pt>
                <c:pt idx="174">
                  <c:v>21615</c:v>
                </c:pt>
                <c:pt idx="175">
                  <c:v>21628</c:v>
                </c:pt>
                <c:pt idx="176">
                  <c:v>21654</c:v>
                </c:pt>
                <c:pt idx="177">
                  <c:v>21658</c:v>
                </c:pt>
                <c:pt idx="178">
                  <c:v>21660</c:v>
                </c:pt>
                <c:pt idx="179">
                  <c:v>21673</c:v>
                </c:pt>
                <c:pt idx="180">
                  <c:v>21703</c:v>
                </c:pt>
                <c:pt idx="181">
                  <c:v>21717</c:v>
                </c:pt>
                <c:pt idx="182">
                  <c:v>21719</c:v>
                </c:pt>
                <c:pt idx="183">
                  <c:v>21762</c:v>
                </c:pt>
                <c:pt idx="184">
                  <c:v>21790</c:v>
                </c:pt>
                <c:pt idx="185">
                  <c:v>22015</c:v>
                </c:pt>
                <c:pt idx="186">
                  <c:v>22026</c:v>
                </c:pt>
                <c:pt idx="187">
                  <c:v>22041</c:v>
                </c:pt>
                <c:pt idx="188">
                  <c:v>22125</c:v>
                </c:pt>
                <c:pt idx="189">
                  <c:v>22370</c:v>
                </c:pt>
                <c:pt idx="190">
                  <c:v>22407</c:v>
                </c:pt>
                <c:pt idx="191">
                  <c:v>22433</c:v>
                </c:pt>
                <c:pt idx="192">
                  <c:v>22506</c:v>
                </c:pt>
                <c:pt idx="193">
                  <c:v>22525</c:v>
                </c:pt>
                <c:pt idx="194">
                  <c:v>22543</c:v>
                </c:pt>
                <c:pt idx="195">
                  <c:v>22569</c:v>
                </c:pt>
                <c:pt idx="196">
                  <c:v>22582</c:v>
                </c:pt>
                <c:pt idx="197">
                  <c:v>22595</c:v>
                </c:pt>
                <c:pt idx="198">
                  <c:v>22602</c:v>
                </c:pt>
                <c:pt idx="199">
                  <c:v>22634</c:v>
                </c:pt>
                <c:pt idx="200">
                  <c:v>22911</c:v>
                </c:pt>
                <c:pt idx="201">
                  <c:v>22937</c:v>
                </c:pt>
                <c:pt idx="202">
                  <c:v>22956</c:v>
                </c:pt>
                <c:pt idx="203">
                  <c:v>22989</c:v>
                </c:pt>
                <c:pt idx="204">
                  <c:v>23002</c:v>
                </c:pt>
                <c:pt idx="205">
                  <c:v>23326</c:v>
                </c:pt>
                <c:pt idx="206">
                  <c:v>23365</c:v>
                </c:pt>
                <c:pt idx="207">
                  <c:v>23519</c:v>
                </c:pt>
                <c:pt idx="208">
                  <c:v>23733</c:v>
                </c:pt>
                <c:pt idx="209">
                  <c:v>23770</c:v>
                </c:pt>
                <c:pt idx="210">
                  <c:v>23821</c:v>
                </c:pt>
                <c:pt idx="211">
                  <c:v>23854</c:v>
                </c:pt>
                <c:pt idx="212">
                  <c:v>23860</c:v>
                </c:pt>
                <c:pt idx="213">
                  <c:v>24204</c:v>
                </c:pt>
                <c:pt idx="214">
                  <c:v>24352</c:v>
                </c:pt>
                <c:pt idx="215">
                  <c:v>24635</c:v>
                </c:pt>
                <c:pt idx="216">
                  <c:v>24661</c:v>
                </c:pt>
                <c:pt idx="217">
                  <c:v>24667</c:v>
                </c:pt>
                <c:pt idx="218">
                  <c:v>24673</c:v>
                </c:pt>
                <c:pt idx="219">
                  <c:v>24681</c:v>
                </c:pt>
                <c:pt idx="220">
                  <c:v>24990</c:v>
                </c:pt>
                <c:pt idx="221">
                  <c:v>25037</c:v>
                </c:pt>
                <c:pt idx="222">
                  <c:v>25087</c:v>
                </c:pt>
                <c:pt idx="223">
                  <c:v>25107</c:v>
                </c:pt>
                <c:pt idx="224">
                  <c:v>25120</c:v>
                </c:pt>
                <c:pt idx="225">
                  <c:v>25198</c:v>
                </c:pt>
                <c:pt idx="226">
                  <c:v>25364</c:v>
                </c:pt>
                <c:pt idx="227">
                  <c:v>25377</c:v>
                </c:pt>
                <c:pt idx="228">
                  <c:v>25513</c:v>
                </c:pt>
                <c:pt idx="229">
                  <c:v>25521.5</c:v>
                </c:pt>
                <c:pt idx="230">
                  <c:v>25539</c:v>
                </c:pt>
                <c:pt idx="231">
                  <c:v>25545</c:v>
                </c:pt>
                <c:pt idx="232">
                  <c:v>25546</c:v>
                </c:pt>
                <c:pt idx="233">
                  <c:v>25550.5</c:v>
                </c:pt>
                <c:pt idx="234">
                  <c:v>25554</c:v>
                </c:pt>
                <c:pt idx="235">
                  <c:v>25609.5</c:v>
                </c:pt>
                <c:pt idx="236">
                  <c:v>25613</c:v>
                </c:pt>
                <c:pt idx="237">
                  <c:v>25615.5</c:v>
                </c:pt>
                <c:pt idx="238">
                  <c:v>25635.5</c:v>
                </c:pt>
                <c:pt idx="239">
                  <c:v>25844</c:v>
                </c:pt>
                <c:pt idx="240">
                  <c:v>25844</c:v>
                </c:pt>
                <c:pt idx="241">
                  <c:v>25914</c:v>
                </c:pt>
                <c:pt idx="242">
                  <c:v>25944.5</c:v>
                </c:pt>
                <c:pt idx="243">
                  <c:v>25944.5</c:v>
                </c:pt>
                <c:pt idx="244">
                  <c:v>25948</c:v>
                </c:pt>
                <c:pt idx="245">
                  <c:v>25953</c:v>
                </c:pt>
                <c:pt idx="246">
                  <c:v>26004</c:v>
                </c:pt>
                <c:pt idx="247">
                  <c:v>26063</c:v>
                </c:pt>
                <c:pt idx="248">
                  <c:v>26290</c:v>
                </c:pt>
                <c:pt idx="249">
                  <c:v>26335</c:v>
                </c:pt>
                <c:pt idx="250">
                  <c:v>26368</c:v>
                </c:pt>
                <c:pt idx="251">
                  <c:v>26370.5</c:v>
                </c:pt>
                <c:pt idx="252">
                  <c:v>26379</c:v>
                </c:pt>
                <c:pt idx="253">
                  <c:v>26392</c:v>
                </c:pt>
                <c:pt idx="254">
                  <c:v>26410</c:v>
                </c:pt>
                <c:pt idx="255">
                  <c:v>26411</c:v>
                </c:pt>
                <c:pt idx="256">
                  <c:v>26413</c:v>
                </c:pt>
                <c:pt idx="257">
                  <c:v>26417</c:v>
                </c:pt>
                <c:pt idx="258">
                  <c:v>26418</c:v>
                </c:pt>
                <c:pt idx="259">
                  <c:v>26419</c:v>
                </c:pt>
                <c:pt idx="260">
                  <c:v>26419</c:v>
                </c:pt>
                <c:pt idx="261">
                  <c:v>26419</c:v>
                </c:pt>
                <c:pt idx="262">
                  <c:v>26424</c:v>
                </c:pt>
                <c:pt idx="263">
                  <c:v>26429.5</c:v>
                </c:pt>
                <c:pt idx="264">
                  <c:v>26431</c:v>
                </c:pt>
                <c:pt idx="265">
                  <c:v>26442.5</c:v>
                </c:pt>
                <c:pt idx="266">
                  <c:v>26448.5</c:v>
                </c:pt>
                <c:pt idx="267">
                  <c:v>26459</c:v>
                </c:pt>
                <c:pt idx="268">
                  <c:v>26483</c:v>
                </c:pt>
                <c:pt idx="269">
                  <c:v>26489</c:v>
                </c:pt>
                <c:pt idx="270">
                  <c:v>26509</c:v>
                </c:pt>
                <c:pt idx="271">
                  <c:v>26723</c:v>
                </c:pt>
                <c:pt idx="272">
                  <c:v>26755</c:v>
                </c:pt>
                <c:pt idx="273">
                  <c:v>26758.5</c:v>
                </c:pt>
                <c:pt idx="274">
                  <c:v>26764.5</c:v>
                </c:pt>
                <c:pt idx="275">
                  <c:v>26777.5</c:v>
                </c:pt>
                <c:pt idx="276">
                  <c:v>26848.5</c:v>
                </c:pt>
                <c:pt idx="277">
                  <c:v>26870</c:v>
                </c:pt>
                <c:pt idx="278">
                  <c:v>26871</c:v>
                </c:pt>
                <c:pt idx="279">
                  <c:v>26896</c:v>
                </c:pt>
                <c:pt idx="280">
                  <c:v>26911</c:v>
                </c:pt>
                <c:pt idx="281">
                  <c:v>27121</c:v>
                </c:pt>
                <c:pt idx="282">
                  <c:v>27355</c:v>
                </c:pt>
                <c:pt idx="283">
                  <c:v>27361</c:v>
                </c:pt>
                <c:pt idx="284">
                  <c:v>27575</c:v>
                </c:pt>
                <c:pt idx="285">
                  <c:v>27594</c:v>
                </c:pt>
                <c:pt idx="286">
                  <c:v>27679</c:v>
                </c:pt>
                <c:pt idx="287">
                  <c:v>27717</c:v>
                </c:pt>
                <c:pt idx="288">
                  <c:v>27770</c:v>
                </c:pt>
                <c:pt idx="289">
                  <c:v>27794</c:v>
                </c:pt>
                <c:pt idx="290">
                  <c:v>27813</c:v>
                </c:pt>
                <c:pt idx="291">
                  <c:v>27813.5</c:v>
                </c:pt>
                <c:pt idx="292">
                  <c:v>28053</c:v>
                </c:pt>
                <c:pt idx="293">
                  <c:v>28073</c:v>
                </c:pt>
                <c:pt idx="294">
                  <c:v>28082.5</c:v>
                </c:pt>
                <c:pt idx="295">
                  <c:v>28105</c:v>
                </c:pt>
                <c:pt idx="296">
                  <c:v>28107.5</c:v>
                </c:pt>
                <c:pt idx="297">
                  <c:v>28111</c:v>
                </c:pt>
                <c:pt idx="298">
                  <c:v>28152</c:v>
                </c:pt>
                <c:pt idx="299">
                  <c:v>28214</c:v>
                </c:pt>
                <c:pt idx="300">
                  <c:v>28218.5</c:v>
                </c:pt>
                <c:pt idx="301">
                  <c:v>28499</c:v>
                </c:pt>
                <c:pt idx="302">
                  <c:v>28502.5</c:v>
                </c:pt>
                <c:pt idx="303">
                  <c:v>28523</c:v>
                </c:pt>
                <c:pt idx="304">
                  <c:v>28538</c:v>
                </c:pt>
                <c:pt idx="305">
                  <c:v>28588</c:v>
                </c:pt>
                <c:pt idx="306">
                  <c:v>28590</c:v>
                </c:pt>
                <c:pt idx="307">
                  <c:v>28590</c:v>
                </c:pt>
                <c:pt idx="308">
                  <c:v>28614</c:v>
                </c:pt>
                <c:pt idx="309">
                  <c:v>28627</c:v>
                </c:pt>
                <c:pt idx="310">
                  <c:v>28949</c:v>
                </c:pt>
                <c:pt idx="311">
                  <c:v>28964</c:v>
                </c:pt>
                <c:pt idx="312">
                  <c:v>28973.5</c:v>
                </c:pt>
                <c:pt idx="313">
                  <c:v>28983</c:v>
                </c:pt>
                <c:pt idx="314">
                  <c:v>29024.5</c:v>
                </c:pt>
                <c:pt idx="315">
                  <c:v>29028</c:v>
                </c:pt>
                <c:pt idx="316">
                  <c:v>29326</c:v>
                </c:pt>
                <c:pt idx="317">
                  <c:v>29345</c:v>
                </c:pt>
                <c:pt idx="318">
                  <c:v>29380.5</c:v>
                </c:pt>
                <c:pt idx="319">
                  <c:v>29429</c:v>
                </c:pt>
                <c:pt idx="320">
                  <c:v>29429</c:v>
                </c:pt>
                <c:pt idx="321">
                  <c:v>29436</c:v>
                </c:pt>
                <c:pt idx="322">
                  <c:v>29444.5</c:v>
                </c:pt>
                <c:pt idx="323">
                  <c:v>29689.5</c:v>
                </c:pt>
                <c:pt idx="324">
                  <c:v>29775</c:v>
                </c:pt>
                <c:pt idx="325">
                  <c:v>29788.5</c:v>
                </c:pt>
                <c:pt idx="326">
                  <c:v>29825.5</c:v>
                </c:pt>
                <c:pt idx="327">
                  <c:v>29855</c:v>
                </c:pt>
                <c:pt idx="328">
                  <c:v>30182</c:v>
                </c:pt>
                <c:pt idx="329">
                  <c:v>30228</c:v>
                </c:pt>
                <c:pt idx="330">
                  <c:v>30262</c:v>
                </c:pt>
                <c:pt idx="331">
                  <c:v>30278.5</c:v>
                </c:pt>
                <c:pt idx="332">
                  <c:v>30286</c:v>
                </c:pt>
                <c:pt idx="333">
                  <c:v>30356.5</c:v>
                </c:pt>
                <c:pt idx="334">
                  <c:v>30660</c:v>
                </c:pt>
                <c:pt idx="335">
                  <c:v>30681</c:v>
                </c:pt>
                <c:pt idx="336">
                  <c:v>30727</c:v>
                </c:pt>
                <c:pt idx="337">
                  <c:v>30752</c:v>
                </c:pt>
                <c:pt idx="338">
                  <c:v>30784</c:v>
                </c:pt>
                <c:pt idx="339">
                  <c:v>31067</c:v>
                </c:pt>
                <c:pt idx="340">
                  <c:v>31087</c:v>
                </c:pt>
                <c:pt idx="341">
                  <c:v>31095</c:v>
                </c:pt>
                <c:pt idx="342">
                  <c:v>31095</c:v>
                </c:pt>
                <c:pt idx="343">
                  <c:v>31095</c:v>
                </c:pt>
                <c:pt idx="344">
                  <c:v>31108</c:v>
                </c:pt>
                <c:pt idx="345">
                  <c:v>31134</c:v>
                </c:pt>
                <c:pt idx="346">
                  <c:v>31134</c:v>
                </c:pt>
                <c:pt idx="347">
                  <c:v>31184</c:v>
                </c:pt>
                <c:pt idx="348">
                  <c:v>31188</c:v>
                </c:pt>
                <c:pt idx="349">
                  <c:v>31456</c:v>
                </c:pt>
                <c:pt idx="350">
                  <c:v>31456</c:v>
                </c:pt>
                <c:pt idx="351">
                  <c:v>31456</c:v>
                </c:pt>
                <c:pt idx="352">
                  <c:v>31586</c:v>
                </c:pt>
                <c:pt idx="353">
                  <c:v>31630</c:v>
                </c:pt>
                <c:pt idx="354">
                  <c:v>31630</c:v>
                </c:pt>
                <c:pt idx="355">
                  <c:v>31995</c:v>
                </c:pt>
                <c:pt idx="356">
                  <c:v>32008.5</c:v>
                </c:pt>
                <c:pt idx="357">
                  <c:v>32036</c:v>
                </c:pt>
                <c:pt idx="358">
                  <c:v>32036</c:v>
                </c:pt>
                <c:pt idx="359">
                  <c:v>32041.5</c:v>
                </c:pt>
                <c:pt idx="360">
                  <c:v>32393</c:v>
                </c:pt>
                <c:pt idx="361">
                  <c:v>32398</c:v>
                </c:pt>
                <c:pt idx="362">
                  <c:v>32406</c:v>
                </c:pt>
                <c:pt idx="363">
                  <c:v>32408.5</c:v>
                </c:pt>
                <c:pt idx="364">
                  <c:v>32454.5</c:v>
                </c:pt>
                <c:pt idx="365">
                  <c:v>32780</c:v>
                </c:pt>
                <c:pt idx="366">
                  <c:v>32915</c:v>
                </c:pt>
                <c:pt idx="367">
                  <c:v>32915</c:v>
                </c:pt>
                <c:pt idx="368">
                  <c:v>33239</c:v>
                </c:pt>
                <c:pt idx="369">
                  <c:v>33243</c:v>
                </c:pt>
                <c:pt idx="370">
                  <c:v>33248.5</c:v>
                </c:pt>
                <c:pt idx="371">
                  <c:v>33258</c:v>
                </c:pt>
                <c:pt idx="372">
                  <c:v>33264</c:v>
                </c:pt>
                <c:pt idx="373">
                  <c:v>33271</c:v>
                </c:pt>
                <c:pt idx="374">
                  <c:v>33312.5</c:v>
                </c:pt>
                <c:pt idx="375">
                  <c:v>33321</c:v>
                </c:pt>
                <c:pt idx="376">
                  <c:v>33683</c:v>
                </c:pt>
                <c:pt idx="377">
                  <c:v>33684</c:v>
                </c:pt>
                <c:pt idx="378">
                  <c:v>33702</c:v>
                </c:pt>
                <c:pt idx="379">
                  <c:v>33782</c:v>
                </c:pt>
                <c:pt idx="380">
                  <c:v>34076</c:v>
                </c:pt>
                <c:pt idx="381">
                  <c:v>34098</c:v>
                </c:pt>
                <c:pt idx="382">
                  <c:v>34100.5</c:v>
                </c:pt>
                <c:pt idx="383">
                  <c:v>34182</c:v>
                </c:pt>
                <c:pt idx="384">
                  <c:v>34502</c:v>
                </c:pt>
                <c:pt idx="385">
                  <c:v>34550</c:v>
                </c:pt>
                <c:pt idx="386">
                  <c:v>34595</c:v>
                </c:pt>
                <c:pt idx="387">
                  <c:v>34678</c:v>
                </c:pt>
                <c:pt idx="388">
                  <c:v>35019</c:v>
                </c:pt>
                <c:pt idx="389">
                  <c:v>35413</c:v>
                </c:pt>
                <c:pt idx="390">
                  <c:v>35469</c:v>
                </c:pt>
                <c:pt idx="391">
                  <c:v>35770</c:v>
                </c:pt>
                <c:pt idx="392">
                  <c:v>35822</c:v>
                </c:pt>
                <c:pt idx="393">
                  <c:v>35918</c:v>
                </c:pt>
                <c:pt idx="394">
                  <c:v>36305</c:v>
                </c:pt>
                <c:pt idx="395">
                  <c:v>36332</c:v>
                </c:pt>
                <c:pt idx="396">
                  <c:v>36364</c:v>
                </c:pt>
              </c:numCache>
            </c:numRef>
          </c:xVal>
          <c:yVal>
            <c:numRef>
              <c:f>Active!$J$21:$J$958</c:f>
              <c:numCache>
                <c:formatCode>General</c:formatCode>
                <c:ptCount val="938"/>
                <c:pt idx="64">
                  <c:v>-1.0079000057885423E-3</c:v>
                </c:pt>
                <c:pt idx="76">
                  <c:v>1.6455000004498288E-3</c:v>
                </c:pt>
                <c:pt idx="84">
                  <c:v>-1.8243000013171695E-3</c:v>
                </c:pt>
                <c:pt idx="92">
                  <c:v>-2.865999995265156E-4</c:v>
                </c:pt>
                <c:pt idx="100">
                  <c:v>-4.4354999990900978E-3</c:v>
                </c:pt>
                <c:pt idx="101">
                  <c:v>-2.4354999986826442E-3</c:v>
                </c:pt>
                <c:pt idx="115">
                  <c:v>-2.9806000020471402E-3</c:v>
                </c:pt>
                <c:pt idx="147">
                  <c:v>1.4680000022053719E-3</c:v>
                </c:pt>
                <c:pt idx="185">
                  <c:v>4.8544999954174273E-3</c:v>
                </c:pt>
                <c:pt idx="221">
                  <c:v>2.8710000333376229E-4</c:v>
                </c:pt>
                <c:pt idx="233">
                  <c:v>-6.1085000197635964E-4</c:v>
                </c:pt>
                <c:pt idx="234">
                  <c:v>3.4582000007503666E-3</c:v>
                </c:pt>
                <c:pt idx="235">
                  <c:v>-6.1611499986611307E-3</c:v>
                </c:pt>
                <c:pt idx="236">
                  <c:v>-6.9210000219754875E-4</c:v>
                </c:pt>
                <c:pt idx="237">
                  <c:v>-1.0771349996502977E-2</c:v>
                </c:pt>
                <c:pt idx="238">
                  <c:v>1.8946499985759147E-3</c:v>
                </c:pt>
                <c:pt idx="239">
                  <c:v>3.0651999986730516E-3</c:v>
                </c:pt>
                <c:pt idx="240">
                  <c:v>3.1651999961468391E-3</c:v>
                </c:pt>
                <c:pt idx="242">
                  <c:v>-7.7806499975849874E-3</c:v>
                </c:pt>
                <c:pt idx="243">
                  <c:v>-7.6806500001111999E-3</c:v>
                </c:pt>
                <c:pt idx="244">
                  <c:v>2.7884000010089949E-3</c:v>
                </c:pt>
                <c:pt idx="248">
                  <c:v>1.9069999980274588E-3</c:v>
                </c:pt>
                <c:pt idx="249">
                  <c:v>3.5805000006803311E-3</c:v>
                </c:pt>
                <c:pt idx="250">
                  <c:v>1.5744000047561713E-3</c:v>
                </c:pt>
                <c:pt idx="251">
                  <c:v>7.2951499969349243E-3</c:v>
                </c:pt>
                <c:pt idx="256">
                  <c:v>4.6479000011458993E-3</c:v>
                </c:pt>
                <c:pt idx="259">
                  <c:v>3.7376999971456826E-3</c:v>
                </c:pt>
                <c:pt idx="260">
                  <c:v>4.0376999968430027E-3</c:v>
                </c:pt>
                <c:pt idx="261">
                  <c:v>4.4376999940141104E-3</c:v>
                </c:pt>
                <c:pt idx="263">
                  <c:v>-1.0551499944995157E-3</c:v>
                </c:pt>
                <c:pt idx="265">
                  <c:v>6.8727500038221478E-3</c:v>
                </c:pt>
                <c:pt idx="266">
                  <c:v>4.3625500038615428E-3</c:v>
                </c:pt>
                <c:pt idx="267">
                  <c:v>4.9697000067681074E-3</c:v>
                </c:pt>
                <c:pt idx="271">
                  <c:v>7.4209000013070181E-3</c:v>
                </c:pt>
                <c:pt idx="272">
                  <c:v>5.066500001703389E-3</c:v>
                </c:pt>
                <c:pt idx="273">
                  <c:v>9.9355500060482882E-3</c:v>
                </c:pt>
                <c:pt idx="274">
                  <c:v>4.7253500015358441E-3</c:v>
                </c:pt>
                <c:pt idx="275">
                  <c:v>5.3532500023720786E-3</c:v>
                </c:pt>
                <c:pt idx="276">
                  <c:v>1.5825500013306737E-3</c:v>
                </c:pt>
                <c:pt idx="278">
                  <c:v>3.1693000055383891E-3</c:v>
                </c:pt>
                <c:pt idx="280">
                  <c:v>2.8012999973725528E-3</c:v>
                </c:pt>
                <c:pt idx="284">
                  <c:v>7.0724999968660995E-3</c:v>
                </c:pt>
                <c:pt idx="285">
                  <c:v>3.990200006228406E-3</c:v>
                </c:pt>
                <c:pt idx="287">
                  <c:v>1.2310999954934232E-3</c:v>
                </c:pt>
                <c:pt idx="288">
                  <c:v>5.4910000035306439E-3</c:v>
                </c:pt>
                <c:pt idx="292">
                  <c:v>8.2599000015761703E-3</c:v>
                </c:pt>
                <c:pt idx="293">
                  <c:v>6.8259000036050566E-3</c:v>
                </c:pt>
                <c:pt idx="294">
                  <c:v>-2.7152499969815835E-3</c:v>
                </c:pt>
                <c:pt idx="295">
                  <c:v>5.8714999977382831E-3</c:v>
                </c:pt>
                <c:pt idx="297">
                  <c:v>6.5612999969744124E-3</c:v>
                </c:pt>
                <c:pt idx="300">
                  <c:v>2.5453549998928793E-2</c:v>
                </c:pt>
                <c:pt idx="301">
                  <c:v>8.7017000041669235E-3</c:v>
                </c:pt>
                <c:pt idx="302">
                  <c:v>1.0470749999512918E-2</c:v>
                </c:pt>
                <c:pt idx="307">
                  <c:v>8.2970000003115274E-3</c:v>
                </c:pt>
                <c:pt idx="311">
                  <c:v>8.6612000013701618E-3</c:v>
                </c:pt>
                <c:pt idx="312">
                  <c:v>9.1200500028207898E-3</c:v>
                </c:pt>
                <c:pt idx="313">
                  <c:v>1.1578899997402914E-2</c:v>
                </c:pt>
                <c:pt idx="315">
                  <c:v>9.9523999961093068E-3</c:v>
                </c:pt>
                <c:pt idx="316">
                  <c:v>9.8457999993115664E-3</c:v>
                </c:pt>
                <c:pt idx="318">
                  <c:v>1.3478150001901668E-2</c:v>
                </c:pt>
                <c:pt idx="320">
                  <c:v>9.6207000024151057E-3</c:v>
                </c:pt>
                <c:pt idx="322">
                  <c:v>9.8693500040099025E-3</c:v>
                </c:pt>
                <c:pt idx="330">
                  <c:v>1.5754600004584063E-2</c:v>
                </c:pt>
                <c:pt idx="333">
                  <c:v>1.0018950008088723E-2</c:v>
                </c:pt>
                <c:pt idx="335">
                  <c:v>1.7292299999098759E-2</c:v>
                </c:pt>
                <c:pt idx="344">
                  <c:v>1.6016399997170083E-2</c:v>
                </c:pt>
                <c:pt idx="356">
                  <c:v>2.061054999649059E-2</c:v>
                </c:pt>
                <c:pt idx="359">
                  <c:v>2.5304449998657219E-2</c:v>
                </c:pt>
                <c:pt idx="360">
                  <c:v>1.8981899993377738E-2</c:v>
                </c:pt>
                <c:pt idx="362">
                  <c:v>1.9109799999569077E-2</c:v>
                </c:pt>
                <c:pt idx="363">
                  <c:v>2.4830549999023788E-2</c:v>
                </c:pt>
                <c:pt idx="364">
                  <c:v>1.5452350002306048E-2</c:v>
                </c:pt>
                <c:pt idx="365">
                  <c:v>1.767400000244379E-2</c:v>
                </c:pt>
                <c:pt idx="368">
                  <c:v>1.9143700003041886E-2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00F8-4797-8F34-4257D7694BC6}"/>
            </c:ext>
          </c:extLst>
        </c:ser>
        <c:ser>
          <c:idx val="4"/>
          <c:order val="3"/>
          <c:tx>
            <c:strRef>
              <c:f>Active!$K$20</c:f>
              <c:strCache>
                <c:ptCount val="1"/>
                <c:pt idx="0">
                  <c:v>CCD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Active!$D$21:$D$93</c:f>
                <c:numCache>
                  <c:formatCode>General</c:formatCode>
                  <c:ptCount val="7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4.0000000000000001E-3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4">
                    <c:v>0</c:v>
                  </c:pt>
                  <c:pt idx="47">
                    <c:v>0</c:v>
                  </c:pt>
                  <c:pt idx="52">
                    <c:v>0</c:v>
                  </c:pt>
                  <c:pt idx="56">
                    <c:v>0</c:v>
                  </c:pt>
                  <c:pt idx="61">
                    <c:v>0</c:v>
                  </c:pt>
                </c:numCache>
              </c:numRef>
            </c:plus>
            <c:minus>
              <c:numRef>
                <c:f>Active!$D$21:$D$93</c:f>
                <c:numCache>
                  <c:formatCode>General</c:formatCode>
                  <c:ptCount val="7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4.0000000000000001E-3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4">
                    <c:v>0</c:v>
                  </c:pt>
                  <c:pt idx="47">
                    <c:v>0</c:v>
                  </c:pt>
                  <c:pt idx="52">
                    <c:v>0</c:v>
                  </c:pt>
                  <c:pt idx="56">
                    <c:v>0</c:v>
                  </c:pt>
                  <c:pt idx="61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Active!$F$21:$F$958</c:f>
              <c:numCache>
                <c:formatCode>General</c:formatCode>
                <c:ptCount val="938"/>
                <c:pt idx="0">
                  <c:v>-4030</c:v>
                </c:pt>
                <c:pt idx="1">
                  <c:v>-3533</c:v>
                </c:pt>
                <c:pt idx="2">
                  <c:v>-3322</c:v>
                </c:pt>
                <c:pt idx="3">
                  <c:v>-3146</c:v>
                </c:pt>
                <c:pt idx="4">
                  <c:v>-2982</c:v>
                </c:pt>
                <c:pt idx="5">
                  <c:v>-2977</c:v>
                </c:pt>
                <c:pt idx="6">
                  <c:v>-2976</c:v>
                </c:pt>
                <c:pt idx="7">
                  <c:v>-2970</c:v>
                </c:pt>
                <c:pt idx="8">
                  <c:v>-2964</c:v>
                </c:pt>
                <c:pt idx="9">
                  <c:v>-2963</c:v>
                </c:pt>
                <c:pt idx="10">
                  <c:v>-2957</c:v>
                </c:pt>
                <c:pt idx="11">
                  <c:v>-2202</c:v>
                </c:pt>
                <c:pt idx="12">
                  <c:v>-1221</c:v>
                </c:pt>
                <c:pt idx="13">
                  <c:v>-859</c:v>
                </c:pt>
                <c:pt idx="14">
                  <c:v>-664</c:v>
                </c:pt>
                <c:pt idx="15">
                  <c:v>-394</c:v>
                </c:pt>
                <c:pt idx="16">
                  <c:v>-355</c:v>
                </c:pt>
                <c:pt idx="17">
                  <c:v>-349</c:v>
                </c:pt>
                <c:pt idx="18">
                  <c:v>0</c:v>
                </c:pt>
                <c:pt idx="19">
                  <c:v>44</c:v>
                </c:pt>
                <c:pt idx="20">
                  <c:v>147</c:v>
                </c:pt>
                <c:pt idx="21">
                  <c:v>1364</c:v>
                </c:pt>
                <c:pt idx="22">
                  <c:v>1686</c:v>
                </c:pt>
                <c:pt idx="23">
                  <c:v>2241</c:v>
                </c:pt>
                <c:pt idx="24">
                  <c:v>3775</c:v>
                </c:pt>
                <c:pt idx="25">
                  <c:v>4396</c:v>
                </c:pt>
                <c:pt idx="26">
                  <c:v>4868</c:v>
                </c:pt>
                <c:pt idx="27">
                  <c:v>4875</c:v>
                </c:pt>
                <c:pt idx="28">
                  <c:v>5242</c:v>
                </c:pt>
                <c:pt idx="29">
                  <c:v>5279</c:v>
                </c:pt>
                <c:pt idx="30">
                  <c:v>5700</c:v>
                </c:pt>
                <c:pt idx="31">
                  <c:v>6043</c:v>
                </c:pt>
                <c:pt idx="32">
                  <c:v>6397</c:v>
                </c:pt>
                <c:pt idx="33">
                  <c:v>6496</c:v>
                </c:pt>
                <c:pt idx="34">
                  <c:v>6503</c:v>
                </c:pt>
                <c:pt idx="35">
                  <c:v>6509</c:v>
                </c:pt>
                <c:pt idx="36">
                  <c:v>6560</c:v>
                </c:pt>
                <c:pt idx="37">
                  <c:v>7236</c:v>
                </c:pt>
                <c:pt idx="38">
                  <c:v>7890</c:v>
                </c:pt>
                <c:pt idx="39">
                  <c:v>9125</c:v>
                </c:pt>
                <c:pt idx="40">
                  <c:v>9184</c:v>
                </c:pt>
                <c:pt idx="41">
                  <c:v>10921</c:v>
                </c:pt>
                <c:pt idx="42">
                  <c:v>11184</c:v>
                </c:pt>
                <c:pt idx="43">
                  <c:v>11185</c:v>
                </c:pt>
                <c:pt idx="44">
                  <c:v>11185</c:v>
                </c:pt>
                <c:pt idx="45">
                  <c:v>11185</c:v>
                </c:pt>
                <c:pt idx="46">
                  <c:v>11210</c:v>
                </c:pt>
                <c:pt idx="47">
                  <c:v>11210</c:v>
                </c:pt>
                <c:pt idx="48">
                  <c:v>11210</c:v>
                </c:pt>
                <c:pt idx="49">
                  <c:v>11230</c:v>
                </c:pt>
                <c:pt idx="50">
                  <c:v>11243</c:v>
                </c:pt>
                <c:pt idx="51">
                  <c:v>11250</c:v>
                </c:pt>
                <c:pt idx="52">
                  <c:v>11250</c:v>
                </c:pt>
                <c:pt idx="53">
                  <c:v>11250</c:v>
                </c:pt>
                <c:pt idx="54">
                  <c:v>11295</c:v>
                </c:pt>
                <c:pt idx="55">
                  <c:v>11322</c:v>
                </c:pt>
                <c:pt idx="56">
                  <c:v>11322</c:v>
                </c:pt>
                <c:pt idx="57">
                  <c:v>11322</c:v>
                </c:pt>
                <c:pt idx="58">
                  <c:v>11637</c:v>
                </c:pt>
                <c:pt idx="59">
                  <c:v>11754</c:v>
                </c:pt>
                <c:pt idx="60">
                  <c:v>11754</c:v>
                </c:pt>
                <c:pt idx="61">
                  <c:v>11767</c:v>
                </c:pt>
                <c:pt idx="62">
                  <c:v>11767</c:v>
                </c:pt>
                <c:pt idx="63">
                  <c:v>12167</c:v>
                </c:pt>
                <c:pt idx="64">
                  <c:v>13387</c:v>
                </c:pt>
                <c:pt idx="65">
                  <c:v>13748</c:v>
                </c:pt>
                <c:pt idx="66">
                  <c:v>13755</c:v>
                </c:pt>
                <c:pt idx="67">
                  <c:v>13781</c:v>
                </c:pt>
                <c:pt idx="68">
                  <c:v>13788</c:v>
                </c:pt>
                <c:pt idx="69">
                  <c:v>13813</c:v>
                </c:pt>
                <c:pt idx="70">
                  <c:v>13819</c:v>
                </c:pt>
                <c:pt idx="71">
                  <c:v>13820</c:v>
                </c:pt>
                <c:pt idx="72">
                  <c:v>13826</c:v>
                </c:pt>
                <c:pt idx="73">
                  <c:v>13832</c:v>
                </c:pt>
                <c:pt idx="74">
                  <c:v>13872</c:v>
                </c:pt>
                <c:pt idx="75">
                  <c:v>13872</c:v>
                </c:pt>
                <c:pt idx="76">
                  <c:v>13885</c:v>
                </c:pt>
                <c:pt idx="77">
                  <c:v>13943</c:v>
                </c:pt>
                <c:pt idx="78">
                  <c:v>14168</c:v>
                </c:pt>
                <c:pt idx="79">
                  <c:v>14233</c:v>
                </c:pt>
                <c:pt idx="80">
                  <c:v>14246</c:v>
                </c:pt>
                <c:pt idx="81">
                  <c:v>14265</c:v>
                </c:pt>
                <c:pt idx="82">
                  <c:v>14272</c:v>
                </c:pt>
                <c:pt idx="83">
                  <c:v>14278</c:v>
                </c:pt>
                <c:pt idx="84">
                  <c:v>14279</c:v>
                </c:pt>
                <c:pt idx="85">
                  <c:v>14311</c:v>
                </c:pt>
                <c:pt idx="86">
                  <c:v>14350</c:v>
                </c:pt>
                <c:pt idx="87">
                  <c:v>14653</c:v>
                </c:pt>
                <c:pt idx="88">
                  <c:v>14653</c:v>
                </c:pt>
                <c:pt idx="89">
                  <c:v>14672</c:v>
                </c:pt>
                <c:pt idx="90">
                  <c:v>14678</c:v>
                </c:pt>
                <c:pt idx="91">
                  <c:v>14691</c:v>
                </c:pt>
                <c:pt idx="92">
                  <c:v>14698</c:v>
                </c:pt>
                <c:pt idx="93">
                  <c:v>14731</c:v>
                </c:pt>
                <c:pt idx="94">
                  <c:v>14731</c:v>
                </c:pt>
                <c:pt idx="95">
                  <c:v>14763</c:v>
                </c:pt>
                <c:pt idx="96">
                  <c:v>14770</c:v>
                </c:pt>
                <c:pt idx="97">
                  <c:v>14776</c:v>
                </c:pt>
                <c:pt idx="98">
                  <c:v>14782</c:v>
                </c:pt>
                <c:pt idx="99">
                  <c:v>14809</c:v>
                </c:pt>
                <c:pt idx="100">
                  <c:v>14815</c:v>
                </c:pt>
                <c:pt idx="101">
                  <c:v>14815</c:v>
                </c:pt>
                <c:pt idx="102">
                  <c:v>15034</c:v>
                </c:pt>
                <c:pt idx="103">
                  <c:v>15047</c:v>
                </c:pt>
                <c:pt idx="104">
                  <c:v>15079</c:v>
                </c:pt>
                <c:pt idx="105">
                  <c:v>15079</c:v>
                </c:pt>
                <c:pt idx="106">
                  <c:v>15104</c:v>
                </c:pt>
                <c:pt idx="107">
                  <c:v>15143</c:v>
                </c:pt>
                <c:pt idx="108">
                  <c:v>15175</c:v>
                </c:pt>
                <c:pt idx="109">
                  <c:v>15176</c:v>
                </c:pt>
                <c:pt idx="110">
                  <c:v>15183</c:v>
                </c:pt>
                <c:pt idx="111">
                  <c:v>15183</c:v>
                </c:pt>
                <c:pt idx="112">
                  <c:v>15189</c:v>
                </c:pt>
                <c:pt idx="113">
                  <c:v>15427</c:v>
                </c:pt>
                <c:pt idx="114">
                  <c:v>15485</c:v>
                </c:pt>
                <c:pt idx="115">
                  <c:v>15518</c:v>
                </c:pt>
                <c:pt idx="116">
                  <c:v>15557</c:v>
                </c:pt>
                <c:pt idx="117">
                  <c:v>15655</c:v>
                </c:pt>
                <c:pt idx="118">
                  <c:v>15752</c:v>
                </c:pt>
                <c:pt idx="119">
                  <c:v>15931</c:v>
                </c:pt>
                <c:pt idx="120">
                  <c:v>15938</c:v>
                </c:pt>
                <c:pt idx="121">
                  <c:v>16094</c:v>
                </c:pt>
                <c:pt idx="122">
                  <c:v>16390</c:v>
                </c:pt>
                <c:pt idx="123">
                  <c:v>16416</c:v>
                </c:pt>
                <c:pt idx="124">
                  <c:v>16435</c:v>
                </c:pt>
                <c:pt idx="125">
                  <c:v>16455</c:v>
                </c:pt>
                <c:pt idx="126">
                  <c:v>16494</c:v>
                </c:pt>
                <c:pt idx="127">
                  <c:v>16771</c:v>
                </c:pt>
                <c:pt idx="128">
                  <c:v>17236</c:v>
                </c:pt>
                <c:pt idx="129">
                  <c:v>17255</c:v>
                </c:pt>
                <c:pt idx="130">
                  <c:v>17275</c:v>
                </c:pt>
                <c:pt idx="131">
                  <c:v>17314</c:v>
                </c:pt>
                <c:pt idx="132">
                  <c:v>17320</c:v>
                </c:pt>
                <c:pt idx="133">
                  <c:v>17346</c:v>
                </c:pt>
                <c:pt idx="134">
                  <c:v>17359</c:v>
                </c:pt>
                <c:pt idx="135">
                  <c:v>17818</c:v>
                </c:pt>
                <c:pt idx="136">
                  <c:v>18127</c:v>
                </c:pt>
                <c:pt idx="137">
                  <c:v>18140</c:v>
                </c:pt>
                <c:pt idx="138">
                  <c:v>18147</c:v>
                </c:pt>
                <c:pt idx="139">
                  <c:v>18160</c:v>
                </c:pt>
                <c:pt idx="140">
                  <c:v>18212</c:v>
                </c:pt>
                <c:pt idx="141">
                  <c:v>18218</c:v>
                </c:pt>
                <c:pt idx="142">
                  <c:v>18231</c:v>
                </c:pt>
                <c:pt idx="143">
                  <c:v>18296</c:v>
                </c:pt>
                <c:pt idx="144">
                  <c:v>18296</c:v>
                </c:pt>
                <c:pt idx="145">
                  <c:v>18703</c:v>
                </c:pt>
                <c:pt idx="146">
                  <c:v>18703</c:v>
                </c:pt>
                <c:pt idx="147">
                  <c:v>18960</c:v>
                </c:pt>
                <c:pt idx="148">
                  <c:v>19516</c:v>
                </c:pt>
                <c:pt idx="149">
                  <c:v>19568</c:v>
                </c:pt>
                <c:pt idx="150">
                  <c:v>19845</c:v>
                </c:pt>
                <c:pt idx="151">
                  <c:v>19858</c:v>
                </c:pt>
                <c:pt idx="152">
                  <c:v>19884</c:v>
                </c:pt>
                <c:pt idx="153">
                  <c:v>19910</c:v>
                </c:pt>
                <c:pt idx="154">
                  <c:v>19994</c:v>
                </c:pt>
                <c:pt idx="155">
                  <c:v>20310</c:v>
                </c:pt>
                <c:pt idx="156">
                  <c:v>20310</c:v>
                </c:pt>
                <c:pt idx="157">
                  <c:v>20375</c:v>
                </c:pt>
                <c:pt idx="158">
                  <c:v>20381</c:v>
                </c:pt>
                <c:pt idx="159">
                  <c:v>21074.5</c:v>
                </c:pt>
                <c:pt idx="160">
                  <c:v>21163</c:v>
                </c:pt>
                <c:pt idx="161">
                  <c:v>21176</c:v>
                </c:pt>
                <c:pt idx="162">
                  <c:v>21182</c:v>
                </c:pt>
                <c:pt idx="163">
                  <c:v>21200</c:v>
                </c:pt>
                <c:pt idx="164">
                  <c:v>21219</c:v>
                </c:pt>
                <c:pt idx="165">
                  <c:v>21237.5</c:v>
                </c:pt>
                <c:pt idx="166">
                  <c:v>21271</c:v>
                </c:pt>
                <c:pt idx="167">
                  <c:v>21304</c:v>
                </c:pt>
                <c:pt idx="168">
                  <c:v>21316</c:v>
                </c:pt>
                <c:pt idx="169">
                  <c:v>21351</c:v>
                </c:pt>
                <c:pt idx="170">
                  <c:v>21528</c:v>
                </c:pt>
                <c:pt idx="171">
                  <c:v>21601</c:v>
                </c:pt>
                <c:pt idx="172">
                  <c:v>21608</c:v>
                </c:pt>
                <c:pt idx="173">
                  <c:v>21615</c:v>
                </c:pt>
                <c:pt idx="174">
                  <c:v>21615</c:v>
                </c:pt>
                <c:pt idx="175">
                  <c:v>21628</c:v>
                </c:pt>
                <c:pt idx="176">
                  <c:v>21654</c:v>
                </c:pt>
                <c:pt idx="177">
                  <c:v>21658</c:v>
                </c:pt>
                <c:pt idx="178">
                  <c:v>21660</c:v>
                </c:pt>
                <c:pt idx="179">
                  <c:v>21673</c:v>
                </c:pt>
                <c:pt idx="180">
                  <c:v>21703</c:v>
                </c:pt>
                <c:pt idx="181">
                  <c:v>21717</c:v>
                </c:pt>
                <c:pt idx="182">
                  <c:v>21719</c:v>
                </c:pt>
                <c:pt idx="183">
                  <c:v>21762</c:v>
                </c:pt>
                <c:pt idx="184">
                  <c:v>21790</c:v>
                </c:pt>
                <c:pt idx="185">
                  <c:v>22015</c:v>
                </c:pt>
                <c:pt idx="186">
                  <c:v>22026</c:v>
                </c:pt>
                <c:pt idx="187">
                  <c:v>22041</c:v>
                </c:pt>
                <c:pt idx="188">
                  <c:v>22125</c:v>
                </c:pt>
                <c:pt idx="189">
                  <c:v>22370</c:v>
                </c:pt>
                <c:pt idx="190">
                  <c:v>22407</c:v>
                </c:pt>
                <c:pt idx="191">
                  <c:v>22433</c:v>
                </c:pt>
                <c:pt idx="192">
                  <c:v>22506</c:v>
                </c:pt>
                <c:pt idx="193">
                  <c:v>22525</c:v>
                </c:pt>
                <c:pt idx="194">
                  <c:v>22543</c:v>
                </c:pt>
                <c:pt idx="195">
                  <c:v>22569</c:v>
                </c:pt>
                <c:pt idx="196">
                  <c:v>22582</c:v>
                </c:pt>
                <c:pt idx="197">
                  <c:v>22595</c:v>
                </c:pt>
                <c:pt idx="198">
                  <c:v>22602</c:v>
                </c:pt>
                <c:pt idx="199">
                  <c:v>22634</c:v>
                </c:pt>
                <c:pt idx="200">
                  <c:v>22911</c:v>
                </c:pt>
                <c:pt idx="201">
                  <c:v>22937</c:v>
                </c:pt>
                <c:pt idx="202">
                  <c:v>22956</c:v>
                </c:pt>
                <c:pt idx="203">
                  <c:v>22989</c:v>
                </c:pt>
                <c:pt idx="204">
                  <c:v>23002</c:v>
                </c:pt>
                <c:pt idx="205">
                  <c:v>23326</c:v>
                </c:pt>
                <c:pt idx="206">
                  <c:v>23365</c:v>
                </c:pt>
                <c:pt idx="207">
                  <c:v>23519</c:v>
                </c:pt>
                <c:pt idx="208">
                  <c:v>23733</c:v>
                </c:pt>
                <c:pt idx="209">
                  <c:v>23770</c:v>
                </c:pt>
                <c:pt idx="210">
                  <c:v>23821</c:v>
                </c:pt>
                <c:pt idx="211">
                  <c:v>23854</c:v>
                </c:pt>
                <c:pt idx="212">
                  <c:v>23860</c:v>
                </c:pt>
                <c:pt idx="213">
                  <c:v>24204</c:v>
                </c:pt>
                <c:pt idx="214">
                  <c:v>24352</c:v>
                </c:pt>
                <c:pt idx="215">
                  <c:v>24635</c:v>
                </c:pt>
                <c:pt idx="216">
                  <c:v>24661</c:v>
                </c:pt>
                <c:pt idx="217">
                  <c:v>24667</c:v>
                </c:pt>
                <c:pt idx="218">
                  <c:v>24673</c:v>
                </c:pt>
                <c:pt idx="219">
                  <c:v>24681</c:v>
                </c:pt>
                <c:pt idx="220">
                  <c:v>24990</c:v>
                </c:pt>
                <c:pt idx="221">
                  <c:v>25037</c:v>
                </c:pt>
                <c:pt idx="222">
                  <c:v>25087</c:v>
                </c:pt>
                <c:pt idx="223">
                  <c:v>25107</c:v>
                </c:pt>
                <c:pt idx="224">
                  <c:v>25120</c:v>
                </c:pt>
                <c:pt idx="225">
                  <c:v>25198</c:v>
                </c:pt>
                <c:pt idx="226">
                  <c:v>25364</c:v>
                </c:pt>
                <c:pt idx="227">
                  <c:v>25377</c:v>
                </c:pt>
                <c:pt idx="228">
                  <c:v>25513</c:v>
                </c:pt>
                <c:pt idx="229">
                  <c:v>25521.5</c:v>
                </c:pt>
                <c:pt idx="230">
                  <c:v>25539</c:v>
                </c:pt>
                <c:pt idx="231">
                  <c:v>25545</c:v>
                </c:pt>
                <c:pt idx="232">
                  <c:v>25546</c:v>
                </c:pt>
                <c:pt idx="233">
                  <c:v>25550.5</c:v>
                </c:pt>
                <c:pt idx="234">
                  <c:v>25554</c:v>
                </c:pt>
                <c:pt idx="235">
                  <c:v>25609.5</c:v>
                </c:pt>
                <c:pt idx="236">
                  <c:v>25613</c:v>
                </c:pt>
                <c:pt idx="237">
                  <c:v>25615.5</c:v>
                </c:pt>
                <c:pt idx="238">
                  <c:v>25635.5</c:v>
                </c:pt>
                <c:pt idx="239">
                  <c:v>25844</c:v>
                </c:pt>
                <c:pt idx="240">
                  <c:v>25844</c:v>
                </c:pt>
                <c:pt idx="241">
                  <c:v>25914</c:v>
                </c:pt>
                <c:pt idx="242">
                  <c:v>25944.5</c:v>
                </c:pt>
                <c:pt idx="243">
                  <c:v>25944.5</c:v>
                </c:pt>
                <c:pt idx="244">
                  <c:v>25948</c:v>
                </c:pt>
                <c:pt idx="245">
                  <c:v>25953</c:v>
                </c:pt>
                <c:pt idx="246">
                  <c:v>26004</c:v>
                </c:pt>
                <c:pt idx="247">
                  <c:v>26063</c:v>
                </c:pt>
                <c:pt idx="248">
                  <c:v>26290</c:v>
                </c:pt>
                <c:pt idx="249">
                  <c:v>26335</c:v>
                </c:pt>
                <c:pt idx="250">
                  <c:v>26368</c:v>
                </c:pt>
                <c:pt idx="251">
                  <c:v>26370.5</c:v>
                </c:pt>
                <c:pt idx="252">
                  <c:v>26379</c:v>
                </c:pt>
                <c:pt idx="253">
                  <c:v>26392</c:v>
                </c:pt>
                <c:pt idx="254">
                  <c:v>26410</c:v>
                </c:pt>
                <c:pt idx="255">
                  <c:v>26411</c:v>
                </c:pt>
                <c:pt idx="256">
                  <c:v>26413</c:v>
                </c:pt>
                <c:pt idx="257">
                  <c:v>26417</c:v>
                </c:pt>
                <c:pt idx="258">
                  <c:v>26418</c:v>
                </c:pt>
                <c:pt idx="259">
                  <c:v>26419</c:v>
                </c:pt>
                <c:pt idx="260">
                  <c:v>26419</c:v>
                </c:pt>
                <c:pt idx="261">
                  <c:v>26419</c:v>
                </c:pt>
                <c:pt idx="262">
                  <c:v>26424</c:v>
                </c:pt>
                <c:pt idx="263">
                  <c:v>26429.5</c:v>
                </c:pt>
                <c:pt idx="264">
                  <c:v>26431</c:v>
                </c:pt>
                <c:pt idx="265">
                  <c:v>26442.5</c:v>
                </c:pt>
                <c:pt idx="266">
                  <c:v>26448.5</c:v>
                </c:pt>
                <c:pt idx="267">
                  <c:v>26459</c:v>
                </c:pt>
                <c:pt idx="268">
                  <c:v>26483</c:v>
                </c:pt>
                <c:pt idx="269">
                  <c:v>26489</c:v>
                </c:pt>
                <c:pt idx="270">
                  <c:v>26509</c:v>
                </c:pt>
                <c:pt idx="271">
                  <c:v>26723</c:v>
                </c:pt>
                <c:pt idx="272">
                  <c:v>26755</c:v>
                </c:pt>
                <c:pt idx="273">
                  <c:v>26758.5</c:v>
                </c:pt>
                <c:pt idx="274">
                  <c:v>26764.5</c:v>
                </c:pt>
                <c:pt idx="275">
                  <c:v>26777.5</c:v>
                </c:pt>
                <c:pt idx="276">
                  <c:v>26848.5</c:v>
                </c:pt>
                <c:pt idx="277">
                  <c:v>26870</c:v>
                </c:pt>
                <c:pt idx="278">
                  <c:v>26871</c:v>
                </c:pt>
                <c:pt idx="279">
                  <c:v>26896</c:v>
                </c:pt>
                <c:pt idx="280">
                  <c:v>26911</c:v>
                </c:pt>
                <c:pt idx="281">
                  <c:v>27121</c:v>
                </c:pt>
                <c:pt idx="282">
                  <c:v>27355</c:v>
                </c:pt>
                <c:pt idx="283">
                  <c:v>27361</c:v>
                </c:pt>
                <c:pt idx="284">
                  <c:v>27575</c:v>
                </c:pt>
                <c:pt idx="285">
                  <c:v>27594</c:v>
                </c:pt>
                <c:pt idx="286">
                  <c:v>27679</c:v>
                </c:pt>
                <c:pt idx="287">
                  <c:v>27717</c:v>
                </c:pt>
                <c:pt idx="288">
                  <c:v>27770</c:v>
                </c:pt>
                <c:pt idx="289">
                  <c:v>27794</c:v>
                </c:pt>
                <c:pt idx="290">
                  <c:v>27813</c:v>
                </c:pt>
                <c:pt idx="291">
                  <c:v>27813.5</c:v>
                </c:pt>
                <c:pt idx="292">
                  <c:v>28053</c:v>
                </c:pt>
                <c:pt idx="293">
                  <c:v>28073</c:v>
                </c:pt>
                <c:pt idx="294">
                  <c:v>28082.5</c:v>
                </c:pt>
                <c:pt idx="295">
                  <c:v>28105</c:v>
                </c:pt>
                <c:pt idx="296">
                  <c:v>28107.5</c:v>
                </c:pt>
                <c:pt idx="297">
                  <c:v>28111</c:v>
                </c:pt>
                <c:pt idx="298">
                  <c:v>28152</c:v>
                </c:pt>
                <c:pt idx="299">
                  <c:v>28214</c:v>
                </c:pt>
                <c:pt idx="300">
                  <c:v>28218.5</c:v>
                </c:pt>
                <c:pt idx="301">
                  <c:v>28499</c:v>
                </c:pt>
                <c:pt idx="302">
                  <c:v>28502.5</c:v>
                </c:pt>
                <c:pt idx="303">
                  <c:v>28523</c:v>
                </c:pt>
                <c:pt idx="304">
                  <c:v>28538</c:v>
                </c:pt>
                <c:pt idx="305">
                  <c:v>28588</c:v>
                </c:pt>
                <c:pt idx="306">
                  <c:v>28590</c:v>
                </c:pt>
                <c:pt idx="307">
                  <c:v>28590</c:v>
                </c:pt>
                <c:pt idx="308">
                  <c:v>28614</c:v>
                </c:pt>
                <c:pt idx="309">
                  <c:v>28627</c:v>
                </c:pt>
                <c:pt idx="310">
                  <c:v>28949</c:v>
                </c:pt>
                <c:pt idx="311">
                  <c:v>28964</c:v>
                </c:pt>
                <c:pt idx="312">
                  <c:v>28973.5</c:v>
                </c:pt>
                <c:pt idx="313">
                  <c:v>28983</c:v>
                </c:pt>
                <c:pt idx="314">
                  <c:v>29024.5</c:v>
                </c:pt>
                <c:pt idx="315">
                  <c:v>29028</c:v>
                </c:pt>
                <c:pt idx="316">
                  <c:v>29326</c:v>
                </c:pt>
                <c:pt idx="317">
                  <c:v>29345</c:v>
                </c:pt>
                <c:pt idx="318">
                  <c:v>29380.5</c:v>
                </c:pt>
                <c:pt idx="319">
                  <c:v>29429</c:v>
                </c:pt>
                <c:pt idx="320">
                  <c:v>29429</c:v>
                </c:pt>
                <c:pt idx="321">
                  <c:v>29436</c:v>
                </c:pt>
                <c:pt idx="322">
                  <c:v>29444.5</c:v>
                </c:pt>
                <c:pt idx="323">
                  <c:v>29689.5</c:v>
                </c:pt>
                <c:pt idx="324">
                  <c:v>29775</c:v>
                </c:pt>
                <c:pt idx="325">
                  <c:v>29788.5</c:v>
                </c:pt>
                <c:pt idx="326">
                  <c:v>29825.5</c:v>
                </c:pt>
                <c:pt idx="327">
                  <c:v>29855</c:v>
                </c:pt>
                <c:pt idx="328">
                  <c:v>30182</c:v>
                </c:pt>
                <c:pt idx="329">
                  <c:v>30228</c:v>
                </c:pt>
                <c:pt idx="330">
                  <c:v>30262</c:v>
                </c:pt>
                <c:pt idx="331">
                  <c:v>30278.5</c:v>
                </c:pt>
                <c:pt idx="332">
                  <c:v>30286</c:v>
                </c:pt>
                <c:pt idx="333">
                  <c:v>30356.5</c:v>
                </c:pt>
                <c:pt idx="334">
                  <c:v>30660</c:v>
                </c:pt>
                <c:pt idx="335">
                  <c:v>30681</c:v>
                </c:pt>
                <c:pt idx="336">
                  <c:v>30727</c:v>
                </c:pt>
                <c:pt idx="337">
                  <c:v>30752</c:v>
                </c:pt>
                <c:pt idx="338">
                  <c:v>30784</c:v>
                </c:pt>
                <c:pt idx="339">
                  <c:v>31067</c:v>
                </c:pt>
                <c:pt idx="340">
                  <c:v>31087</c:v>
                </c:pt>
                <c:pt idx="341">
                  <c:v>31095</c:v>
                </c:pt>
                <c:pt idx="342">
                  <c:v>31095</c:v>
                </c:pt>
                <c:pt idx="343">
                  <c:v>31095</c:v>
                </c:pt>
                <c:pt idx="344">
                  <c:v>31108</c:v>
                </c:pt>
                <c:pt idx="345">
                  <c:v>31134</c:v>
                </c:pt>
                <c:pt idx="346">
                  <c:v>31134</c:v>
                </c:pt>
                <c:pt idx="347">
                  <c:v>31184</c:v>
                </c:pt>
                <c:pt idx="348">
                  <c:v>31188</c:v>
                </c:pt>
                <c:pt idx="349">
                  <c:v>31456</c:v>
                </c:pt>
                <c:pt idx="350">
                  <c:v>31456</c:v>
                </c:pt>
                <c:pt idx="351">
                  <c:v>31456</c:v>
                </c:pt>
                <c:pt idx="352">
                  <c:v>31586</c:v>
                </c:pt>
                <c:pt idx="353">
                  <c:v>31630</c:v>
                </c:pt>
                <c:pt idx="354">
                  <c:v>31630</c:v>
                </c:pt>
                <c:pt idx="355">
                  <c:v>31995</c:v>
                </c:pt>
                <c:pt idx="356">
                  <c:v>32008.5</c:v>
                </c:pt>
                <c:pt idx="357">
                  <c:v>32036</c:v>
                </c:pt>
                <c:pt idx="358">
                  <c:v>32036</c:v>
                </c:pt>
                <c:pt idx="359">
                  <c:v>32041.5</c:v>
                </c:pt>
                <c:pt idx="360">
                  <c:v>32393</c:v>
                </c:pt>
                <c:pt idx="361">
                  <c:v>32398</c:v>
                </c:pt>
                <c:pt idx="362">
                  <c:v>32406</c:v>
                </c:pt>
                <c:pt idx="363">
                  <c:v>32408.5</c:v>
                </c:pt>
                <c:pt idx="364">
                  <c:v>32454.5</c:v>
                </c:pt>
                <c:pt idx="365">
                  <c:v>32780</c:v>
                </c:pt>
                <c:pt idx="366">
                  <c:v>32915</c:v>
                </c:pt>
                <c:pt idx="367">
                  <c:v>32915</c:v>
                </c:pt>
                <c:pt idx="368">
                  <c:v>33239</c:v>
                </c:pt>
                <c:pt idx="369">
                  <c:v>33243</c:v>
                </c:pt>
                <c:pt idx="370">
                  <c:v>33248.5</c:v>
                </c:pt>
                <c:pt idx="371">
                  <c:v>33258</c:v>
                </c:pt>
                <c:pt idx="372">
                  <c:v>33264</c:v>
                </c:pt>
                <c:pt idx="373">
                  <c:v>33271</c:v>
                </c:pt>
                <c:pt idx="374">
                  <c:v>33312.5</c:v>
                </c:pt>
                <c:pt idx="375">
                  <c:v>33321</c:v>
                </c:pt>
                <c:pt idx="376">
                  <c:v>33683</c:v>
                </c:pt>
                <c:pt idx="377">
                  <c:v>33684</c:v>
                </c:pt>
                <c:pt idx="378">
                  <c:v>33702</c:v>
                </c:pt>
                <c:pt idx="379">
                  <c:v>33782</c:v>
                </c:pt>
                <c:pt idx="380">
                  <c:v>34076</c:v>
                </c:pt>
                <c:pt idx="381">
                  <c:v>34098</c:v>
                </c:pt>
                <c:pt idx="382">
                  <c:v>34100.5</c:v>
                </c:pt>
                <c:pt idx="383">
                  <c:v>34182</c:v>
                </c:pt>
                <c:pt idx="384">
                  <c:v>34502</c:v>
                </c:pt>
                <c:pt idx="385">
                  <c:v>34550</c:v>
                </c:pt>
                <c:pt idx="386">
                  <c:v>34595</c:v>
                </c:pt>
                <c:pt idx="387">
                  <c:v>34678</c:v>
                </c:pt>
                <c:pt idx="388">
                  <c:v>35019</c:v>
                </c:pt>
                <c:pt idx="389">
                  <c:v>35413</c:v>
                </c:pt>
                <c:pt idx="390">
                  <c:v>35469</c:v>
                </c:pt>
                <c:pt idx="391">
                  <c:v>35770</c:v>
                </c:pt>
                <c:pt idx="392">
                  <c:v>35822</c:v>
                </c:pt>
                <c:pt idx="393">
                  <c:v>35918</c:v>
                </c:pt>
                <c:pt idx="394">
                  <c:v>36305</c:v>
                </c:pt>
                <c:pt idx="395">
                  <c:v>36332</c:v>
                </c:pt>
                <c:pt idx="396">
                  <c:v>36364</c:v>
                </c:pt>
              </c:numCache>
            </c:numRef>
          </c:xVal>
          <c:yVal>
            <c:numRef>
              <c:f>Active!$K$21:$K$958</c:f>
              <c:numCache>
                <c:formatCode>General</c:formatCode>
                <c:ptCount val="938"/>
                <c:pt idx="44">
                  <c:v>8.3549999544629827E-4</c:v>
                </c:pt>
                <c:pt idx="47">
                  <c:v>1.7430000007152557E-3</c:v>
                </c:pt>
                <c:pt idx="52">
                  <c:v>1.7500000103609636E-4</c:v>
                </c:pt>
                <c:pt idx="56">
                  <c:v>1.4526000013574958E-3</c:v>
                </c:pt>
                <c:pt idx="286">
                  <c:v>4.6957000013208017E-3</c:v>
                </c:pt>
                <c:pt idx="289">
                  <c:v>4.950200003804639E-3</c:v>
                </c:pt>
                <c:pt idx="290">
                  <c:v>6.1678999991272576E-3</c:v>
                </c:pt>
                <c:pt idx="291">
                  <c:v>1.139205000072252E-2</c:v>
                </c:pt>
                <c:pt idx="298">
                  <c:v>1.0041599998658057E-2</c:v>
                </c:pt>
                <c:pt idx="299">
                  <c:v>7.5361999988672324E-3</c:v>
                </c:pt>
                <c:pt idx="303">
                  <c:v>8.2609000019147061E-3</c:v>
                </c:pt>
                <c:pt idx="304">
                  <c:v>9.2053999978816137E-3</c:v>
                </c:pt>
                <c:pt idx="305">
                  <c:v>7.1003999983076937E-3</c:v>
                </c:pt>
                <c:pt idx="306">
                  <c:v>8.2970000003115274E-3</c:v>
                </c:pt>
                <c:pt idx="308">
                  <c:v>7.5561999983619899E-3</c:v>
                </c:pt>
                <c:pt idx="309">
                  <c:v>8.0841000017244369E-3</c:v>
                </c:pt>
                <c:pt idx="310">
                  <c:v>6.4367000013589859E-3</c:v>
                </c:pt>
                <c:pt idx="317">
                  <c:v>8.8235000002896413E-3</c:v>
                </c:pt>
                <c:pt idx="319">
                  <c:v>9.6207000024151057E-3</c:v>
                </c:pt>
                <c:pt idx="321">
                  <c:v>9.1587999995681457E-3</c:v>
                </c:pt>
                <c:pt idx="323">
                  <c:v>1.2102849999791943E-2</c:v>
                </c:pt>
                <c:pt idx="324">
                  <c:v>1.203249999525724E-2</c:v>
                </c:pt>
                <c:pt idx="325">
                  <c:v>6.9845500038354658E-3</c:v>
                </c:pt>
                <c:pt idx="326">
                  <c:v>7.6716500043403357E-3</c:v>
                </c:pt>
                <c:pt idx="327">
                  <c:v>1.159650000045076E-2</c:v>
                </c:pt>
                <c:pt idx="328">
                  <c:v>1.2990600000193808E-2</c:v>
                </c:pt>
                <c:pt idx="329">
                  <c:v>1.3512400000763591E-2</c:v>
                </c:pt>
                <c:pt idx="331">
                  <c:v>9.2515500000445172E-3</c:v>
                </c:pt>
                <c:pt idx="332">
                  <c:v>1.3013800002227072E-2</c:v>
                </c:pt>
                <c:pt idx="334">
                  <c:v>1.4078000000154134E-2</c:v>
                </c:pt>
                <c:pt idx="336">
                  <c:v>1.4714099997945596E-2</c:v>
                </c:pt>
                <c:pt idx="337">
                  <c:v>1.482160000159638E-2</c:v>
                </c:pt>
                <c:pt idx="338">
                  <c:v>1.4267200000176672E-2</c:v>
                </c:pt>
                <c:pt idx="339">
                  <c:v>1.7236100000445731E-2</c:v>
                </c:pt>
                <c:pt idx="340">
                  <c:v>1.5002100008132402E-2</c:v>
                </c:pt>
                <c:pt idx="341">
                  <c:v>3.0388499995751772E-2</c:v>
                </c:pt>
                <c:pt idx="342">
                  <c:v>3.048849999322556E-2</c:v>
                </c:pt>
                <c:pt idx="343">
                  <c:v>3.048849999322556E-2</c:v>
                </c:pt>
                <c:pt idx="345">
                  <c:v>1.707219999661902E-2</c:v>
                </c:pt>
                <c:pt idx="346">
                  <c:v>1.7172199994092807E-2</c:v>
                </c:pt>
                <c:pt idx="347">
                  <c:v>1.5287199996237177E-2</c:v>
                </c:pt>
                <c:pt idx="348">
                  <c:v>7.7804000029573217E-3</c:v>
                </c:pt>
                <c:pt idx="349">
                  <c:v>1.7024799999489915E-2</c:v>
                </c:pt>
                <c:pt idx="350">
                  <c:v>1.7124799996963702E-2</c:v>
                </c:pt>
                <c:pt idx="351">
                  <c:v>1.7124799996963702E-2</c:v>
                </c:pt>
                <c:pt idx="352">
                  <c:v>1.6603800002485514E-2</c:v>
                </c:pt>
                <c:pt idx="353">
                  <c:v>1.7329000002064276E-2</c:v>
                </c:pt>
                <c:pt idx="354">
                  <c:v>1.7329000002064276E-2</c:v>
                </c:pt>
                <c:pt idx="355">
                  <c:v>1.8258500000229105E-2</c:v>
                </c:pt>
                <c:pt idx="357">
                  <c:v>1.9538799999281764E-2</c:v>
                </c:pt>
                <c:pt idx="358">
                  <c:v>1.9638800004031509E-2</c:v>
                </c:pt>
                <c:pt idx="361">
                  <c:v>1.8123399997421075E-2</c:v>
                </c:pt>
                <c:pt idx="367">
                  <c:v>1.849450000008801E-2</c:v>
                </c:pt>
                <c:pt idx="369">
                  <c:v>1.9136900002195034E-2</c:v>
                </c:pt>
                <c:pt idx="370">
                  <c:v>1.8242550002469216E-2</c:v>
                </c:pt>
                <c:pt idx="371">
                  <c:v>1.9761399998969864E-2</c:v>
                </c:pt>
                <c:pt idx="372">
                  <c:v>2.1451199994771741E-2</c:v>
                </c:pt>
                <c:pt idx="373">
                  <c:v>1.8989299998793285E-2</c:v>
                </c:pt>
                <c:pt idx="374">
                  <c:v>2.689375000045402E-2</c:v>
                </c:pt>
                <c:pt idx="375">
                  <c:v>1.8604299999424256E-2</c:v>
                </c:pt>
                <c:pt idx="376">
                  <c:v>2.1388900000602007E-2</c:v>
                </c:pt>
                <c:pt idx="377">
                  <c:v>2.1437199997308198E-2</c:v>
                </c:pt>
                <c:pt idx="378">
                  <c:v>2.1106599997438025E-2</c:v>
                </c:pt>
                <c:pt idx="379">
                  <c:v>1.8530599998484831E-2</c:v>
                </c:pt>
                <c:pt idx="380">
                  <c:v>2.267079999728594E-2</c:v>
                </c:pt>
                <c:pt idx="381">
                  <c:v>2.2033399996871594E-2</c:v>
                </c:pt>
                <c:pt idx="384">
                  <c:v>2.4146600007952657E-2</c:v>
                </c:pt>
                <c:pt idx="385">
                  <c:v>2.440500000375323E-2</c:v>
                </c:pt>
                <c:pt idx="386">
                  <c:v>2.4508499998773914E-2</c:v>
                </c:pt>
                <c:pt idx="387">
                  <c:v>2.4947400001110509E-2</c:v>
                </c:pt>
                <c:pt idx="388">
                  <c:v>2.501769999798853E-2</c:v>
                </c:pt>
                <c:pt idx="389">
                  <c:v>2.754790000471985E-2</c:v>
                </c:pt>
                <c:pt idx="390">
                  <c:v>2.3752700006298255E-2</c:v>
                </c:pt>
                <c:pt idx="391">
                  <c:v>2.3690999805694446E-2</c:v>
                </c:pt>
                <c:pt idx="392">
                  <c:v>2.650260000518756E-2</c:v>
                </c:pt>
                <c:pt idx="393">
                  <c:v>-0.12016059999587014</c:v>
                </c:pt>
                <c:pt idx="394">
                  <c:v>2.8131500002928078E-2</c:v>
                </c:pt>
                <c:pt idx="395">
                  <c:v>2.8435600004740991E-2</c:v>
                </c:pt>
                <c:pt idx="396">
                  <c:v>2.8181200003018603E-2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00F8-4797-8F34-4257D7694BC6}"/>
            </c:ext>
          </c:extLst>
        </c:ser>
        <c:ser>
          <c:idx val="2"/>
          <c:order val="4"/>
          <c:tx>
            <c:strRef>
              <c:f>Active!$L$20</c:f>
              <c:strCache>
                <c:ptCount val="1"/>
                <c:pt idx="0">
                  <c:v>S4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Active!$D$21:$D$93</c:f>
                <c:numCache>
                  <c:formatCode>General</c:formatCode>
                  <c:ptCount val="7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4.0000000000000001E-3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4">
                    <c:v>0</c:v>
                  </c:pt>
                  <c:pt idx="47">
                    <c:v>0</c:v>
                  </c:pt>
                  <c:pt idx="52">
                    <c:v>0</c:v>
                  </c:pt>
                  <c:pt idx="56">
                    <c:v>0</c:v>
                  </c:pt>
                  <c:pt idx="61">
                    <c:v>0</c:v>
                  </c:pt>
                </c:numCache>
              </c:numRef>
            </c:plus>
            <c:minus>
              <c:numRef>
                <c:f>Active!$D$21:$D$93</c:f>
                <c:numCache>
                  <c:formatCode>General</c:formatCode>
                  <c:ptCount val="7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4.0000000000000001E-3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4">
                    <c:v>0</c:v>
                  </c:pt>
                  <c:pt idx="47">
                    <c:v>0</c:v>
                  </c:pt>
                  <c:pt idx="52">
                    <c:v>0</c:v>
                  </c:pt>
                  <c:pt idx="56">
                    <c:v>0</c:v>
                  </c:pt>
                  <c:pt idx="61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Active!$F$21:$F$958</c:f>
              <c:numCache>
                <c:formatCode>General</c:formatCode>
                <c:ptCount val="938"/>
                <c:pt idx="0">
                  <c:v>-4030</c:v>
                </c:pt>
                <c:pt idx="1">
                  <c:v>-3533</c:v>
                </c:pt>
                <c:pt idx="2">
                  <c:v>-3322</c:v>
                </c:pt>
                <c:pt idx="3">
                  <c:v>-3146</c:v>
                </c:pt>
                <c:pt idx="4">
                  <c:v>-2982</c:v>
                </c:pt>
                <c:pt idx="5">
                  <c:v>-2977</c:v>
                </c:pt>
                <c:pt idx="6">
                  <c:v>-2976</c:v>
                </c:pt>
                <c:pt idx="7">
                  <c:v>-2970</c:v>
                </c:pt>
                <c:pt idx="8">
                  <c:v>-2964</c:v>
                </c:pt>
                <c:pt idx="9">
                  <c:v>-2963</c:v>
                </c:pt>
                <c:pt idx="10">
                  <c:v>-2957</c:v>
                </c:pt>
                <c:pt idx="11">
                  <c:v>-2202</c:v>
                </c:pt>
                <c:pt idx="12">
                  <c:v>-1221</c:v>
                </c:pt>
                <c:pt idx="13">
                  <c:v>-859</c:v>
                </c:pt>
                <c:pt idx="14">
                  <c:v>-664</c:v>
                </c:pt>
                <c:pt idx="15">
                  <c:v>-394</c:v>
                </c:pt>
                <c:pt idx="16">
                  <c:v>-355</c:v>
                </c:pt>
                <c:pt idx="17">
                  <c:v>-349</c:v>
                </c:pt>
                <c:pt idx="18">
                  <c:v>0</c:v>
                </c:pt>
                <c:pt idx="19">
                  <c:v>44</c:v>
                </c:pt>
                <c:pt idx="20">
                  <c:v>147</c:v>
                </c:pt>
                <c:pt idx="21">
                  <c:v>1364</c:v>
                </c:pt>
                <c:pt idx="22">
                  <c:v>1686</c:v>
                </c:pt>
                <c:pt idx="23">
                  <c:v>2241</c:v>
                </c:pt>
                <c:pt idx="24">
                  <c:v>3775</c:v>
                </c:pt>
                <c:pt idx="25">
                  <c:v>4396</c:v>
                </c:pt>
                <c:pt idx="26">
                  <c:v>4868</c:v>
                </c:pt>
                <c:pt idx="27">
                  <c:v>4875</c:v>
                </c:pt>
                <c:pt idx="28">
                  <c:v>5242</c:v>
                </c:pt>
                <c:pt idx="29">
                  <c:v>5279</c:v>
                </c:pt>
                <c:pt idx="30">
                  <c:v>5700</c:v>
                </c:pt>
                <c:pt idx="31">
                  <c:v>6043</c:v>
                </c:pt>
                <c:pt idx="32">
                  <c:v>6397</c:v>
                </c:pt>
                <c:pt idx="33">
                  <c:v>6496</c:v>
                </c:pt>
                <c:pt idx="34">
                  <c:v>6503</c:v>
                </c:pt>
                <c:pt idx="35">
                  <c:v>6509</c:v>
                </c:pt>
                <c:pt idx="36">
                  <c:v>6560</c:v>
                </c:pt>
                <c:pt idx="37">
                  <c:v>7236</c:v>
                </c:pt>
                <c:pt idx="38">
                  <c:v>7890</c:v>
                </c:pt>
                <c:pt idx="39">
                  <c:v>9125</c:v>
                </c:pt>
                <c:pt idx="40">
                  <c:v>9184</c:v>
                </c:pt>
                <c:pt idx="41">
                  <c:v>10921</c:v>
                </c:pt>
                <c:pt idx="42">
                  <c:v>11184</c:v>
                </c:pt>
                <c:pt idx="43">
                  <c:v>11185</c:v>
                </c:pt>
                <c:pt idx="44">
                  <c:v>11185</c:v>
                </c:pt>
                <c:pt idx="45">
                  <c:v>11185</c:v>
                </c:pt>
                <c:pt idx="46">
                  <c:v>11210</c:v>
                </c:pt>
                <c:pt idx="47">
                  <c:v>11210</c:v>
                </c:pt>
                <c:pt idx="48">
                  <c:v>11210</c:v>
                </c:pt>
                <c:pt idx="49">
                  <c:v>11230</c:v>
                </c:pt>
                <c:pt idx="50">
                  <c:v>11243</c:v>
                </c:pt>
                <c:pt idx="51">
                  <c:v>11250</c:v>
                </c:pt>
                <c:pt idx="52">
                  <c:v>11250</c:v>
                </c:pt>
                <c:pt idx="53">
                  <c:v>11250</c:v>
                </c:pt>
                <c:pt idx="54">
                  <c:v>11295</c:v>
                </c:pt>
                <c:pt idx="55">
                  <c:v>11322</c:v>
                </c:pt>
                <c:pt idx="56">
                  <c:v>11322</c:v>
                </c:pt>
                <c:pt idx="57">
                  <c:v>11322</c:v>
                </c:pt>
                <c:pt idx="58">
                  <c:v>11637</c:v>
                </c:pt>
                <c:pt idx="59">
                  <c:v>11754</c:v>
                </c:pt>
                <c:pt idx="60">
                  <c:v>11754</c:v>
                </c:pt>
                <c:pt idx="61">
                  <c:v>11767</c:v>
                </c:pt>
                <c:pt idx="62">
                  <c:v>11767</c:v>
                </c:pt>
                <c:pt idx="63">
                  <c:v>12167</c:v>
                </c:pt>
                <c:pt idx="64">
                  <c:v>13387</c:v>
                </c:pt>
                <c:pt idx="65">
                  <c:v>13748</c:v>
                </c:pt>
                <c:pt idx="66">
                  <c:v>13755</c:v>
                </c:pt>
                <c:pt idx="67">
                  <c:v>13781</c:v>
                </c:pt>
                <c:pt idx="68">
                  <c:v>13788</c:v>
                </c:pt>
                <c:pt idx="69">
                  <c:v>13813</c:v>
                </c:pt>
                <c:pt idx="70">
                  <c:v>13819</c:v>
                </c:pt>
                <c:pt idx="71">
                  <c:v>13820</c:v>
                </c:pt>
                <c:pt idx="72">
                  <c:v>13826</c:v>
                </c:pt>
                <c:pt idx="73">
                  <c:v>13832</c:v>
                </c:pt>
                <c:pt idx="74">
                  <c:v>13872</c:v>
                </c:pt>
                <c:pt idx="75">
                  <c:v>13872</c:v>
                </c:pt>
                <c:pt idx="76">
                  <c:v>13885</c:v>
                </c:pt>
                <c:pt idx="77">
                  <c:v>13943</c:v>
                </c:pt>
                <c:pt idx="78">
                  <c:v>14168</c:v>
                </c:pt>
                <c:pt idx="79">
                  <c:v>14233</c:v>
                </c:pt>
                <c:pt idx="80">
                  <c:v>14246</c:v>
                </c:pt>
                <c:pt idx="81">
                  <c:v>14265</c:v>
                </c:pt>
                <c:pt idx="82">
                  <c:v>14272</c:v>
                </c:pt>
                <c:pt idx="83">
                  <c:v>14278</c:v>
                </c:pt>
                <c:pt idx="84">
                  <c:v>14279</c:v>
                </c:pt>
                <c:pt idx="85">
                  <c:v>14311</c:v>
                </c:pt>
                <c:pt idx="86">
                  <c:v>14350</c:v>
                </c:pt>
                <c:pt idx="87">
                  <c:v>14653</c:v>
                </c:pt>
                <c:pt idx="88">
                  <c:v>14653</c:v>
                </c:pt>
                <c:pt idx="89">
                  <c:v>14672</c:v>
                </c:pt>
                <c:pt idx="90">
                  <c:v>14678</c:v>
                </c:pt>
                <c:pt idx="91">
                  <c:v>14691</c:v>
                </c:pt>
                <c:pt idx="92">
                  <c:v>14698</c:v>
                </c:pt>
                <c:pt idx="93">
                  <c:v>14731</c:v>
                </c:pt>
                <c:pt idx="94">
                  <c:v>14731</c:v>
                </c:pt>
                <c:pt idx="95">
                  <c:v>14763</c:v>
                </c:pt>
                <c:pt idx="96">
                  <c:v>14770</c:v>
                </c:pt>
                <c:pt idx="97">
                  <c:v>14776</c:v>
                </c:pt>
                <c:pt idx="98">
                  <c:v>14782</c:v>
                </c:pt>
                <c:pt idx="99">
                  <c:v>14809</c:v>
                </c:pt>
                <c:pt idx="100">
                  <c:v>14815</c:v>
                </c:pt>
                <c:pt idx="101">
                  <c:v>14815</c:v>
                </c:pt>
                <c:pt idx="102">
                  <c:v>15034</c:v>
                </c:pt>
                <c:pt idx="103">
                  <c:v>15047</c:v>
                </c:pt>
                <c:pt idx="104">
                  <c:v>15079</c:v>
                </c:pt>
                <c:pt idx="105">
                  <c:v>15079</c:v>
                </c:pt>
                <c:pt idx="106">
                  <c:v>15104</c:v>
                </c:pt>
                <c:pt idx="107">
                  <c:v>15143</c:v>
                </c:pt>
                <c:pt idx="108">
                  <c:v>15175</c:v>
                </c:pt>
                <c:pt idx="109">
                  <c:v>15176</c:v>
                </c:pt>
                <c:pt idx="110">
                  <c:v>15183</c:v>
                </c:pt>
                <c:pt idx="111">
                  <c:v>15183</c:v>
                </c:pt>
                <c:pt idx="112">
                  <c:v>15189</c:v>
                </c:pt>
                <c:pt idx="113">
                  <c:v>15427</c:v>
                </c:pt>
                <c:pt idx="114">
                  <c:v>15485</c:v>
                </c:pt>
                <c:pt idx="115">
                  <c:v>15518</c:v>
                </c:pt>
                <c:pt idx="116">
                  <c:v>15557</c:v>
                </c:pt>
                <c:pt idx="117">
                  <c:v>15655</c:v>
                </c:pt>
                <c:pt idx="118">
                  <c:v>15752</c:v>
                </c:pt>
                <c:pt idx="119">
                  <c:v>15931</c:v>
                </c:pt>
                <c:pt idx="120">
                  <c:v>15938</c:v>
                </c:pt>
                <c:pt idx="121">
                  <c:v>16094</c:v>
                </c:pt>
                <c:pt idx="122">
                  <c:v>16390</c:v>
                </c:pt>
                <c:pt idx="123">
                  <c:v>16416</c:v>
                </c:pt>
                <c:pt idx="124">
                  <c:v>16435</c:v>
                </c:pt>
                <c:pt idx="125">
                  <c:v>16455</c:v>
                </c:pt>
                <c:pt idx="126">
                  <c:v>16494</c:v>
                </c:pt>
                <c:pt idx="127">
                  <c:v>16771</c:v>
                </c:pt>
                <c:pt idx="128">
                  <c:v>17236</c:v>
                </c:pt>
                <c:pt idx="129">
                  <c:v>17255</c:v>
                </c:pt>
                <c:pt idx="130">
                  <c:v>17275</c:v>
                </c:pt>
                <c:pt idx="131">
                  <c:v>17314</c:v>
                </c:pt>
                <c:pt idx="132">
                  <c:v>17320</c:v>
                </c:pt>
                <c:pt idx="133">
                  <c:v>17346</c:v>
                </c:pt>
                <c:pt idx="134">
                  <c:v>17359</c:v>
                </c:pt>
                <c:pt idx="135">
                  <c:v>17818</c:v>
                </c:pt>
                <c:pt idx="136">
                  <c:v>18127</c:v>
                </c:pt>
                <c:pt idx="137">
                  <c:v>18140</c:v>
                </c:pt>
                <c:pt idx="138">
                  <c:v>18147</c:v>
                </c:pt>
                <c:pt idx="139">
                  <c:v>18160</c:v>
                </c:pt>
                <c:pt idx="140">
                  <c:v>18212</c:v>
                </c:pt>
                <c:pt idx="141">
                  <c:v>18218</c:v>
                </c:pt>
                <c:pt idx="142">
                  <c:v>18231</c:v>
                </c:pt>
                <c:pt idx="143">
                  <c:v>18296</c:v>
                </c:pt>
                <c:pt idx="144">
                  <c:v>18296</c:v>
                </c:pt>
                <c:pt idx="145">
                  <c:v>18703</c:v>
                </c:pt>
                <c:pt idx="146">
                  <c:v>18703</c:v>
                </c:pt>
                <c:pt idx="147">
                  <c:v>18960</c:v>
                </c:pt>
                <c:pt idx="148">
                  <c:v>19516</c:v>
                </c:pt>
                <c:pt idx="149">
                  <c:v>19568</c:v>
                </c:pt>
                <c:pt idx="150">
                  <c:v>19845</c:v>
                </c:pt>
                <c:pt idx="151">
                  <c:v>19858</c:v>
                </c:pt>
                <c:pt idx="152">
                  <c:v>19884</c:v>
                </c:pt>
                <c:pt idx="153">
                  <c:v>19910</c:v>
                </c:pt>
                <c:pt idx="154">
                  <c:v>19994</c:v>
                </c:pt>
                <c:pt idx="155">
                  <c:v>20310</c:v>
                </c:pt>
                <c:pt idx="156">
                  <c:v>20310</c:v>
                </c:pt>
                <c:pt idx="157">
                  <c:v>20375</c:v>
                </c:pt>
                <c:pt idx="158">
                  <c:v>20381</c:v>
                </c:pt>
                <c:pt idx="159">
                  <c:v>21074.5</c:v>
                </c:pt>
                <c:pt idx="160">
                  <c:v>21163</c:v>
                </c:pt>
                <c:pt idx="161">
                  <c:v>21176</c:v>
                </c:pt>
                <c:pt idx="162">
                  <c:v>21182</c:v>
                </c:pt>
                <c:pt idx="163">
                  <c:v>21200</c:v>
                </c:pt>
                <c:pt idx="164">
                  <c:v>21219</c:v>
                </c:pt>
                <c:pt idx="165">
                  <c:v>21237.5</c:v>
                </c:pt>
                <c:pt idx="166">
                  <c:v>21271</c:v>
                </c:pt>
                <c:pt idx="167">
                  <c:v>21304</c:v>
                </c:pt>
                <c:pt idx="168">
                  <c:v>21316</c:v>
                </c:pt>
                <c:pt idx="169">
                  <c:v>21351</c:v>
                </c:pt>
                <c:pt idx="170">
                  <c:v>21528</c:v>
                </c:pt>
                <c:pt idx="171">
                  <c:v>21601</c:v>
                </c:pt>
                <c:pt idx="172">
                  <c:v>21608</c:v>
                </c:pt>
                <c:pt idx="173">
                  <c:v>21615</c:v>
                </c:pt>
                <c:pt idx="174">
                  <c:v>21615</c:v>
                </c:pt>
                <c:pt idx="175">
                  <c:v>21628</c:v>
                </c:pt>
                <c:pt idx="176">
                  <c:v>21654</c:v>
                </c:pt>
                <c:pt idx="177">
                  <c:v>21658</c:v>
                </c:pt>
                <c:pt idx="178">
                  <c:v>21660</c:v>
                </c:pt>
                <c:pt idx="179">
                  <c:v>21673</c:v>
                </c:pt>
                <c:pt idx="180">
                  <c:v>21703</c:v>
                </c:pt>
                <c:pt idx="181">
                  <c:v>21717</c:v>
                </c:pt>
                <c:pt idx="182">
                  <c:v>21719</c:v>
                </c:pt>
                <c:pt idx="183">
                  <c:v>21762</c:v>
                </c:pt>
                <c:pt idx="184">
                  <c:v>21790</c:v>
                </c:pt>
                <c:pt idx="185">
                  <c:v>22015</c:v>
                </c:pt>
                <c:pt idx="186">
                  <c:v>22026</c:v>
                </c:pt>
                <c:pt idx="187">
                  <c:v>22041</c:v>
                </c:pt>
                <c:pt idx="188">
                  <c:v>22125</c:v>
                </c:pt>
                <c:pt idx="189">
                  <c:v>22370</c:v>
                </c:pt>
                <c:pt idx="190">
                  <c:v>22407</c:v>
                </c:pt>
                <c:pt idx="191">
                  <c:v>22433</c:v>
                </c:pt>
                <c:pt idx="192">
                  <c:v>22506</c:v>
                </c:pt>
                <c:pt idx="193">
                  <c:v>22525</c:v>
                </c:pt>
                <c:pt idx="194">
                  <c:v>22543</c:v>
                </c:pt>
                <c:pt idx="195">
                  <c:v>22569</c:v>
                </c:pt>
                <c:pt idx="196">
                  <c:v>22582</c:v>
                </c:pt>
                <c:pt idx="197">
                  <c:v>22595</c:v>
                </c:pt>
                <c:pt idx="198">
                  <c:v>22602</c:v>
                </c:pt>
                <c:pt idx="199">
                  <c:v>22634</c:v>
                </c:pt>
                <c:pt idx="200">
                  <c:v>22911</c:v>
                </c:pt>
                <c:pt idx="201">
                  <c:v>22937</c:v>
                </c:pt>
                <c:pt idx="202">
                  <c:v>22956</c:v>
                </c:pt>
                <c:pt idx="203">
                  <c:v>22989</c:v>
                </c:pt>
                <c:pt idx="204">
                  <c:v>23002</c:v>
                </c:pt>
                <c:pt idx="205">
                  <c:v>23326</c:v>
                </c:pt>
                <c:pt idx="206">
                  <c:v>23365</c:v>
                </c:pt>
                <c:pt idx="207">
                  <c:v>23519</c:v>
                </c:pt>
                <c:pt idx="208">
                  <c:v>23733</c:v>
                </c:pt>
                <c:pt idx="209">
                  <c:v>23770</c:v>
                </c:pt>
                <c:pt idx="210">
                  <c:v>23821</c:v>
                </c:pt>
                <c:pt idx="211">
                  <c:v>23854</c:v>
                </c:pt>
                <c:pt idx="212">
                  <c:v>23860</c:v>
                </c:pt>
                <c:pt idx="213">
                  <c:v>24204</c:v>
                </c:pt>
                <c:pt idx="214">
                  <c:v>24352</c:v>
                </c:pt>
                <c:pt idx="215">
                  <c:v>24635</c:v>
                </c:pt>
                <c:pt idx="216">
                  <c:v>24661</c:v>
                </c:pt>
                <c:pt idx="217">
                  <c:v>24667</c:v>
                </c:pt>
                <c:pt idx="218">
                  <c:v>24673</c:v>
                </c:pt>
                <c:pt idx="219">
                  <c:v>24681</c:v>
                </c:pt>
                <c:pt idx="220">
                  <c:v>24990</c:v>
                </c:pt>
                <c:pt idx="221">
                  <c:v>25037</c:v>
                </c:pt>
                <c:pt idx="222">
                  <c:v>25087</c:v>
                </c:pt>
                <c:pt idx="223">
                  <c:v>25107</c:v>
                </c:pt>
                <c:pt idx="224">
                  <c:v>25120</c:v>
                </c:pt>
                <c:pt idx="225">
                  <c:v>25198</c:v>
                </c:pt>
                <c:pt idx="226">
                  <c:v>25364</c:v>
                </c:pt>
                <c:pt idx="227">
                  <c:v>25377</c:v>
                </c:pt>
                <c:pt idx="228">
                  <c:v>25513</c:v>
                </c:pt>
                <c:pt idx="229">
                  <c:v>25521.5</c:v>
                </c:pt>
                <c:pt idx="230">
                  <c:v>25539</c:v>
                </c:pt>
                <c:pt idx="231">
                  <c:v>25545</c:v>
                </c:pt>
                <c:pt idx="232">
                  <c:v>25546</c:v>
                </c:pt>
                <c:pt idx="233">
                  <c:v>25550.5</c:v>
                </c:pt>
                <c:pt idx="234">
                  <c:v>25554</c:v>
                </c:pt>
                <c:pt idx="235">
                  <c:v>25609.5</c:v>
                </c:pt>
                <c:pt idx="236">
                  <c:v>25613</c:v>
                </c:pt>
                <c:pt idx="237">
                  <c:v>25615.5</c:v>
                </c:pt>
                <c:pt idx="238">
                  <c:v>25635.5</c:v>
                </c:pt>
                <c:pt idx="239">
                  <c:v>25844</c:v>
                </c:pt>
                <c:pt idx="240">
                  <c:v>25844</c:v>
                </c:pt>
                <c:pt idx="241">
                  <c:v>25914</c:v>
                </c:pt>
                <c:pt idx="242">
                  <c:v>25944.5</c:v>
                </c:pt>
                <c:pt idx="243">
                  <c:v>25944.5</c:v>
                </c:pt>
                <c:pt idx="244">
                  <c:v>25948</c:v>
                </c:pt>
                <c:pt idx="245">
                  <c:v>25953</c:v>
                </c:pt>
                <c:pt idx="246">
                  <c:v>26004</c:v>
                </c:pt>
                <c:pt idx="247">
                  <c:v>26063</c:v>
                </c:pt>
                <c:pt idx="248">
                  <c:v>26290</c:v>
                </c:pt>
                <c:pt idx="249">
                  <c:v>26335</c:v>
                </c:pt>
                <c:pt idx="250">
                  <c:v>26368</c:v>
                </c:pt>
                <c:pt idx="251">
                  <c:v>26370.5</c:v>
                </c:pt>
                <c:pt idx="252">
                  <c:v>26379</c:v>
                </c:pt>
                <c:pt idx="253">
                  <c:v>26392</c:v>
                </c:pt>
                <c:pt idx="254">
                  <c:v>26410</c:v>
                </c:pt>
                <c:pt idx="255">
                  <c:v>26411</c:v>
                </c:pt>
                <c:pt idx="256">
                  <c:v>26413</c:v>
                </c:pt>
                <c:pt idx="257">
                  <c:v>26417</c:v>
                </c:pt>
                <c:pt idx="258">
                  <c:v>26418</c:v>
                </c:pt>
                <c:pt idx="259">
                  <c:v>26419</c:v>
                </c:pt>
                <c:pt idx="260">
                  <c:v>26419</c:v>
                </c:pt>
                <c:pt idx="261">
                  <c:v>26419</c:v>
                </c:pt>
                <c:pt idx="262">
                  <c:v>26424</c:v>
                </c:pt>
                <c:pt idx="263">
                  <c:v>26429.5</c:v>
                </c:pt>
                <c:pt idx="264">
                  <c:v>26431</c:v>
                </c:pt>
                <c:pt idx="265">
                  <c:v>26442.5</c:v>
                </c:pt>
                <c:pt idx="266">
                  <c:v>26448.5</c:v>
                </c:pt>
                <c:pt idx="267">
                  <c:v>26459</c:v>
                </c:pt>
                <c:pt idx="268">
                  <c:v>26483</c:v>
                </c:pt>
                <c:pt idx="269">
                  <c:v>26489</c:v>
                </c:pt>
                <c:pt idx="270">
                  <c:v>26509</c:v>
                </c:pt>
                <c:pt idx="271">
                  <c:v>26723</c:v>
                </c:pt>
                <c:pt idx="272">
                  <c:v>26755</c:v>
                </c:pt>
                <c:pt idx="273">
                  <c:v>26758.5</c:v>
                </c:pt>
                <c:pt idx="274">
                  <c:v>26764.5</c:v>
                </c:pt>
                <c:pt idx="275">
                  <c:v>26777.5</c:v>
                </c:pt>
                <c:pt idx="276">
                  <c:v>26848.5</c:v>
                </c:pt>
                <c:pt idx="277">
                  <c:v>26870</c:v>
                </c:pt>
                <c:pt idx="278">
                  <c:v>26871</c:v>
                </c:pt>
                <c:pt idx="279">
                  <c:v>26896</c:v>
                </c:pt>
                <c:pt idx="280">
                  <c:v>26911</c:v>
                </c:pt>
                <c:pt idx="281">
                  <c:v>27121</c:v>
                </c:pt>
                <c:pt idx="282">
                  <c:v>27355</c:v>
                </c:pt>
                <c:pt idx="283">
                  <c:v>27361</c:v>
                </c:pt>
                <c:pt idx="284">
                  <c:v>27575</c:v>
                </c:pt>
                <c:pt idx="285">
                  <c:v>27594</c:v>
                </c:pt>
                <c:pt idx="286">
                  <c:v>27679</c:v>
                </c:pt>
                <c:pt idx="287">
                  <c:v>27717</c:v>
                </c:pt>
                <c:pt idx="288">
                  <c:v>27770</c:v>
                </c:pt>
                <c:pt idx="289">
                  <c:v>27794</c:v>
                </c:pt>
                <c:pt idx="290">
                  <c:v>27813</c:v>
                </c:pt>
                <c:pt idx="291">
                  <c:v>27813.5</c:v>
                </c:pt>
                <c:pt idx="292">
                  <c:v>28053</c:v>
                </c:pt>
                <c:pt idx="293">
                  <c:v>28073</c:v>
                </c:pt>
                <c:pt idx="294">
                  <c:v>28082.5</c:v>
                </c:pt>
                <c:pt idx="295">
                  <c:v>28105</c:v>
                </c:pt>
                <c:pt idx="296">
                  <c:v>28107.5</c:v>
                </c:pt>
                <c:pt idx="297">
                  <c:v>28111</c:v>
                </c:pt>
                <c:pt idx="298">
                  <c:v>28152</c:v>
                </c:pt>
                <c:pt idx="299">
                  <c:v>28214</c:v>
                </c:pt>
                <c:pt idx="300">
                  <c:v>28218.5</c:v>
                </c:pt>
                <c:pt idx="301">
                  <c:v>28499</c:v>
                </c:pt>
                <c:pt idx="302">
                  <c:v>28502.5</c:v>
                </c:pt>
                <c:pt idx="303">
                  <c:v>28523</c:v>
                </c:pt>
                <c:pt idx="304">
                  <c:v>28538</c:v>
                </c:pt>
                <c:pt idx="305">
                  <c:v>28588</c:v>
                </c:pt>
                <c:pt idx="306">
                  <c:v>28590</c:v>
                </c:pt>
                <c:pt idx="307">
                  <c:v>28590</c:v>
                </c:pt>
                <c:pt idx="308">
                  <c:v>28614</c:v>
                </c:pt>
                <c:pt idx="309">
                  <c:v>28627</c:v>
                </c:pt>
                <c:pt idx="310">
                  <c:v>28949</c:v>
                </c:pt>
                <c:pt idx="311">
                  <c:v>28964</c:v>
                </c:pt>
                <c:pt idx="312">
                  <c:v>28973.5</c:v>
                </c:pt>
                <c:pt idx="313">
                  <c:v>28983</c:v>
                </c:pt>
                <c:pt idx="314">
                  <c:v>29024.5</c:v>
                </c:pt>
                <c:pt idx="315">
                  <c:v>29028</c:v>
                </c:pt>
                <c:pt idx="316">
                  <c:v>29326</c:v>
                </c:pt>
                <c:pt idx="317">
                  <c:v>29345</c:v>
                </c:pt>
                <c:pt idx="318">
                  <c:v>29380.5</c:v>
                </c:pt>
                <c:pt idx="319">
                  <c:v>29429</c:v>
                </c:pt>
                <c:pt idx="320">
                  <c:v>29429</c:v>
                </c:pt>
                <c:pt idx="321">
                  <c:v>29436</c:v>
                </c:pt>
                <c:pt idx="322">
                  <c:v>29444.5</c:v>
                </c:pt>
                <c:pt idx="323">
                  <c:v>29689.5</c:v>
                </c:pt>
                <c:pt idx="324">
                  <c:v>29775</c:v>
                </c:pt>
                <c:pt idx="325">
                  <c:v>29788.5</c:v>
                </c:pt>
                <c:pt idx="326">
                  <c:v>29825.5</c:v>
                </c:pt>
                <c:pt idx="327">
                  <c:v>29855</c:v>
                </c:pt>
                <c:pt idx="328">
                  <c:v>30182</c:v>
                </c:pt>
                <c:pt idx="329">
                  <c:v>30228</c:v>
                </c:pt>
                <c:pt idx="330">
                  <c:v>30262</c:v>
                </c:pt>
                <c:pt idx="331">
                  <c:v>30278.5</c:v>
                </c:pt>
                <c:pt idx="332">
                  <c:v>30286</c:v>
                </c:pt>
                <c:pt idx="333">
                  <c:v>30356.5</c:v>
                </c:pt>
                <c:pt idx="334">
                  <c:v>30660</c:v>
                </c:pt>
                <c:pt idx="335">
                  <c:v>30681</c:v>
                </c:pt>
                <c:pt idx="336">
                  <c:v>30727</c:v>
                </c:pt>
                <c:pt idx="337">
                  <c:v>30752</c:v>
                </c:pt>
                <c:pt idx="338">
                  <c:v>30784</c:v>
                </c:pt>
                <c:pt idx="339">
                  <c:v>31067</c:v>
                </c:pt>
                <c:pt idx="340">
                  <c:v>31087</c:v>
                </c:pt>
                <c:pt idx="341">
                  <c:v>31095</c:v>
                </c:pt>
                <c:pt idx="342">
                  <c:v>31095</c:v>
                </c:pt>
                <c:pt idx="343">
                  <c:v>31095</c:v>
                </c:pt>
                <c:pt idx="344">
                  <c:v>31108</c:v>
                </c:pt>
                <c:pt idx="345">
                  <c:v>31134</c:v>
                </c:pt>
                <c:pt idx="346">
                  <c:v>31134</c:v>
                </c:pt>
                <c:pt idx="347">
                  <c:v>31184</c:v>
                </c:pt>
                <c:pt idx="348">
                  <c:v>31188</c:v>
                </c:pt>
                <c:pt idx="349">
                  <c:v>31456</c:v>
                </c:pt>
                <c:pt idx="350">
                  <c:v>31456</c:v>
                </c:pt>
                <c:pt idx="351">
                  <c:v>31456</c:v>
                </c:pt>
                <c:pt idx="352">
                  <c:v>31586</c:v>
                </c:pt>
                <c:pt idx="353">
                  <c:v>31630</c:v>
                </c:pt>
                <c:pt idx="354">
                  <c:v>31630</c:v>
                </c:pt>
                <c:pt idx="355">
                  <c:v>31995</c:v>
                </c:pt>
                <c:pt idx="356">
                  <c:v>32008.5</c:v>
                </c:pt>
                <c:pt idx="357">
                  <c:v>32036</c:v>
                </c:pt>
                <c:pt idx="358">
                  <c:v>32036</c:v>
                </c:pt>
                <c:pt idx="359">
                  <c:v>32041.5</c:v>
                </c:pt>
                <c:pt idx="360">
                  <c:v>32393</c:v>
                </c:pt>
                <c:pt idx="361">
                  <c:v>32398</c:v>
                </c:pt>
                <c:pt idx="362">
                  <c:v>32406</c:v>
                </c:pt>
                <c:pt idx="363">
                  <c:v>32408.5</c:v>
                </c:pt>
                <c:pt idx="364">
                  <c:v>32454.5</c:v>
                </c:pt>
                <c:pt idx="365">
                  <c:v>32780</c:v>
                </c:pt>
                <c:pt idx="366">
                  <c:v>32915</c:v>
                </c:pt>
                <c:pt idx="367">
                  <c:v>32915</c:v>
                </c:pt>
                <c:pt idx="368">
                  <c:v>33239</c:v>
                </c:pt>
                <c:pt idx="369">
                  <c:v>33243</c:v>
                </c:pt>
                <c:pt idx="370">
                  <c:v>33248.5</c:v>
                </c:pt>
                <c:pt idx="371">
                  <c:v>33258</c:v>
                </c:pt>
                <c:pt idx="372">
                  <c:v>33264</c:v>
                </c:pt>
                <c:pt idx="373">
                  <c:v>33271</c:v>
                </c:pt>
                <c:pt idx="374">
                  <c:v>33312.5</c:v>
                </c:pt>
                <c:pt idx="375">
                  <c:v>33321</c:v>
                </c:pt>
                <c:pt idx="376">
                  <c:v>33683</c:v>
                </c:pt>
                <c:pt idx="377">
                  <c:v>33684</c:v>
                </c:pt>
                <c:pt idx="378">
                  <c:v>33702</c:v>
                </c:pt>
                <c:pt idx="379">
                  <c:v>33782</c:v>
                </c:pt>
                <c:pt idx="380">
                  <c:v>34076</c:v>
                </c:pt>
                <c:pt idx="381">
                  <c:v>34098</c:v>
                </c:pt>
                <c:pt idx="382">
                  <c:v>34100.5</c:v>
                </c:pt>
                <c:pt idx="383">
                  <c:v>34182</c:v>
                </c:pt>
                <c:pt idx="384">
                  <c:v>34502</c:v>
                </c:pt>
                <c:pt idx="385">
                  <c:v>34550</c:v>
                </c:pt>
                <c:pt idx="386">
                  <c:v>34595</c:v>
                </c:pt>
                <c:pt idx="387">
                  <c:v>34678</c:v>
                </c:pt>
                <c:pt idx="388">
                  <c:v>35019</c:v>
                </c:pt>
                <c:pt idx="389">
                  <c:v>35413</c:v>
                </c:pt>
                <c:pt idx="390">
                  <c:v>35469</c:v>
                </c:pt>
                <c:pt idx="391">
                  <c:v>35770</c:v>
                </c:pt>
                <c:pt idx="392">
                  <c:v>35822</c:v>
                </c:pt>
                <c:pt idx="393">
                  <c:v>35918</c:v>
                </c:pt>
                <c:pt idx="394">
                  <c:v>36305</c:v>
                </c:pt>
                <c:pt idx="395">
                  <c:v>36332</c:v>
                </c:pt>
                <c:pt idx="396">
                  <c:v>36364</c:v>
                </c:pt>
              </c:numCache>
            </c:numRef>
          </c:xVal>
          <c:yVal>
            <c:numRef>
              <c:f>Active!$L$21:$L$958</c:f>
              <c:numCache>
                <c:formatCode>General</c:formatCode>
                <c:ptCount val="938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00F8-4797-8F34-4257D7694BC6}"/>
            </c:ext>
          </c:extLst>
        </c:ser>
        <c:ser>
          <c:idx val="5"/>
          <c:order val="5"/>
          <c:tx>
            <c:strRef>
              <c:f>Active!$M$20</c:f>
              <c:strCache>
                <c:ptCount val="1"/>
                <c:pt idx="0">
                  <c:v>S5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Active!$D$21:$D$93</c:f>
                <c:numCache>
                  <c:formatCode>General</c:formatCode>
                  <c:ptCount val="7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4.0000000000000001E-3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4">
                    <c:v>0</c:v>
                  </c:pt>
                  <c:pt idx="47">
                    <c:v>0</c:v>
                  </c:pt>
                  <c:pt idx="52">
                    <c:v>0</c:v>
                  </c:pt>
                  <c:pt idx="56">
                    <c:v>0</c:v>
                  </c:pt>
                  <c:pt idx="61">
                    <c:v>0</c:v>
                  </c:pt>
                </c:numCache>
              </c:numRef>
            </c:plus>
            <c:minus>
              <c:numRef>
                <c:f>Active!$D$21:$D$93</c:f>
                <c:numCache>
                  <c:formatCode>General</c:formatCode>
                  <c:ptCount val="7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4.0000000000000001E-3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4">
                    <c:v>0</c:v>
                  </c:pt>
                  <c:pt idx="47">
                    <c:v>0</c:v>
                  </c:pt>
                  <c:pt idx="52">
                    <c:v>0</c:v>
                  </c:pt>
                  <c:pt idx="56">
                    <c:v>0</c:v>
                  </c:pt>
                  <c:pt idx="61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Active!$F$21:$F$958</c:f>
              <c:numCache>
                <c:formatCode>General</c:formatCode>
                <c:ptCount val="938"/>
                <c:pt idx="0">
                  <c:v>-4030</c:v>
                </c:pt>
                <c:pt idx="1">
                  <c:v>-3533</c:v>
                </c:pt>
                <c:pt idx="2">
                  <c:v>-3322</c:v>
                </c:pt>
                <c:pt idx="3">
                  <c:v>-3146</c:v>
                </c:pt>
                <c:pt idx="4">
                  <c:v>-2982</c:v>
                </c:pt>
                <c:pt idx="5">
                  <c:v>-2977</c:v>
                </c:pt>
                <c:pt idx="6">
                  <c:v>-2976</c:v>
                </c:pt>
                <c:pt idx="7">
                  <c:v>-2970</c:v>
                </c:pt>
                <c:pt idx="8">
                  <c:v>-2964</c:v>
                </c:pt>
                <c:pt idx="9">
                  <c:v>-2963</c:v>
                </c:pt>
                <c:pt idx="10">
                  <c:v>-2957</c:v>
                </c:pt>
                <c:pt idx="11">
                  <c:v>-2202</c:v>
                </c:pt>
                <c:pt idx="12">
                  <c:v>-1221</c:v>
                </c:pt>
                <c:pt idx="13">
                  <c:v>-859</c:v>
                </c:pt>
                <c:pt idx="14">
                  <c:v>-664</c:v>
                </c:pt>
                <c:pt idx="15">
                  <c:v>-394</c:v>
                </c:pt>
                <c:pt idx="16">
                  <c:v>-355</c:v>
                </c:pt>
                <c:pt idx="17">
                  <c:v>-349</c:v>
                </c:pt>
                <c:pt idx="18">
                  <c:v>0</c:v>
                </c:pt>
                <c:pt idx="19">
                  <c:v>44</c:v>
                </c:pt>
                <c:pt idx="20">
                  <c:v>147</c:v>
                </c:pt>
                <c:pt idx="21">
                  <c:v>1364</c:v>
                </c:pt>
                <c:pt idx="22">
                  <c:v>1686</c:v>
                </c:pt>
                <c:pt idx="23">
                  <c:v>2241</c:v>
                </c:pt>
                <c:pt idx="24">
                  <c:v>3775</c:v>
                </c:pt>
                <c:pt idx="25">
                  <c:v>4396</c:v>
                </c:pt>
                <c:pt idx="26">
                  <c:v>4868</c:v>
                </c:pt>
                <c:pt idx="27">
                  <c:v>4875</c:v>
                </c:pt>
                <c:pt idx="28">
                  <c:v>5242</c:v>
                </c:pt>
                <c:pt idx="29">
                  <c:v>5279</c:v>
                </c:pt>
                <c:pt idx="30">
                  <c:v>5700</c:v>
                </c:pt>
                <c:pt idx="31">
                  <c:v>6043</c:v>
                </c:pt>
                <c:pt idx="32">
                  <c:v>6397</c:v>
                </c:pt>
                <c:pt idx="33">
                  <c:v>6496</c:v>
                </c:pt>
                <c:pt idx="34">
                  <c:v>6503</c:v>
                </c:pt>
                <c:pt idx="35">
                  <c:v>6509</c:v>
                </c:pt>
                <c:pt idx="36">
                  <c:v>6560</c:v>
                </c:pt>
                <c:pt idx="37">
                  <c:v>7236</c:v>
                </c:pt>
                <c:pt idx="38">
                  <c:v>7890</c:v>
                </c:pt>
                <c:pt idx="39">
                  <c:v>9125</c:v>
                </c:pt>
                <c:pt idx="40">
                  <c:v>9184</c:v>
                </c:pt>
                <c:pt idx="41">
                  <c:v>10921</c:v>
                </c:pt>
                <c:pt idx="42">
                  <c:v>11184</c:v>
                </c:pt>
                <c:pt idx="43">
                  <c:v>11185</c:v>
                </c:pt>
                <c:pt idx="44">
                  <c:v>11185</c:v>
                </c:pt>
                <c:pt idx="45">
                  <c:v>11185</c:v>
                </c:pt>
                <c:pt idx="46">
                  <c:v>11210</c:v>
                </c:pt>
                <c:pt idx="47">
                  <c:v>11210</c:v>
                </c:pt>
                <c:pt idx="48">
                  <c:v>11210</c:v>
                </c:pt>
                <c:pt idx="49">
                  <c:v>11230</c:v>
                </c:pt>
                <c:pt idx="50">
                  <c:v>11243</c:v>
                </c:pt>
                <c:pt idx="51">
                  <c:v>11250</c:v>
                </c:pt>
                <c:pt idx="52">
                  <c:v>11250</c:v>
                </c:pt>
                <c:pt idx="53">
                  <c:v>11250</c:v>
                </c:pt>
                <c:pt idx="54">
                  <c:v>11295</c:v>
                </c:pt>
                <c:pt idx="55">
                  <c:v>11322</c:v>
                </c:pt>
                <c:pt idx="56">
                  <c:v>11322</c:v>
                </c:pt>
                <c:pt idx="57">
                  <c:v>11322</c:v>
                </c:pt>
                <c:pt idx="58">
                  <c:v>11637</c:v>
                </c:pt>
                <c:pt idx="59">
                  <c:v>11754</c:v>
                </c:pt>
                <c:pt idx="60">
                  <c:v>11754</c:v>
                </c:pt>
                <c:pt idx="61">
                  <c:v>11767</c:v>
                </c:pt>
                <c:pt idx="62">
                  <c:v>11767</c:v>
                </c:pt>
                <c:pt idx="63">
                  <c:v>12167</c:v>
                </c:pt>
                <c:pt idx="64">
                  <c:v>13387</c:v>
                </c:pt>
                <c:pt idx="65">
                  <c:v>13748</c:v>
                </c:pt>
                <c:pt idx="66">
                  <c:v>13755</c:v>
                </c:pt>
                <c:pt idx="67">
                  <c:v>13781</c:v>
                </c:pt>
                <c:pt idx="68">
                  <c:v>13788</c:v>
                </c:pt>
                <c:pt idx="69">
                  <c:v>13813</c:v>
                </c:pt>
                <c:pt idx="70">
                  <c:v>13819</c:v>
                </c:pt>
                <c:pt idx="71">
                  <c:v>13820</c:v>
                </c:pt>
                <c:pt idx="72">
                  <c:v>13826</c:v>
                </c:pt>
                <c:pt idx="73">
                  <c:v>13832</c:v>
                </c:pt>
                <c:pt idx="74">
                  <c:v>13872</c:v>
                </c:pt>
                <c:pt idx="75">
                  <c:v>13872</c:v>
                </c:pt>
                <c:pt idx="76">
                  <c:v>13885</c:v>
                </c:pt>
                <c:pt idx="77">
                  <c:v>13943</c:v>
                </c:pt>
                <c:pt idx="78">
                  <c:v>14168</c:v>
                </c:pt>
                <c:pt idx="79">
                  <c:v>14233</c:v>
                </c:pt>
                <c:pt idx="80">
                  <c:v>14246</c:v>
                </c:pt>
                <c:pt idx="81">
                  <c:v>14265</c:v>
                </c:pt>
                <c:pt idx="82">
                  <c:v>14272</c:v>
                </c:pt>
                <c:pt idx="83">
                  <c:v>14278</c:v>
                </c:pt>
                <c:pt idx="84">
                  <c:v>14279</c:v>
                </c:pt>
                <c:pt idx="85">
                  <c:v>14311</c:v>
                </c:pt>
                <c:pt idx="86">
                  <c:v>14350</c:v>
                </c:pt>
                <c:pt idx="87">
                  <c:v>14653</c:v>
                </c:pt>
                <c:pt idx="88">
                  <c:v>14653</c:v>
                </c:pt>
                <c:pt idx="89">
                  <c:v>14672</c:v>
                </c:pt>
                <c:pt idx="90">
                  <c:v>14678</c:v>
                </c:pt>
                <c:pt idx="91">
                  <c:v>14691</c:v>
                </c:pt>
                <c:pt idx="92">
                  <c:v>14698</c:v>
                </c:pt>
                <c:pt idx="93">
                  <c:v>14731</c:v>
                </c:pt>
                <c:pt idx="94">
                  <c:v>14731</c:v>
                </c:pt>
                <c:pt idx="95">
                  <c:v>14763</c:v>
                </c:pt>
                <c:pt idx="96">
                  <c:v>14770</c:v>
                </c:pt>
                <c:pt idx="97">
                  <c:v>14776</c:v>
                </c:pt>
                <c:pt idx="98">
                  <c:v>14782</c:v>
                </c:pt>
                <c:pt idx="99">
                  <c:v>14809</c:v>
                </c:pt>
                <c:pt idx="100">
                  <c:v>14815</c:v>
                </c:pt>
                <c:pt idx="101">
                  <c:v>14815</c:v>
                </c:pt>
                <c:pt idx="102">
                  <c:v>15034</c:v>
                </c:pt>
                <c:pt idx="103">
                  <c:v>15047</c:v>
                </c:pt>
                <c:pt idx="104">
                  <c:v>15079</c:v>
                </c:pt>
                <c:pt idx="105">
                  <c:v>15079</c:v>
                </c:pt>
                <c:pt idx="106">
                  <c:v>15104</c:v>
                </c:pt>
                <c:pt idx="107">
                  <c:v>15143</c:v>
                </c:pt>
                <c:pt idx="108">
                  <c:v>15175</c:v>
                </c:pt>
                <c:pt idx="109">
                  <c:v>15176</c:v>
                </c:pt>
                <c:pt idx="110">
                  <c:v>15183</c:v>
                </c:pt>
                <c:pt idx="111">
                  <c:v>15183</c:v>
                </c:pt>
                <c:pt idx="112">
                  <c:v>15189</c:v>
                </c:pt>
                <c:pt idx="113">
                  <c:v>15427</c:v>
                </c:pt>
                <c:pt idx="114">
                  <c:v>15485</c:v>
                </c:pt>
                <c:pt idx="115">
                  <c:v>15518</c:v>
                </c:pt>
                <c:pt idx="116">
                  <c:v>15557</c:v>
                </c:pt>
                <c:pt idx="117">
                  <c:v>15655</c:v>
                </c:pt>
                <c:pt idx="118">
                  <c:v>15752</c:v>
                </c:pt>
                <c:pt idx="119">
                  <c:v>15931</c:v>
                </c:pt>
                <c:pt idx="120">
                  <c:v>15938</c:v>
                </c:pt>
                <c:pt idx="121">
                  <c:v>16094</c:v>
                </c:pt>
                <c:pt idx="122">
                  <c:v>16390</c:v>
                </c:pt>
                <c:pt idx="123">
                  <c:v>16416</c:v>
                </c:pt>
                <c:pt idx="124">
                  <c:v>16435</c:v>
                </c:pt>
                <c:pt idx="125">
                  <c:v>16455</c:v>
                </c:pt>
                <c:pt idx="126">
                  <c:v>16494</c:v>
                </c:pt>
                <c:pt idx="127">
                  <c:v>16771</c:v>
                </c:pt>
                <c:pt idx="128">
                  <c:v>17236</c:v>
                </c:pt>
                <c:pt idx="129">
                  <c:v>17255</c:v>
                </c:pt>
                <c:pt idx="130">
                  <c:v>17275</c:v>
                </c:pt>
                <c:pt idx="131">
                  <c:v>17314</c:v>
                </c:pt>
                <c:pt idx="132">
                  <c:v>17320</c:v>
                </c:pt>
                <c:pt idx="133">
                  <c:v>17346</c:v>
                </c:pt>
                <c:pt idx="134">
                  <c:v>17359</c:v>
                </c:pt>
                <c:pt idx="135">
                  <c:v>17818</c:v>
                </c:pt>
                <c:pt idx="136">
                  <c:v>18127</c:v>
                </c:pt>
                <c:pt idx="137">
                  <c:v>18140</c:v>
                </c:pt>
                <c:pt idx="138">
                  <c:v>18147</c:v>
                </c:pt>
                <c:pt idx="139">
                  <c:v>18160</c:v>
                </c:pt>
                <c:pt idx="140">
                  <c:v>18212</c:v>
                </c:pt>
                <c:pt idx="141">
                  <c:v>18218</c:v>
                </c:pt>
                <c:pt idx="142">
                  <c:v>18231</c:v>
                </c:pt>
                <c:pt idx="143">
                  <c:v>18296</c:v>
                </c:pt>
                <c:pt idx="144">
                  <c:v>18296</c:v>
                </c:pt>
                <c:pt idx="145">
                  <c:v>18703</c:v>
                </c:pt>
                <c:pt idx="146">
                  <c:v>18703</c:v>
                </c:pt>
                <c:pt idx="147">
                  <c:v>18960</c:v>
                </c:pt>
                <c:pt idx="148">
                  <c:v>19516</c:v>
                </c:pt>
                <c:pt idx="149">
                  <c:v>19568</c:v>
                </c:pt>
                <c:pt idx="150">
                  <c:v>19845</c:v>
                </c:pt>
                <c:pt idx="151">
                  <c:v>19858</c:v>
                </c:pt>
                <c:pt idx="152">
                  <c:v>19884</c:v>
                </c:pt>
                <c:pt idx="153">
                  <c:v>19910</c:v>
                </c:pt>
                <c:pt idx="154">
                  <c:v>19994</c:v>
                </c:pt>
                <c:pt idx="155">
                  <c:v>20310</c:v>
                </c:pt>
                <c:pt idx="156">
                  <c:v>20310</c:v>
                </c:pt>
                <c:pt idx="157">
                  <c:v>20375</c:v>
                </c:pt>
                <c:pt idx="158">
                  <c:v>20381</c:v>
                </c:pt>
                <c:pt idx="159">
                  <c:v>21074.5</c:v>
                </c:pt>
                <c:pt idx="160">
                  <c:v>21163</c:v>
                </c:pt>
                <c:pt idx="161">
                  <c:v>21176</c:v>
                </c:pt>
                <c:pt idx="162">
                  <c:v>21182</c:v>
                </c:pt>
                <c:pt idx="163">
                  <c:v>21200</c:v>
                </c:pt>
                <c:pt idx="164">
                  <c:v>21219</c:v>
                </c:pt>
                <c:pt idx="165">
                  <c:v>21237.5</c:v>
                </c:pt>
                <c:pt idx="166">
                  <c:v>21271</c:v>
                </c:pt>
                <c:pt idx="167">
                  <c:v>21304</c:v>
                </c:pt>
                <c:pt idx="168">
                  <c:v>21316</c:v>
                </c:pt>
                <c:pt idx="169">
                  <c:v>21351</c:v>
                </c:pt>
                <c:pt idx="170">
                  <c:v>21528</c:v>
                </c:pt>
                <c:pt idx="171">
                  <c:v>21601</c:v>
                </c:pt>
                <c:pt idx="172">
                  <c:v>21608</c:v>
                </c:pt>
                <c:pt idx="173">
                  <c:v>21615</c:v>
                </c:pt>
                <c:pt idx="174">
                  <c:v>21615</c:v>
                </c:pt>
                <c:pt idx="175">
                  <c:v>21628</c:v>
                </c:pt>
                <c:pt idx="176">
                  <c:v>21654</c:v>
                </c:pt>
                <c:pt idx="177">
                  <c:v>21658</c:v>
                </c:pt>
                <c:pt idx="178">
                  <c:v>21660</c:v>
                </c:pt>
                <c:pt idx="179">
                  <c:v>21673</c:v>
                </c:pt>
                <c:pt idx="180">
                  <c:v>21703</c:v>
                </c:pt>
                <c:pt idx="181">
                  <c:v>21717</c:v>
                </c:pt>
                <c:pt idx="182">
                  <c:v>21719</c:v>
                </c:pt>
                <c:pt idx="183">
                  <c:v>21762</c:v>
                </c:pt>
                <c:pt idx="184">
                  <c:v>21790</c:v>
                </c:pt>
                <c:pt idx="185">
                  <c:v>22015</c:v>
                </c:pt>
                <c:pt idx="186">
                  <c:v>22026</c:v>
                </c:pt>
                <c:pt idx="187">
                  <c:v>22041</c:v>
                </c:pt>
                <c:pt idx="188">
                  <c:v>22125</c:v>
                </c:pt>
                <c:pt idx="189">
                  <c:v>22370</c:v>
                </c:pt>
                <c:pt idx="190">
                  <c:v>22407</c:v>
                </c:pt>
                <c:pt idx="191">
                  <c:v>22433</c:v>
                </c:pt>
                <c:pt idx="192">
                  <c:v>22506</c:v>
                </c:pt>
                <c:pt idx="193">
                  <c:v>22525</c:v>
                </c:pt>
                <c:pt idx="194">
                  <c:v>22543</c:v>
                </c:pt>
                <c:pt idx="195">
                  <c:v>22569</c:v>
                </c:pt>
                <c:pt idx="196">
                  <c:v>22582</c:v>
                </c:pt>
                <c:pt idx="197">
                  <c:v>22595</c:v>
                </c:pt>
                <c:pt idx="198">
                  <c:v>22602</c:v>
                </c:pt>
                <c:pt idx="199">
                  <c:v>22634</c:v>
                </c:pt>
                <c:pt idx="200">
                  <c:v>22911</c:v>
                </c:pt>
                <c:pt idx="201">
                  <c:v>22937</c:v>
                </c:pt>
                <c:pt idx="202">
                  <c:v>22956</c:v>
                </c:pt>
                <c:pt idx="203">
                  <c:v>22989</c:v>
                </c:pt>
                <c:pt idx="204">
                  <c:v>23002</c:v>
                </c:pt>
                <c:pt idx="205">
                  <c:v>23326</c:v>
                </c:pt>
                <c:pt idx="206">
                  <c:v>23365</c:v>
                </c:pt>
                <c:pt idx="207">
                  <c:v>23519</c:v>
                </c:pt>
                <c:pt idx="208">
                  <c:v>23733</c:v>
                </c:pt>
                <c:pt idx="209">
                  <c:v>23770</c:v>
                </c:pt>
                <c:pt idx="210">
                  <c:v>23821</c:v>
                </c:pt>
                <c:pt idx="211">
                  <c:v>23854</c:v>
                </c:pt>
                <c:pt idx="212">
                  <c:v>23860</c:v>
                </c:pt>
                <c:pt idx="213">
                  <c:v>24204</c:v>
                </c:pt>
                <c:pt idx="214">
                  <c:v>24352</c:v>
                </c:pt>
                <c:pt idx="215">
                  <c:v>24635</c:v>
                </c:pt>
                <c:pt idx="216">
                  <c:v>24661</c:v>
                </c:pt>
                <c:pt idx="217">
                  <c:v>24667</c:v>
                </c:pt>
                <c:pt idx="218">
                  <c:v>24673</c:v>
                </c:pt>
                <c:pt idx="219">
                  <c:v>24681</c:v>
                </c:pt>
                <c:pt idx="220">
                  <c:v>24990</c:v>
                </c:pt>
                <c:pt idx="221">
                  <c:v>25037</c:v>
                </c:pt>
                <c:pt idx="222">
                  <c:v>25087</c:v>
                </c:pt>
                <c:pt idx="223">
                  <c:v>25107</c:v>
                </c:pt>
                <c:pt idx="224">
                  <c:v>25120</c:v>
                </c:pt>
                <c:pt idx="225">
                  <c:v>25198</c:v>
                </c:pt>
                <c:pt idx="226">
                  <c:v>25364</c:v>
                </c:pt>
                <c:pt idx="227">
                  <c:v>25377</c:v>
                </c:pt>
                <c:pt idx="228">
                  <c:v>25513</c:v>
                </c:pt>
                <c:pt idx="229">
                  <c:v>25521.5</c:v>
                </c:pt>
                <c:pt idx="230">
                  <c:v>25539</c:v>
                </c:pt>
                <c:pt idx="231">
                  <c:v>25545</c:v>
                </c:pt>
                <c:pt idx="232">
                  <c:v>25546</c:v>
                </c:pt>
                <c:pt idx="233">
                  <c:v>25550.5</c:v>
                </c:pt>
                <c:pt idx="234">
                  <c:v>25554</c:v>
                </c:pt>
                <c:pt idx="235">
                  <c:v>25609.5</c:v>
                </c:pt>
                <c:pt idx="236">
                  <c:v>25613</c:v>
                </c:pt>
                <c:pt idx="237">
                  <c:v>25615.5</c:v>
                </c:pt>
                <c:pt idx="238">
                  <c:v>25635.5</c:v>
                </c:pt>
                <c:pt idx="239">
                  <c:v>25844</c:v>
                </c:pt>
                <c:pt idx="240">
                  <c:v>25844</c:v>
                </c:pt>
                <c:pt idx="241">
                  <c:v>25914</c:v>
                </c:pt>
                <c:pt idx="242">
                  <c:v>25944.5</c:v>
                </c:pt>
                <c:pt idx="243">
                  <c:v>25944.5</c:v>
                </c:pt>
                <c:pt idx="244">
                  <c:v>25948</c:v>
                </c:pt>
                <c:pt idx="245">
                  <c:v>25953</c:v>
                </c:pt>
                <c:pt idx="246">
                  <c:v>26004</c:v>
                </c:pt>
                <c:pt idx="247">
                  <c:v>26063</c:v>
                </c:pt>
                <c:pt idx="248">
                  <c:v>26290</c:v>
                </c:pt>
                <c:pt idx="249">
                  <c:v>26335</c:v>
                </c:pt>
                <c:pt idx="250">
                  <c:v>26368</c:v>
                </c:pt>
                <c:pt idx="251">
                  <c:v>26370.5</c:v>
                </c:pt>
                <c:pt idx="252">
                  <c:v>26379</c:v>
                </c:pt>
                <c:pt idx="253">
                  <c:v>26392</c:v>
                </c:pt>
                <c:pt idx="254">
                  <c:v>26410</c:v>
                </c:pt>
                <c:pt idx="255">
                  <c:v>26411</c:v>
                </c:pt>
                <c:pt idx="256">
                  <c:v>26413</c:v>
                </c:pt>
                <c:pt idx="257">
                  <c:v>26417</c:v>
                </c:pt>
                <c:pt idx="258">
                  <c:v>26418</c:v>
                </c:pt>
                <c:pt idx="259">
                  <c:v>26419</c:v>
                </c:pt>
                <c:pt idx="260">
                  <c:v>26419</c:v>
                </c:pt>
                <c:pt idx="261">
                  <c:v>26419</c:v>
                </c:pt>
                <c:pt idx="262">
                  <c:v>26424</c:v>
                </c:pt>
                <c:pt idx="263">
                  <c:v>26429.5</c:v>
                </c:pt>
                <c:pt idx="264">
                  <c:v>26431</c:v>
                </c:pt>
                <c:pt idx="265">
                  <c:v>26442.5</c:v>
                </c:pt>
                <c:pt idx="266">
                  <c:v>26448.5</c:v>
                </c:pt>
                <c:pt idx="267">
                  <c:v>26459</c:v>
                </c:pt>
                <c:pt idx="268">
                  <c:v>26483</c:v>
                </c:pt>
                <c:pt idx="269">
                  <c:v>26489</c:v>
                </c:pt>
                <c:pt idx="270">
                  <c:v>26509</c:v>
                </c:pt>
                <c:pt idx="271">
                  <c:v>26723</c:v>
                </c:pt>
                <c:pt idx="272">
                  <c:v>26755</c:v>
                </c:pt>
                <c:pt idx="273">
                  <c:v>26758.5</c:v>
                </c:pt>
                <c:pt idx="274">
                  <c:v>26764.5</c:v>
                </c:pt>
                <c:pt idx="275">
                  <c:v>26777.5</c:v>
                </c:pt>
                <c:pt idx="276">
                  <c:v>26848.5</c:v>
                </c:pt>
                <c:pt idx="277">
                  <c:v>26870</c:v>
                </c:pt>
                <c:pt idx="278">
                  <c:v>26871</c:v>
                </c:pt>
                <c:pt idx="279">
                  <c:v>26896</c:v>
                </c:pt>
                <c:pt idx="280">
                  <c:v>26911</c:v>
                </c:pt>
                <c:pt idx="281">
                  <c:v>27121</c:v>
                </c:pt>
                <c:pt idx="282">
                  <c:v>27355</c:v>
                </c:pt>
                <c:pt idx="283">
                  <c:v>27361</c:v>
                </c:pt>
                <c:pt idx="284">
                  <c:v>27575</c:v>
                </c:pt>
                <c:pt idx="285">
                  <c:v>27594</c:v>
                </c:pt>
                <c:pt idx="286">
                  <c:v>27679</c:v>
                </c:pt>
                <c:pt idx="287">
                  <c:v>27717</c:v>
                </c:pt>
                <c:pt idx="288">
                  <c:v>27770</c:v>
                </c:pt>
                <c:pt idx="289">
                  <c:v>27794</c:v>
                </c:pt>
                <c:pt idx="290">
                  <c:v>27813</c:v>
                </c:pt>
                <c:pt idx="291">
                  <c:v>27813.5</c:v>
                </c:pt>
                <c:pt idx="292">
                  <c:v>28053</c:v>
                </c:pt>
                <c:pt idx="293">
                  <c:v>28073</c:v>
                </c:pt>
                <c:pt idx="294">
                  <c:v>28082.5</c:v>
                </c:pt>
                <c:pt idx="295">
                  <c:v>28105</c:v>
                </c:pt>
                <c:pt idx="296">
                  <c:v>28107.5</c:v>
                </c:pt>
                <c:pt idx="297">
                  <c:v>28111</c:v>
                </c:pt>
                <c:pt idx="298">
                  <c:v>28152</c:v>
                </c:pt>
                <c:pt idx="299">
                  <c:v>28214</c:v>
                </c:pt>
                <c:pt idx="300">
                  <c:v>28218.5</c:v>
                </c:pt>
                <c:pt idx="301">
                  <c:v>28499</c:v>
                </c:pt>
                <c:pt idx="302">
                  <c:v>28502.5</c:v>
                </c:pt>
                <c:pt idx="303">
                  <c:v>28523</c:v>
                </c:pt>
                <c:pt idx="304">
                  <c:v>28538</c:v>
                </c:pt>
                <c:pt idx="305">
                  <c:v>28588</c:v>
                </c:pt>
                <c:pt idx="306">
                  <c:v>28590</c:v>
                </c:pt>
                <c:pt idx="307">
                  <c:v>28590</c:v>
                </c:pt>
                <c:pt idx="308">
                  <c:v>28614</c:v>
                </c:pt>
                <c:pt idx="309">
                  <c:v>28627</c:v>
                </c:pt>
                <c:pt idx="310">
                  <c:v>28949</c:v>
                </c:pt>
                <c:pt idx="311">
                  <c:v>28964</c:v>
                </c:pt>
                <c:pt idx="312">
                  <c:v>28973.5</c:v>
                </c:pt>
                <c:pt idx="313">
                  <c:v>28983</c:v>
                </c:pt>
                <c:pt idx="314">
                  <c:v>29024.5</c:v>
                </c:pt>
                <c:pt idx="315">
                  <c:v>29028</c:v>
                </c:pt>
                <c:pt idx="316">
                  <c:v>29326</c:v>
                </c:pt>
                <c:pt idx="317">
                  <c:v>29345</c:v>
                </c:pt>
                <c:pt idx="318">
                  <c:v>29380.5</c:v>
                </c:pt>
                <c:pt idx="319">
                  <c:v>29429</c:v>
                </c:pt>
                <c:pt idx="320">
                  <c:v>29429</c:v>
                </c:pt>
                <c:pt idx="321">
                  <c:v>29436</c:v>
                </c:pt>
                <c:pt idx="322">
                  <c:v>29444.5</c:v>
                </c:pt>
                <c:pt idx="323">
                  <c:v>29689.5</c:v>
                </c:pt>
                <c:pt idx="324">
                  <c:v>29775</c:v>
                </c:pt>
                <c:pt idx="325">
                  <c:v>29788.5</c:v>
                </c:pt>
                <c:pt idx="326">
                  <c:v>29825.5</c:v>
                </c:pt>
                <c:pt idx="327">
                  <c:v>29855</c:v>
                </c:pt>
                <c:pt idx="328">
                  <c:v>30182</c:v>
                </c:pt>
                <c:pt idx="329">
                  <c:v>30228</c:v>
                </c:pt>
                <c:pt idx="330">
                  <c:v>30262</c:v>
                </c:pt>
                <c:pt idx="331">
                  <c:v>30278.5</c:v>
                </c:pt>
                <c:pt idx="332">
                  <c:v>30286</c:v>
                </c:pt>
                <c:pt idx="333">
                  <c:v>30356.5</c:v>
                </c:pt>
                <c:pt idx="334">
                  <c:v>30660</c:v>
                </c:pt>
                <c:pt idx="335">
                  <c:v>30681</c:v>
                </c:pt>
                <c:pt idx="336">
                  <c:v>30727</c:v>
                </c:pt>
                <c:pt idx="337">
                  <c:v>30752</c:v>
                </c:pt>
                <c:pt idx="338">
                  <c:v>30784</c:v>
                </c:pt>
                <c:pt idx="339">
                  <c:v>31067</c:v>
                </c:pt>
                <c:pt idx="340">
                  <c:v>31087</c:v>
                </c:pt>
                <c:pt idx="341">
                  <c:v>31095</c:v>
                </c:pt>
                <c:pt idx="342">
                  <c:v>31095</c:v>
                </c:pt>
                <c:pt idx="343">
                  <c:v>31095</c:v>
                </c:pt>
                <c:pt idx="344">
                  <c:v>31108</c:v>
                </c:pt>
                <c:pt idx="345">
                  <c:v>31134</c:v>
                </c:pt>
                <c:pt idx="346">
                  <c:v>31134</c:v>
                </c:pt>
                <c:pt idx="347">
                  <c:v>31184</c:v>
                </c:pt>
                <c:pt idx="348">
                  <c:v>31188</c:v>
                </c:pt>
                <c:pt idx="349">
                  <c:v>31456</c:v>
                </c:pt>
                <c:pt idx="350">
                  <c:v>31456</c:v>
                </c:pt>
                <c:pt idx="351">
                  <c:v>31456</c:v>
                </c:pt>
                <c:pt idx="352">
                  <c:v>31586</c:v>
                </c:pt>
                <c:pt idx="353">
                  <c:v>31630</c:v>
                </c:pt>
                <c:pt idx="354">
                  <c:v>31630</c:v>
                </c:pt>
                <c:pt idx="355">
                  <c:v>31995</c:v>
                </c:pt>
                <c:pt idx="356">
                  <c:v>32008.5</c:v>
                </c:pt>
                <c:pt idx="357">
                  <c:v>32036</c:v>
                </c:pt>
                <c:pt idx="358">
                  <c:v>32036</c:v>
                </c:pt>
                <c:pt idx="359">
                  <c:v>32041.5</c:v>
                </c:pt>
                <c:pt idx="360">
                  <c:v>32393</c:v>
                </c:pt>
                <c:pt idx="361">
                  <c:v>32398</c:v>
                </c:pt>
                <c:pt idx="362">
                  <c:v>32406</c:v>
                </c:pt>
                <c:pt idx="363">
                  <c:v>32408.5</c:v>
                </c:pt>
                <c:pt idx="364">
                  <c:v>32454.5</c:v>
                </c:pt>
                <c:pt idx="365">
                  <c:v>32780</c:v>
                </c:pt>
                <c:pt idx="366">
                  <c:v>32915</c:v>
                </c:pt>
                <c:pt idx="367">
                  <c:v>32915</c:v>
                </c:pt>
                <c:pt idx="368">
                  <c:v>33239</c:v>
                </c:pt>
                <c:pt idx="369">
                  <c:v>33243</c:v>
                </c:pt>
                <c:pt idx="370">
                  <c:v>33248.5</c:v>
                </c:pt>
                <c:pt idx="371">
                  <c:v>33258</c:v>
                </c:pt>
                <c:pt idx="372">
                  <c:v>33264</c:v>
                </c:pt>
                <c:pt idx="373">
                  <c:v>33271</c:v>
                </c:pt>
                <c:pt idx="374">
                  <c:v>33312.5</c:v>
                </c:pt>
                <c:pt idx="375">
                  <c:v>33321</c:v>
                </c:pt>
                <c:pt idx="376">
                  <c:v>33683</c:v>
                </c:pt>
                <c:pt idx="377">
                  <c:v>33684</c:v>
                </c:pt>
                <c:pt idx="378">
                  <c:v>33702</c:v>
                </c:pt>
                <c:pt idx="379">
                  <c:v>33782</c:v>
                </c:pt>
                <c:pt idx="380">
                  <c:v>34076</c:v>
                </c:pt>
                <c:pt idx="381">
                  <c:v>34098</c:v>
                </c:pt>
                <c:pt idx="382">
                  <c:v>34100.5</c:v>
                </c:pt>
                <c:pt idx="383">
                  <c:v>34182</c:v>
                </c:pt>
                <c:pt idx="384">
                  <c:v>34502</c:v>
                </c:pt>
                <c:pt idx="385">
                  <c:v>34550</c:v>
                </c:pt>
                <c:pt idx="386">
                  <c:v>34595</c:v>
                </c:pt>
                <c:pt idx="387">
                  <c:v>34678</c:v>
                </c:pt>
                <c:pt idx="388">
                  <c:v>35019</c:v>
                </c:pt>
                <c:pt idx="389">
                  <c:v>35413</c:v>
                </c:pt>
                <c:pt idx="390">
                  <c:v>35469</c:v>
                </c:pt>
                <c:pt idx="391">
                  <c:v>35770</c:v>
                </c:pt>
                <c:pt idx="392">
                  <c:v>35822</c:v>
                </c:pt>
                <c:pt idx="393">
                  <c:v>35918</c:v>
                </c:pt>
                <c:pt idx="394">
                  <c:v>36305</c:v>
                </c:pt>
                <c:pt idx="395">
                  <c:v>36332</c:v>
                </c:pt>
                <c:pt idx="396">
                  <c:v>36364</c:v>
                </c:pt>
              </c:numCache>
            </c:numRef>
          </c:xVal>
          <c:yVal>
            <c:numRef>
              <c:f>Active!$M$21:$M$958</c:f>
              <c:numCache>
                <c:formatCode>General</c:formatCode>
                <c:ptCount val="938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00F8-4797-8F34-4257D7694BC6}"/>
            </c:ext>
          </c:extLst>
        </c:ser>
        <c:ser>
          <c:idx val="6"/>
          <c:order val="6"/>
          <c:tx>
            <c:strRef>
              <c:f>Active!$N$20</c:f>
              <c:strCache>
                <c:ptCount val="1"/>
                <c:pt idx="0">
                  <c:v>Misc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3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Active!$D$21:$D$93</c:f>
                <c:numCache>
                  <c:formatCode>General</c:formatCode>
                  <c:ptCount val="7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4.0000000000000001E-3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4">
                    <c:v>0</c:v>
                  </c:pt>
                  <c:pt idx="47">
                    <c:v>0</c:v>
                  </c:pt>
                  <c:pt idx="52">
                    <c:v>0</c:v>
                  </c:pt>
                  <c:pt idx="56">
                    <c:v>0</c:v>
                  </c:pt>
                  <c:pt idx="61">
                    <c:v>0</c:v>
                  </c:pt>
                </c:numCache>
              </c:numRef>
            </c:plus>
            <c:minus>
              <c:numRef>
                <c:f>Active!$D$21:$D$93</c:f>
                <c:numCache>
                  <c:formatCode>General</c:formatCode>
                  <c:ptCount val="7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4.0000000000000001E-3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4">
                    <c:v>0</c:v>
                  </c:pt>
                  <c:pt idx="47">
                    <c:v>0</c:v>
                  </c:pt>
                  <c:pt idx="52">
                    <c:v>0</c:v>
                  </c:pt>
                  <c:pt idx="56">
                    <c:v>0</c:v>
                  </c:pt>
                  <c:pt idx="61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Active!$F$21:$F$958</c:f>
              <c:numCache>
                <c:formatCode>General</c:formatCode>
                <c:ptCount val="938"/>
                <c:pt idx="0">
                  <c:v>-4030</c:v>
                </c:pt>
                <c:pt idx="1">
                  <c:v>-3533</c:v>
                </c:pt>
                <c:pt idx="2">
                  <c:v>-3322</c:v>
                </c:pt>
                <c:pt idx="3">
                  <c:v>-3146</c:v>
                </c:pt>
                <c:pt idx="4">
                  <c:v>-2982</c:v>
                </c:pt>
                <c:pt idx="5">
                  <c:v>-2977</c:v>
                </c:pt>
                <c:pt idx="6">
                  <c:v>-2976</c:v>
                </c:pt>
                <c:pt idx="7">
                  <c:v>-2970</c:v>
                </c:pt>
                <c:pt idx="8">
                  <c:v>-2964</c:v>
                </c:pt>
                <c:pt idx="9">
                  <c:v>-2963</c:v>
                </c:pt>
                <c:pt idx="10">
                  <c:v>-2957</c:v>
                </c:pt>
                <c:pt idx="11">
                  <c:v>-2202</c:v>
                </c:pt>
                <c:pt idx="12">
                  <c:v>-1221</c:v>
                </c:pt>
                <c:pt idx="13">
                  <c:v>-859</c:v>
                </c:pt>
                <c:pt idx="14">
                  <c:v>-664</c:v>
                </c:pt>
                <c:pt idx="15">
                  <c:v>-394</c:v>
                </c:pt>
                <c:pt idx="16">
                  <c:v>-355</c:v>
                </c:pt>
                <c:pt idx="17">
                  <c:v>-349</c:v>
                </c:pt>
                <c:pt idx="18">
                  <c:v>0</c:v>
                </c:pt>
                <c:pt idx="19">
                  <c:v>44</c:v>
                </c:pt>
                <c:pt idx="20">
                  <c:v>147</c:v>
                </c:pt>
                <c:pt idx="21">
                  <c:v>1364</c:v>
                </c:pt>
                <c:pt idx="22">
                  <c:v>1686</c:v>
                </c:pt>
                <c:pt idx="23">
                  <c:v>2241</c:v>
                </c:pt>
                <c:pt idx="24">
                  <c:v>3775</c:v>
                </c:pt>
                <c:pt idx="25">
                  <c:v>4396</c:v>
                </c:pt>
                <c:pt idx="26">
                  <c:v>4868</c:v>
                </c:pt>
                <c:pt idx="27">
                  <c:v>4875</c:v>
                </c:pt>
                <c:pt idx="28">
                  <c:v>5242</c:v>
                </c:pt>
                <c:pt idx="29">
                  <c:v>5279</c:v>
                </c:pt>
                <c:pt idx="30">
                  <c:v>5700</c:v>
                </c:pt>
                <c:pt idx="31">
                  <c:v>6043</c:v>
                </c:pt>
                <c:pt idx="32">
                  <c:v>6397</c:v>
                </c:pt>
                <c:pt idx="33">
                  <c:v>6496</c:v>
                </c:pt>
                <c:pt idx="34">
                  <c:v>6503</c:v>
                </c:pt>
                <c:pt idx="35">
                  <c:v>6509</c:v>
                </c:pt>
                <c:pt idx="36">
                  <c:v>6560</c:v>
                </c:pt>
                <c:pt idx="37">
                  <c:v>7236</c:v>
                </c:pt>
                <c:pt idx="38">
                  <c:v>7890</c:v>
                </c:pt>
                <c:pt idx="39">
                  <c:v>9125</c:v>
                </c:pt>
                <c:pt idx="40">
                  <c:v>9184</c:v>
                </c:pt>
                <c:pt idx="41">
                  <c:v>10921</c:v>
                </c:pt>
                <c:pt idx="42">
                  <c:v>11184</c:v>
                </c:pt>
                <c:pt idx="43">
                  <c:v>11185</c:v>
                </c:pt>
                <c:pt idx="44">
                  <c:v>11185</c:v>
                </c:pt>
                <c:pt idx="45">
                  <c:v>11185</c:v>
                </c:pt>
                <c:pt idx="46">
                  <c:v>11210</c:v>
                </c:pt>
                <c:pt idx="47">
                  <c:v>11210</c:v>
                </c:pt>
                <c:pt idx="48">
                  <c:v>11210</c:v>
                </c:pt>
                <c:pt idx="49">
                  <c:v>11230</c:v>
                </c:pt>
                <c:pt idx="50">
                  <c:v>11243</c:v>
                </c:pt>
                <c:pt idx="51">
                  <c:v>11250</c:v>
                </c:pt>
                <c:pt idx="52">
                  <c:v>11250</c:v>
                </c:pt>
                <c:pt idx="53">
                  <c:v>11250</c:v>
                </c:pt>
                <c:pt idx="54">
                  <c:v>11295</c:v>
                </c:pt>
                <c:pt idx="55">
                  <c:v>11322</c:v>
                </c:pt>
                <c:pt idx="56">
                  <c:v>11322</c:v>
                </c:pt>
                <c:pt idx="57">
                  <c:v>11322</c:v>
                </c:pt>
                <c:pt idx="58">
                  <c:v>11637</c:v>
                </c:pt>
                <c:pt idx="59">
                  <c:v>11754</c:v>
                </c:pt>
                <c:pt idx="60">
                  <c:v>11754</c:v>
                </c:pt>
                <c:pt idx="61">
                  <c:v>11767</c:v>
                </c:pt>
                <c:pt idx="62">
                  <c:v>11767</c:v>
                </c:pt>
                <c:pt idx="63">
                  <c:v>12167</c:v>
                </c:pt>
                <c:pt idx="64">
                  <c:v>13387</c:v>
                </c:pt>
                <c:pt idx="65">
                  <c:v>13748</c:v>
                </c:pt>
                <c:pt idx="66">
                  <c:v>13755</c:v>
                </c:pt>
                <c:pt idx="67">
                  <c:v>13781</c:v>
                </c:pt>
                <c:pt idx="68">
                  <c:v>13788</c:v>
                </c:pt>
                <c:pt idx="69">
                  <c:v>13813</c:v>
                </c:pt>
                <c:pt idx="70">
                  <c:v>13819</c:v>
                </c:pt>
                <c:pt idx="71">
                  <c:v>13820</c:v>
                </c:pt>
                <c:pt idx="72">
                  <c:v>13826</c:v>
                </c:pt>
                <c:pt idx="73">
                  <c:v>13832</c:v>
                </c:pt>
                <c:pt idx="74">
                  <c:v>13872</c:v>
                </c:pt>
                <c:pt idx="75">
                  <c:v>13872</c:v>
                </c:pt>
                <c:pt idx="76">
                  <c:v>13885</c:v>
                </c:pt>
                <c:pt idx="77">
                  <c:v>13943</c:v>
                </c:pt>
                <c:pt idx="78">
                  <c:v>14168</c:v>
                </c:pt>
                <c:pt idx="79">
                  <c:v>14233</c:v>
                </c:pt>
                <c:pt idx="80">
                  <c:v>14246</c:v>
                </c:pt>
                <c:pt idx="81">
                  <c:v>14265</c:v>
                </c:pt>
                <c:pt idx="82">
                  <c:v>14272</c:v>
                </c:pt>
                <c:pt idx="83">
                  <c:v>14278</c:v>
                </c:pt>
                <c:pt idx="84">
                  <c:v>14279</c:v>
                </c:pt>
                <c:pt idx="85">
                  <c:v>14311</c:v>
                </c:pt>
                <c:pt idx="86">
                  <c:v>14350</c:v>
                </c:pt>
                <c:pt idx="87">
                  <c:v>14653</c:v>
                </c:pt>
                <c:pt idx="88">
                  <c:v>14653</c:v>
                </c:pt>
                <c:pt idx="89">
                  <c:v>14672</c:v>
                </c:pt>
                <c:pt idx="90">
                  <c:v>14678</c:v>
                </c:pt>
                <c:pt idx="91">
                  <c:v>14691</c:v>
                </c:pt>
                <c:pt idx="92">
                  <c:v>14698</c:v>
                </c:pt>
                <c:pt idx="93">
                  <c:v>14731</c:v>
                </c:pt>
                <c:pt idx="94">
                  <c:v>14731</c:v>
                </c:pt>
                <c:pt idx="95">
                  <c:v>14763</c:v>
                </c:pt>
                <c:pt idx="96">
                  <c:v>14770</c:v>
                </c:pt>
                <c:pt idx="97">
                  <c:v>14776</c:v>
                </c:pt>
                <c:pt idx="98">
                  <c:v>14782</c:v>
                </c:pt>
                <c:pt idx="99">
                  <c:v>14809</c:v>
                </c:pt>
                <c:pt idx="100">
                  <c:v>14815</c:v>
                </c:pt>
                <c:pt idx="101">
                  <c:v>14815</c:v>
                </c:pt>
                <c:pt idx="102">
                  <c:v>15034</c:v>
                </c:pt>
                <c:pt idx="103">
                  <c:v>15047</c:v>
                </c:pt>
                <c:pt idx="104">
                  <c:v>15079</c:v>
                </c:pt>
                <c:pt idx="105">
                  <c:v>15079</c:v>
                </c:pt>
                <c:pt idx="106">
                  <c:v>15104</c:v>
                </c:pt>
                <c:pt idx="107">
                  <c:v>15143</c:v>
                </c:pt>
                <c:pt idx="108">
                  <c:v>15175</c:v>
                </c:pt>
                <c:pt idx="109">
                  <c:v>15176</c:v>
                </c:pt>
                <c:pt idx="110">
                  <c:v>15183</c:v>
                </c:pt>
                <c:pt idx="111">
                  <c:v>15183</c:v>
                </c:pt>
                <c:pt idx="112">
                  <c:v>15189</c:v>
                </c:pt>
                <c:pt idx="113">
                  <c:v>15427</c:v>
                </c:pt>
                <c:pt idx="114">
                  <c:v>15485</c:v>
                </c:pt>
                <c:pt idx="115">
                  <c:v>15518</c:v>
                </c:pt>
                <c:pt idx="116">
                  <c:v>15557</c:v>
                </c:pt>
                <c:pt idx="117">
                  <c:v>15655</c:v>
                </c:pt>
                <c:pt idx="118">
                  <c:v>15752</c:v>
                </c:pt>
                <c:pt idx="119">
                  <c:v>15931</c:v>
                </c:pt>
                <c:pt idx="120">
                  <c:v>15938</c:v>
                </c:pt>
                <c:pt idx="121">
                  <c:v>16094</c:v>
                </c:pt>
                <c:pt idx="122">
                  <c:v>16390</c:v>
                </c:pt>
                <c:pt idx="123">
                  <c:v>16416</c:v>
                </c:pt>
                <c:pt idx="124">
                  <c:v>16435</c:v>
                </c:pt>
                <c:pt idx="125">
                  <c:v>16455</c:v>
                </c:pt>
                <c:pt idx="126">
                  <c:v>16494</c:v>
                </c:pt>
                <c:pt idx="127">
                  <c:v>16771</c:v>
                </c:pt>
                <c:pt idx="128">
                  <c:v>17236</c:v>
                </c:pt>
                <c:pt idx="129">
                  <c:v>17255</c:v>
                </c:pt>
                <c:pt idx="130">
                  <c:v>17275</c:v>
                </c:pt>
                <c:pt idx="131">
                  <c:v>17314</c:v>
                </c:pt>
                <c:pt idx="132">
                  <c:v>17320</c:v>
                </c:pt>
                <c:pt idx="133">
                  <c:v>17346</c:v>
                </c:pt>
                <c:pt idx="134">
                  <c:v>17359</c:v>
                </c:pt>
                <c:pt idx="135">
                  <c:v>17818</c:v>
                </c:pt>
                <c:pt idx="136">
                  <c:v>18127</c:v>
                </c:pt>
                <c:pt idx="137">
                  <c:v>18140</c:v>
                </c:pt>
                <c:pt idx="138">
                  <c:v>18147</c:v>
                </c:pt>
                <c:pt idx="139">
                  <c:v>18160</c:v>
                </c:pt>
                <c:pt idx="140">
                  <c:v>18212</c:v>
                </c:pt>
                <c:pt idx="141">
                  <c:v>18218</c:v>
                </c:pt>
                <c:pt idx="142">
                  <c:v>18231</c:v>
                </c:pt>
                <c:pt idx="143">
                  <c:v>18296</c:v>
                </c:pt>
                <c:pt idx="144">
                  <c:v>18296</c:v>
                </c:pt>
                <c:pt idx="145">
                  <c:v>18703</c:v>
                </c:pt>
                <c:pt idx="146">
                  <c:v>18703</c:v>
                </c:pt>
                <c:pt idx="147">
                  <c:v>18960</c:v>
                </c:pt>
                <c:pt idx="148">
                  <c:v>19516</c:v>
                </c:pt>
                <c:pt idx="149">
                  <c:v>19568</c:v>
                </c:pt>
                <c:pt idx="150">
                  <c:v>19845</c:v>
                </c:pt>
                <c:pt idx="151">
                  <c:v>19858</c:v>
                </c:pt>
                <c:pt idx="152">
                  <c:v>19884</c:v>
                </c:pt>
                <c:pt idx="153">
                  <c:v>19910</c:v>
                </c:pt>
                <c:pt idx="154">
                  <c:v>19994</c:v>
                </c:pt>
                <c:pt idx="155">
                  <c:v>20310</c:v>
                </c:pt>
                <c:pt idx="156">
                  <c:v>20310</c:v>
                </c:pt>
                <c:pt idx="157">
                  <c:v>20375</c:v>
                </c:pt>
                <c:pt idx="158">
                  <c:v>20381</c:v>
                </c:pt>
                <c:pt idx="159">
                  <c:v>21074.5</c:v>
                </c:pt>
                <c:pt idx="160">
                  <c:v>21163</c:v>
                </c:pt>
                <c:pt idx="161">
                  <c:v>21176</c:v>
                </c:pt>
                <c:pt idx="162">
                  <c:v>21182</c:v>
                </c:pt>
                <c:pt idx="163">
                  <c:v>21200</c:v>
                </c:pt>
                <c:pt idx="164">
                  <c:v>21219</c:v>
                </c:pt>
                <c:pt idx="165">
                  <c:v>21237.5</c:v>
                </c:pt>
                <c:pt idx="166">
                  <c:v>21271</c:v>
                </c:pt>
                <c:pt idx="167">
                  <c:v>21304</c:v>
                </c:pt>
                <c:pt idx="168">
                  <c:v>21316</c:v>
                </c:pt>
                <c:pt idx="169">
                  <c:v>21351</c:v>
                </c:pt>
                <c:pt idx="170">
                  <c:v>21528</c:v>
                </c:pt>
                <c:pt idx="171">
                  <c:v>21601</c:v>
                </c:pt>
                <c:pt idx="172">
                  <c:v>21608</c:v>
                </c:pt>
                <c:pt idx="173">
                  <c:v>21615</c:v>
                </c:pt>
                <c:pt idx="174">
                  <c:v>21615</c:v>
                </c:pt>
                <c:pt idx="175">
                  <c:v>21628</c:v>
                </c:pt>
                <c:pt idx="176">
                  <c:v>21654</c:v>
                </c:pt>
                <c:pt idx="177">
                  <c:v>21658</c:v>
                </c:pt>
                <c:pt idx="178">
                  <c:v>21660</c:v>
                </c:pt>
                <c:pt idx="179">
                  <c:v>21673</c:v>
                </c:pt>
                <c:pt idx="180">
                  <c:v>21703</c:v>
                </c:pt>
                <c:pt idx="181">
                  <c:v>21717</c:v>
                </c:pt>
                <c:pt idx="182">
                  <c:v>21719</c:v>
                </c:pt>
                <c:pt idx="183">
                  <c:v>21762</c:v>
                </c:pt>
                <c:pt idx="184">
                  <c:v>21790</c:v>
                </c:pt>
                <c:pt idx="185">
                  <c:v>22015</c:v>
                </c:pt>
                <c:pt idx="186">
                  <c:v>22026</c:v>
                </c:pt>
                <c:pt idx="187">
                  <c:v>22041</c:v>
                </c:pt>
                <c:pt idx="188">
                  <c:v>22125</c:v>
                </c:pt>
                <c:pt idx="189">
                  <c:v>22370</c:v>
                </c:pt>
                <c:pt idx="190">
                  <c:v>22407</c:v>
                </c:pt>
                <c:pt idx="191">
                  <c:v>22433</c:v>
                </c:pt>
                <c:pt idx="192">
                  <c:v>22506</c:v>
                </c:pt>
                <c:pt idx="193">
                  <c:v>22525</c:v>
                </c:pt>
                <c:pt idx="194">
                  <c:v>22543</c:v>
                </c:pt>
                <c:pt idx="195">
                  <c:v>22569</c:v>
                </c:pt>
                <c:pt idx="196">
                  <c:v>22582</c:v>
                </c:pt>
                <c:pt idx="197">
                  <c:v>22595</c:v>
                </c:pt>
                <c:pt idx="198">
                  <c:v>22602</c:v>
                </c:pt>
                <c:pt idx="199">
                  <c:v>22634</c:v>
                </c:pt>
                <c:pt idx="200">
                  <c:v>22911</c:v>
                </c:pt>
                <c:pt idx="201">
                  <c:v>22937</c:v>
                </c:pt>
                <c:pt idx="202">
                  <c:v>22956</c:v>
                </c:pt>
                <c:pt idx="203">
                  <c:v>22989</c:v>
                </c:pt>
                <c:pt idx="204">
                  <c:v>23002</c:v>
                </c:pt>
                <c:pt idx="205">
                  <c:v>23326</c:v>
                </c:pt>
                <c:pt idx="206">
                  <c:v>23365</c:v>
                </c:pt>
                <c:pt idx="207">
                  <c:v>23519</c:v>
                </c:pt>
                <c:pt idx="208">
                  <c:v>23733</c:v>
                </c:pt>
                <c:pt idx="209">
                  <c:v>23770</c:v>
                </c:pt>
                <c:pt idx="210">
                  <c:v>23821</c:v>
                </c:pt>
                <c:pt idx="211">
                  <c:v>23854</c:v>
                </c:pt>
                <c:pt idx="212">
                  <c:v>23860</c:v>
                </c:pt>
                <c:pt idx="213">
                  <c:v>24204</c:v>
                </c:pt>
                <c:pt idx="214">
                  <c:v>24352</c:v>
                </c:pt>
                <c:pt idx="215">
                  <c:v>24635</c:v>
                </c:pt>
                <c:pt idx="216">
                  <c:v>24661</c:v>
                </c:pt>
                <c:pt idx="217">
                  <c:v>24667</c:v>
                </c:pt>
                <c:pt idx="218">
                  <c:v>24673</c:v>
                </c:pt>
                <c:pt idx="219">
                  <c:v>24681</c:v>
                </c:pt>
                <c:pt idx="220">
                  <c:v>24990</c:v>
                </c:pt>
                <c:pt idx="221">
                  <c:v>25037</c:v>
                </c:pt>
                <c:pt idx="222">
                  <c:v>25087</c:v>
                </c:pt>
                <c:pt idx="223">
                  <c:v>25107</c:v>
                </c:pt>
                <c:pt idx="224">
                  <c:v>25120</c:v>
                </c:pt>
                <c:pt idx="225">
                  <c:v>25198</c:v>
                </c:pt>
                <c:pt idx="226">
                  <c:v>25364</c:v>
                </c:pt>
                <c:pt idx="227">
                  <c:v>25377</c:v>
                </c:pt>
                <c:pt idx="228">
                  <c:v>25513</c:v>
                </c:pt>
                <c:pt idx="229">
                  <c:v>25521.5</c:v>
                </c:pt>
                <c:pt idx="230">
                  <c:v>25539</c:v>
                </c:pt>
                <c:pt idx="231">
                  <c:v>25545</c:v>
                </c:pt>
                <c:pt idx="232">
                  <c:v>25546</c:v>
                </c:pt>
                <c:pt idx="233">
                  <c:v>25550.5</c:v>
                </c:pt>
                <c:pt idx="234">
                  <c:v>25554</c:v>
                </c:pt>
                <c:pt idx="235">
                  <c:v>25609.5</c:v>
                </c:pt>
                <c:pt idx="236">
                  <c:v>25613</c:v>
                </c:pt>
                <c:pt idx="237">
                  <c:v>25615.5</c:v>
                </c:pt>
                <c:pt idx="238">
                  <c:v>25635.5</c:v>
                </c:pt>
                <c:pt idx="239">
                  <c:v>25844</c:v>
                </c:pt>
                <c:pt idx="240">
                  <c:v>25844</c:v>
                </c:pt>
                <c:pt idx="241">
                  <c:v>25914</c:v>
                </c:pt>
                <c:pt idx="242">
                  <c:v>25944.5</c:v>
                </c:pt>
                <c:pt idx="243">
                  <c:v>25944.5</c:v>
                </c:pt>
                <c:pt idx="244">
                  <c:v>25948</c:v>
                </c:pt>
                <c:pt idx="245">
                  <c:v>25953</c:v>
                </c:pt>
                <c:pt idx="246">
                  <c:v>26004</c:v>
                </c:pt>
                <c:pt idx="247">
                  <c:v>26063</c:v>
                </c:pt>
                <c:pt idx="248">
                  <c:v>26290</c:v>
                </c:pt>
                <c:pt idx="249">
                  <c:v>26335</c:v>
                </c:pt>
                <c:pt idx="250">
                  <c:v>26368</c:v>
                </c:pt>
                <c:pt idx="251">
                  <c:v>26370.5</c:v>
                </c:pt>
                <c:pt idx="252">
                  <c:v>26379</c:v>
                </c:pt>
                <c:pt idx="253">
                  <c:v>26392</c:v>
                </c:pt>
                <c:pt idx="254">
                  <c:v>26410</c:v>
                </c:pt>
                <c:pt idx="255">
                  <c:v>26411</c:v>
                </c:pt>
                <c:pt idx="256">
                  <c:v>26413</c:v>
                </c:pt>
                <c:pt idx="257">
                  <c:v>26417</c:v>
                </c:pt>
                <c:pt idx="258">
                  <c:v>26418</c:v>
                </c:pt>
                <c:pt idx="259">
                  <c:v>26419</c:v>
                </c:pt>
                <c:pt idx="260">
                  <c:v>26419</c:v>
                </c:pt>
                <c:pt idx="261">
                  <c:v>26419</c:v>
                </c:pt>
                <c:pt idx="262">
                  <c:v>26424</c:v>
                </c:pt>
                <c:pt idx="263">
                  <c:v>26429.5</c:v>
                </c:pt>
                <c:pt idx="264">
                  <c:v>26431</c:v>
                </c:pt>
                <c:pt idx="265">
                  <c:v>26442.5</c:v>
                </c:pt>
                <c:pt idx="266">
                  <c:v>26448.5</c:v>
                </c:pt>
                <c:pt idx="267">
                  <c:v>26459</c:v>
                </c:pt>
                <c:pt idx="268">
                  <c:v>26483</c:v>
                </c:pt>
                <c:pt idx="269">
                  <c:v>26489</c:v>
                </c:pt>
                <c:pt idx="270">
                  <c:v>26509</c:v>
                </c:pt>
                <c:pt idx="271">
                  <c:v>26723</c:v>
                </c:pt>
                <c:pt idx="272">
                  <c:v>26755</c:v>
                </c:pt>
                <c:pt idx="273">
                  <c:v>26758.5</c:v>
                </c:pt>
                <c:pt idx="274">
                  <c:v>26764.5</c:v>
                </c:pt>
                <c:pt idx="275">
                  <c:v>26777.5</c:v>
                </c:pt>
                <c:pt idx="276">
                  <c:v>26848.5</c:v>
                </c:pt>
                <c:pt idx="277">
                  <c:v>26870</c:v>
                </c:pt>
                <c:pt idx="278">
                  <c:v>26871</c:v>
                </c:pt>
                <c:pt idx="279">
                  <c:v>26896</c:v>
                </c:pt>
                <c:pt idx="280">
                  <c:v>26911</c:v>
                </c:pt>
                <c:pt idx="281">
                  <c:v>27121</c:v>
                </c:pt>
                <c:pt idx="282">
                  <c:v>27355</c:v>
                </c:pt>
                <c:pt idx="283">
                  <c:v>27361</c:v>
                </c:pt>
                <c:pt idx="284">
                  <c:v>27575</c:v>
                </c:pt>
                <c:pt idx="285">
                  <c:v>27594</c:v>
                </c:pt>
                <c:pt idx="286">
                  <c:v>27679</c:v>
                </c:pt>
                <c:pt idx="287">
                  <c:v>27717</c:v>
                </c:pt>
                <c:pt idx="288">
                  <c:v>27770</c:v>
                </c:pt>
                <c:pt idx="289">
                  <c:v>27794</c:v>
                </c:pt>
                <c:pt idx="290">
                  <c:v>27813</c:v>
                </c:pt>
                <c:pt idx="291">
                  <c:v>27813.5</c:v>
                </c:pt>
                <c:pt idx="292">
                  <c:v>28053</c:v>
                </c:pt>
                <c:pt idx="293">
                  <c:v>28073</c:v>
                </c:pt>
                <c:pt idx="294">
                  <c:v>28082.5</c:v>
                </c:pt>
                <c:pt idx="295">
                  <c:v>28105</c:v>
                </c:pt>
                <c:pt idx="296">
                  <c:v>28107.5</c:v>
                </c:pt>
                <c:pt idx="297">
                  <c:v>28111</c:v>
                </c:pt>
                <c:pt idx="298">
                  <c:v>28152</c:v>
                </c:pt>
                <c:pt idx="299">
                  <c:v>28214</c:v>
                </c:pt>
                <c:pt idx="300">
                  <c:v>28218.5</c:v>
                </c:pt>
                <c:pt idx="301">
                  <c:v>28499</c:v>
                </c:pt>
                <c:pt idx="302">
                  <c:v>28502.5</c:v>
                </c:pt>
                <c:pt idx="303">
                  <c:v>28523</c:v>
                </c:pt>
                <c:pt idx="304">
                  <c:v>28538</c:v>
                </c:pt>
                <c:pt idx="305">
                  <c:v>28588</c:v>
                </c:pt>
                <c:pt idx="306">
                  <c:v>28590</c:v>
                </c:pt>
                <c:pt idx="307">
                  <c:v>28590</c:v>
                </c:pt>
                <c:pt idx="308">
                  <c:v>28614</c:v>
                </c:pt>
                <c:pt idx="309">
                  <c:v>28627</c:v>
                </c:pt>
                <c:pt idx="310">
                  <c:v>28949</c:v>
                </c:pt>
                <c:pt idx="311">
                  <c:v>28964</c:v>
                </c:pt>
                <c:pt idx="312">
                  <c:v>28973.5</c:v>
                </c:pt>
                <c:pt idx="313">
                  <c:v>28983</c:v>
                </c:pt>
                <c:pt idx="314">
                  <c:v>29024.5</c:v>
                </c:pt>
                <c:pt idx="315">
                  <c:v>29028</c:v>
                </c:pt>
                <c:pt idx="316">
                  <c:v>29326</c:v>
                </c:pt>
                <c:pt idx="317">
                  <c:v>29345</c:v>
                </c:pt>
                <c:pt idx="318">
                  <c:v>29380.5</c:v>
                </c:pt>
                <c:pt idx="319">
                  <c:v>29429</c:v>
                </c:pt>
                <c:pt idx="320">
                  <c:v>29429</c:v>
                </c:pt>
                <c:pt idx="321">
                  <c:v>29436</c:v>
                </c:pt>
                <c:pt idx="322">
                  <c:v>29444.5</c:v>
                </c:pt>
                <c:pt idx="323">
                  <c:v>29689.5</c:v>
                </c:pt>
                <c:pt idx="324">
                  <c:v>29775</c:v>
                </c:pt>
                <c:pt idx="325">
                  <c:v>29788.5</c:v>
                </c:pt>
                <c:pt idx="326">
                  <c:v>29825.5</c:v>
                </c:pt>
                <c:pt idx="327">
                  <c:v>29855</c:v>
                </c:pt>
                <c:pt idx="328">
                  <c:v>30182</c:v>
                </c:pt>
                <c:pt idx="329">
                  <c:v>30228</c:v>
                </c:pt>
                <c:pt idx="330">
                  <c:v>30262</c:v>
                </c:pt>
                <c:pt idx="331">
                  <c:v>30278.5</c:v>
                </c:pt>
                <c:pt idx="332">
                  <c:v>30286</c:v>
                </c:pt>
                <c:pt idx="333">
                  <c:v>30356.5</c:v>
                </c:pt>
                <c:pt idx="334">
                  <c:v>30660</c:v>
                </c:pt>
                <c:pt idx="335">
                  <c:v>30681</c:v>
                </c:pt>
                <c:pt idx="336">
                  <c:v>30727</c:v>
                </c:pt>
                <c:pt idx="337">
                  <c:v>30752</c:v>
                </c:pt>
                <c:pt idx="338">
                  <c:v>30784</c:v>
                </c:pt>
                <c:pt idx="339">
                  <c:v>31067</c:v>
                </c:pt>
                <c:pt idx="340">
                  <c:v>31087</c:v>
                </c:pt>
                <c:pt idx="341">
                  <c:v>31095</c:v>
                </c:pt>
                <c:pt idx="342">
                  <c:v>31095</c:v>
                </c:pt>
                <c:pt idx="343">
                  <c:v>31095</c:v>
                </c:pt>
                <c:pt idx="344">
                  <c:v>31108</c:v>
                </c:pt>
                <c:pt idx="345">
                  <c:v>31134</c:v>
                </c:pt>
                <c:pt idx="346">
                  <c:v>31134</c:v>
                </c:pt>
                <c:pt idx="347">
                  <c:v>31184</c:v>
                </c:pt>
                <c:pt idx="348">
                  <c:v>31188</c:v>
                </c:pt>
                <c:pt idx="349">
                  <c:v>31456</c:v>
                </c:pt>
                <c:pt idx="350">
                  <c:v>31456</c:v>
                </c:pt>
                <c:pt idx="351">
                  <c:v>31456</c:v>
                </c:pt>
                <c:pt idx="352">
                  <c:v>31586</c:v>
                </c:pt>
                <c:pt idx="353">
                  <c:v>31630</c:v>
                </c:pt>
                <c:pt idx="354">
                  <c:v>31630</c:v>
                </c:pt>
                <c:pt idx="355">
                  <c:v>31995</c:v>
                </c:pt>
                <c:pt idx="356">
                  <c:v>32008.5</c:v>
                </c:pt>
                <c:pt idx="357">
                  <c:v>32036</c:v>
                </c:pt>
                <c:pt idx="358">
                  <c:v>32036</c:v>
                </c:pt>
                <c:pt idx="359">
                  <c:v>32041.5</c:v>
                </c:pt>
                <c:pt idx="360">
                  <c:v>32393</c:v>
                </c:pt>
                <c:pt idx="361">
                  <c:v>32398</c:v>
                </c:pt>
                <c:pt idx="362">
                  <c:v>32406</c:v>
                </c:pt>
                <c:pt idx="363">
                  <c:v>32408.5</c:v>
                </c:pt>
                <c:pt idx="364">
                  <c:v>32454.5</c:v>
                </c:pt>
                <c:pt idx="365">
                  <c:v>32780</c:v>
                </c:pt>
                <c:pt idx="366">
                  <c:v>32915</c:v>
                </c:pt>
                <c:pt idx="367">
                  <c:v>32915</c:v>
                </c:pt>
                <c:pt idx="368">
                  <c:v>33239</c:v>
                </c:pt>
                <c:pt idx="369">
                  <c:v>33243</c:v>
                </c:pt>
                <c:pt idx="370">
                  <c:v>33248.5</c:v>
                </c:pt>
                <c:pt idx="371">
                  <c:v>33258</c:v>
                </c:pt>
                <c:pt idx="372">
                  <c:v>33264</c:v>
                </c:pt>
                <c:pt idx="373">
                  <c:v>33271</c:v>
                </c:pt>
                <c:pt idx="374">
                  <c:v>33312.5</c:v>
                </c:pt>
                <c:pt idx="375">
                  <c:v>33321</c:v>
                </c:pt>
                <c:pt idx="376">
                  <c:v>33683</c:v>
                </c:pt>
                <c:pt idx="377">
                  <c:v>33684</c:v>
                </c:pt>
                <c:pt idx="378">
                  <c:v>33702</c:v>
                </c:pt>
                <c:pt idx="379">
                  <c:v>33782</c:v>
                </c:pt>
                <c:pt idx="380">
                  <c:v>34076</c:v>
                </c:pt>
                <c:pt idx="381">
                  <c:v>34098</c:v>
                </c:pt>
                <c:pt idx="382">
                  <c:v>34100.5</c:v>
                </c:pt>
                <c:pt idx="383">
                  <c:v>34182</c:v>
                </c:pt>
                <c:pt idx="384">
                  <c:v>34502</c:v>
                </c:pt>
                <c:pt idx="385">
                  <c:v>34550</c:v>
                </c:pt>
                <c:pt idx="386">
                  <c:v>34595</c:v>
                </c:pt>
                <c:pt idx="387">
                  <c:v>34678</c:v>
                </c:pt>
                <c:pt idx="388">
                  <c:v>35019</c:v>
                </c:pt>
                <c:pt idx="389">
                  <c:v>35413</c:v>
                </c:pt>
                <c:pt idx="390">
                  <c:v>35469</c:v>
                </c:pt>
                <c:pt idx="391">
                  <c:v>35770</c:v>
                </c:pt>
                <c:pt idx="392">
                  <c:v>35822</c:v>
                </c:pt>
                <c:pt idx="393">
                  <c:v>35918</c:v>
                </c:pt>
                <c:pt idx="394">
                  <c:v>36305</c:v>
                </c:pt>
                <c:pt idx="395">
                  <c:v>36332</c:v>
                </c:pt>
                <c:pt idx="396">
                  <c:v>36364</c:v>
                </c:pt>
              </c:numCache>
            </c:numRef>
          </c:xVal>
          <c:yVal>
            <c:numRef>
              <c:f>Active!$N$21:$N$958</c:f>
              <c:numCache>
                <c:formatCode>General</c:formatCode>
                <c:ptCount val="938"/>
                <c:pt idx="178">
                  <c:v>1.1779999986174516E-3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00F8-4797-8F34-4257D7694BC6}"/>
            </c:ext>
          </c:extLst>
        </c:ser>
        <c:ser>
          <c:idx val="7"/>
          <c:order val="7"/>
          <c:tx>
            <c:strRef>
              <c:f>Active!$O$20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Active!$F$21:$F$958</c:f>
              <c:numCache>
                <c:formatCode>General</c:formatCode>
                <c:ptCount val="938"/>
                <c:pt idx="0">
                  <c:v>-4030</c:v>
                </c:pt>
                <c:pt idx="1">
                  <c:v>-3533</c:v>
                </c:pt>
                <c:pt idx="2">
                  <c:v>-3322</c:v>
                </c:pt>
                <c:pt idx="3">
                  <c:v>-3146</c:v>
                </c:pt>
                <c:pt idx="4">
                  <c:v>-2982</c:v>
                </c:pt>
                <c:pt idx="5">
                  <c:v>-2977</c:v>
                </c:pt>
                <c:pt idx="6">
                  <c:v>-2976</c:v>
                </c:pt>
                <c:pt idx="7">
                  <c:v>-2970</c:v>
                </c:pt>
                <c:pt idx="8">
                  <c:v>-2964</c:v>
                </c:pt>
                <c:pt idx="9">
                  <c:v>-2963</c:v>
                </c:pt>
                <c:pt idx="10">
                  <c:v>-2957</c:v>
                </c:pt>
                <c:pt idx="11">
                  <c:v>-2202</c:v>
                </c:pt>
                <c:pt idx="12">
                  <c:v>-1221</c:v>
                </c:pt>
                <c:pt idx="13">
                  <c:v>-859</c:v>
                </c:pt>
                <c:pt idx="14">
                  <c:v>-664</c:v>
                </c:pt>
                <c:pt idx="15">
                  <c:v>-394</c:v>
                </c:pt>
                <c:pt idx="16">
                  <c:v>-355</c:v>
                </c:pt>
                <c:pt idx="17">
                  <c:v>-349</c:v>
                </c:pt>
                <c:pt idx="18">
                  <c:v>0</c:v>
                </c:pt>
                <c:pt idx="19">
                  <c:v>44</c:v>
                </c:pt>
                <c:pt idx="20">
                  <c:v>147</c:v>
                </c:pt>
                <c:pt idx="21">
                  <c:v>1364</c:v>
                </c:pt>
                <c:pt idx="22">
                  <c:v>1686</c:v>
                </c:pt>
                <c:pt idx="23">
                  <c:v>2241</c:v>
                </c:pt>
                <c:pt idx="24">
                  <c:v>3775</c:v>
                </c:pt>
                <c:pt idx="25">
                  <c:v>4396</c:v>
                </c:pt>
                <c:pt idx="26">
                  <c:v>4868</c:v>
                </c:pt>
                <c:pt idx="27">
                  <c:v>4875</c:v>
                </c:pt>
                <c:pt idx="28">
                  <c:v>5242</c:v>
                </c:pt>
                <c:pt idx="29">
                  <c:v>5279</c:v>
                </c:pt>
                <c:pt idx="30">
                  <c:v>5700</c:v>
                </c:pt>
                <c:pt idx="31">
                  <c:v>6043</c:v>
                </c:pt>
                <c:pt idx="32">
                  <c:v>6397</c:v>
                </c:pt>
                <c:pt idx="33">
                  <c:v>6496</c:v>
                </c:pt>
                <c:pt idx="34">
                  <c:v>6503</c:v>
                </c:pt>
                <c:pt idx="35">
                  <c:v>6509</c:v>
                </c:pt>
                <c:pt idx="36">
                  <c:v>6560</c:v>
                </c:pt>
                <c:pt idx="37">
                  <c:v>7236</c:v>
                </c:pt>
                <c:pt idx="38">
                  <c:v>7890</c:v>
                </c:pt>
                <c:pt idx="39">
                  <c:v>9125</c:v>
                </c:pt>
                <c:pt idx="40">
                  <c:v>9184</c:v>
                </c:pt>
                <c:pt idx="41">
                  <c:v>10921</c:v>
                </c:pt>
                <c:pt idx="42">
                  <c:v>11184</c:v>
                </c:pt>
                <c:pt idx="43">
                  <c:v>11185</c:v>
                </c:pt>
                <c:pt idx="44">
                  <c:v>11185</c:v>
                </c:pt>
                <c:pt idx="45">
                  <c:v>11185</c:v>
                </c:pt>
                <c:pt idx="46">
                  <c:v>11210</c:v>
                </c:pt>
                <c:pt idx="47">
                  <c:v>11210</c:v>
                </c:pt>
                <c:pt idx="48">
                  <c:v>11210</c:v>
                </c:pt>
                <c:pt idx="49">
                  <c:v>11230</c:v>
                </c:pt>
                <c:pt idx="50">
                  <c:v>11243</c:v>
                </c:pt>
                <c:pt idx="51">
                  <c:v>11250</c:v>
                </c:pt>
                <c:pt idx="52">
                  <c:v>11250</c:v>
                </c:pt>
                <c:pt idx="53">
                  <c:v>11250</c:v>
                </c:pt>
                <c:pt idx="54">
                  <c:v>11295</c:v>
                </c:pt>
                <c:pt idx="55">
                  <c:v>11322</c:v>
                </c:pt>
                <c:pt idx="56">
                  <c:v>11322</c:v>
                </c:pt>
                <c:pt idx="57">
                  <c:v>11322</c:v>
                </c:pt>
                <c:pt idx="58">
                  <c:v>11637</c:v>
                </c:pt>
                <c:pt idx="59">
                  <c:v>11754</c:v>
                </c:pt>
                <c:pt idx="60">
                  <c:v>11754</c:v>
                </c:pt>
                <c:pt idx="61">
                  <c:v>11767</c:v>
                </c:pt>
                <c:pt idx="62">
                  <c:v>11767</c:v>
                </c:pt>
                <c:pt idx="63">
                  <c:v>12167</c:v>
                </c:pt>
                <c:pt idx="64">
                  <c:v>13387</c:v>
                </c:pt>
                <c:pt idx="65">
                  <c:v>13748</c:v>
                </c:pt>
                <c:pt idx="66">
                  <c:v>13755</c:v>
                </c:pt>
                <c:pt idx="67">
                  <c:v>13781</c:v>
                </c:pt>
                <c:pt idx="68">
                  <c:v>13788</c:v>
                </c:pt>
                <c:pt idx="69">
                  <c:v>13813</c:v>
                </c:pt>
                <c:pt idx="70">
                  <c:v>13819</c:v>
                </c:pt>
                <c:pt idx="71">
                  <c:v>13820</c:v>
                </c:pt>
                <c:pt idx="72">
                  <c:v>13826</c:v>
                </c:pt>
                <c:pt idx="73">
                  <c:v>13832</c:v>
                </c:pt>
                <c:pt idx="74">
                  <c:v>13872</c:v>
                </c:pt>
                <c:pt idx="75">
                  <c:v>13872</c:v>
                </c:pt>
                <c:pt idx="76">
                  <c:v>13885</c:v>
                </c:pt>
                <c:pt idx="77">
                  <c:v>13943</c:v>
                </c:pt>
                <c:pt idx="78">
                  <c:v>14168</c:v>
                </c:pt>
                <c:pt idx="79">
                  <c:v>14233</c:v>
                </c:pt>
                <c:pt idx="80">
                  <c:v>14246</c:v>
                </c:pt>
                <c:pt idx="81">
                  <c:v>14265</c:v>
                </c:pt>
                <c:pt idx="82">
                  <c:v>14272</c:v>
                </c:pt>
                <c:pt idx="83">
                  <c:v>14278</c:v>
                </c:pt>
                <c:pt idx="84">
                  <c:v>14279</c:v>
                </c:pt>
                <c:pt idx="85">
                  <c:v>14311</c:v>
                </c:pt>
                <c:pt idx="86">
                  <c:v>14350</c:v>
                </c:pt>
                <c:pt idx="87">
                  <c:v>14653</c:v>
                </c:pt>
                <c:pt idx="88">
                  <c:v>14653</c:v>
                </c:pt>
                <c:pt idx="89">
                  <c:v>14672</c:v>
                </c:pt>
                <c:pt idx="90">
                  <c:v>14678</c:v>
                </c:pt>
                <c:pt idx="91">
                  <c:v>14691</c:v>
                </c:pt>
                <c:pt idx="92">
                  <c:v>14698</c:v>
                </c:pt>
                <c:pt idx="93">
                  <c:v>14731</c:v>
                </c:pt>
                <c:pt idx="94">
                  <c:v>14731</c:v>
                </c:pt>
                <c:pt idx="95">
                  <c:v>14763</c:v>
                </c:pt>
                <c:pt idx="96">
                  <c:v>14770</c:v>
                </c:pt>
                <c:pt idx="97">
                  <c:v>14776</c:v>
                </c:pt>
                <c:pt idx="98">
                  <c:v>14782</c:v>
                </c:pt>
                <c:pt idx="99">
                  <c:v>14809</c:v>
                </c:pt>
                <c:pt idx="100">
                  <c:v>14815</c:v>
                </c:pt>
                <c:pt idx="101">
                  <c:v>14815</c:v>
                </c:pt>
                <c:pt idx="102">
                  <c:v>15034</c:v>
                </c:pt>
                <c:pt idx="103">
                  <c:v>15047</c:v>
                </c:pt>
                <c:pt idx="104">
                  <c:v>15079</c:v>
                </c:pt>
                <c:pt idx="105">
                  <c:v>15079</c:v>
                </c:pt>
                <c:pt idx="106">
                  <c:v>15104</c:v>
                </c:pt>
                <c:pt idx="107">
                  <c:v>15143</c:v>
                </c:pt>
                <c:pt idx="108">
                  <c:v>15175</c:v>
                </c:pt>
                <c:pt idx="109">
                  <c:v>15176</c:v>
                </c:pt>
                <c:pt idx="110">
                  <c:v>15183</c:v>
                </c:pt>
                <c:pt idx="111">
                  <c:v>15183</c:v>
                </c:pt>
                <c:pt idx="112">
                  <c:v>15189</c:v>
                </c:pt>
                <c:pt idx="113">
                  <c:v>15427</c:v>
                </c:pt>
                <c:pt idx="114">
                  <c:v>15485</c:v>
                </c:pt>
                <c:pt idx="115">
                  <c:v>15518</c:v>
                </c:pt>
                <c:pt idx="116">
                  <c:v>15557</c:v>
                </c:pt>
                <c:pt idx="117">
                  <c:v>15655</c:v>
                </c:pt>
                <c:pt idx="118">
                  <c:v>15752</c:v>
                </c:pt>
                <c:pt idx="119">
                  <c:v>15931</c:v>
                </c:pt>
                <c:pt idx="120">
                  <c:v>15938</c:v>
                </c:pt>
                <c:pt idx="121">
                  <c:v>16094</c:v>
                </c:pt>
                <c:pt idx="122">
                  <c:v>16390</c:v>
                </c:pt>
                <c:pt idx="123">
                  <c:v>16416</c:v>
                </c:pt>
                <c:pt idx="124">
                  <c:v>16435</c:v>
                </c:pt>
                <c:pt idx="125">
                  <c:v>16455</c:v>
                </c:pt>
                <c:pt idx="126">
                  <c:v>16494</c:v>
                </c:pt>
                <c:pt idx="127">
                  <c:v>16771</c:v>
                </c:pt>
                <c:pt idx="128">
                  <c:v>17236</c:v>
                </c:pt>
                <c:pt idx="129">
                  <c:v>17255</c:v>
                </c:pt>
                <c:pt idx="130">
                  <c:v>17275</c:v>
                </c:pt>
                <c:pt idx="131">
                  <c:v>17314</c:v>
                </c:pt>
                <c:pt idx="132">
                  <c:v>17320</c:v>
                </c:pt>
                <c:pt idx="133">
                  <c:v>17346</c:v>
                </c:pt>
                <c:pt idx="134">
                  <c:v>17359</c:v>
                </c:pt>
                <c:pt idx="135">
                  <c:v>17818</c:v>
                </c:pt>
                <c:pt idx="136">
                  <c:v>18127</c:v>
                </c:pt>
                <c:pt idx="137">
                  <c:v>18140</c:v>
                </c:pt>
                <c:pt idx="138">
                  <c:v>18147</c:v>
                </c:pt>
                <c:pt idx="139">
                  <c:v>18160</c:v>
                </c:pt>
                <c:pt idx="140">
                  <c:v>18212</c:v>
                </c:pt>
                <c:pt idx="141">
                  <c:v>18218</c:v>
                </c:pt>
                <c:pt idx="142">
                  <c:v>18231</c:v>
                </c:pt>
                <c:pt idx="143">
                  <c:v>18296</c:v>
                </c:pt>
                <c:pt idx="144">
                  <c:v>18296</c:v>
                </c:pt>
                <c:pt idx="145">
                  <c:v>18703</c:v>
                </c:pt>
                <c:pt idx="146">
                  <c:v>18703</c:v>
                </c:pt>
                <c:pt idx="147">
                  <c:v>18960</c:v>
                </c:pt>
                <c:pt idx="148">
                  <c:v>19516</c:v>
                </c:pt>
                <c:pt idx="149">
                  <c:v>19568</c:v>
                </c:pt>
                <c:pt idx="150">
                  <c:v>19845</c:v>
                </c:pt>
                <c:pt idx="151">
                  <c:v>19858</c:v>
                </c:pt>
                <c:pt idx="152">
                  <c:v>19884</c:v>
                </c:pt>
                <c:pt idx="153">
                  <c:v>19910</c:v>
                </c:pt>
                <c:pt idx="154">
                  <c:v>19994</c:v>
                </c:pt>
                <c:pt idx="155">
                  <c:v>20310</c:v>
                </c:pt>
                <c:pt idx="156">
                  <c:v>20310</c:v>
                </c:pt>
                <c:pt idx="157">
                  <c:v>20375</c:v>
                </c:pt>
                <c:pt idx="158">
                  <c:v>20381</c:v>
                </c:pt>
                <c:pt idx="159">
                  <c:v>21074.5</c:v>
                </c:pt>
                <c:pt idx="160">
                  <c:v>21163</c:v>
                </c:pt>
                <c:pt idx="161">
                  <c:v>21176</c:v>
                </c:pt>
                <c:pt idx="162">
                  <c:v>21182</c:v>
                </c:pt>
                <c:pt idx="163">
                  <c:v>21200</c:v>
                </c:pt>
                <c:pt idx="164">
                  <c:v>21219</c:v>
                </c:pt>
                <c:pt idx="165">
                  <c:v>21237.5</c:v>
                </c:pt>
                <c:pt idx="166">
                  <c:v>21271</c:v>
                </c:pt>
                <c:pt idx="167">
                  <c:v>21304</c:v>
                </c:pt>
                <c:pt idx="168">
                  <c:v>21316</c:v>
                </c:pt>
                <c:pt idx="169">
                  <c:v>21351</c:v>
                </c:pt>
                <c:pt idx="170">
                  <c:v>21528</c:v>
                </c:pt>
                <c:pt idx="171">
                  <c:v>21601</c:v>
                </c:pt>
                <c:pt idx="172">
                  <c:v>21608</c:v>
                </c:pt>
                <c:pt idx="173">
                  <c:v>21615</c:v>
                </c:pt>
                <c:pt idx="174">
                  <c:v>21615</c:v>
                </c:pt>
                <c:pt idx="175">
                  <c:v>21628</c:v>
                </c:pt>
                <c:pt idx="176">
                  <c:v>21654</c:v>
                </c:pt>
                <c:pt idx="177">
                  <c:v>21658</c:v>
                </c:pt>
                <c:pt idx="178">
                  <c:v>21660</c:v>
                </c:pt>
                <c:pt idx="179">
                  <c:v>21673</c:v>
                </c:pt>
                <c:pt idx="180">
                  <c:v>21703</c:v>
                </c:pt>
                <c:pt idx="181">
                  <c:v>21717</c:v>
                </c:pt>
                <c:pt idx="182">
                  <c:v>21719</c:v>
                </c:pt>
                <c:pt idx="183">
                  <c:v>21762</c:v>
                </c:pt>
                <c:pt idx="184">
                  <c:v>21790</c:v>
                </c:pt>
                <c:pt idx="185">
                  <c:v>22015</c:v>
                </c:pt>
                <c:pt idx="186">
                  <c:v>22026</c:v>
                </c:pt>
                <c:pt idx="187">
                  <c:v>22041</c:v>
                </c:pt>
                <c:pt idx="188">
                  <c:v>22125</c:v>
                </c:pt>
                <c:pt idx="189">
                  <c:v>22370</c:v>
                </c:pt>
                <c:pt idx="190">
                  <c:v>22407</c:v>
                </c:pt>
                <c:pt idx="191">
                  <c:v>22433</c:v>
                </c:pt>
                <c:pt idx="192">
                  <c:v>22506</c:v>
                </c:pt>
                <c:pt idx="193">
                  <c:v>22525</c:v>
                </c:pt>
                <c:pt idx="194">
                  <c:v>22543</c:v>
                </c:pt>
                <c:pt idx="195">
                  <c:v>22569</c:v>
                </c:pt>
                <c:pt idx="196">
                  <c:v>22582</c:v>
                </c:pt>
                <c:pt idx="197">
                  <c:v>22595</c:v>
                </c:pt>
                <c:pt idx="198">
                  <c:v>22602</c:v>
                </c:pt>
                <c:pt idx="199">
                  <c:v>22634</c:v>
                </c:pt>
                <c:pt idx="200">
                  <c:v>22911</c:v>
                </c:pt>
                <c:pt idx="201">
                  <c:v>22937</c:v>
                </c:pt>
                <c:pt idx="202">
                  <c:v>22956</c:v>
                </c:pt>
                <c:pt idx="203">
                  <c:v>22989</c:v>
                </c:pt>
                <c:pt idx="204">
                  <c:v>23002</c:v>
                </c:pt>
                <c:pt idx="205">
                  <c:v>23326</c:v>
                </c:pt>
                <c:pt idx="206">
                  <c:v>23365</c:v>
                </c:pt>
                <c:pt idx="207">
                  <c:v>23519</c:v>
                </c:pt>
                <c:pt idx="208">
                  <c:v>23733</c:v>
                </c:pt>
                <c:pt idx="209">
                  <c:v>23770</c:v>
                </c:pt>
                <c:pt idx="210">
                  <c:v>23821</c:v>
                </c:pt>
                <c:pt idx="211">
                  <c:v>23854</c:v>
                </c:pt>
                <c:pt idx="212">
                  <c:v>23860</c:v>
                </c:pt>
                <c:pt idx="213">
                  <c:v>24204</c:v>
                </c:pt>
                <c:pt idx="214">
                  <c:v>24352</c:v>
                </c:pt>
                <c:pt idx="215">
                  <c:v>24635</c:v>
                </c:pt>
                <c:pt idx="216">
                  <c:v>24661</c:v>
                </c:pt>
                <c:pt idx="217">
                  <c:v>24667</c:v>
                </c:pt>
                <c:pt idx="218">
                  <c:v>24673</c:v>
                </c:pt>
                <c:pt idx="219">
                  <c:v>24681</c:v>
                </c:pt>
                <c:pt idx="220">
                  <c:v>24990</c:v>
                </c:pt>
                <c:pt idx="221">
                  <c:v>25037</c:v>
                </c:pt>
                <c:pt idx="222">
                  <c:v>25087</c:v>
                </c:pt>
                <c:pt idx="223">
                  <c:v>25107</c:v>
                </c:pt>
                <c:pt idx="224">
                  <c:v>25120</c:v>
                </c:pt>
                <c:pt idx="225">
                  <c:v>25198</c:v>
                </c:pt>
                <c:pt idx="226">
                  <c:v>25364</c:v>
                </c:pt>
                <c:pt idx="227">
                  <c:v>25377</c:v>
                </c:pt>
                <c:pt idx="228">
                  <c:v>25513</c:v>
                </c:pt>
                <c:pt idx="229">
                  <c:v>25521.5</c:v>
                </c:pt>
                <c:pt idx="230">
                  <c:v>25539</c:v>
                </c:pt>
                <c:pt idx="231">
                  <c:v>25545</c:v>
                </c:pt>
                <c:pt idx="232">
                  <c:v>25546</c:v>
                </c:pt>
                <c:pt idx="233">
                  <c:v>25550.5</c:v>
                </c:pt>
                <c:pt idx="234">
                  <c:v>25554</c:v>
                </c:pt>
                <c:pt idx="235">
                  <c:v>25609.5</c:v>
                </c:pt>
                <c:pt idx="236">
                  <c:v>25613</c:v>
                </c:pt>
                <c:pt idx="237">
                  <c:v>25615.5</c:v>
                </c:pt>
                <c:pt idx="238">
                  <c:v>25635.5</c:v>
                </c:pt>
                <c:pt idx="239">
                  <c:v>25844</c:v>
                </c:pt>
                <c:pt idx="240">
                  <c:v>25844</c:v>
                </c:pt>
                <c:pt idx="241">
                  <c:v>25914</c:v>
                </c:pt>
                <c:pt idx="242">
                  <c:v>25944.5</c:v>
                </c:pt>
                <c:pt idx="243">
                  <c:v>25944.5</c:v>
                </c:pt>
                <c:pt idx="244">
                  <c:v>25948</c:v>
                </c:pt>
                <c:pt idx="245">
                  <c:v>25953</c:v>
                </c:pt>
                <c:pt idx="246">
                  <c:v>26004</c:v>
                </c:pt>
                <c:pt idx="247">
                  <c:v>26063</c:v>
                </c:pt>
                <c:pt idx="248">
                  <c:v>26290</c:v>
                </c:pt>
                <c:pt idx="249">
                  <c:v>26335</c:v>
                </c:pt>
                <c:pt idx="250">
                  <c:v>26368</c:v>
                </c:pt>
                <c:pt idx="251">
                  <c:v>26370.5</c:v>
                </c:pt>
                <c:pt idx="252">
                  <c:v>26379</c:v>
                </c:pt>
                <c:pt idx="253">
                  <c:v>26392</c:v>
                </c:pt>
                <c:pt idx="254">
                  <c:v>26410</c:v>
                </c:pt>
                <c:pt idx="255">
                  <c:v>26411</c:v>
                </c:pt>
                <c:pt idx="256">
                  <c:v>26413</c:v>
                </c:pt>
                <c:pt idx="257">
                  <c:v>26417</c:v>
                </c:pt>
                <c:pt idx="258">
                  <c:v>26418</c:v>
                </c:pt>
                <c:pt idx="259">
                  <c:v>26419</c:v>
                </c:pt>
                <c:pt idx="260">
                  <c:v>26419</c:v>
                </c:pt>
                <c:pt idx="261">
                  <c:v>26419</c:v>
                </c:pt>
                <c:pt idx="262">
                  <c:v>26424</c:v>
                </c:pt>
                <c:pt idx="263">
                  <c:v>26429.5</c:v>
                </c:pt>
                <c:pt idx="264">
                  <c:v>26431</c:v>
                </c:pt>
                <c:pt idx="265">
                  <c:v>26442.5</c:v>
                </c:pt>
                <c:pt idx="266">
                  <c:v>26448.5</c:v>
                </c:pt>
                <c:pt idx="267">
                  <c:v>26459</c:v>
                </c:pt>
                <c:pt idx="268">
                  <c:v>26483</c:v>
                </c:pt>
                <c:pt idx="269">
                  <c:v>26489</c:v>
                </c:pt>
                <c:pt idx="270">
                  <c:v>26509</c:v>
                </c:pt>
                <c:pt idx="271">
                  <c:v>26723</c:v>
                </c:pt>
                <c:pt idx="272">
                  <c:v>26755</c:v>
                </c:pt>
                <c:pt idx="273">
                  <c:v>26758.5</c:v>
                </c:pt>
                <c:pt idx="274">
                  <c:v>26764.5</c:v>
                </c:pt>
                <c:pt idx="275">
                  <c:v>26777.5</c:v>
                </c:pt>
                <c:pt idx="276">
                  <c:v>26848.5</c:v>
                </c:pt>
                <c:pt idx="277">
                  <c:v>26870</c:v>
                </c:pt>
                <c:pt idx="278">
                  <c:v>26871</c:v>
                </c:pt>
                <c:pt idx="279">
                  <c:v>26896</c:v>
                </c:pt>
                <c:pt idx="280">
                  <c:v>26911</c:v>
                </c:pt>
                <c:pt idx="281">
                  <c:v>27121</c:v>
                </c:pt>
                <c:pt idx="282">
                  <c:v>27355</c:v>
                </c:pt>
                <c:pt idx="283">
                  <c:v>27361</c:v>
                </c:pt>
                <c:pt idx="284">
                  <c:v>27575</c:v>
                </c:pt>
                <c:pt idx="285">
                  <c:v>27594</c:v>
                </c:pt>
                <c:pt idx="286">
                  <c:v>27679</c:v>
                </c:pt>
                <c:pt idx="287">
                  <c:v>27717</c:v>
                </c:pt>
                <c:pt idx="288">
                  <c:v>27770</c:v>
                </c:pt>
                <c:pt idx="289">
                  <c:v>27794</c:v>
                </c:pt>
                <c:pt idx="290">
                  <c:v>27813</c:v>
                </c:pt>
                <c:pt idx="291">
                  <c:v>27813.5</c:v>
                </c:pt>
                <c:pt idx="292">
                  <c:v>28053</c:v>
                </c:pt>
                <c:pt idx="293">
                  <c:v>28073</c:v>
                </c:pt>
                <c:pt idx="294">
                  <c:v>28082.5</c:v>
                </c:pt>
                <c:pt idx="295">
                  <c:v>28105</c:v>
                </c:pt>
                <c:pt idx="296">
                  <c:v>28107.5</c:v>
                </c:pt>
                <c:pt idx="297">
                  <c:v>28111</c:v>
                </c:pt>
                <c:pt idx="298">
                  <c:v>28152</c:v>
                </c:pt>
                <c:pt idx="299">
                  <c:v>28214</c:v>
                </c:pt>
                <c:pt idx="300">
                  <c:v>28218.5</c:v>
                </c:pt>
                <c:pt idx="301">
                  <c:v>28499</c:v>
                </c:pt>
                <c:pt idx="302">
                  <c:v>28502.5</c:v>
                </c:pt>
                <c:pt idx="303">
                  <c:v>28523</c:v>
                </c:pt>
                <c:pt idx="304">
                  <c:v>28538</c:v>
                </c:pt>
                <c:pt idx="305">
                  <c:v>28588</c:v>
                </c:pt>
                <c:pt idx="306">
                  <c:v>28590</c:v>
                </c:pt>
                <c:pt idx="307">
                  <c:v>28590</c:v>
                </c:pt>
                <c:pt idx="308">
                  <c:v>28614</c:v>
                </c:pt>
                <c:pt idx="309">
                  <c:v>28627</c:v>
                </c:pt>
                <c:pt idx="310">
                  <c:v>28949</c:v>
                </c:pt>
                <c:pt idx="311">
                  <c:v>28964</c:v>
                </c:pt>
                <c:pt idx="312">
                  <c:v>28973.5</c:v>
                </c:pt>
                <c:pt idx="313">
                  <c:v>28983</c:v>
                </c:pt>
                <c:pt idx="314">
                  <c:v>29024.5</c:v>
                </c:pt>
                <c:pt idx="315">
                  <c:v>29028</c:v>
                </c:pt>
                <c:pt idx="316">
                  <c:v>29326</c:v>
                </c:pt>
                <c:pt idx="317">
                  <c:v>29345</c:v>
                </c:pt>
                <c:pt idx="318">
                  <c:v>29380.5</c:v>
                </c:pt>
                <c:pt idx="319">
                  <c:v>29429</c:v>
                </c:pt>
                <c:pt idx="320">
                  <c:v>29429</c:v>
                </c:pt>
                <c:pt idx="321">
                  <c:v>29436</c:v>
                </c:pt>
                <c:pt idx="322">
                  <c:v>29444.5</c:v>
                </c:pt>
                <c:pt idx="323">
                  <c:v>29689.5</c:v>
                </c:pt>
                <c:pt idx="324">
                  <c:v>29775</c:v>
                </c:pt>
                <c:pt idx="325">
                  <c:v>29788.5</c:v>
                </c:pt>
                <c:pt idx="326">
                  <c:v>29825.5</c:v>
                </c:pt>
                <c:pt idx="327">
                  <c:v>29855</c:v>
                </c:pt>
                <c:pt idx="328">
                  <c:v>30182</c:v>
                </c:pt>
                <c:pt idx="329">
                  <c:v>30228</c:v>
                </c:pt>
                <c:pt idx="330">
                  <c:v>30262</c:v>
                </c:pt>
                <c:pt idx="331">
                  <c:v>30278.5</c:v>
                </c:pt>
                <c:pt idx="332">
                  <c:v>30286</c:v>
                </c:pt>
                <c:pt idx="333">
                  <c:v>30356.5</c:v>
                </c:pt>
                <c:pt idx="334">
                  <c:v>30660</c:v>
                </c:pt>
                <c:pt idx="335">
                  <c:v>30681</c:v>
                </c:pt>
                <c:pt idx="336">
                  <c:v>30727</c:v>
                </c:pt>
                <c:pt idx="337">
                  <c:v>30752</c:v>
                </c:pt>
                <c:pt idx="338">
                  <c:v>30784</c:v>
                </c:pt>
                <c:pt idx="339">
                  <c:v>31067</c:v>
                </c:pt>
                <c:pt idx="340">
                  <c:v>31087</c:v>
                </c:pt>
                <c:pt idx="341">
                  <c:v>31095</c:v>
                </c:pt>
                <c:pt idx="342">
                  <c:v>31095</c:v>
                </c:pt>
                <c:pt idx="343">
                  <c:v>31095</c:v>
                </c:pt>
                <c:pt idx="344">
                  <c:v>31108</c:v>
                </c:pt>
                <c:pt idx="345">
                  <c:v>31134</c:v>
                </c:pt>
                <c:pt idx="346">
                  <c:v>31134</c:v>
                </c:pt>
                <c:pt idx="347">
                  <c:v>31184</c:v>
                </c:pt>
                <c:pt idx="348">
                  <c:v>31188</c:v>
                </c:pt>
                <c:pt idx="349">
                  <c:v>31456</c:v>
                </c:pt>
                <c:pt idx="350">
                  <c:v>31456</c:v>
                </c:pt>
                <c:pt idx="351">
                  <c:v>31456</c:v>
                </c:pt>
                <c:pt idx="352">
                  <c:v>31586</c:v>
                </c:pt>
                <c:pt idx="353">
                  <c:v>31630</c:v>
                </c:pt>
                <c:pt idx="354">
                  <c:v>31630</c:v>
                </c:pt>
                <c:pt idx="355">
                  <c:v>31995</c:v>
                </c:pt>
                <c:pt idx="356">
                  <c:v>32008.5</c:v>
                </c:pt>
                <c:pt idx="357">
                  <c:v>32036</c:v>
                </c:pt>
                <c:pt idx="358">
                  <c:v>32036</c:v>
                </c:pt>
                <c:pt idx="359">
                  <c:v>32041.5</c:v>
                </c:pt>
                <c:pt idx="360">
                  <c:v>32393</c:v>
                </c:pt>
                <c:pt idx="361">
                  <c:v>32398</c:v>
                </c:pt>
                <c:pt idx="362">
                  <c:v>32406</c:v>
                </c:pt>
                <c:pt idx="363">
                  <c:v>32408.5</c:v>
                </c:pt>
                <c:pt idx="364">
                  <c:v>32454.5</c:v>
                </c:pt>
                <c:pt idx="365">
                  <c:v>32780</c:v>
                </c:pt>
                <c:pt idx="366">
                  <c:v>32915</c:v>
                </c:pt>
                <c:pt idx="367">
                  <c:v>32915</c:v>
                </c:pt>
                <c:pt idx="368">
                  <c:v>33239</c:v>
                </c:pt>
                <c:pt idx="369">
                  <c:v>33243</c:v>
                </c:pt>
                <c:pt idx="370">
                  <c:v>33248.5</c:v>
                </c:pt>
                <c:pt idx="371">
                  <c:v>33258</c:v>
                </c:pt>
                <c:pt idx="372">
                  <c:v>33264</c:v>
                </c:pt>
                <c:pt idx="373">
                  <c:v>33271</c:v>
                </c:pt>
                <c:pt idx="374">
                  <c:v>33312.5</c:v>
                </c:pt>
                <c:pt idx="375">
                  <c:v>33321</c:v>
                </c:pt>
                <c:pt idx="376">
                  <c:v>33683</c:v>
                </c:pt>
                <c:pt idx="377">
                  <c:v>33684</c:v>
                </c:pt>
                <c:pt idx="378">
                  <c:v>33702</c:v>
                </c:pt>
                <c:pt idx="379">
                  <c:v>33782</c:v>
                </c:pt>
                <c:pt idx="380">
                  <c:v>34076</c:v>
                </c:pt>
                <c:pt idx="381">
                  <c:v>34098</c:v>
                </c:pt>
                <c:pt idx="382">
                  <c:v>34100.5</c:v>
                </c:pt>
                <c:pt idx="383">
                  <c:v>34182</c:v>
                </c:pt>
                <c:pt idx="384">
                  <c:v>34502</c:v>
                </c:pt>
                <c:pt idx="385">
                  <c:v>34550</c:v>
                </c:pt>
                <c:pt idx="386">
                  <c:v>34595</c:v>
                </c:pt>
                <c:pt idx="387">
                  <c:v>34678</c:v>
                </c:pt>
                <c:pt idx="388">
                  <c:v>35019</c:v>
                </c:pt>
                <c:pt idx="389">
                  <c:v>35413</c:v>
                </c:pt>
                <c:pt idx="390">
                  <c:v>35469</c:v>
                </c:pt>
                <c:pt idx="391">
                  <c:v>35770</c:v>
                </c:pt>
                <c:pt idx="392">
                  <c:v>35822</c:v>
                </c:pt>
                <c:pt idx="393">
                  <c:v>35918</c:v>
                </c:pt>
                <c:pt idx="394">
                  <c:v>36305</c:v>
                </c:pt>
                <c:pt idx="395">
                  <c:v>36332</c:v>
                </c:pt>
                <c:pt idx="396">
                  <c:v>36364</c:v>
                </c:pt>
              </c:numCache>
            </c:numRef>
          </c:xVal>
          <c:yVal>
            <c:numRef>
              <c:f>Active!$O$21:$O$958</c:f>
              <c:numCache>
                <c:formatCode>General</c:formatCode>
                <c:ptCount val="938"/>
                <c:pt idx="232">
                  <c:v>3.1350987079167281E-3</c:v>
                </c:pt>
                <c:pt idx="233">
                  <c:v>3.1435589885692589E-3</c:v>
                </c:pt>
                <c:pt idx="234">
                  <c:v>3.1501392068545575E-3</c:v>
                </c:pt>
                <c:pt idx="235">
                  <c:v>3.2544826682357544E-3</c:v>
                </c:pt>
                <c:pt idx="236">
                  <c:v>3.26106288652106E-3</c:v>
                </c:pt>
                <c:pt idx="237">
                  <c:v>3.2657630424391265E-3</c:v>
                </c:pt>
                <c:pt idx="238">
                  <c:v>3.3033642897837071E-3</c:v>
                </c:pt>
                <c:pt idx="239">
                  <c:v>3.6953572933509093E-3</c:v>
                </c:pt>
                <c:pt idx="240">
                  <c:v>3.6953572933509093E-3</c:v>
                </c:pt>
                <c:pt idx="241">
                  <c:v>3.8269616590569239E-3</c:v>
                </c:pt>
                <c:pt idx="242">
                  <c:v>3.8843035612574003E-3</c:v>
                </c:pt>
                <c:pt idx="243">
                  <c:v>3.8843035612574003E-3</c:v>
                </c:pt>
                <c:pt idx="244">
                  <c:v>3.8908837795427059E-3</c:v>
                </c:pt>
                <c:pt idx="245">
                  <c:v>3.9002840913788459E-3</c:v>
                </c:pt>
                <c:pt idx="246">
                  <c:v>3.9961672721075189E-3</c:v>
                </c:pt>
                <c:pt idx="247">
                  <c:v>4.1070909517740145E-3</c:v>
                </c:pt>
                <c:pt idx="248">
                  <c:v>4.5338651091349491E-3</c:v>
                </c:pt>
                <c:pt idx="249">
                  <c:v>4.6184679156602432E-3</c:v>
                </c:pt>
                <c:pt idx="250">
                  <c:v>4.6805099737788E-3</c:v>
                </c:pt>
                <c:pt idx="251">
                  <c:v>4.6852101296968665E-3</c:v>
                </c:pt>
                <c:pt idx="252">
                  <c:v>4.701190659818312E-3</c:v>
                </c:pt>
                <c:pt idx="253">
                  <c:v>4.7256314705922883E-3</c:v>
                </c:pt>
                <c:pt idx="254">
                  <c:v>4.7594725932024046E-3</c:v>
                </c:pt>
                <c:pt idx="255">
                  <c:v>4.7613526555696367E-3</c:v>
                </c:pt>
                <c:pt idx="256">
                  <c:v>4.7651127803040941E-3</c:v>
                </c:pt>
                <c:pt idx="257">
                  <c:v>4.7726330297730088E-3</c:v>
                </c:pt>
                <c:pt idx="258">
                  <c:v>4.774513092140234E-3</c:v>
                </c:pt>
                <c:pt idx="259">
                  <c:v>4.7763931545074662E-3</c:v>
                </c:pt>
                <c:pt idx="260">
                  <c:v>4.7763931545074662E-3</c:v>
                </c:pt>
                <c:pt idx="261">
                  <c:v>4.7763931545074662E-3</c:v>
                </c:pt>
                <c:pt idx="262">
                  <c:v>4.7857934663436061E-3</c:v>
                </c:pt>
                <c:pt idx="263">
                  <c:v>4.796133809363369E-3</c:v>
                </c:pt>
                <c:pt idx="264">
                  <c:v>4.7989539029142103E-3</c:v>
                </c:pt>
                <c:pt idx="265">
                  <c:v>4.8205746201373384E-3</c:v>
                </c:pt>
                <c:pt idx="266">
                  <c:v>4.8318549943407174E-3</c:v>
                </c:pt>
                <c:pt idx="267">
                  <c:v>4.8515956491966133E-3</c:v>
                </c:pt>
                <c:pt idx="268">
                  <c:v>4.8967171460101086E-3</c:v>
                </c:pt>
                <c:pt idx="269">
                  <c:v>4.9079975202134807E-3</c:v>
                </c:pt>
                <c:pt idx="270">
                  <c:v>4.9455987675580543E-3</c:v>
                </c:pt>
                <c:pt idx="271">
                  <c:v>5.3479321141450195E-3</c:v>
                </c:pt>
                <c:pt idx="272">
                  <c:v>5.4080941098963373E-3</c:v>
                </c:pt>
                <c:pt idx="273">
                  <c:v>5.4146743281816428E-3</c:v>
                </c:pt>
                <c:pt idx="274">
                  <c:v>5.4259547023850149E-3</c:v>
                </c:pt>
                <c:pt idx="275">
                  <c:v>5.4503955131589843E-3</c:v>
                </c:pt>
                <c:pt idx="276">
                  <c:v>5.583879941232231E-3</c:v>
                </c:pt>
                <c:pt idx="277">
                  <c:v>5.6243012821276528E-3</c:v>
                </c:pt>
                <c:pt idx="278">
                  <c:v>5.626181344494878E-3</c:v>
                </c:pt>
                <c:pt idx="279">
                  <c:v>5.6731829036755985E-3</c:v>
                </c:pt>
                <c:pt idx="280">
                  <c:v>5.7013838391840321E-3</c:v>
                </c:pt>
                <c:pt idx="281">
                  <c:v>6.0961969363020757E-3</c:v>
                </c:pt>
                <c:pt idx="282">
                  <c:v>6.5361315302336145E-3</c:v>
                </c:pt>
                <c:pt idx="283">
                  <c:v>6.5474119044369866E-3</c:v>
                </c:pt>
                <c:pt idx="284">
                  <c:v>6.9497452510239519E-3</c:v>
                </c:pt>
                <c:pt idx="285">
                  <c:v>6.9854664360013002E-3</c:v>
                </c:pt>
                <c:pt idx="286">
                  <c:v>7.1452717372157415E-3</c:v>
                </c:pt>
                <c:pt idx="287">
                  <c:v>7.2167141071704383E-3</c:v>
                </c:pt>
                <c:pt idx="288">
                  <c:v>7.3163574126335618E-3</c:v>
                </c:pt>
                <c:pt idx="289">
                  <c:v>7.361478909447057E-3</c:v>
                </c:pt>
                <c:pt idx="290">
                  <c:v>7.3972000944244054E-3</c:v>
                </c:pt>
                <c:pt idx="291">
                  <c:v>7.3981401256080145E-3</c:v>
                </c:pt>
                <c:pt idx="292">
                  <c:v>7.8484150625593163E-3</c:v>
                </c:pt>
                <c:pt idx="293">
                  <c:v>7.8860163099038899E-3</c:v>
                </c:pt>
                <c:pt idx="294">
                  <c:v>7.9038769023925606E-3</c:v>
                </c:pt>
                <c:pt idx="295">
                  <c:v>7.9461783056552077E-3</c:v>
                </c:pt>
                <c:pt idx="296">
                  <c:v>7.9508784615732811E-3</c:v>
                </c:pt>
                <c:pt idx="297">
                  <c:v>7.9574586798585797E-3</c:v>
                </c:pt>
                <c:pt idx="298">
                  <c:v>8.034541236914966E-3</c:v>
                </c:pt>
                <c:pt idx="299">
                  <c:v>8.1511051036831511E-3</c:v>
                </c:pt>
                <c:pt idx="300">
                  <c:v>8.159565384335675E-3</c:v>
                </c:pt>
                <c:pt idx="301">
                  <c:v>8.6869228783433561E-3</c:v>
                </c:pt>
                <c:pt idx="302">
                  <c:v>8.6935030966286547E-3</c:v>
                </c:pt>
                <c:pt idx="303">
                  <c:v>8.7320443751568444E-3</c:v>
                </c:pt>
                <c:pt idx="304">
                  <c:v>8.7602453106652781E-3</c:v>
                </c:pt>
                <c:pt idx="305">
                  <c:v>8.854248429026719E-3</c:v>
                </c:pt>
                <c:pt idx="306">
                  <c:v>8.8580085537611764E-3</c:v>
                </c:pt>
                <c:pt idx="307">
                  <c:v>8.8580085537611764E-3</c:v>
                </c:pt>
                <c:pt idx="308">
                  <c:v>8.9031300505746647E-3</c:v>
                </c:pt>
                <c:pt idx="309">
                  <c:v>8.927570861348641E-3</c:v>
                </c:pt>
                <c:pt idx="310">
                  <c:v>9.5329509435963106E-3</c:v>
                </c:pt>
                <c:pt idx="311">
                  <c:v>9.5611518791047442E-3</c:v>
                </c:pt>
                <c:pt idx="312">
                  <c:v>9.579012471593415E-3</c:v>
                </c:pt>
                <c:pt idx="313">
                  <c:v>9.5968730640820926E-3</c:v>
                </c:pt>
                <c:pt idx="314">
                  <c:v>9.674895652322088E-3</c:v>
                </c:pt>
                <c:pt idx="315">
                  <c:v>9.6814758706073867E-3</c:v>
                </c:pt>
                <c:pt idx="316">
                  <c:v>1.0241734456041568E-2</c:v>
                </c:pt>
                <c:pt idx="317">
                  <c:v>1.0277455641018916E-2</c:v>
                </c:pt>
                <c:pt idx="318">
                  <c:v>1.0344197855055533E-2</c:v>
                </c:pt>
                <c:pt idx="319">
                  <c:v>1.0435380879866132E-2</c:v>
                </c:pt>
                <c:pt idx="320">
                  <c:v>1.0435380879866132E-2</c:v>
                </c:pt>
                <c:pt idx="321">
                  <c:v>1.0448541316436737E-2</c:v>
                </c:pt>
                <c:pt idx="322">
                  <c:v>1.0464521846558175E-2</c:v>
                </c:pt>
                <c:pt idx="323">
                  <c:v>1.0925137126529233E-2</c:v>
                </c:pt>
                <c:pt idx="324">
                  <c:v>1.1085882458927297E-2</c:v>
                </c:pt>
                <c:pt idx="325">
                  <c:v>1.1111263300884883E-2</c:v>
                </c:pt>
                <c:pt idx="326">
                  <c:v>1.1180825608472347E-2</c:v>
                </c:pt>
                <c:pt idx="327">
                  <c:v>1.1236287448305599E-2</c:v>
                </c:pt>
                <c:pt idx="328">
                  <c:v>1.1851067842389415E-2</c:v>
                </c:pt>
                <c:pt idx="329">
                  <c:v>1.1937550711281941E-2</c:v>
                </c:pt>
                <c:pt idx="330">
                  <c:v>1.2001472831767716E-2</c:v>
                </c:pt>
                <c:pt idx="331">
                  <c:v>1.2032493860826991E-2</c:v>
                </c:pt>
                <c:pt idx="332">
                  <c:v>1.2046594328581205E-2</c:v>
                </c:pt>
                <c:pt idx="333">
                  <c:v>1.2179138725470835E-2</c:v>
                </c:pt>
                <c:pt idx="334">
                  <c:v>1.2749737653924779E-2</c:v>
                </c:pt>
                <c:pt idx="335">
                  <c:v>1.2789218963636578E-2</c:v>
                </c:pt>
                <c:pt idx="336">
                  <c:v>1.2875701832529104E-2</c:v>
                </c:pt>
                <c:pt idx="337">
                  <c:v>1.2922703391709825E-2</c:v>
                </c:pt>
                <c:pt idx="338">
                  <c:v>1.298286538746115E-2</c:v>
                </c:pt>
                <c:pt idx="339">
                  <c:v>1.3514923037386897E-2</c:v>
                </c:pt>
                <c:pt idx="340">
                  <c:v>1.3552524284731471E-2</c:v>
                </c:pt>
                <c:pt idx="341">
                  <c:v>1.35675647836693E-2</c:v>
                </c:pt>
                <c:pt idx="342">
                  <c:v>1.35675647836693E-2</c:v>
                </c:pt>
                <c:pt idx="343">
                  <c:v>1.35675647836693E-2</c:v>
                </c:pt>
                <c:pt idx="344">
                  <c:v>1.3592005594443277E-2</c:v>
                </c:pt>
                <c:pt idx="345">
                  <c:v>1.3640887215991222E-2</c:v>
                </c:pt>
                <c:pt idx="346">
                  <c:v>1.3640887215991222E-2</c:v>
                </c:pt>
                <c:pt idx="347">
                  <c:v>1.3734890334352663E-2</c:v>
                </c:pt>
                <c:pt idx="348">
                  <c:v>1.3742410583821578E-2</c:v>
                </c:pt>
                <c:pt idx="349">
                  <c:v>1.4246267298238899E-2</c:v>
                </c:pt>
                <c:pt idx="350">
                  <c:v>1.4246267298238899E-2</c:v>
                </c:pt>
                <c:pt idx="351">
                  <c:v>1.4246267298238899E-2</c:v>
                </c:pt>
                <c:pt idx="352">
                  <c:v>1.4490675405978641E-2</c:v>
                </c:pt>
                <c:pt idx="353">
                  <c:v>1.4573398150136703E-2</c:v>
                </c:pt>
                <c:pt idx="354">
                  <c:v>1.4573398150136703E-2</c:v>
                </c:pt>
                <c:pt idx="355">
                  <c:v>1.5259620914175216E-2</c:v>
                </c:pt>
                <c:pt idx="356">
                  <c:v>1.5285001756132802E-2</c:v>
                </c:pt>
                <c:pt idx="357">
                  <c:v>1.5336703471231596E-2</c:v>
                </c:pt>
                <c:pt idx="358">
                  <c:v>1.5336703471231596E-2</c:v>
                </c:pt>
                <c:pt idx="359">
                  <c:v>1.5347043814251352E-2</c:v>
                </c:pt>
                <c:pt idx="360">
                  <c:v>1.6007885736332272E-2</c:v>
                </c:pt>
                <c:pt idx="361">
                  <c:v>1.6017286048168419E-2</c:v>
                </c:pt>
                <c:pt idx="362">
                  <c:v>1.6032326547106249E-2</c:v>
                </c:pt>
                <c:pt idx="363">
                  <c:v>1.6037026703024322E-2</c:v>
                </c:pt>
                <c:pt idx="364">
                  <c:v>1.6123509571916848E-2</c:v>
                </c:pt>
                <c:pt idx="365">
                  <c:v>1.6735469872449817E-2</c:v>
                </c:pt>
                <c:pt idx="366">
                  <c:v>1.6989278292025706E-2</c:v>
                </c:pt>
                <c:pt idx="367">
                  <c:v>1.6989278292025706E-2</c:v>
                </c:pt>
                <c:pt idx="368">
                  <c:v>1.7598418499007833E-2</c:v>
                </c:pt>
                <c:pt idx="369">
                  <c:v>1.7605938748476747E-2</c:v>
                </c:pt>
                <c:pt idx="370">
                  <c:v>1.7616279091496503E-2</c:v>
                </c:pt>
                <c:pt idx="371">
                  <c:v>1.7634139683985181E-2</c:v>
                </c:pt>
                <c:pt idx="372">
                  <c:v>1.764542005818856E-2</c:v>
                </c:pt>
                <c:pt idx="373">
                  <c:v>1.7658580494759157E-2</c:v>
                </c:pt>
                <c:pt idx="374">
                  <c:v>1.7736603082999153E-2</c:v>
                </c:pt>
                <c:pt idx="375">
                  <c:v>1.7752583613120598E-2</c:v>
                </c:pt>
                <c:pt idx="376">
                  <c:v>1.8433166190057415E-2</c:v>
                </c:pt>
                <c:pt idx="377">
                  <c:v>1.8435046252424647E-2</c:v>
                </c:pt>
                <c:pt idx="378">
                  <c:v>1.846888737503477E-2</c:v>
                </c:pt>
                <c:pt idx="379">
                  <c:v>1.8619292364413065E-2</c:v>
                </c:pt>
                <c:pt idx="380">
                  <c:v>1.9172030700378331E-2</c:v>
                </c:pt>
                <c:pt idx="381">
                  <c:v>1.9213392072457369E-2</c:v>
                </c:pt>
                <c:pt idx="382">
                  <c:v>1.9218092228375436E-2</c:v>
                </c:pt>
                <c:pt idx="383">
                  <c:v>1.9371317311304592E-2</c:v>
                </c:pt>
                <c:pt idx="384">
                  <c:v>1.9972937268817798E-2</c:v>
                </c:pt>
                <c:pt idx="385">
                  <c:v>2.0063180262444788E-2</c:v>
                </c:pt>
                <c:pt idx="386">
                  <c:v>2.0147783068970082E-2</c:v>
                </c:pt>
                <c:pt idx="387">
                  <c:v>2.0303828245450073E-2</c:v>
                </c:pt>
                <c:pt idx="388">
                  <c:v>2.0944929512675084E-2</c:v>
                </c:pt>
                <c:pt idx="389">
                  <c:v>2.1685674085363232E-2</c:v>
                </c:pt>
                <c:pt idx="390">
                  <c:v>2.1790957577928038E-2</c:v>
                </c:pt>
                <c:pt idx="391">
                  <c:v>2.2356856350463916E-2</c:v>
                </c:pt>
                <c:pt idx="392">
                  <c:v>2.2454619593559808E-2</c:v>
                </c:pt>
                <c:pt idx="393">
                  <c:v>2.2635105580813775E-2</c:v>
                </c:pt>
                <c:pt idx="394">
                  <c:v>2.3362689716931312E-2</c:v>
                </c:pt>
                <c:pt idx="395">
                  <c:v>2.3413451400846497E-2</c:v>
                </c:pt>
                <c:pt idx="396">
                  <c:v>2.3473613396597814E-2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00F8-4797-8F34-4257D7694BC6}"/>
            </c:ext>
          </c:extLst>
        </c:ser>
        <c:ser>
          <c:idx val="8"/>
          <c:order val="8"/>
          <c:tx>
            <c:strRef>
              <c:f>Active!$U$20</c:f>
              <c:strCache>
                <c:ptCount val="1"/>
                <c:pt idx="0">
                  <c:v>BAD?</c:v>
                </c:pt>
              </c:strCache>
            </c:strRef>
          </c:tx>
          <c:spPr>
            <a:ln w="28575">
              <a:noFill/>
            </a:ln>
          </c:spPr>
          <c:marker>
            <c:symbol val="star"/>
            <c:size val="5"/>
            <c:spPr>
              <a:solidFill>
                <a:srgbClr val="00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Active!$F$21:$F$986</c:f>
              <c:numCache>
                <c:formatCode>General</c:formatCode>
                <c:ptCount val="966"/>
                <c:pt idx="0">
                  <c:v>-4030</c:v>
                </c:pt>
                <c:pt idx="1">
                  <c:v>-3533</c:v>
                </c:pt>
                <c:pt idx="2">
                  <c:v>-3322</c:v>
                </c:pt>
                <c:pt idx="3">
                  <c:v>-3146</c:v>
                </c:pt>
                <c:pt idx="4">
                  <c:v>-2982</c:v>
                </c:pt>
                <c:pt idx="5">
                  <c:v>-2977</c:v>
                </c:pt>
                <c:pt idx="6">
                  <c:v>-2976</c:v>
                </c:pt>
                <c:pt idx="7">
                  <c:v>-2970</c:v>
                </c:pt>
                <c:pt idx="8">
                  <c:v>-2964</c:v>
                </c:pt>
                <c:pt idx="9">
                  <c:v>-2963</c:v>
                </c:pt>
                <c:pt idx="10">
                  <c:v>-2957</c:v>
                </c:pt>
                <c:pt idx="11">
                  <c:v>-2202</c:v>
                </c:pt>
                <c:pt idx="12">
                  <c:v>-1221</c:v>
                </c:pt>
                <c:pt idx="13">
                  <c:v>-859</c:v>
                </c:pt>
                <c:pt idx="14">
                  <c:v>-664</c:v>
                </c:pt>
                <c:pt idx="15">
                  <c:v>-394</c:v>
                </c:pt>
                <c:pt idx="16">
                  <c:v>-355</c:v>
                </c:pt>
                <c:pt idx="17">
                  <c:v>-349</c:v>
                </c:pt>
                <c:pt idx="18">
                  <c:v>0</c:v>
                </c:pt>
                <c:pt idx="19">
                  <c:v>44</c:v>
                </c:pt>
                <c:pt idx="20">
                  <c:v>147</c:v>
                </c:pt>
                <c:pt idx="21">
                  <c:v>1364</c:v>
                </c:pt>
                <c:pt idx="22">
                  <c:v>1686</c:v>
                </c:pt>
                <c:pt idx="23">
                  <c:v>2241</c:v>
                </c:pt>
                <c:pt idx="24">
                  <c:v>3775</c:v>
                </c:pt>
                <c:pt idx="25">
                  <c:v>4396</c:v>
                </c:pt>
                <c:pt idx="26">
                  <c:v>4868</c:v>
                </c:pt>
                <c:pt idx="27">
                  <c:v>4875</c:v>
                </c:pt>
                <c:pt idx="28">
                  <c:v>5242</c:v>
                </c:pt>
                <c:pt idx="29">
                  <c:v>5279</c:v>
                </c:pt>
                <c:pt idx="30">
                  <c:v>5700</c:v>
                </c:pt>
                <c:pt idx="31">
                  <c:v>6043</c:v>
                </c:pt>
                <c:pt idx="32">
                  <c:v>6397</c:v>
                </c:pt>
                <c:pt idx="33">
                  <c:v>6496</c:v>
                </c:pt>
                <c:pt idx="34">
                  <c:v>6503</c:v>
                </c:pt>
                <c:pt idx="35">
                  <c:v>6509</c:v>
                </c:pt>
                <c:pt idx="36">
                  <c:v>6560</c:v>
                </c:pt>
                <c:pt idx="37">
                  <c:v>7236</c:v>
                </c:pt>
                <c:pt idx="38">
                  <c:v>7890</c:v>
                </c:pt>
                <c:pt idx="39">
                  <c:v>9125</c:v>
                </c:pt>
                <c:pt idx="40">
                  <c:v>9184</c:v>
                </c:pt>
                <c:pt idx="41">
                  <c:v>10921</c:v>
                </c:pt>
                <c:pt idx="42">
                  <c:v>11184</c:v>
                </c:pt>
                <c:pt idx="43">
                  <c:v>11185</c:v>
                </c:pt>
                <c:pt idx="44">
                  <c:v>11185</c:v>
                </c:pt>
                <c:pt idx="45">
                  <c:v>11185</c:v>
                </c:pt>
                <c:pt idx="46">
                  <c:v>11210</c:v>
                </c:pt>
                <c:pt idx="47">
                  <c:v>11210</c:v>
                </c:pt>
                <c:pt idx="48">
                  <c:v>11210</c:v>
                </c:pt>
                <c:pt idx="49">
                  <c:v>11230</c:v>
                </c:pt>
                <c:pt idx="50">
                  <c:v>11243</c:v>
                </c:pt>
                <c:pt idx="51">
                  <c:v>11250</c:v>
                </c:pt>
                <c:pt idx="52">
                  <c:v>11250</c:v>
                </c:pt>
                <c:pt idx="53">
                  <c:v>11250</c:v>
                </c:pt>
                <c:pt idx="54">
                  <c:v>11295</c:v>
                </c:pt>
                <c:pt idx="55">
                  <c:v>11322</c:v>
                </c:pt>
                <c:pt idx="56">
                  <c:v>11322</c:v>
                </c:pt>
                <c:pt idx="57">
                  <c:v>11322</c:v>
                </c:pt>
                <c:pt idx="58">
                  <c:v>11637</c:v>
                </c:pt>
                <c:pt idx="59">
                  <c:v>11754</c:v>
                </c:pt>
                <c:pt idx="60">
                  <c:v>11754</c:v>
                </c:pt>
                <c:pt idx="61">
                  <c:v>11767</c:v>
                </c:pt>
                <c:pt idx="62">
                  <c:v>11767</c:v>
                </c:pt>
                <c:pt idx="63">
                  <c:v>12167</c:v>
                </c:pt>
                <c:pt idx="64">
                  <c:v>13387</c:v>
                </c:pt>
                <c:pt idx="65">
                  <c:v>13748</c:v>
                </c:pt>
                <c:pt idx="66">
                  <c:v>13755</c:v>
                </c:pt>
                <c:pt idx="67">
                  <c:v>13781</c:v>
                </c:pt>
                <c:pt idx="68">
                  <c:v>13788</c:v>
                </c:pt>
                <c:pt idx="69">
                  <c:v>13813</c:v>
                </c:pt>
                <c:pt idx="70">
                  <c:v>13819</c:v>
                </c:pt>
                <c:pt idx="71">
                  <c:v>13820</c:v>
                </c:pt>
                <c:pt idx="72">
                  <c:v>13826</c:v>
                </c:pt>
                <c:pt idx="73">
                  <c:v>13832</c:v>
                </c:pt>
                <c:pt idx="74">
                  <c:v>13872</c:v>
                </c:pt>
                <c:pt idx="75">
                  <c:v>13872</c:v>
                </c:pt>
                <c:pt idx="76">
                  <c:v>13885</c:v>
                </c:pt>
                <c:pt idx="77">
                  <c:v>13943</c:v>
                </c:pt>
                <c:pt idx="78">
                  <c:v>14168</c:v>
                </c:pt>
                <c:pt idx="79">
                  <c:v>14233</c:v>
                </c:pt>
                <c:pt idx="80">
                  <c:v>14246</c:v>
                </c:pt>
                <c:pt idx="81">
                  <c:v>14265</c:v>
                </c:pt>
                <c:pt idx="82">
                  <c:v>14272</c:v>
                </c:pt>
                <c:pt idx="83">
                  <c:v>14278</c:v>
                </c:pt>
                <c:pt idx="84">
                  <c:v>14279</c:v>
                </c:pt>
                <c:pt idx="85">
                  <c:v>14311</c:v>
                </c:pt>
                <c:pt idx="86">
                  <c:v>14350</c:v>
                </c:pt>
                <c:pt idx="87">
                  <c:v>14653</c:v>
                </c:pt>
                <c:pt idx="88">
                  <c:v>14653</c:v>
                </c:pt>
                <c:pt idx="89">
                  <c:v>14672</c:v>
                </c:pt>
                <c:pt idx="90">
                  <c:v>14678</c:v>
                </c:pt>
                <c:pt idx="91">
                  <c:v>14691</c:v>
                </c:pt>
                <c:pt idx="92">
                  <c:v>14698</c:v>
                </c:pt>
                <c:pt idx="93">
                  <c:v>14731</c:v>
                </c:pt>
                <c:pt idx="94">
                  <c:v>14731</c:v>
                </c:pt>
                <c:pt idx="95">
                  <c:v>14763</c:v>
                </c:pt>
                <c:pt idx="96">
                  <c:v>14770</c:v>
                </c:pt>
                <c:pt idx="97">
                  <c:v>14776</c:v>
                </c:pt>
                <c:pt idx="98">
                  <c:v>14782</c:v>
                </c:pt>
                <c:pt idx="99">
                  <c:v>14809</c:v>
                </c:pt>
                <c:pt idx="100">
                  <c:v>14815</c:v>
                </c:pt>
                <c:pt idx="101">
                  <c:v>14815</c:v>
                </c:pt>
                <c:pt idx="102">
                  <c:v>15034</c:v>
                </c:pt>
                <c:pt idx="103">
                  <c:v>15047</c:v>
                </c:pt>
                <c:pt idx="104">
                  <c:v>15079</c:v>
                </c:pt>
                <c:pt idx="105">
                  <c:v>15079</c:v>
                </c:pt>
                <c:pt idx="106">
                  <c:v>15104</c:v>
                </c:pt>
                <c:pt idx="107">
                  <c:v>15143</c:v>
                </c:pt>
                <c:pt idx="108">
                  <c:v>15175</c:v>
                </c:pt>
                <c:pt idx="109">
                  <c:v>15176</c:v>
                </c:pt>
                <c:pt idx="110">
                  <c:v>15183</c:v>
                </c:pt>
                <c:pt idx="111">
                  <c:v>15183</c:v>
                </c:pt>
                <c:pt idx="112">
                  <c:v>15189</c:v>
                </c:pt>
                <c:pt idx="113">
                  <c:v>15427</c:v>
                </c:pt>
                <c:pt idx="114">
                  <c:v>15485</c:v>
                </c:pt>
                <c:pt idx="115">
                  <c:v>15518</c:v>
                </c:pt>
                <c:pt idx="116">
                  <c:v>15557</c:v>
                </c:pt>
                <c:pt idx="117">
                  <c:v>15655</c:v>
                </c:pt>
                <c:pt idx="118">
                  <c:v>15752</c:v>
                </c:pt>
                <c:pt idx="119">
                  <c:v>15931</c:v>
                </c:pt>
                <c:pt idx="120">
                  <c:v>15938</c:v>
                </c:pt>
                <c:pt idx="121">
                  <c:v>16094</c:v>
                </c:pt>
                <c:pt idx="122">
                  <c:v>16390</c:v>
                </c:pt>
                <c:pt idx="123">
                  <c:v>16416</c:v>
                </c:pt>
                <c:pt idx="124">
                  <c:v>16435</c:v>
                </c:pt>
                <c:pt idx="125">
                  <c:v>16455</c:v>
                </c:pt>
                <c:pt idx="126">
                  <c:v>16494</c:v>
                </c:pt>
                <c:pt idx="127">
                  <c:v>16771</c:v>
                </c:pt>
                <c:pt idx="128">
                  <c:v>17236</c:v>
                </c:pt>
                <c:pt idx="129">
                  <c:v>17255</c:v>
                </c:pt>
                <c:pt idx="130">
                  <c:v>17275</c:v>
                </c:pt>
                <c:pt idx="131">
                  <c:v>17314</c:v>
                </c:pt>
                <c:pt idx="132">
                  <c:v>17320</c:v>
                </c:pt>
                <c:pt idx="133">
                  <c:v>17346</c:v>
                </c:pt>
                <c:pt idx="134">
                  <c:v>17359</c:v>
                </c:pt>
                <c:pt idx="135">
                  <c:v>17818</c:v>
                </c:pt>
                <c:pt idx="136">
                  <c:v>18127</c:v>
                </c:pt>
                <c:pt idx="137">
                  <c:v>18140</c:v>
                </c:pt>
                <c:pt idx="138">
                  <c:v>18147</c:v>
                </c:pt>
                <c:pt idx="139">
                  <c:v>18160</c:v>
                </c:pt>
                <c:pt idx="140">
                  <c:v>18212</c:v>
                </c:pt>
                <c:pt idx="141">
                  <c:v>18218</c:v>
                </c:pt>
                <c:pt idx="142">
                  <c:v>18231</c:v>
                </c:pt>
                <c:pt idx="143">
                  <c:v>18296</c:v>
                </c:pt>
                <c:pt idx="144">
                  <c:v>18296</c:v>
                </c:pt>
                <c:pt idx="145">
                  <c:v>18703</c:v>
                </c:pt>
                <c:pt idx="146">
                  <c:v>18703</c:v>
                </c:pt>
                <c:pt idx="147">
                  <c:v>18960</c:v>
                </c:pt>
                <c:pt idx="148">
                  <c:v>19516</c:v>
                </c:pt>
                <c:pt idx="149">
                  <c:v>19568</c:v>
                </c:pt>
                <c:pt idx="150">
                  <c:v>19845</c:v>
                </c:pt>
                <c:pt idx="151">
                  <c:v>19858</c:v>
                </c:pt>
                <c:pt idx="152">
                  <c:v>19884</c:v>
                </c:pt>
                <c:pt idx="153">
                  <c:v>19910</c:v>
                </c:pt>
                <c:pt idx="154">
                  <c:v>19994</c:v>
                </c:pt>
                <c:pt idx="155">
                  <c:v>20310</c:v>
                </c:pt>
                <c:pt idx="156">
                  <c:v>20310</c:v>
                </c:pt>
                <c:pt idx="157">
                  <c:v>20375</c:v>
                </c:pt>
                <c:pt idx="158">
                  <c:v>20381</c:v>
                </c:pt>
                <c:pt idx="159">
                  <c:v>21074.5</c:v>
                </c:pt>
                <c:pt idx="160">
                  <c:v>21163</c:v>
                </c:pt>
                <c:pt idx="161">
                  <c:v>21176</c:v>
                </c:pt>
                <c:pt idx="162">
                  <c:v>21182</c:v>
                </c:pt>
                <c:pt idx="163">
                  <c:v>21200</c:v>
                </c:pt>
                <c:pt idx="164">
                  <c:v>21219</c:v>
                </c:pt>
                <c:pt idx="165">
                  <c:v>21237.5</c:v>
                </c:pt>
                <c:pt idx="166">
                  <c:v>21271</c:v>
                </c:pt>
                <c:pt idx="167">
                  <c:v>21304</c:v>
                </c:pt>
                <c:pt idx="168">
                  <c:v>21316</c:v>
                </c:pt>
                <c:pt idx="169">
                  <c:v>21351</c:v>
                </c:pt>
                <c:pt idx="170">
                  <c:v>21528</c:v>
                </c:pt>
                <c:pt idx="171">
                  <c:v>21601</c:v>
                </c:pt>
                <c:pt idx="172">
                  <c:v>21608</c:v>
                </c:pt>
                <c:pt idx="173">
                  <c:v>21615</c:v>
                </c:pt>
                <c:pt idx="174">
                  <c:v>21615</c:v>
                </c:pt>
                <c:pt idx="175">
                  <c:v>21628</c:v>
                </c:pt>
                <c:pt idx="176">
                  <c:v>21654</c:v>
                </c:pt>
                <c:pt idx="177">
                  <c:v>21658</c:v>
                </c:pt>
                <c:pt idx="178">
                  <c:v>21660</c:v>
                </c:pt>
                <c:pt idx="179">
                  <c:v>21673</c:v>
                </c:pt>
                <c:pt idx="180">
                  <c:v>21703</c:v>
                </c:pt>
                <c:pt idx="181">
                  <c:v>21717</c:v>
                </c:pt>
                <c:pt idx="182">
                  <c:v>21719</c:v>
                </c:pt>
                <c:pt idx="183">
                  <c:v>21762</c:v>
                </c:pt>
                <c:pt idx="184">
                  <c:v>21790</c:v>
                </c:pt>
                <c:pt idx="185">
                  <c:v>22015</c:v>
                </c:pt>
                <c:pt idx="186">
                  <c:v>22026</c:v>
                </c:pt>
                <c:pt idx="187">
                  <c:v>22041</c:v>
                </c:pt>
                <c:pt idx="188">
                  <c:v>22125</c:v>
                </c:pt>
                <c:pt idx="189">
                  <c:v>22370</c:v>
                </c:pt>
                <c:pt idx="190">
                  <c:v>22407</c:v>
                </c:pt>
                <c:pt idx="191">
                  <c:v>22433</c:v>
                </c:pt>
                <c:pt idx="192">
                  <c:v>22506</c:v>
                </c:pt>
                <c:pt idx="193">
                  <c:v>22525</c:v>
                </c:pt>
                <c:pt idx="194">
                  <c:v>22543</c:v>
                </c:pt>
                <c:pt idx="195">
                  <c:v>22569</c:v>
                </c:pt>
                <c:pt idx="196">
                  <c:v>22582</c:v>
                </c:pt>
                <c:pt idx="197">
                  <c:v>22595</c:v>
                </c:pt>
                <c:pt idx="198">
                  <c:v>22602</c:v>
                </c:pt>
                <c:pt idx="199">
                  <c:v>22634</c:v>
                </c:pt>
                <c:pt idx="200">
                  <c:v>22911</c:v>
                </c:pt>
                <c:pt idx="201">
                  <c:v>22937</c:v>
                </c:pt>
                <c:pt idx="202">
                  <c:v>22956</c:v>
                </c:pt>
                <c:pt idx="203">
                  <c:v>22989</c:v>
                </c:pt>
                <c:pt idx="204">
                  <c:v>23002</c:v>
                </c:pt>
                <c:pt idx="205">
                  <c:v>23326</c:v>
                </c:pt>
                <c:pt idx="206">
                  <c:v>23365</c:v>
                </c:pt>
                <c:pt idx="207">
                  <c:v>23519</c:v>
                </c:pt>
                <c:pt idx="208">
                  <c:v>23733</c:v>
                </c:pt>
                <c:pt idx="209">
                  <c:v>23770</c:v>
                </c:pt>
                <c:pt idx="210">
                  <c:v>23821</c:v>
                </c:pt>
                <c:pt idx="211">
                  <c:v>23854</c:v>
                </c:pt>
                <c:pt idx="212">
                  <c:v>23860</c:v>
                </c:pt>
                <c:pt idx="213">
                  <c:v>24204</c:v>
                </c:pt>
                <c:pt idx="214">
                  <c:v>24352</c:v>
                </c:pt>
                <c:pt idx="215">
                  <c:v>24635</c:v>
                </c:pt>
                <c:pt idx="216">
                  <c:v>24661</c:v>
                </c:pt>
                <c:pt idx="217">
                  <c:v>24667</c:v>
                </c:pt>
                <c:pt idx="218">
                  <c:v>24673</c:v>
                </c:pt>
                <c:pt idx="219">
                  <c:v>24681</c:v>
                </c:pt>
                <c:pt idx="220">
                  <c:v>24990</c:v>
                </c:pt>
                <c:pt idx="221">
                  <c:v>25037</c:v>
                </c:pt>
                <c:pt idx="222">
                  <c:v>25087</c:v>
                </c:pt>
                <c:pt idx="223">
                  <c:v>25107</c:v>
                </c:pt>
                <c:pt idx="224">
                  <c:v>25120</c:v>
                </c:pt>
                <c:pt idx="225">
                  <c:v>25198</c:v>
                </c:pt>
                <c:pt idx="226">
                  <c:v>25364</c:v>
                </c:pt>
                <c:pt idx="227">
                  <c:v>25377</c:v>
                </c:pt>
                <c:pt idx="228">
                  <c:v>25513</c:v>
                </c:pt>
                <c:pt idx="229">
                  <c:v>25521.5</c:v>
                </c:pt>
                <c:pt idx="230">
                  <c:v>25539</c:v>
                </c:pt>
                <c:pt idx="231">
                  <c:v>25545</c:v>
                </c:pt>
                <c:pt idx="232">
                  <c:v>25546</c:v>
                </c:pt>
                <c:pt idx="233">
                  <c:v>25550.5</c:v>
                </c:pt>
                <c:pt idx="234">
                  <c:v>25554</c:v>
                </c:pt>
                <c:pt idx="235">
                  <c:v>25609.5</c:v>
                </c:pt>
                <c:pt idx="236">
                  <c:v>25613</c:v>
                </c:pt>
                <c:pt idx="237">
                  <c:v>25615.5</c:v>
                </c:pt>
                <c:pt idx="238">
                  <c:v>25635.5</c:v>
                </c:pt>
                <c:pt idx="239">
                  <c:v>25844</c:v>
                </c:pt>
                <c:pt idx="240">
                  <c:v>25844</c:v>
                </c:pt>
                <c:pt idx="241">
                  <c:v>25914</c:v>
                </c:pt>
                <c:pt idx="242">
                  <c:v>25944.5</c:v>
                </c:pt>
                <c:pt idx="243">
                  <c:v>25944.5</c:v>
                </c:pt>
                <c:pt idx="244">
                  <c:v>25948</c:v>
                </c:pt>
                <c:pt idx="245">
                  <c:v>25953</c:v>
                </c:pt>
                <c:pt idx="246">
                  <c:v>26004</c:v>
                </c:pt>
                <c:pt idx="247">
                  <c:v>26063</c:v>
                </c:pt>
                <c:pt idx="248">
                  <c:v>26290</c:v>
                </c:pt>
                <c:pt idx="249">
                  <c:v>26335</c:v>
                </c:pt>
                <c:pt idx="250">
                  <c:v>26368</c:v>
                </c:pt>
                <c:pt idx="251">
                  <c:v>26370.5</c:v>
                </c:pt>
                <c:pt idx="252">
                  <c:v>26379</c:v>
                </c:pt>
                <c:pt idx="253">
                  <c:v>26392</c:v>
                </c:pt>
                <c:pt idx="254">
                  <c:v>26410</c:v>
                </c:pt>
                <c:pt idx="255">
                  <c:v>26411</c:v>
                </c:pt>
                <c:pt idx="256">
                  <c:v>26413</c:v>
                </c:pt>
                <c:pt idx="257">
                  <c:v>26417</c:v>
                </c:pt>
                <c:pt idx="258">
                  <c:v>26418</c:v>
                </c:pt>
                <c:pt idx="259">
                  <c:v>26419</c:v>
                </c:pt>
                <c:pt idx="260">
                  <c:v>26419</c:v>
                </c:pt>
                <c:pt idx="261">
                  <c:v>26419</c:v>
                </c:pt>
                <c:pt idx="262">
                  <c:v>26424</c:v>
                </c:pt>
                <c:pt idx="263">
                  <c:v>26429.5</c:v>
                </c:pt>
                <c:pt idx="264">
                  <c:v>26431</c:v>
                </c:pt>
                <c:pt idx="265">
                  <c:v>26442.5</c:v>
                </c:pt>
                <c:pt idx="266">
                  <c:v>26448.5</c:v>
                </c:pt>
                <c:pt idx="267">
                  <c:v>26459</c:v>
                </c:pt>
                <c:pt idx="268">
                  <c:v>26483</c:v>
                </c:pt>
                <c:pt idx="269">
                  <c:v>26489</c:v>
                </c:pt>
                <c:pt idx="270">
                  <c:v>26509</c:v>
                </c:pt>
                <c:pt idx="271">
                  <c:v>26723</c:v>
                </c:pt>
                <c:pt idx="272">
                  <c:v>26755</c:v>
                </c:pt>
                <c:pt idx="273">
                  <c:v>26758.5</c:v>
                </c:pt>
                <c:pt idx="274">
                  <c:v>26764.5</c:v>
                </c:pt>
                <c:pt idx="275">
                  <c:v>26777.5</c:v>
                </c:pt>
                <c:pt idx="276">
                  <c:v>26848.5</c:v>
                </c:pt>
                <c:pt idx="277">
                  <c:v>26870</c:v>
                </c:pt>
                <c:pt idx="278">
                  <c:v>26871</c:v>
                </c:pt>
                <c:pt idx="279">
                  <c:v>26896</c:v>
                </c:pt>
                <c:pt idx="280">
                  <c:v>26911</c:v>
                </c:pt>
                <c:pt idx="281">
                  <c:v>27121</c:v>
                </c:pt>
                <c:pt idx="282">
                  <c:v>27355</c:v>
                </c:pt>
                <c:pt idx="283">
                  <c:v>27361</c:v>
                </c:pt>
                <c:pt idx="284">
                  <c:v>27575</c:v>
                </c:pt>
                <c:pt idx="285">
                  <c:v>27594</c:v>
                </c:pt>
                <c:pt idx="286">
                  <c:v>27679</c:v>
                </c:pt>
                <c:pt idx="287">
                  <c:v>27717</c:v>
                </c:pt>
                <c:pt idx="288">
                  <c:v>27770</c:v>
                </c:pt>
                <c:pt idx="289">
                  <c:v>27794</c:v>
                </c:pt>
                <c:pt idx="290">
                  <c:v>27813</c:v>
                </c:pt>
                <c:pt idx="291">
                  <c:v>27813.5</c:v>
                </c:pt>
                <c:pt idx="292">
                  <c:v>28053</c:v>
                </c:pt>
                <c:pt idx="293">
                  <c:v>28073</c:v>
                </c:pt>
                <c:pt idx="294">
                  <c:v>28082.5</c:v>
                </c:pt>
                <c:pt idx="295">
                  <c:v>28105</c:v>
                </c:pt>
                <c:pt idx="296">
                  <c:v>28107.5</c:v>
                </c:pt>
                <c:pt idx="297">
                  <c:v>28111</c:v>
                </c:pt>
                <c:pt idx="298">
                  <c:v>28152</c:v>
                </c:pt>
                <c:pt idx="299">
                  <c:v>28214</c:v>
                </c:pt>
                <c:pt idx="300">
                  <c:v>28218.5</c:v>
                </c:pt>
                <c:pt idx="301">
                  <c:v>28499</c:v>
                </c:pt>
                <c:pt idx="302">
                  <c:v>28502.5</c:v>
                </c:pt>
                <c:pt idx="303">
                  <c:v>28523</c:v>
                </c:pt>
                <c:pt idx="304">
                  <c:v>28538</c:v>
                </c:pt>
                <c:pt idx="305">
                  <c:v>28588</c:v>
                </c:pt>
                <c:pt idx="306">
                  <c:v>28590</c:v>
                </c:pt>
                <c:pt idx="307">
                  <c:v>28590</c:v>
                </c:pt>
                <c:pt idx="308">
                  <c:v>28614</c:v>
                </c:pt>
                <c:pt idx="309">
                  <c:v>28627</c:v>
                </c:pt>
                <c:pt idx="310">
                  <c:v>28949</c:v>
                </c:pt>
                <c:pt idx="311">
                  <c:v>28964</c:v>
                </c:pt>
                <c:pt idx="312">
                  <c:v>28973.5</c:v>
                </c:pt>
                <c:pt idx="313">
                  <c:v>28983</c:v>
                </c:pt>
                <c:pt idx="314">
                  <c:v>29024.5</c:v>
                </c:pt>
                <c:pt idx="315">
                  <c:v>29028</c:v>
                </c:pt>
                <c:pt idx="316">
                  <c:v>29326</c:v>
                </c:pt>
                <c:pt idx="317">
                  <c:v>29345</c:v>
                </c:pt>
                <c:pt idx="318">
                  <c:v>29380.5</c:v>
                </c:pt>
                <c:pt idx="319">
                  <c:v>29429</c:v>
                </c:pt>
                <c:pt idx="320">
                  <c:v>29429</c:v>
                </c:pt>
                <c:pt idx="321">
                  <c:v>29436</c:v>
                </c:pt>
                <c:pt idx="322">
                  <c:v>29444.5</c:v>
                </c:pt>
                <c:pt idx="323">
                  <c:v>29689.5</c:v>
                </c:pt>
                <c:pt idx="324">
                  <c:v>29775</c:v>
                </c:pt>
                <c:pt idx="325">
                  <c:v>29788.5</c:v>
                </c:pt>
                <c:pt idx="326">
                  <c:v>29825.5</c:v>
                </c:pt>
                <c:pt idx="327">
                  <c:v>29855</c:v>
                </c:pt>
                <c:pt idx="328">
                  <c:v>30182</c:v>
                </c:pt>
                <c:pt idx="329">
                  <c:v>30228</c:v>
                </c:pt>
                <c:pt idx="330">
                  <c:v>30262</c:v>
                </c:pt>
                <c:pt idx="331">
                  <c:v>30278.5</c:v>
                </c:pt>
                <c:pt idx="332">
                  <c:v>30286</c:v>
                </c:pt>
                <c:pt idx="333">
                  <c:v>30356.5</c:v>
                </c:pt>
                <c:pt idx="334">
                  <c:v>30660</c:v>
                </c:pt>
                <c:pt idx="335">
                  <c:v>30681</c:v>
                </c:pt>
                <c:pt idx="336">
                  <c:v>30727</c:v>
                </c:pt>
                <c:pt idx="337">
                  <c:v>30752</c:v>
                </c:pt>
                <c:pt idx="338">
                  <c:v>30784</c:v>
                </c:pt>
                <c:pt idx="339">
                  <c:v>31067</c:v>
                </c:pt>
                <c:pt idx="340">
                  <c:v>31087</c:v>
                </c:pt>
                <c:pt idx="341">
                  <c:v>31095</c:v>
                </c:pt>
                <c:pt idx="342">
                  <c:v>31095</c:v>
                </c:pt>
                <c:pt idx="343">
                  <c:v>31095</c:v>
                </c:pt>
                <c:pt idx="344">
                  <c:v>31108</c:v>
                </c:pt>
                <c:pt idx="345">
                  <c:v>31134</c:v>
                </c:pt>
                <c:pt idx="346">
                  <c:v>31134</c:v>
                </c:pt>
                <c:pt idx="347">
                  <c:v>31184</c:v>
                </c:pt>
                <c:pt idx="348">
                  <c:v>31188</c:v>
                </c:pt>
                <c:pt idx="349">
                  <c:v>31456</c:v>
                </c:pt>
                <c:pt idx="350">
                  <c:v>31456</c:v>
                </c:pt>
                <c:pt idx="351">
                  <c:v>31456</c:v>
                </c:pt>
                <c:pt idx="352">
                  <c:v>31586</c:v>
                </c:pt>
                <c:pt idx="353">
                  <c:v>31630</c:v>
                </c:pt>
                <c:pt idx="354">
                  <c:v>31630</c:v>
                </c:pt>
                <c:pt idx="355">
                  <c:v>31995</c:v>
                </c:pt>
                <c:pt idx="356">
                  <c:v>32008.5</c:v>
                </c:pt>
                <c:pt idx="357">
                  <c:v>32036</c:v>
                </c:pt>
                <c:pt idx="358">
                  <c:v>32036</c:v>
                </c:pt>
                <c:pt idx="359">
                  <c:v>32041.5</c:v>
                </c:pt>
                <c:pt idx="360">
                  <c:v>32393</c:v>
                </c:pt>
                <c:pt idx="361">
                  <c:v>32398</c:v>
                </c:pt>
                <c:pt idx="362">
                  <c:v>32406</c:v>
                </c:pt>
                <c:pt idx="363">
                  <c:v>32408.5</c:v>
                </c:pt>
                <c:pt idx="364">
                  <c:v>32454.5</c:v>
                </c:pt>
                <c:pt idx="365">
                  <c:v>32780</c:v>
                </c:pt>
                <c:pt idx="366">
                  <c:v>32915</c:v>
                </c:pt>
                <c:pt idx="367">
                  <c:v>32915</c:v>
                </c:pt>
                <c:pt idx="368">
                  <c:v>33239</c:v>
                </c:pt>
                <c:pt idx="369">
                  <c:v>33243</c:v>
                </c:pt>
                <c:pt idx="370">
                  <c:v>33248.5</c:v>
                </c:pt>
                <c:pt idx="371">
                  <c:v>33258</c:v>
                </c:pt>
                <c:pt idx="372">
                  <c:v>33264</c:v>
                </c:pt>
                <c:pt idx="373">
                  <c:v>33271</c:v>
                </c:pt>
                <c:pt idx="374">
                  <c:v>33312.5</c:v>
                </c:pt>
                <c:pt idx="375">
                  <c:v>33321</c:v>
                </c:pt>
                <c:pt idx="376">
                  <c:v>33683</c:v>
                </c:pt>
                <c:pt idx="377">
                  <c:v>33684</c:v>
                </c:pt>
                <c:pt idx="378">
                  <c:v>33702</c:v>
                </c:pt>
                <c:pt idx="379">
                  <c:v>33782</c:v>
                </c:pt>
                <c:pt idx="380">
                  <c:v>34076</c:v>
                </c:pt>
                <c:pt idx="381">
                  <c:v>34098</c:v>
                </c:pt>
                <c:pt idx="382">
                  <c:v>34100.5</c:v>
                </c:pt>
                <c:pt idx="383">
                  <c:v>34182</c:v>
                </c:pt>
                <c:pt idx="384">
                  <c:v>34502</c:v>
                </c:pt>
                <c:pt idx="385">
                  <c:v>34550</c:v>
                </c:pt>
                <c:pt idx="386">
                  <c:v>34595</c:v>
                </c:pt>
                <c:pt idx="387">
                  <c:v>34678</c:v>
                </c:pt>
                <c:pt idx="388">
                  <c:v>35019</c:v>
                </c:pt>
                <c:pt idx="389">
                  <c:v>35413</c:v>
                </c:pt>
                <c:pt idx="390">
                  <c:v>35469</c:v>
                </c:pt>
                <c:pt idx="391">
                  <c:v>35770</c:v>
                </c:pt>
                <c:pt idx="392">
                  <c:v>35822</c:v>
                </c:pt>
                <c:pt idx="393">
                  <c:v>35918</c:v>
                </c:pt>
                <c:pt idx="394">
                  <c:v>36305</c:v>
                </c:pt>
                <c:pt idx="395">
                  <c:v>36332</c:v>
                </c:pt>
                <c:pt idx="396">
                  <c:v>36364</c:v>
                </c:pt>
              </c:numCache>
            </c:numRef>
          </c:xVal>
          <c:yVal>
            <c:numRef>
              <c:f>Active!$U$21:$U$986</c:f>
              <c:numCache>
                <c:formatCode>General</c:formatCode>
                <c:ptCount val="966"/>
                <c:pt idx="229">
                  <c:v>8.4988450005766936E-2</c:v>
                </c:pt>
                <c:pt idx="296">
                  <c:v>-2.0807749999221414E-2</c:v>
                </c:pt>
                <c:pt idx="314">
                  <c:v>-2.3516649998782668E-2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00F8-4797-8F34-4257D7694B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30477232"/>
        <c:axId val="1"/>
      </c:scatterChart>
      <c:valAx>
        <c:axId val="630477232"/>
        <c:scaling>
          <c:orientation val="minMax"/>
          <c:min val="25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2403182160369488"/>
              <c:y val="0.8685040975382664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  <c:min val="-0.0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4.9612403100775193E-2"/>
              <c:y val="0.3853223851605705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30477232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7209334879651669"/>
          <c:y val="0.9204921861831491"/>
          <c:w val="0.74573757350098679"/>
          <c:h val="6.116240057148825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57150</xdr:colOff>
      <xdr:row>0</xdr:row>
      <xdr:rowOff>0</xdr:rowOff>
    </xdr:from>
    <xdr:to>
      <xdr:col>16</xdr:col>
      <xdr:colOff>600075</xdr:colOff>
      <xdr:row>18</xdr:row>
      <xdr:rowOff>19050</xdr:rowOff>
    </xdr:to>
    <xdr:graphicFrame macro="">
      <xdr:nvGraphicFramePr>
        <xdr:cNvPr id="1030" name="Chart 1">
          <a:extLst>
            <a:ext uri="{FF2B5EF4-FFF2-40B4-BE49-F238E27FC236}">
              <a16:creationId xmlns:a16="http://schemas.microsoft.com/office/drawing/2014/main" id="{B6FA8156-688D-669C-987E-CF8D596C7F4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123825</xdr:colOff>
      <xdr:row>0</xdr:row>
      <xdr:rowOff>0</xdr:rowOff>
    </xdr:from>
    <xdr:to>
      <xdr:col>26</xdr:col>
      <xdr:colOff>95250</xdr:colOff>
      <xdr:row>18</xdr:row>
      <xdr:rowOff>28575</xdr:rowOff>
    </xdr:to>
    <xdr:graphicFrame macro="">
      <xdr:nvGraphicFramePr>
        <xdr:cNvPr id="1031" name="Chart 3">
          <a:extLst>
            <a:ext uri="{FF2B5EF4-FFF2-40B4-BE49-F238E27FC236}">
              <a16:creationId xmlns:a16="http://schemas.microsoft.com/office/drawing/2014/main" id="{DC461E55-993A-C469-224E-A250A8A0A01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vsolj.cetus-net.org/bulletin.html" TargetMode="External"/><Relationship Id="rId13" Type="http://schemas.openxmlformats.org/officeDocument/2006/relationships/hyperlink" Target="http://vsolj.cetus-net.org/bulletin.html" TargetMode="External"/><Relationship Id="rId18" Type="http://schemas.openxmlformats.org/officeDocument/2006/relationships/hyperlink" Target="http://vsolj.cetus-net.org/bulletin.html" TargetMode="External"/><Relationship Id="rId26" Type="http://schemas.openxmlformats.org/officeDocument/2006/relationships/hyperlink" Target="https://www.aavso.org/ejaavso" TargetMode="External"/><Relationship Id="rId39" Type="http://schemas.openxmlformats.org/officeDocument/2006/relationships/hyperlink" Target="http://cdsbib.u-strasbg.fr/cgi-bin/cdsbib?1990RMxAA..21..381G" TargetMode="External"/><Relationship Id="rId3" Type="http://schemas.openxmlformats.org/officeDocument/2006/relationships/hyperlink" Target="https://www.aavso.org/ejaavso" TargetMode="External"/><Relationship Id="rId21" Type="http://schemas.openxmlformats.org/officeDocument/2006/relationships/hyperlink" Target="http://cdsbib.u-strasbg.fr/cgi-bin/cdsbib?1990RMxAA..21..381G" TargetMode="External"/><Relationship Id="rId34" Type="http://schemas.openxmlformats.org/officeDocument/2006/relationships/hyperlink" Target="http://vsolj.cetus-net.org/bulletin.html" TargetMode="External"/><Relationship Id="rId42" Type="http://schemas.openxmlformats.org/officeDocument/2006/relationships/printerSettings" Target="../printerSettings/printerSettings1.bin"/><Relationship Id="rId7" Type="http://schemas.openxmlformats.org/officeDocument/2006/relationships/hyperlink" Target="http://cdsbib.u-strasbg.fr/cgi-bin/cdsbib?1990RMxAA..21..381G" TargetMode="External"/><Relationship Id="rId12" Type="http://schemas.openxmlformats.org/officeDocument/2006/relationships/hyperlink" Target="https://www.aavso.org/ejaavso" TargetMode="External"/><Relationship Id="rId17" Type="http://schemas.openxmlformats.org/officeDocument/2006/relationships/hyperlink" Target="http://cdsbib.u-strasbg.fr/cgi-bin/cdsbib?1990RMxAA..21..381G" TargetMode="External"/><Relationship Id="rId25" Type="http://schemas.openxmlformats.org/officeDocument/2006/relationships/hyperlink" Target="http://cdsbib.u-strasbg.fr/cgi-bin/cdsbib?1990RMxAA..21..381G" TargetMode="External"/><Relationship Id="rId33" Type="http://schemas.openxmlformats.org/officeDocument/2006/relationships/hyperlink" Target="http://cdsbib.u-strasbg.fr/cgi-bin/cdsbib?1990RMxAA..21..381G" TargetMode="External"/><Relationship Id="rId38" Type="http://schemas.openxmlformats.org/officeDocument/2006/relationships/hyperlink" Target="http://cdsbib.u-strasbg.fr/cgi-bin/cdsbib?1990RMxAA..21..381G" TargetMode="External"/><Relationship Id="rId2" Type="http://schemas.openxmlformats.org/officeDocument/2006/relationships/hyperlink" Target="http://vsolj.cetus-net.org/bulletin.html" TargetMode="External"/><Relationship Id="rId16" Type="http://schemas.openxmlformats.org/officeDocument/2006/relationships/hyperlink" Target="http://cdsbib.u-strasbg.fr/cgi-bin/cdsbib?1990RMxAA..21..381G" TargetMode="External"/><Relationship Id="rId20" Type="http://schemas.openxmlformats.org/officeDocument/2006/relationships/hyperlink" Target="http://cdsbib.u-strasbg.fr/cgi-bin/cdsbib?1990RMxAA..21..381G" TargetMode="External"/><Relationship Id="rId29" Type="http://schemas.openxmlformats.org/officeDocument/2006/relationships/hyperlink" Target="http://cdsbib.u-strasbg.fr/cgi-bin/cdsbib?1990RMxAA..21..381G" TargetMode="External"/><Relationship Id="rId41" Type="http://schemas.openxmlformats.org/officeDocument/2006/relationships/hyperlink" Target="http://cdsbib.u-strasbg.fr/cgi-bin/cdsbib?1990RMxAA..21..381G" TargetMode="External"/><Relationship Id="rId1" Type="http://schemas.openxmlformats.org/officeDocument/2006/relationships/hyperlink" Target="http://vsolj.cetus-net.org/bulletin.html" TargetMode="External"/><Relationship Id="rId6" Type="http://schemas.openxmlformats.org/officeDocument/2006/relationships/hyperlink" Target="http://cdsbib.u-strasbg.fr/cgi-bin/cdsbib?1990RMxAA..21..381G" TargetMode="External"/><Relationship Id="rId11" Type="http://schemas.openxmlformats.org/officeDocument/2006/relationships/hyperlink" Target="http://cdsbib.u-strasbg.fr/cgi-bin/cdsbib?1990RMxAA..21..381G" TargetMode="External"/><Relationship Id="rId24" Type="http://schemas.openxmlformats.org/officeDocument/2006/relationships/hyperlink" Target="http://vsolj.cetus-net.org/bulletin.html" TargetMode="External"/><Relationship Id="rId32" Type="http://schemas.openxmlformats.org/officeDocument/2006/relationships/hyperlink" Target="http://cdsbib.u-strasbg.fr/cgi-bin/cdsbib?1990RMxAA..21..381G" TargetMode="External"/><Relationship Id="rId37" Type="http://schemas.openxmlformats.org/officeDocument/2006/relationships/hyperlink" Target="http://cdsbib.u-strasbg.fr/cgi-bin/cdsbib?1990RMxAA..21..381G" TargetMode="External"/><Relationship Id="rId40" Type="http://schemas.openxmlformats.org/officeDocument/2006/relationships/hyperlink" Target="http://cdsbib.u-strasbg.fr/cgi-bin/cdsbib?1990RMxAA..21..381G" TargetMode="External"/><Relationship Id="rId5" Type="http://schemas.openxmlformats.org/officeDocument/2006/relationships/hyperlink" Target="http://cdsbib.u-strasbg.fr/cgi-bin/cdsbib?1990RMxAA..21..381G" TargetMode="External"/><Relationship Id="rId15" Type="http://schemas.openxmlformats.org/officeDocument/2006/relationships/hyperlink" Target="http://cdsbib.u-strasbg.fr/cgi-bin/cdsbib?1990RMxAA..21..381G" TargetMode="External"/><Relationship Id="rId23" Type="http://schemas.openxmlformats.org/officeDocument/2006/relationships/hyperlink" Target="https://www.aavso.org/ejaavso" TargetMode="External"/><Relationship Id="rId28" Type="http://schemas.openxmlformats.org/officeDocument/2006/relationships/hyperlink" Target="http://cdsbib.u-strasbg.fr/cgi-bin/cdsbib?1990RMxAA..21..381G" TargetMode="External"/><Relationship Id="rId36" Type="http://schemas.openxmlformats.org/officeDocument/2006/relationships/hyperlink" Target="http://cdsbib.u-strasbg.fr/cgi-bin/cdsbib?1990RMxAA..21..381G" TargetMode="External"/><Relationship Id="rId10" Type="http://schemas.openxmlformats.org/officeDocument/2006/relationships/hyperlink" Target="http://cdsbib.u-strasbg.fr/cgi-bin/cdsbib?1990RMxAA..21..381G" TargetMode="External"/><Relationship Id="rId19" Type="http://schemas.openxmlformats.org/officeDocument/2006/relationships/hyperlink" Target="http://cdsbib.u-strasbg.fr/cgi-bin/cdsbib?1990RMxAA..21..381G" TargetMode="External"/><Relationship Id="rId31" Type="http://schemas.openxmlformats.org/officeDocument/2006/relationships/hyperlink" Target="http://cdsbib.u-strasbg.fr/cgi-bin/cdsbib?1990RMxAA..21..381G" TargetMode="External"/><Relationship Id="rId4" Type="http://schemas.openxmlformats.org/officeDocument/2006/relationships/hyperlink" Target="http://cdsbib.u-strasbg.fr/cgi-bin/cdsbib?1990RMxAA..21..381G" TargetMode="External"/><Relationship Id="rId9" Type="http://schemas.openxmlformats.org/officeDocument/2006/relationships/hyperlink" Target="http://cdsbib.u-strasbg.fr/cgi-bin/cdsbib?1990RMxAA..21..381G" TargetMode="External"/><Relationship Id="rId14" Type="http://schemas.openxmlformats.org/officeDocument/2006/relationships/hyperlink" Target="http://cdsbib.u-strasbg.fr/cgi-bin/cdsbib?1990RMxAA..21..381G" TargetMode="External"/><Relationship Id="rId22" Type="http://schemas.openxmlformats.org/officeDocument/2006/relationships/hyperlink" Target="http://vsolj.cetus-net.org/bulletin.html" TargetMode="External"/><Relationship Id="rId27" Type="http://schemas.openxmlformats.org/officeDocument/2006/relationships/hyperlink" Target="http://cdsbib.u-strasbg.fr/cgi-bin/cdsbib?1990RMxAA..21..381G" TargetMode="External"/><Relationship Id="rId30" Type="http://schemas.openxmlformats.org/officeDocument/2006/relationships/hyperlink" Target="http://cdsbib.u-strasbg.fr/cgi-bin/cdsbib?1990RMxAA..21..381G" TargetMode="External"/><Relationship Id="rId35" Type="http://schemas.openxmlformats.org/officeDocument/2006/relationships/hyperlink" Target="http://vsolj.cetus-net.org/bulletin.html" TargetMode="External"/><Relationship Id="rId43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bav-astro.de/sfs/BAVM_link.php?BAVMnr=117" TargetMode="External"/><Relationship Id="rId21" Type="http://schemas.openxmlformats.org/officeDocument/2006/relationships/hyperlink" Target="http://www.bav-astro.de/sfs/BAVM_link.php?BAVMnr=117" TargetMode="External"/><Relationship Id="rId34" Type="http://schemas.openxmlformats.org/officeDocument/2006/relationships/hyperlink" Target="http://www.bav-astro.de/sfs/BAVM_link.php?BAVMnr=132" TargetMode="External"/><Relationship Id="rId42" Type="http://schemas.openxmlformats.org/officeDocument/2006/relationships/hyperlink" Target="http://www.konkoly.hu/cgi-bin/IBVS?4961" TargetMode="External"/><Relationship Id="rId47" Type="http://schemas.openxmlformats.org/officeDocument/2006/relationships/hyperlink" Target="http://www.bav-astro.de/sfs/BAVM_link.php?BAVMnr=152" TargetMode="External"/><Relationship Id="rId50" Type="http://schemas.openxmlformats.org/officeDocument/2006/relationships/hyperlink" Target="http://www.bav-astro.de/sfs/BAVM_link.php?BAVMnr=158" TargetMode="External"/><Relationship Id="rId55" Type="http://schemas.openxmlformats.org/officeDocument/2006/relationships/hyperlink" Target="http://www.konkoly.hu/cgi-bin/IBVS?5548" TargetMode="External"/><Relationship Id="rId63" Type="http://schemas.openxmlformats.org/officeDocument/2006/relationships/hyperlink" Target="http://var.astro.cz/oejv/issues/oejv0074.pdf" TargetMode="External"/><Relationship Id="rId68" Type="http://schemas.openxmlformats.org/officeDocument/2006/relationships/hyperlink" Target="http://var.astro.cz/oejv/issues/oejv0074.pdf" TargetMode="External"/><Relationship Id="rId76" Type="http://schemas.openxmlformats.org/officeDocument/2006/relationships/hyperlink" Target="http://www.aavso.org/sites/default/files/jaavso/v36n2/186.pdf" TargetMode="External"/><Relationship Id="rId84" Type="http://schemas.openxmlformats.org/officeDocument/2006/relationships/hyperlink" Target="http://www.konkoly.hu/cgi-bin/IBVS?5974" TargetMode="External"/><Relationship Id="rId89" Type="http://schemas.openxmlformats.org/officeDocument/2006/relationships/hyperlink" Target="http://www.bav-astro.de/sfs/BAVM_link.php?BAVMnr=231" TargetMode="External"/><Relationship Id="rId97" Type="http://schemas.openxmlformats.org/officeDocument/2006/relationships/hyperlink" Target="http://www.bav-astro.de/sfs/BAVM_link.php?BAVMnr=241" TargetMode="External"/><Relationship Id="rId7" Type="http://schemas.openxmlformats.org/officeDocument/2006/relationships/hyperlink" Target="http://www.konkoly.hu/cgi-bin/IBVS?647" TargetMode="External"/><Relationship Id="rId71" Type="http://schemas.openxmlformats.org/officeDocument/2006/relationships/hyperlink" Target="http://www.bav-astro.de/sfs/BAVM_link.php?BAVMnr=183" TargetMode="External"/><Relationship Id="rId92" Type="http://schemas.openxmlformats.org/officeDocument/2006/relationships/hyperlink" Target="http://www.bav-astro.de/sfs/BAVM_link.php?BAVMnr=234" TargetMode="External"/><Relationship Id="rId2" Type="http://schemas.openxmlformats.org/officeDocument/2006/relationships/hyperlink" Target="http://www.bav-astro.de/sfs/BAVM_link.php?BAVMnr=18" TargetMode="External"/><Relationship Id="rId16" Type="http://schemas.openxmlformats.org/officeDocument/2006/relationships/hyperlink" Target="http://www.konkoly.hu/cgi-bin/IBVS?4027" TargetMode="External"/><Relationship Id="rId29" Type="http://schemas.openxmlformats.org/officeDocument/2006/relationships/hyperlink" Target="http://www.bav-astro.de/sfs/BAVM_link.php?BAVMnr=132" TargetMode="External"/><Relationship Id="rId11" Type="http://schemas.openxmlformats.org/officeDocument/2006/relationships/hyperlink" Target="http://www.bav-astro.de/sfs/BAVM_link.php?BAVMnr=28" TargetMode="External"/><Relationship Id="rId24" Type="http://schemas.openxmlformats.org/officeDocument/2006/relationships/hyperlink" Target="http://www.bav-astro.de/sfs/BAVM_link.php?BAVMnr=111" TargetMode="External"/><Relationship Id="rId32" Type="http://schemas.openxmlformats.org/officeDocument/2006/relationships/hyperlink" Target="http://www.bav-astro.de/sfs/BAVM_link.php?BAVMnr=132" TargetMode="External"/><Relationship Id="rId37" Type="http://schemas.openxmlformats.org/officeDocument/2006/relationships/hyperlink" Target="http://www.konkoly.hu/cgi-bin/IBVS?4961" TargetMode="External"/><Relationship Id="rId40" Type="http://schemas.openxmlformats.org/officeDocument/2006/relationships/hyperlink" Target="http://www.konkoly.hu/cgi-bin/IBVS?4961" TargetMode="External"/><Relationship Id="rId45" Type="http://schemas.openxmlformats.org/officeDocument/2006/relationships/hyperlink" Target="http://www.bav-astro.de/sfs/BAVM_link.php?BAVMnr=152" TargetMode="External"/><Relationship Id="rId53" Type="http://schemas.openxmlformats.org/officeDocument/2006/relationships/hyperlink" Target="http://www.konkoly.hu/cgi-bin/IBVS?5809" TargetMode="External"/><Relationship Id="rId58" Type="http://schemas.openxmlformats.org/officeDocument/2006/relationships/hyperlink" Target="http://www.bav-astro.de/sfs/BAVM_link.php?BAVMnr=172" TargetMode="External"/><Relationship Id="rId66" Type="http://schemas.openxmlformats.org/officeDocument/2006/relationships/hyperlink" Target="http://www.bav-astro.de/sfs/BAVM_link.php?BAVMnr=183" TargetMode="External"/><Relationship Id="rId74" Type="http://schemas.openxmlformats.org/officeDocument/2006/relationships/hyperlink" Target="http://www.bav-astro.de/sfs/BAVM_link.php?BAVMnr=193" TargetMode="External"/><Relationship Id="rId79" Type="http://schemas.openxmlformats.org/officeDocument/2006/relationships/hyperlink" Target="http://www.aavso.org/sites/default/files/jaavso/v36n2/186.pdf" TargetMode="External"/><Relationship Id="rId87" Type="http://schemas.openxmlformats.org/officeDocument/2006/relationships/hyperlink" Target="http://vsolj.cetus-net.org/vsoljno55.pdf" TargetMode="External"/><Relationship Id="rId5" Type="http://schemas.openxmlformats.org/officeDocument/2006/relationships/hyperlink" Target="http://www.konkoly.hu/cgi-bin/IBVS?456" TargetMode="External"/><Relationship Id="rId61" Type="http://schemas.openxmlformats.org/officeDocument/2006/relationships/hyperlink" Target="http://www.bav-astro.de/sfs/BAVM_link.php?BAVMnr=172" TargetMode="External"/><Relationship Id="rId82" Type="http://schemas.openxmlformats.org/officeDocument/2006/relationships/hyperlink" Target="http://www.konkoly.hu/cgi-bin/IBVS?5945" TargetMode="External"/><Relationship Id="rId90" Type="http://schemas.openxmlformats.org/officeDocument/2006/relationships/hyperlink" Target="http://www.bav-astro.de/sfs/BAVM_link.php?BAVMnr=232" TargetMode="External"/><Relationship Id="rId95" Type="http://schemas.openxmlformats.org/officeDocument/2006/relationships/hyperlink" Target="http://vsolj.cetus-net.org/vsoljno59.pdf" TargetMode="External"/><Relationship Id="rId19" Type="http://schemas.openxmlformats.org/officeDocument/2006/relationships/hyperlink" Target="http://www.konkoly.hu/cgi-bin/IBVS?4941" TargetMode="External"/><Relationship Id="rId14" Type="http://schemas.openxmlformats.org/officeDocument/2006/relationships/hyperlink" Target="http://www.bav-astro.de/sfs/BAVM_link.php?BAVMnr=31" TargetMode="External"/><Relationship Id="rId22" Type="http://schemas.openxmlformats.org/officeDocument/2006/relationships/hyperlink" Target="http://www.bav-astro.de/sfs/BAVM_link.php?BAVMnr=117" TargetMode="External"/><Relationship Id="rId27" Type="http://schemas.openxmlformats.org/officeDocument/2006/relationships/hyperlink" Target="http://www.bav-astro.de/sfs/BAVM_link.php?BAVMnr=117" TargetMode="External"/><Relationship Id="rId30" Type="http://schemas.openxmlformats.org/officeDocument/2006/relationships/hyperlink" Target="http://www.konkoly.hu/cgi-bin/IBVS?4961" TargetMode="External"/><Relationship Id="rId35" Type="http://schemas.openxmlformats.org/officeDocument/2006/relationships/hyperlink" Target="http://www.bav-astro.de/sfs/BAVM_link.php?BAVMnr=132" TargetMode="External"/><Relationship Id="rId43" Type="http://schemas.openxmlformats.org/officeDocument/2006/relationships/hyperlink" Target="http://www.konkoly.hu/cgi-bin/IBVS?4961" TargetMode="External"/><Relationship Id="rId48" Type="http://schemas.openxmlformats.org/officeDocument/2006/relationships/hyperlink" Target="http://www.bav-astro.de/sfs/BAVM_link.php?BAVMnr=158" TargetMode="External"/><Relationship Id="rId56" Type="http://schemas.openxmlformats.org/officeDocument/2006/relationships/hyperlink" Target="http://www.bav-astro.de/sfs/BAVM_link.php?BAVMnr=183" TargetMode="External"/><Relationship Id="rId64" Type="http://schemas.openxmlformats.org/officeDocument/2006/relationships/hyperlink" Target="http://www.konkoly.hu/cgi-bin/IBVS?5754" TargetMode="External"/><Relationship Id="rId69" Type="http://schemas.openxmlformats.org/officeDocument/2006/relationships/hyperlink" Target="http://www.konkoly.hu/cgi-bin/IBVS?5754" TargetMode="External"/><Relationship Id="rId77" Type="http://schemas.openxmlformats.org/officeDocument/2006/relationships/hyperlink" Target="http://www.aavso.org/sites/default/files/jaavso/v36n2/186.pdf" TargetMode="External"/><Relationship Id="rId8" Type="http://schemas.openxmlformats.org/officeDocument/2006/relationships/hyperlink" Target="http://www.konkoly.hu/cgi-bin/IBVS?937" TargetMode="External"/><Relationship Id="rId51" Type="http://schemas.openxmlformats.org/officeDocument/2006/relationships/hyperlink" Target="http://www.bav-astro.de/sfs/BAVM_link.php?BAVMnr=158" TargetMode="External"/><Relationship Id="rId72" Type="http://schemas.openxmlformats.org/officeDocument/2006/relationships/hyperlink" Target="http://www.konkoly.hu/cgi-bin/IBVS?5898" TargetMode="External"/><Relationship Id="rId80" Type="http://schemas.openxmlformats.org/officeDocument/2006/relationships/hyperlink" Target="http://www.bav-astro.de/sfs/BAVM_link.php?BAVMnr=212" TargetMode="External"/><Relationship Id="rId85" Type="http://schemas.openxmlformats.org/officeDocument/2006/relationships/hyperlink" Target="http://vsolj.cetus-net.org/vsoljno51.pdf" TargetMode="External"/><Relationship Id="rId93" Type="http://schemas.openxmlformats.org/officeDocument/2006/relationships/hyperlink" Target="http://www.bav-astro.de/sfs/BAVM_link.php?BAVMnr=234" TargetMode="External"/><Relationship Id="rId98" Type="http://schemas.openxmlformats.org/officeDocument/2006/relationships/hyperlink" Target="http://www.bav-astro.de/sfs/BAVM_link.php?BAVMnr=241" TargetMode="External"/><Relationship Id="rId3" Type="http://schemas.openxmlformats.org/officeDocument/2006/relationships/hyperlink" Target="http://www.bav-astro.de/sfs/BAVM_link.php?BAVMnr=18" TargetMode="External"/><Relationship Id="rId12" Type="http://schemas.openxmlformats.org/officeDocument/2006/relationships/hyperlink" Target="http://www.konkoly.hu/cgi-bin/IBVS?1053" TargetMode="External"/><Relationship Id="rId17" Type="http://schemas.openxmlformats.org/officeDocument/2006/relationships/hyperlink" Target="http://www.bav-astro.de/sfs/BAVM_link.php?BAVMnr=79" TargetMode="External"/><Relationship Id="rId25" Type="http://schemas.openxmlformats.org/officeDocument/2006/relationships/hyperlink" Target="http://www.bav-astro.de/sfs/BAVM_link.php?BAVMnr=111" TargetMode="External"/><Relationship Id="rId33" Type="http://schemas.openxmlformats.org/officeDocument/2006/relationships/hyperlink" Target="http://www.konkoly.hu/cgi-bin/IBVS?4961" TargetMode="External"/><Relationship Id="rId38" Type="http://schemas.openxmlformats.org/officeDocument/2006/relationships/hyperlink" Target="http://www.bav-astro.de/sfs/BAVM_link.php?BAVMnr=132" TargetMode="External"/><Relationship Id="rId46" Type="http://schemas.openxmlformats.org/officeDocument/2006/relationships/hyperlink" Target="http://www.bav-astro.de/sfs/BAVM_link.php?BAVMnr=152" TargetMode="External"/><Relationship Id="rId59" Type="http://schemas.openxmlformats.org/officeDocument/2006/relationships/hyperlink" Target="http://www.bav-astro.de/sfs/BAVM_link.php?BAVMnr=172" TargetMode="External"/><Relationship Id="rId67" Type="http://schemas.openxmlformats.org/officeDocument/2006/relationships/hyperlink" Target="http://www.bav-astro.de/sfs/BAVM_link.php?BAVMnr=178" TargetMode="External"/><Relationship Id="rId20" Type="http://schemas.openxmlformats.org/officeDocument/2006/relationships/hyperlink" Target="http://www.bav-astro.de/sfs/BAVM_link.php?BAVMnr=111" TargetMode="External"/><Relationship Id="rId41" Type="http://schemas.openxmlformats.org/officeDocument/2006/relationships/hyperlink" Target="http://www.konkoly.hu/cgi-bin/IBVS?4961" TargetMode="External"/><Relationship Id="rId54" Type="http://schemas.openxmlformats.org/officeDocument/2006/relationships/hyperlink" Target="http://www.bav-astro.de/sfs/BAVM_link.php?BAVMnr=172" TargetMode="External"/><Relationship Id="rId62" Type="http://schemas.openxmlformats.org/officeDocument/2006/relationships/hyperlink" Target="http://www.konkoly.hu/cgi-bin/IBVS?5548" TargetMode="External"/><Relationship Id="rId70" Type="http://schemas.openxmlformats.org/officeDocument/2006/relationships/hyperlink" Target="http://www.konkoly.hu/cgi-bin/IBVS?5746" TargetMode="External"/><Relationship Id="rId75" Type="http://schemas.openxmlformats.org/officeDocument/2006/relationships/hyperlink" Target="http://www.bav-astro.de/sfs/BAVM_link.php?BAVMnr=193" TargetMode="External"/><Relationship Id="rId83" Type="http://schemas.openxmlformats.org/officeDocument/2006/relationships/hyperlink" Target="http://www.bav-astro.de/sfs/BAVM_link.php?BAVMnr=215" TargetMode="External"/><Relationship Id="rId88" Type="http://schemas.openxmlformats.org/officeDocument/2006/relationships/hyperlink" Target="http://www.bav-astro.de/sfs/BAVM_link.php?BAVMnr=231" TargetMode="External"/><Relationship Id="rId91" Type="http://schemas.openxmlformats.org/officeDocument/2006/relationships/hyperlink" Target="http://www.bav-astro.de/sfs/BAVM_link.php?BAVMnr=234" TargetMode="External"/><Relationship Id="rId96" Type="http://schemas.openxmlformats.org/officeDocument/2006/relationships/hyperlink" Target="http://www.bav-astro.de/sfs/BAVM_link.php?BAVMnr=241" TargetMode="External"/><Relationship Id="rId1" Type="http://schemas.openxmlformats.org/officeDocument/2006/relationships/hyperlink" Target="http://www.bav-astro.de/sfs/BAVM_link.php?BAVMnr=18" TargetMode="External"/><Relationship Id="rId6" Type="http://schemas.openxmlformats.org/officeDocument/2006/relationships/hyperlink" Target="http://www.konkoly.hu/cgi-bin/IBVS?530" TargetMode="External"/><Relationship Id="rId15" Type="http://schemas.openxmlformats.org/officeDocument/2006/relationships/hyperlink" Target="http://www.konkoly.hu/cgi-bin/IBVS?2385" TargetMode="External"/><Relationship Id="rId23" Type="http://schemas.openxmlformats.org/officeDocument/2006/relationships/hyperlink" Target="http://www.bav-astro.de/sfs/BAVM_link.php?BAVMnr=111" TargetMode="External"/><Relationship Id="rId28" Type="http://schemas.openxmlformats.org/officeDocument/2006/relationships/hyperlink" Target="http://www.bav-astro.de/sfs/BAVM_link.php?BAVMnr=117" TargetMode="External"/><Relationship Id="rId36" Type="http://schemas.openxmlformats.org/officeDocument/2006/relationships/hyperlink" Target="http://www.bav-astro.de/sfs/BAVM_link.php?BAVMnr=172" TargetMode="External"/><Relationship Id="rId49" Type="http://schemas.openxmlformats.org/officeDocument/2006/relationships/hyperlink" Target="http://www.bav-astro.de/sfs/BAVM_link.php?BAVMnr=158" TargetMode="External"/><Relationship Id="rId57" Type="http://schemas.openxmlformats.org/officeDocument/2006/relationships/hyperlink" Target="http://www.konkoly.hu/cgi-bin/IBVS?5548" TargetMode="External"/><Relationship Id="rId10" Type="http://schemas.openxmlformats.org/officeDocument/2006/relationships/hyperlink" Target="http://www.konkoly.hu/cgi-bin/IBVS?937" TargetMode="External"/><Relationship Id="rId31" Type="http://schemas.openxmlformats.org/officeDocument/2006/relationships/hyperlink" Target="http://www.bav-astro.de/sfs/BAVM_link.php?BAVMnr=132" TargetMode="External"/><Relationship Id="rId44" Type="http://schemas.openxmlformats.org/officeDocument/2006/relationships/hyperlink" Target="http://www.konkoly.hu/cgi-bin/IBVS?4961" TargetMode="External"/><Relationship Id="rId52" Type="http://schemas.openxmlformats.org/officeDocument/2006/relationships/hyperlink" Target="http://www.konkoly.hu/cgi-bin/IBVS?5809" TargetMode="External"/><Relationship Id="rId60" Type="http://schemas.openxmlformats.org/officeDocument/2006/relationships/hyperlink" Target="http://vsolj.cetus-net.org/no42.pdf" TargetMode="External"/><Relationship Id="rId65" Type="http://schemas.openxmlformats.org/officeDocument/2006/relationships/hyperlink" Target="http://www.bav-astro.de/sfs/BAVM_link.php?BAVMnr=178" TargetMode="External"/><Relationship Id="rId73" Type="http://schemas.openxmlformats.org/officeDocument/2006/relationships/hyperlink" Target="http://vsolj.cetus-net.org/no46.pdf" TargetMode="External"/><Relationship Id="rId78" Type="http://schemas.openxmlformats.org/officeDocument/2006/relationships/hyperlink" Target="http://www.konkoly.hu/cgi-bin/IBVS?5897" TargetMode="External"/><Relationship Id="rId81" Type="http://schemas.openxmlformats.org/officeDocument/2006/relationships/hyperlink" Target="http://www.bav-astro.de/sfs/BAVM_link.php?BAVMnr=212" TargetMode="External"/><Relationship Id="rId86" Type="http://schemas.openxmlformats.org/officeDocument/2006/relationships/hyperlink" Target="http://www.bav-astro.de/sfs/BAVM_link.php?BAVMnr=225" TargetMode="External"/><Relationship Id="rId94" Type="http://schemas.openxmlformats.org/officeDocument/2006/relationships/hyperlink" Target="http://www.bav-astro.de/sfs/BAVM_link.php?BAVMnr=238" TargetMode="External"/><Relationship Id="rId99" Type="http://schemas.openxmlformats.org/officeDocument/2006/relationships/hyperlink" Target="http://www.bav-astro.de/sfs/BAVM_link.php?BAVMnr=241" TargetMode="External"/><Relationship Id="rId4" Type="http://schemas.openxmlformats.org/officeDocument/2006/relationships/hyperlink" Target="http://www.bav-astro.de/sfs/BAVM_link.php?BAVMnr=23" TargetMode="External"/><Relationship Id="rId9" Type="http://schemas.openxmlformats.org/officeDocument/2006/relationships/hyperlink" Target="http://www.bav-astro.de/sfs/BAVM_link.php?BAVMnr=26" TargetMode="External"/><Relationship Id="rId13" Type="http://schemas.openxmlformats.org/officeDocument/2006/relationships/hyperlink" Target="http://www.bav-astro.de/sfs/BAVM_link.php?BAVMnr=29" TargetMode="External"/><Relationship Id="rId18" Type="http://schemas.openxmlformats.org/officeDocument/2006/relationships/hyperlink" Target="http://www.konkoly.hu/cgi-bin/IBVS?4380" TargetMode="External"/><Relationship Id="rId39" Type="http://schemas.openxmlformats.org/officeDocument/2006/relationships/hyperlink" Target="http://www.bav-astro.de/sfs/BAVM_link.php?BAVMnr=13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225"/>
  <sheetViews>
    <sheetView tabSelected="1" workbookViewId="0">
      <pane xSplit="14" ySplit="21" topLeftCell="O406" activePane="bottomRight" state="frozen"/>
      <selection pane="topRight" activeCell="O1" sqref="O1"/>
      <selection pane="bottomLeft" activeCell="A22" sqref="A22"/>
      <selection pane="bottomRight" activeCell="F11" sqref="F11"/>
    </sheetView>
  </sheetViews>
  <sheetFormatPr defaultColWidth="10.28515625" defaultRowHeight="12.75" x14ac:dyDescent="0.2"/>
  <cols>
    <col min="1" max="1" width="15.7109375" customWidth="1"/>
    <col min="2" max="2" width="5.140625" customWidth="1"/>
    <col min="3" max="3" width="11.85546875" customWidth="1"/>
    <col min="4" max="4" width="9.42578125" customWidth="1"/>
    <col min="5" max="5" width="9.85546875" customWidth="1"/>
    <col min="6" max="6" width="16.85546875" customWidth="1"/>
    <col min="7" max="7" width="8.140625" customWidth="1"/>
    <col min="8" max="14" width="8.5703125" customWidth="1"/>
    <col min="15" max="15" width="8" customWidth="1"/>
    <col min="16" max="16" width="7.7109375" customWidth="1"/>
    <col min="17" max="17" width="9.85546875" customWidth="1"/>
  </cols>
  <sheetData>
    <row r="1" spans="1:6" ht="20.25" x14ac:dyDescent="0.3">
      <c r="A1" s="1" t="s">
        <v>143</v>
      </c>
    </row>
    <row r="2" spans="1:6" x14ac:dyDescent="0.2">
      <c r="A2" t="s">
        <v>30</v>
      </c>
      <c r="B2" s="12" t="s">
        <v>135</v>
      </c>
      <c r="C2" s="11"/>
    </row>
    <row r="3" spans="1:6" ht="13.5" thickBot="1" x14ac:dyDescent="0.25"/>
    <row r="4" spans="1:6" ht="14.25" thickTop="1" thickBot="1" x14ac:dyDescent="0.25">
      <c r="A4" s="7" t="s">
        <v>6</v>
      </c>
      <c r="C4" s="3">
        <v>29106.413</v>
      </c>
      <c r="D4" s="4">
        <v>0.84515169999999995</v>
      </c>
    </row>
    <row r="5" spans="1:6" ht="13.5" thickTop="1" x14ac:dyDescent="0.2">
      <c r="A5" s="16" t="s">
        <v>144</v>
      </c>
      <c r="B5" s="15"/>
      <c r="C5" s="17">
        <v>-9.5</v>
      </c>
      <c r="D5" s="15" t="s">
        <v>145</v>
      </c>
    </row>
    <row r="6" spans="1:6" x14ac:dyDescent="0.2">
      <c r="A6" s="7" t="s">
        <v>7</v>
      </c>
    </row>
    <row r="7" spans="1:6" x14ac:dyDescent="0.2">
      <c r="A7" t="s">
        <v>8</v>
      </c>
      <c r="C7">
        <v>29106.413</v>
      </c>
    </row>
    <row r="8" spans="1:6" x14ac:dyDescent="0.2">
      <c r="A8" t="s">
        <v>9</v>
      </c>
      <c r="C8">
        <v>0.84515169999999995</v>
      </c>
    </row>
    <row r="9" spans="1:6" x14ac:dyDescent="0.2">
      <c r="A9" s="29" t="s">
        <v>153</v>
      </c>
      <c r="B9" s="30">
        <v>240</v>
      </c>
      <c r="C9" s="28" t="str">
        <f>"F"&amp;B9</f>
        <v>F240</v>
      </c>
      <c r="D9" s="10" t="str">
        <f>"G"&amp;B9</f>
        <v>G240</v>
      </c>
    </row>
    <row r="10" spans="1:6" ht="13.5" thickBot="1" x14ac:dyDescent="0.25">
      <c r="A10" s="15"/>
      <c r="B10" s="15"/>
      <c r="C10" s="6" t="s">
        <v>26</v>
      </c>
      <c r="D10" s="6" t="s">
        <v>27</v>
      </c>
      <c r="E10" s="15"/>
    </row>
    <row r="11" spans="1:6" x14ac:dyDescent="0.2">
      <c r="A11" s="15" t="s">
        <v>22</v>
      </c>
      <c r="B11" s="15"/>
      <c r="C11" s="27">
        <f ca="1">INTERCEPT(INDIRECT($D$9):G983,INDIRECT($C$9):F983)</f>
        <v>-4.489297452531002E-2</v>
      </c>
      <c r="D11" s="5"/>
      <c r="E11" s="15"/>
    </row>
    <row r="12" spans="1:6" x14ac:dyDescent="0.2">
      <c r="A12" s="15" t="s">
        <v>23</v>
      </c>
      <c r="B12" s="15"/>
      <c r="C12" s="27">
        <f ca="1">SLOPE(INDIRECT($D$9):G983,INDIRECT($C$9):F983)</f>
        <v>1.8800623672287931E-6</v>
      </c>
      <c r="D12" s="5"/>
      <c r="E12" s="15"/>
    </row>
    <row r="13" spans="1:6" x14ac:dyDescent="0.2">
      <c r="A13" s="15" t="s">
        <v>25</v>
      </c>
      <c r="B13" s="15"/>
      <c r="C13" s="5" t="s">
        <v>20</v>
      </c>
    </row>
    <row r="14" spans="1:6" x14ac:dyDescent="0.2">
      <c r="A14" s="15"/>
      <c r="B14" s="15"/>
      <c r="C14" s="15"/>
    </row>
    <row r="15" spans="1:6" x14ac:dyDescent="0.2">
      <c r="A15" s="18" t="s">
        <v>24</v>
      </c>
      <c r="B15" s="15"/>
      <c r="C15" s="19">
        <f ca="1">(C7+C11)+(C8+C12)*INT(MAX(F21:F3524))</f>
        <v>59839.532892413394</v>
      </c>
      <c r="E15" s="20" t="s">
        <v>161</v>
      </c>
      <c r="F15" s="17">
        <v>1</v>
      </c>
    </row>
    <row r="16" spans="1:6" x14ac:dyDescent="0.2">
      <c r="A16" s="22" t="s">
        <v>10</v>
      </c>
      <c r="B16" s="15"/>
      <c r="C16" s="23">
        <f ca="1">+C8+C12</f>
        <v>0.84515358006236718</v>
      </c>
      <c r="E16" s="20" t="s">
        <v>146</v>
      </c>
      <c r="F16" s="21">
        <f ca="1">NOW()+15018.5+$C$5/24</f>
        <v>60162.870139699073</v>
      </c>
    </row>
    <row r="17" spans="1:21" ht="13.5" thickBot="1" x14ac:dyDescent="0.25">
      <c r="A17" s="20" t="s">
        <v>141</v>
      </c>
      <c r="B17" s="15"/>
      <c r="C17" s="15">
        <f>COUNT(C21:C2182)</f>
        <v>397</v>
      </c>
      <c r="E17" s="20" t="s">
        <v>162</v>
      </c>
      <c r="F17" s="21">
        <f ca="1">ROUND(2*(F16-$C$7)/$C$8,0)/2+F15</f>
        <v>36747.5</v>
      </c>
    </row>
    <row r="18" spans="1:21" ht="14.25" thickTop="1" thickBot="1" x14ac:dyDescent="0.25">
      <c r="A18" s="22" t="s">
        <v>11</v>
      </c>
      <c r="B18" s="15"/>
      <c r="C18" s="25">
        <f ca="1">+C15</f>
        <v>59839.532892413394</v>
      </c>
      <c r="D18" s="26">
        <f ca="1">+C16</f>
        <v>0.84515358006236718</v>
      </c>
      <c r="E18" s="20" t="s">
        <v>147</v>
      </c>
      <c r="F18" s="10">
        <f ca="1">ROUND(2*(F16-$C$15)/$C$16,0)/2+F15</f>
        <v>383.5</v>
      </c>
    </row>
    <row r="19" spans="1:21" ht="13.5" thickTop="1" x14ac:dyDescent="0.2">
      <c r="E19" s="20" t="s">
        <v>148</v>
      </c>
      <c r="F19" s="24">
        <f ca="1">+$C$15+$C$16*F18-15018.5-$C$5/24</f>
        <v>45145.545123700649</v>
      </c>
    </row>
    <row r="20" spans="1:21" ht="13.5" thickBot="1" x14ac:dyDescent="0.25">
      <c r="A20" s="6" t="s">
        <v>12</v>
      </c>
      <c r="B20" s="6" t="s">
        <v>13</v>
      </c>
      <c r="C20" s="6" t="s">
        <v>14</v>
      </c>
      <c r="D20" s="6" t="s">
        <v>19</v>
      </c>
      <c r="E20" s="6" t="s">
        <v>15</v>
      </c>
      <c r="F20" s="6" t="s">
        <v>16</v>
      </c>
      <c r="G20" s="6" t="s">
        <v>17</v>
      </c>
      <c r="H20" s="9" t="s">
        <v>33</v>
      </c>
      <c r="I20" s="9" t="s">
        <v>190</v>
      </c>
      <c r="J20" s="9" t="s">
        <v>185</v>
      </c>
      <c r="K20" s="9" t="s">
        <v>183</v>
      </c>
      <c r="L20" s="9" t="s">
        <v>31</v>
      </c>
      <c r="M20" s="9" t="s">
        <v>32</v>
      </c>
      <c r="N20" s="9" t="s">
        <v>126</v>
      </c>
      <c r="O20" s="9" t="s">
        <v>29</v>
      </c>
      <c r="P20" s="8" t="s">
        <v>28</v>
      </c>
      <c r="Q20" s="6" t="s">
        <v>21</v>
      </c>
      <c r="U20" s="60" t="s">
        <v>1295</v>
      </c>
    </row>
    <row r="21" spans="1:21" x14ac:dyDescent="0.2">
      <c r="A21" s="58" t="s">
        <v>198</v>
      </c>
      <c r="B21" s="59" t="s">
        <v>129</v>
      </c>
      <c r="C21" s="58">
        <v>25700.422999999999</v>
      </c>
      <c r="D21" s="58" t="s">
        <v>190</v>
      </c>
      <c r="E21" s="35">
        <f t="shared" ref="E21:E84" si="0">+(C21-C$7)/C$8</f>
        <v>-4030.0338980564102</v>
      </c>
      <c r="F21">
        <f t="shared" ref="F21:F84" si="1">ROUND(2*E21,0)/2</f>
        <v>-4030</v>
      </c>
      <c r="G21">
        <f t="shared" ref="G21:G84" si="2">+C21-(C$7+F21*C$8)</f>
        <v>-2.8649000003497349E-2</v>
      </c>
      <c r="I21">
        <f t="shared" ref="I21:I38" si="3">G21</f>
        <v>-2.8649000003497349E-2</v>
      </c>
      <c r="Q21" s="2">
        <f t="shared" ref="Q21:Q84" si="4">+C21-15018.5</f>
        <v>10681.922999999999</v>
      </c>
    </row>
    <row r="22" spans="1:21" x14ac:dyDescent="0.2">
      <c r="A22" s="58" t="s">
        <v>198</v>
      </c>
      <c r="B22" s="59" t="s">
        <v>129</v>
      </c>
      <c r="C22" s="58">
        <v>26120.486000000001</v>
      </c>
      <c r="D22" s="58" t="s">
        <v>190</v>
      </c>
      <c r="E22" s="35">
        <f t="shared" si="0"/>
        <v>-3533.0071512605368</v>
      </c>
      <c r="F22">
        <f t="shared" si="1"/>
        <v>-3533</v>
      </c>
      <c r="G22">
        <f t="shared" si="2"/>
        <v>-6.0439000008045696E-3</v>
      </c>
      <c r="I22">
        <f t="shared" si="3"/>
        <v>-6.0439000008045696E-3</v>
      </c>
      <c r="Q22" s="2">
        <f t="shared" si="4"/>
        <v>11101.986000000001</v>
      </c>
    </row>
    <row r="23" spans="1:21" x14ac:dyDescent="0.2">
      <c r="A23" s="58" t="s">
        <v>198</v>
      </c>
      <c r="B23" s="59" t="s">
        <v>129</v>
      </c>
      <c r="C23" s="58">
        <v>26298.774000000001</v>
      </c>
      <c r="D23" s="58" t="s">
        <v>190</v>
      </c>
      <c r="E23" s="35">
        <f t="shared" si="0"/>
        <v>-3322.0533071163431</v>
      </c>
      <c r="F23">
        <f t="shared" si="1"/>
        <v>-3322</v>
      </c>
      <c r="G23">
        <f t="shared" si="2"/>
        <v>-4.5052599998598453E-2</v>
      </c>
      <c r="I23">
        <f t="shared" si="3"/>
        <v>-4.5052599998598453E-2</v>
      </c>
      <c r="Q23" s="2">
        <f t="shared" si="4"/>
        <v>11280.274000000001</v>
      </c>
    </row>
    <row r="24" spans="1:21" x14ac:dyDescent="0.2">
      <c r="A24" s="58" t="s">
        <v>198</v>
      </c>
      <c r="B24" s="59" t="s">
        <v>129</v>
      </c>
      <c r="C24" s="58">
        <v>26447.530999999999</v>
      </c>
      <c r="D24" s="58" t="s">
        <v>190</v>
      </c>
      <c r="E24" s="35">
        <f t="shared" si="0"/>
        <v>-3146.0411190085774</v>
      </c>
      <c r="F24">
        <f t="shared" si="1"/>
        <v>-3146</v>
      </c>
      <c r="G24">
        <f t="shared" si="2"/>
        <v>-3.4751800001686206E-2</v>
      </c>
      <c r="I24">
        <f t="shared" si="3"/>
        <v>-3.4751800001686206E-2</v>
      </c>
      <c r="Q24" s="2">
        <f t="shared" si="4"/>
        <v>11429.030999999999</v>
      </c>
    </row>
    <row r="25" spans="1:21" x14ac:dyDescent="0.2">
      <c r="A25" s="58" t="s">
        <v>213</v>
      </c>
      <c r="B25" s="59" t="s">
        <v>129</v>
      </c>
      <c r="C25" s="58">
        <v>26586.14</v>
      </c>
      <c r="D25" s="58" t="s">
        <v>190</v>
      </c>
      <c r="E25" s="35">
        <f t="shared" si="0"/>
        <v>-2982.0362427242367</v>
      </c>
      <c r="F25">
        <f t="shared" si="1"/>
        <v>-2982</v>
      </c>
      <c r="G25">
        <f t="shared" si="2"/>
        <v>-3.0630600002041319E-2</v>
      </c>
      <c r="I25">
        <f t="shared" si="3"/>
        <v>-3.0630600002041319E-2</v>
      </c>
      <c r="Q25" s="2">
        <f t="shared" si="4"/>
        <v>11567.64</v>
      </c>
    </row>
    <row r="26" spans="1:21" x14ac:dyDescent="0.2">
      <c r="A26" s="58" t="s">
        <v>218</v>
      </c>
      <c r="B26" s="59" t="s">
        <v>129</v>
      </c>
      <c r="C26" s="58">
        <v>26590.37</v>
      </c>
      <c r="D26" s="58" t="s">
        <v>190</v>
      </c>
      <c r="E26" s="35">
        <f t="shared" si="0"/>
        <v>-2977.0312240985868</v>
      </c>
      <c r="F26">
        <f t="shared" si="1"/>
        <v>-2977</v>
      </c>
      <c r="G26">
        <f t="shared" si="2"/>
        <v>-2.638910000314354E-2</v>
      </c>
      <c r="I26">
        <f t="shared" si="3"/>
        <v>-2.638910000314354E-2</v>
      </c>
      <c r="Q26" s="2">
        <f t="shared" si="4"/>
        <v>11571.869999999999</v>
      </c>
    </row>
    <row r="27" spans="1:21" x14ac:dyDescent="0.2">
      <c r="A27" s="58" t="s">
        <v>218</v>
      </c>
      <c r="B27" s="59" t="s">
        <v>129</v>
      </c>
      <c r="C27" s="58">
        <v>26591.208999999999</v>
      </c>
      <c r="D27" s="58" t="s">
        <v>190</v>
      </c>
      <c r="E27" s="35">
        <f t="shared" si="0"/>
        <v>-2976.0385029101894</v>
      </c>
      <c r="F27">
        <f t="shared" si="1"/>
        <v>-2976</v>
      </c>
      <c r="G27">
        <f t="shared" si="2"/>
        <v>-3.2540800002607284E-2</v>
      </c>
      <c r="I27">
        <f t="shared" si="3"/>
        <v>-3.2540800002607284E-2</v>
      </c>
      <c r="Q27" s="2">
        <f t="shared" si="4"/>
        <v>11572.708999999999</v>
      </c>
    </row>
    <row r="28" spans="1:21" x14ac:dyDescent="0.2">
      <c r="A28" s="58" t="s">
        <v>218</v>
      </c>
      <c r="B28" s="59" t="s">
        <v>129</v>
      </c>
      <c r="C28" s="58">
        <v>26596.28</v>
      </c>
      <c r="D28" s="58" t="s">
        <v>190</v>
      </c>
      <c r="E28" s="35">
        <f t="shared" si="0"/>
        <v>-2970.0383966570757</v>
      </c>
      <c r="F28">
        <f t="shared" si="1"/>
        <v>-2970</v>
      </c>
      <c r="G28">
        <f t="shared" si="2"/>
        <v>-3.2451000002765795E-2</v>
      </c>
      <c r="I28">
        <f t="shared" si="3"/>
        <v>-3.2451000002765795E-2</v>
      </c>
      <c r="Q28" s="2">
        <f t="shared" si="4"/>
        <v>11577.779999999999</v>
      </c>
    </row>
    <row r="29" spans="1:21" x14ac:dyDescent="0.2">
      <c r="A29" s="58" t="s">
        <v>218</v>
      </c>
      <c r="B29" s="59" t="s">
        <v>129</v>
      </c>
      <c r="C29" s="58">
        <v>26601.355</v>
      </c>
      <c r="D29" s="58" t="s">
        <v>190</v>
      </c>
      <c r="E29" s="35">
        <f t="shared" si="0"/>
        <v>-2964.0335575258277</v>
      </c>
      <c r="F29">
        <f t="shared" si="1"/>
        <v>-2964</v>
      </c>
      <c r="G29">
        <f t="shared" si="2"/>
        <v>-2.8361200002109399E-2</v>
      </c>
      <c r="I29">
        <f t="shared" si="3"/>
        <v>-2.8361200002109399E-2</v>
      </c>
      <c r="Q29" s="2">
        <f t="shared" si="4"/>
        <v>11582.855</v>
      </c>
    </row>
    <row r="30" spans="1:21" x14ac:dyDescent="0.2">
      <c r="A30" s="58" t="s">
        <v>218</v>
      </c>
      <c r="B30" s="59" t="s">
        <v>129</v>
      </c>
      <c r="C30" s="58">
        <v>26602.190999999999</v>
      </c>
      <c r="D30" s="58" t="s">
        <v>190</v>
      </c>
      <c r="E30" s="35">
        <f t="shared" si="0"/>
        <v>-2963.044385996031</v>
      </c>
      <c r="F30">
        <f t="shared" si="1"/>
        <v>-2963</v>
      </c>
      <c r="G30">
        <f t="shared" si="2"/>
        <v>-3.7512900002184324E-2</v>
      </c>
      <c r="I30">
        <f t="shared" si="3"/>
        <v>-3.7512900002184324E-2</v>
      </c>
      <c r="Q30" s="2">
        <f t="shared" si="4"/>
        <v>11583.690999999999</v>
      </c>
    </row>
    <row r="31" spans="1:21" x14ac:dyDescent="0.2">
      <c r="A31" s="58" t="s">
        <v>218</v>
      </c>
      <c r="B31" s="59" t="s">
        <v>129</v>
      </c>
      <c r="C31" s="58">
        <v>26607.27</v>
      </c>
      <c r="D31" s="58" t="s">
        <v>190</v>
      </c>
      <c r="E31" s="35">
        <f t="shared" si="0"/>
        <v>-2957.0348139866492</v>
      </c>
      <c r="F31">
        <f t="shared" si="1"/>
        <v>-2957</v>
      </c>
      <c r="G31">
        <f t="shared" si="2"/>
        <v>-2.9423100000713021E-2</v>
      </c>
      <c r="I31">
        <f t="shared" si="3"/>
        <v>-2.9423100000713021E-2</v>
      </c>
      <c r="Q31" s="2">
        <f t="shared" si="4"/>
        <v>11588.77</v>
      </c>
    </row>
    <row r="32" spans="1:21" x14ac:dyDescent="0.2">
      <c r="A32" s="58" t="s">
        <v>237</v>
      </c>
      <c r="B32" s="59" t="s">
        <v>129</v>
      </c>
      <c r="C32" s="58">
        <v>27245.374</v>
      </c>
      <c r="D32" s="58" t="s">
        <v>190</v>
      </c>
      <c r="E32" s="35">
        <f t="shared" si="0"/>
        <v>-2202.0176969412719</v>
      </c>
      <c r="F32">
        <f t="shared" si="1"/>
        <v>-2202</v>
      </c>
      <c r="G32">
        <f t="shared" si="2"/>
        <v>-1.4956600000004983E-2</v>
      </c>
      <c r="I32">
        <f t="shared" si="3"/>
        <v>-1.4956600000004983E-2</v>
      </c>
      <c r="Q32" s="2">
        <f t="shared" si="4"/>
        <v>12226.874</v>
      </c>
    </row>
    <row r="33" spans="1:17" x14ac:dyDescent="0.2">
      <c r="A33" s="58" t="s">
        <v>198</v>
      </c>
      <c r="B33" s="59" t="s">
        <v>129</v>
      </c>
      <c r="C33" s="58">
        <v>28074.466</v>
      </c>
      <c r="D33" s="58" t="s">
        <v>190</v>
      </c>
      <c r="E33" s="35">
        <f t="shared" si="0"/>
        <v>-1221.0198476794169</v>
      </c>
      <c r="F33">
        <f t="shared" si="1"/>
        <v>-1221</v>
      </c>
      <c r="G33">
        <f t="shared" si="2"/>
        <v>-1.677429999836022E-2</v>
      </c>
      <c r="I33">
        <f t="shared" si="3"/>
        <v>-1.677429999836022E-2</v>
      </c>
      <c r="Q33" s="2">
        <f t="shared" si="4"/>
        <v>13055.966</v>
      </c>
    </row>
    <row r="34" spans="1:17" x14ac:dyDescent="0.2">
      <c r="A34" s="58" t="s">
        <v>198</v>
      </c>
      <c r="B34" s="59" t="s">
        <v>129</v>
      </c>
      <c r="C34" s="58">
        <v>28380.417000000001</v>
      </c>
      <c r="D34" s="58" t="s">
        <v>190</v>
      </c>
      <c r="E34" s="35">
        <f t="shared" si="0"/>
        <v>-859.01264826184365</v>
      </c>
      <c r="F34">
        <f t="shared" si="1"/>
        <v>-859</v>
      </c>
      <c r="G34">
        <f t="shared" si="2"/>
        <v>-1.0689700000511948E-2</v>
      </c>
      <c r="I34">
        <f t="shared" si="3"/>
        <v>-1.0689700000511948E-2</v>
      </c>
      <c r="Q34" s="2">
        <f t="shared" si="4"/>
        <v>13361.917000000001</v>
      </c>
    </row>
    <row r="35" spans="1:17" x14ac:dyDescent="0.2">
      <c r="A35" s="58" t="s">
        <v>198</v>
      </c>
      <c r="B35" s="59" t="s">
        <v>129</v>
      </c>
      <c r="C35" s="58">
        <v>28545.21</v>
      </c>
      <c r="D35" s="58" t="s">
        <v>190</v>
      </c>
      <c r="E35" s="35">
        <f t="shared" si="0"/>
        <v>-664.0263517188705</v>
      </c>
      <c r="F35">
        <f t="shared" si="1"/>
        <v>-664</v>
      </c>
      <c r="G35">
        <f t="shared" si="2"/>
        <v>-2.2271200003160629E-2</v>
      </c>
      <c r="I35">
        <f t="shared" si="3"/>
        <v>-2.2271200003160629E-2</v>
      </c>
      <c r="Q35" s="2">
        <f t="shared" si="4"/>
        <v>13526.71</v>
      </c>
    </row>
    <row r="36" spans="1:17" x14ac:dyDescent="0.2">
      <c r="A36" s="58" t="s">
        <v>251</v>
      </c>
      <c r="B36" s="59" t="s">
        <v>129</v>
      </c>
      <c r="C36" s="58">
        <v>28773.391</v>
      </c>
      <c r="D36" s="58" t="s">
        <v>190</v>
      </c>
      <c r="E36" s="35">
        <f t="shared" si="0"/>
        <v>-394.03813540220159</v>
      </c>
      <c r="F36">
        <f t="shared" si="1"/>
        <v>-394</v>
      </c>
      <c r="G36">
        <f t="shared" si="2"/>
        <v>-3.2230200002231868E-2</v>
      </c>
      <c r="I36">
        <f t="shared" si="3"/>
        <v>-3.2230200002231868E-2</v>
      </c>
      <c r="Q36" s="2">
        <f t="shared" si="4"/>
        <v>13754.891</v>
      </c>
    </row>
    <row r="37" spans="1:17" x14ac:dyDescent="0.2">
      <c r="A37" s="58" t="s">
        <v>198</v>
      </c>
      <c r="B37" s="59" t="s">
        <v>129</v>
      </c>
      <c r="C37" s="58">
        <v>28806.364000000001</v>
      </c>
      <c r="D37" s="58" t="s">
        <v>190</v>
      </c>
      <c r="E37" s="35">
        <f t="shared" si="0"/>
        <v>-355.02383773232555</v>
      </c>
      <c r="F37">
        <f t="shared" si="1"/>
        <v>-355</v>
      </c>
      <c r="G37">
        <f t="shared" si="2"/>
        <v>-2.0146499999100342E-2</v>
      </c>
      <c r="I37">
        <f t="shared" si="3"/>
        <v>-2.0146499999100342E-2</v>
      </c>
      <c r="Q37" s="2">
        <f t="shared" si="4"/>
        <v>13787.864000000001</v>
      </c>
    </row>
    <row r="38" spans="1:17" x14ac:dyDescent="0.2">
      <c r="A38" s="58" t="s">
        <v>259</v>
      </c>
      <c r="B38" s="59" t="s">
        <v>129</v>
      </c>
      <c r="C38" s="58">
        <v>28811.442999999999</v>
      </c>
      <c r="D38" s="58" t="s">
        <v>190</v>
      </c>
      <c r="E38" s="35">
        <f t="shared" si="0"/>
        <v>-349.01426572294793</v>
      </c>
      <c r="F38">
        <f t="shared" si="1"/>
        <v>-349</v>
      </c>
      <c r="G38">
        <f t="shared" si="2"/>
        <v>-1.2056700001267018E-2</v>
      </c>
      <c r="I38">
        <f t="shared" si="3"/>
        <v>-1.2056700001267018E-2</v>
      </c>
      <c r="Q38" s="2">
        <f t="shared" si="4"/>
        <v>13792.942999999999</v>
      </c>
    </row>
    <row r="39" spans="1:17" x14ac:dyDescent="0.2">
      <c r="A39" s="13" t="s">
        <v>18</v>
      </c>
      <c r="C39" s="14">
        <v>29106.413</v>
      </c>
      <c r="D39" s="14" t="s">
        <v>20</v>
      </c>
      <c r="E39">
        <f t="shared" si="0"/>
        <v>0</v>
      </c>
      <c r="F39">
        <f t="shared" si="1"/>
        <v>0</v>
      </c>
      <c r="G39">
        <f t="shared" si="2"/>
        <v>0</v>
      </c>
      <c r="H39">
        <f>+G39</f>
        <v>0</v>
      </c>
      <c r="Q39" s="2">
        <f t="shared" si="4"/>
        <v>14087.913</v>
      </c>
    </row>
    <row r="40" spans="1:17" x14ac:dyDescent="0.2">
      <c r="A40" s="58" t="s">
        <v>198</v>
      </c>
      <c r="B40" s="59" t="s">
        <v>129</v>
      </c>
      <c r="C40" s="58">
        <v>29143.578000000001</v>
      </c>
      <c r="D40" s="58" t="s">
        <v>190</v>
      </c>
      <c r="E40" s="35">
        <f t="shared" si="0"/>
        <v>43.974353953261733</v>
      </c>
      <c r="F40">
        <f t="shared" si="1"/>
        <v>44</v>
      </c>
      <c r="G40">
        <f t="shared" si="2"/>
        <v>-2.1674799998436356E-2</v>
      </c>
      <c r="I40">
        <f t="shared" ref="I40:I64" si="5">G40</f>
        <v>-2.1674799998436356E-2</v>
      </c>
      <c r="Q40" s="2">
        <f t="shared" si="4"/>
        <v>14125.078000000001</v>
      </c>
    </row>
    <row r="41" spans="1:17" x14ac:dyDescent="0.2">
      <c r="A41" s="58" t="s">
        <v>198</v>
      </c>
      <c r="B41" s="59" t="s">
        <v>129</v>
      </c>
      <c r="C41" s="58">
        <v>29230.603999999999</v>
      </c>
      <c r="D41" s="58" t="s">
        <v>190</v>
      </c>
      <c r="E41" s="35">
        <f t="shared" si="0"/>
        <v>146.94521705393115</v>
      </c>
      <c r="F41">
        <f t="shared" si="1"/>
        <v>147</v>
      </c>
      <c r="G41">
        <f t="shared" si="2"/>
        <v>-4.6299900001031347E-2</v>
      </c>
      <c r="I41">
        <f t="shared" si="5"/>
        <v>-4.6299900001031347E-2</v>
      </c>
      <c r="Q41" s="2">
        <f t="shared" si="4"/>
        <v>14212.103999999999</v>
      </c>
    </row>
    <row r="42" spans="1:17" x14ac:dyDescent="0.2">
      <c r="A42" s="58" t="s">
        <v>269</v>
      </c>
      <c r="B42" s="59" t="s">
        <v>129</v>
      </c>
      <c r="C42" s="58">
        <v>30259.204000000002</v>
      </c>
      <c r="D42" s="58" t="s">
        <v>190</v>
      </c>
      <c r="E42" s="35">
        <f t="shared" si="0"/>
        <v>1364.0048289555605</v>
      </c>
      <c r="F42">
        <f t="shared" si="1"/>
        <v>1364</v>
      </c>
      <c r="G42">
        <f t="shared" si="2"/>
        <v>4.0812000006553717E-3</v>
      </c>
      <c r="I42">
        <f t="shared" si="5"/>
        <v>4.0812000006553717E-3</v>
      </c>
      <c r="Q42" s="2">
        <f t="shared" si="4"/>
        <v>15240.704000000002</v>
      </c>
    </row>
    <row r="43" spans="1:17" x14ac:dyDescent="0.2">
      <c r="A43" s="58" t="s">
        <v>269</v>
      </c>
      <c r="B43" s="59" t="s">
        <v>129</v>
      </c>
      <c r="C43" s="58">
        <v>30531.327000000001</v>
      </c>
      <c r="D43" s="58" t="s">
        <v>190</v>
      </c>
      <c r="E43" s="35">
        <f t="shared" si="0"/>
        <v>1685.9860780023287</v>
      </c>
      <c r="F43">
        <f t="shared" si="1"/>
        <v>1686</v>
      </c>
      <c r="G43">
        <f t="shared" si="2"/>
        <v>-1.1766200001147809E-2</v>
      </c>
      <c r="I43">
        <f t="shared" si="5"/>
        <v>-1.1766200001147809E-2</v>
      </c>
      <c r="Q43" s="2">
        <f t="shared" si="4"/>
        <v>15512.827000000001</v>
      </c>
    </row>
    <row r="44" spans="1:17" x14ac:dyDescent="0.2">
      <c r="A44" s="58" t="s">
        <v>269</v>
      </c>
      <c r="B44" s="59" t="s">
        <v>129</v>
      </c>
      <c r="C44" s="58">
        <v>31000.339</v>
      </c>
      <c r="D44" s="58" t="s">
        <v>190</v>
      </c>
      <c r="E44" s="35">
        <f t="shared" si="0"/>
        <v>2240.9302377312847</v>
      </c>
      <c r="F44">
        <f t="shared" si="1"/>
        <v>2241</v>
      </c>
      <c r="G44">
        <f t="shared" si="2"/>
        <v>-5.8959699999832083E-2</v>
      </c>
      <c r="I44">
        <f t="shared" si="5"/>
        <v>-5.8959699999832083E-2</v>
      </c>
      <c r="Q44" s="2">
        <f t="shared" si="4"/>
        <v>15981.839</v>
      </c>
    </row>
    <row r="45" spans="1:17" x14ac:dyDescent="0.2">
      <c r="A45" s="58" t="s">
        <v>279</v>
      </c>
      <c r="B45" s="59" t="s">
        <v>129</v>
      </c>
      <c r="C45" s="58">
        <v>32296.847000000002</v>
      </c>
      <c r="D45" s="58" t="s">
        <v>190</v>
      </c>
      <c r="E45" s="35">
        <f t="shared" si="0"/>
        <v>3774.9838283470308</v>
      </c>
      <c r="F45">
        <f t="shared" si="1"/>
        <v>3775</v>
      </c>
      <c r="G45">
        <f t="shared" si="2"/>
        <v>-1.3667499999428401E-2</v>
      </c>
      <c r="I45">
        <f t="shared" si="5"/>
        <v>-1.3667499999428401E-2</v>
      </c>
      <c r="Q45" s="2">
        <f t="shared" si="4"/>
        <v>17278.347000000002</v>
      </c>
    </row>
    <row r="46" spans="1:17" x14ac:dyDescent="0.2">
      <c r="A46" s="58" t="s">
        <v>279</v>
      </c>
      <c r="B46" s="59" t="s">
        <v>129</v>
      </c>
      <c r="C46" s="58">
        <v>32821.684000000001</v>
      </c>
      <c r="D46" s="58" t="s">
        <v>190</v>
      </c>
      <c r="E46" s="35">
        <f t="shared" si="0"/>
        <v>4395.9812185197061</v>
      </c>
      <c r="F46">
        <f t="shared" si="1"/>
        <v>4396</v>
      </c>
      <c r="G46">
        <f t="shared" si="2"/>
        <v>-1.5873199998168275E-2</v>
      </c>
      <c r="I46">
        <f t="shared" si="5"/>
        <v>-1.5873199998168275E-2</v>
      </c>
      <c r="Q46" s="2">
        <f t="shared" si="4"/>
        <v>17803.184000000001</v>
      </c>
    </row>
    <row r="47" spans="1:17" x14ac:dyDescent="0.2">
      <c r="A47" s="58" t="s">
        <v>287</v>
      </c>
      <c r="B47" s="59" t="s">
        <v>129</v>
      </c>
      <c r="C47" s="58">
        <v>33220.606</v>
      </c>
      <c r="D47" s="58" t="s">
        <v>190</v>
      </c>
      <c r="E47" s="35">
        <f t="shared" si="0"/>
        <v>4867.9935211631228</v>
      </c>
      <c r="F47">
        <f t="shared" si="1"/>
        <v>4868</v>
      </c>
      <c r="G47">
        <f t="shared" si="2"/>
        <v>-5.4756000026827678E-3</v>
      </c>
      <c r="I47">
        <f t="shared" si="5"/>
        <v>-5.4756000026827678E-3</v>
      </c>
      <c r="Q47" s="2">
        <f t="shared" si="4"/>
        <v>18202.106</v>
      </c>
    </row>
    <row r="48" spans="1:17" x14ac:dyDescent="0.2">
      <c r="A48" s="58" t="s">
        <v>279</v>
      </c>
      <c r="B48" s="59" t="s">
        <v>129</v>
      </c>
      <c r="C48" s="58">
        <v>33226.516000000003</v>
      </c>
      <c r="D48" s="58" t="s">
        <v>190</v>
      </c>
      <c r="E48" s="35">
        <f t="shared" si="0"/>
        <v>4874.9863486046388</v>
      </c>
      <c r="F48">
        <f t="shared" si="1"/>
        <v>4875</v>
      </c>
      <c r="G48">
        <f t="shared" si="2"/>
        <v>-1.1537499995029066E-2</v>
      </c>
      <c r="I48">
        <f t="shared" si="5"/>
        <v>-1.1537499995029066E-2</v>
      </c>
      <c r="Q48" s="2">
        <f t="shared" si="4"/>
        <v>18208.016000000003</v>
      </c>
    </row>
    <row r="49" spans="1:32" x14ac:dyDescent="0.2">
      <c r="A49" s="58" t="s">
        <v>279</v>
      </c>
      <c r="B49" s="59" t="s">
        <v>129</v>
      </c>
      <c r="C49" s="58">
        <v>33536.684999999998</v>
      </c>
      <c r="D49" s="58" t="s">
        <v>190</v>
      </c>
      <c r="E49" s="35">
        <f t="shared" si="0"/>
        <v>5241.9843680134554</v>
      </c>
      <c r="F49">
        <f t="shared" si="1"/>
        <v>5242</v>
      </c>
      <c r="G49">
        <f t="shared" si="2"/>
        <v>-1.3211400000727735E-2</v>
      </c>
      <c r="I49">
        <f t="shared" si="5"/>
        <v>-1.3211400000727735E-2</v>
      </c>
      <c r="Q49" s="2">
        <f t="shared" si="4"/>
        <v>18518.184999999998</v>
      </c>
    </row>
    <row r="50" spans="1:32" x14ac:dyDescent="0.2">
      <c r="A50" s="13" t="s">
        <v>34</v>
      </c>
      <c r="B50" s="5"/>
      <c r="C50" s="14">
        <v>33567.97</v>
      </c>
      <c r="D50" s="14"/>
      <c r="E50">
        <f t="shared" si="0"/>
        <v>5279.0013911112064</v>
      </c>
      <c r="F50">
        <f t="shared" si="1"/>
        <v>5279</v>
      </c>
      <c r="G50">
        <f t="shared" si="2"/>
        <v>1.1757000029319897E-3</v>
      </c>
      <c r="I50">
        <f t="shared" si="5"/>
        <v>1.1757000029319897E-3</v>
      </c>
      <c r="Q50" s="2">
        <f t="shared" si="4"/>
        <v>18549.47</v>
      </c>
      <c r="AA50" t="s">
        <v>33</v>
      </c>
      <c r="AF50" t="s">
        <v>35</v>
      </c>
    </row>
    <row r="51" spans="1:32" x14ac:dyDescent="0.2">
      <c r="A51" s="58" t="s">
        <v>279</v>
      </c>
      <c r="B51" s="59" t="s">
        <v>129</v>
      </c>
      <c r="C51" s="58">
        <v>33923.766000000003</v>
      </c>
      <c r="D51" s="58" t="s">
        <v>190</v>
      </c>
      <c r="E51" s="35">
        <f t="shared" si="0"/>
        <v>5699.9861681636603</v>
      </c>
      <c r="F51">
        <f t="shared" si="1"/>
        <v>5700</v>
      </c>
      <c r="G51">
        <f t="shared" si="2"/>
        <v>-1.1689999999362044E-2</v>
      </c>
      <c r="I51">
        <f t="shared" si="5"/>
        <v>-1.1689999999362044E-2</v>
      </c>
      <c r="Q51" s="2">
        <f t="shared" si="4"/>
        <v>18905.266000000003</v>
      </c>
    </row>
    <row r="52" spans="1:32" x14ac:dyDescent="0.2">
      <c r="A52" s="58" t="s">
        <v>279</v>
      </c>
      <c r="B52" s="59" t="s">
        <v>129</v>
      </c>
      <c r="C52" s="58">
        <v>34213.661</v>
      </c>
      <c r="D52" s="58" t="s">
        <v>190</v>
      </c>
      <c r="E52" s="35">
        <f t="shared" si="0"/>
        <v>6042.9955947553553</v>
      </c>
      <c r="F52">
        <f t="shared" si="1"/>
        <v>6043</v>
      </c>
      <c r="G52">
        <f t="shared" si="2"/>
        <v>-3.7231000023894012E-3</v>
      </c>
      <c r="I52">
        <f t="shared" si="5"/>
        <v>-3.7231000023894012E-3</v>
      </c>
      <c r="Q52" s="2">
        <f t="shared" si="4"/>
        <v>19195.161</v>
      </c>
    </row>
    <row r="53" spans="1:32" x14ac:dyDescent="0.2">
      <c r="A53" s="33" t="s">
        <v>158</v>
      </c>
      <c r="B53" s="34" t="s">
        <v>159</v>
      </c>
      <c r="C53" s="33">
        <v>34512.845999999998</v>
      </c>
      <c r="D53" s="33">
        <v>4.0000000000000001E-3</v>
      </c>
      <c r="E53" s="35">
        <f t="shared" si="0"/>
        <v>6396.9971308109507</v>
      </c>
      <c r="F53">
        <f t="shared" si="1"/>
        <v>6397</v>
      </c>
      <c r="G53">
        <f t="shared" si="2"/>
        <v>-2.4249000052805059E-3</v>
      </c>
      <c r="I53">
        <f t="shared" si="5"/>
        <v>-2.4249000052805059E-3</v>
      </c>
      <c r="Q53" s="2">
        <f t="shared" si="4"/>
        <v>19494.345999999998</v>
      </c>
    </row>
    <row r="54" spans="1:32" x14ac:dyDescent="0.2">
      <c r="A54" s="58" t="s">
        <v>313</v>
      </c>
      <c r="B54" s="59" t="s">
        <v>129</v>
      </c>
      <c r="C54" s="58">
        <v>34596.527999999998</v>
      </c>
      <c r="D54" s="58" t="s">
        <v>190</v>
      </c>
      <c r="E54" s="35">
        <f t="shared" si="0"/>
        <v>6496.0113077924334</v>
      </c>
      <c r="F54">
        <f t="shared" si="1"/>
        <v>6496</v>
      </c>
      <c r="G54">
        <f t="shared" si="2"/>
        <v>9.5567999960621819E-3</v>
      </c>
      <c r="I54">
        <f t="shared" si="5"/>
        <v>9.5567999960621819E-3</v>
      </c>
      <c r="Q54" s="2">
        <f t="shared" si="4"/>
        <v>19578.027999999998</v>
      </c>
    </row>
    <row r="55" spans="1:32" x14ac:dyDescent="0.2">
      <c r="A55" s="58" t="s">
        <v>313</v>
      </c>
      <c r="B55" s="59" t="s">
        <v>129</v>
      </c>
      <c r="C55" s="58">
        <v>34602.438999999998</v>
      </c>
      <c r="D55" s="58" t="s">
        <v>190</v>
      </c>
      <c r="E55" s="35">
        <f t="shared" si="0"/>
        <v>6503.0053184534781</v>
      </c>
      <c r="F55">
        <f t="shared" si="1"/>
        <v>6503</v>
      </c>
      <c r="G55">
        <f t="shared" si="2"/>
        <v>4.4949000002816319E-3</v>
      </c>
      <c r="I55">
        <f t="shared" si="5"/>
        <v>4.4949000002816319E-3</v>
      </c>
      <c r="Q55" s="2">
        <f t="shared" si="4"/>
        <v>19583.938999999998</v>
      </c>
    </row>
    <row r="56" spans="1:32" x14ac:dyDescent="0.2">
      <c r="A56" s="58" t="s">
        <v>313</v>
      </c>
      <c r="B56" s="59" t="s">
        <v>129</v>
      </c>
      <c r="C56" s="58">
        <v>34607.514999999999</v>
      </c>
      <c r="D56" s="58" t="s">
        <v>190</v>
      </c>
      <c r="E56" s="35">
        <f t="shared" si="0"/>
        <v>6509.0113408042598</v>
      </c>
      <c r="F56">
        <f t="shared" si="1"/>
        <v>6509</v>
      </c>
      <c r="G56">
        <f t="shared" si="2"/>
        <v>9.5846999975037761E-3</v>
      </c>
      <c r="I56">
        <f t="shared" si="5"/>
        <v>9.5846999975037761E-3</v>
      </c>
      <c r="Q56" s="2">
        <f t="shared" si="4"/>
        <v>19589.014999999999</v>
      </c>
    </row>
    <row r="57" spans="1:32" x14ac:dyDescent="0.2">
      <c r="A57" s="58" t="s">
        <v>279</v>
      </c>
      <c r="B57" s="59" t="s">
        <v>129</v>
      </c>
      <c r="C57" s="58">
        <v>34650.605000000003</v>
      </c>
      <c r="D57" s="58" t="s">
        <v>190</v>
      </c>
      <c r="E57" s="35">
        <f t="shared" si="0"/>
        <v>6559.9962704920345</v>
      </c>
      <c r="F57">
        <f t="shared" si="1"/>
        <v>6560</v>
      </c>
      <c r="G57">
        <f t="shared" si="2"/>
        <v>-3.1519999974989332E-3</v>
      </c>
      <c r="I57">
        <f t="shared" si="5"/>
        <v>-3.1519999974989332E-3</v>
      </c>
      <c r="Q57" s="2">
        <f t="shared" si="4"/>
        <v>19632.105000000003</v>
      </c>
    </row>
    <row r="58" spans="1:32" x14ac:dyDescent="0.2">
      <c r="A58" s="58" t="s">
        <v>279</v>
      </c>
      <c r="B58" s="59" t="s">
        <v>129</v>
      </c>
      <c r="C58" s="58">
        <v>35221.917000000001</v>
      </c>
      <c r="D58" s="58" t="s">
        <v>190</v>
      </c>
      <c r="E58" s="35">
        <f t="shared" si="0"/>
        <v>7235.9837884725321</v>
      </c>
      <c r="F58">
        <f t="shared" si="1"/>
        <v>7236</v>
      </c>
      <c r="G58">
        <f t="shared" si="2"/>
        <v>-1.3701199997740332E-2</v>
      </c>
      <c r="I58">
        <f t="shared" si="5"/>
        <v>-1.3701199997740332E-2</v>
      </c>
      <c r="Q58" s="2">
        <f t="shared" si="4"/>
        <v>20203.417000000001</v>
      </c>
    </row>
    <row r="59" spans="1:32" x14ac:dyDescent="0.2">
      <c r="A59" s="58" t="s">
        <v>279</v>
      </c>
      <c r="B59" s="59" t="s">
        <v>129</v>
      </c>
      <c r="C59" s="58">
        <v>35774.65</v>
      </c>
      <c r="D59" s="58" t="s">
        <v>190</v>
      </c>
      <c r="E59" s="35">
        <f t="shared" si="0"/>
        <v>7889.9882707447687</v>
      </c>
      <c r="F59">
        <f t="shared" si="1"/>
        <v>7890</v>
      </c>
      <c r="G59">
        <f t="shared" si="2"/>
        <v>-9.9130000016884878E-3</v>
      </c>
      <c r="I59">
        <f t="shared" si="5"/>
        <v>-9.9130000016884878E-3</v>
      </c>
      <c r="Q59" s="2">
        <f t="shared" si="4"/>
        <v>20756.150000000001</v>
      </c>
    </row>
    <row r="60" spans="1:32" x14ac:dyDescent="0.2">
      <c r="A60" s="58" t="s">
        <v>328</v>
      </c>
      <c r="B60" s="59" t="s">
        <v>129</v>
      </c>
      <c r="C60" s="58">
        <v>36818.400999999998</v>
      </c>
      <c r="D60" s="58" t="s">
        <v>190</v>
      </c>
      <c r="E60" s="35">
        <f t="shared" si="0"/>
        <v>9124.9748417946721</v>
      </c>
      <c r="F60">
        <f t="shared" si="1"/>
        <v>9125</v>
      </c>
      <c r="G60">
        <f t="shared" si="2"/>
        <v>-2.126249999855645E-2</v>
      </c>
      <c r="I60">
        <f t="shared" si="5"/>
        <v>-2.126249999855645E-2</v>
      </c>
      <c r="Q60" s="2">
        <f t="shared" si="4"/>
        <v>21799.900999999998</v>
      </c>
    </row>
    <row r="61" spans="1:32" x14ac:dyDescent="0.2">
      <c r="A61" s="58" t="s">
        <v>328</v>
      </c>
      <c r="B61" s="59" t="s">
        <v>129</v>
      </c>
      <c r="C61" s="58">
        <v>36868.302000000003</v>
      </c>
      <c r="D61" s="58" t="s">
        <v>190</v>
      </c>
      <c r="E61" s="35">
        <f t="shared" si="0"/>
        <v>9184.0186797234201</v>
      </c>
      <c r="F61">
        <f t="shared" si="1"/>
        <v>9184</v>
      </c>
      <c r="G61">
        <f t="shared" si="2"/>
        <v>1.5787200005433988E-2</v>
      </c>
      <c r="I61">
        <f t="shared" si="5"/>
        <v>1.5787200005433988E-2</v>
      </c>
      <c r="Q61" s="2">
        <f t="shared" si="4"/>
        <v>21849.802000000003</v>
      </c>
    </row>
    <row r="62" spans="1:32" x14ac:dyDescent="0.2">
      <c r="A62" s="35" t="s">
        <v>37</v>
      </c>
      <c r="B62" s="31"/>
      <c r="C62" s="32">
        <v>38336.311999999998</v>
      </c>
      <c r="D62" s="32"/>
      <c r="E62" s="35">
        <f t="shared" si="0"/>
        <v>10920.996786730711</v>
      </c>
      <c r="F62">
        <f t="shared" si="1"/>
        <v>10921</v>
      </c>
      <c r="G62">
        <f t="shared" si="2"/>
        <v>-2.7157000004081056E-3</v>
      </c>
      <c r="I62">
        <f t="shared" si="5"/>
        <v>-2.7157000004081056E-3</v>
      </c>
      <c r="Q62" s="2">
        <f t="shared" si="4"/>
        <v>23317.811999999998</v>
      </c>
      <c r="AA62" t="s">
        <v>36</v>
      </c>
      <c r="AF62" t="s">
        <v>35</v>
      </c>
    </row>
    <row r="63" spans="1:32" x14ac:dyDescent="0.2">
      <c r="A63" s="35" t="s">
        <v>34</v>
      </c>
      <c r="B63" s="31"/>
      <c r="C63" s="32">
        <v>38558.589999999997</v>
      </c>
      <c r="D63" s="32"/>
      <c r="E63" s="35">
        <f t="shared" si="0"/>
        <v>11184.0004581426</v>
      </c>
      <c r="F63">
        <f t="shared" si="1"/>
        <v>11184</v>
      </c>
      <c r="G63">
        <f t="shared" si="2"/>
        <v>3.8719999429304153E-4</v>
      </c>
      <c r="I63">
        <f t="shared" si="5"/>
        <v>3.8719999429304153E-4</v>
      </c>
      <c r="Q63" s="2">
        <f t="shared" si="4"/>
        <v>23540.089999999997</v>
      </c>
      <c r="AA63" t="s">
        <v>38</v>
      </c>
      <c r="AF63" t="s">
        <v>35</v>
      </c>
    </row>
    <row r="64" spans="1:32" x14ac:dyDescent="0.2">
      <c r="A64" s="35" t="s">
        <v>34</v>
      </c>
      <c r="B64" s="31"/>
      <c r="C64" s="32">
        <v>38559.4352</v>
      </c>
      <c r="D64" s="32"/>
      <c r="E64" s="35">
        <f t="shared" si="0"/>
        <v>11185.000515292108</v>
      </c>
      <c r="F64">
        <f t="shared" si="1"/>
        <v>11185</v>
      </c>
      <c r="G64">
        <f t="shared" si="2"/>
        <v>4.3549999827519059E-4</v>
      </c>
      <c r="I64">
        <f t="shared" si="5"/>
        <v>4.3549999827519059E-4</v>
      </c>
      <c r="Q64" s="2">
        <f t="shared" si="4"/>
        <v>23540.9352</v>
      </c>
      <c r="AA64" t="s">
        <v>39</v>
      </c>
      <c r="AF64" t="s">
        <v>35</v>
      </c>
    </row>
    <row r="65" spans="1:32" x14ac:dyDescent="0.2">
      <c r="A65" s="58" t="s">
        <v>340</v>
      </c>
      <c r="B65" s="59" t="s">
        <v>129</v>
      </c>
      <c r="C65" s="58">
        <v>38559.435599999997</v>
      </c>
      <c r="D65" s="58" t="s">
        <v>190</v>
      </c>
      <c r="E65" s="35">
        <f t="shared" si="0"/>
        <v>11185.000988579917</v>
      </c>
      <c r="F65">
        <f t="shared" si="1"/>
        <v>11185</v>
      </c>
      <c r="G65">
        <f t="shared" si="2"/>
        <v>8.3549999544629827E-4</v>
      </c>
      <c r="K65">
        <f>G65</f>
        <v>8.3549999544629827E-4</v>
      </c>
      <c r="Q65" s="2">
        <f t="shared" si="4"/>
        <v>23540.935599999997</v>
      </c>
    </row>
    <row r="66" spans="1:32" x14ac:dyDescent="0.2">
      <c r="A66" s="35" t="s">
        <v>34</v>
      </c>
      <c r="B66" s="31"/>
      <c r="C66" s="32">
        <v>38559.436000000002</v>
      </c>
      <c r="D66" s="32"/>
      <c r="E66" s="35">
        <f t="shared" si="0"/>
        <v>11185.001461867736</v>
      </c>
      <c r="F66">
        <f t="shared" si="1"/>
        <v>11185</v>
      </c>
      <c r="G66">
        <f t="shared" si="2"/>
        <v>1.2354999998933636E-3</v>
      </c>
      <c r="I66">
        <f>G66</f>
        <v>1.2354999998933636E-3</v>
      </c>
      <c r="Q66" s="2">
        <f t="shared" si="4"/>
        <v>23540.936000000002</v>
      </c>
      <c r="AA66" t="s">
        <v>38</v>
      </c>
      <c r="AF66" t="s">
        <v>35</v>
      </c>
    </row>
    <row r="67" spans="1:32" x14ac:dyDescent="0.2">
      <c r="A67" s="35" t="s">
        <v>34</v>
      </c>
      <c r="B67" s="31"/>
      <c r="C67" s="32">
        <v>38580.564899999998</v>
      </c>
      <c r="D67" s="32"/>
      <c r="E67" s="35">
        <f t="shared" si="0"/>
        <v>11210.00158906383</v>
      </c>
      <c r="F67">
        <f t="shared" si="1"/>
        <v>11210</v>
      </c>
      <c r="G67">
        <f t="shared" si="2"/>
        <v>1.3429999962681904E-3</v>
      </c>
      <c r="I67">
        <f>G67</f>
        <v>1.3429999962681904E-3</v>
      </c>
      <c r="Q67" s="2">
        <f t="shared" si="4"/>
        <v>23562.064899999998</v>
      </c>
      <c r="AA67" t="s">
        <v>39</v>
      </c>
      <c r="AF67" t="s">
        <v>35</v>
      </c>
    </row>
    <row r="68" spans="1:32" x14ac:dyDescent="0.2">
      <c r="A68" s="58" t="s">
        <v>340</v>
      </c>
      <c r="B68" s="59" t="s">
        <v>129</v>
      </c>
      <c r="C68" s="58">
        <v>38580.565300000002</v>
      </c>
      <c r="D68" s="58" t="s">
        <v>190</v>
      </c>
      <c r="E68" s="35">
        <f t="shared" si="0"/>
        <v>11210.002062351648</v>
      </c>
      <c r="F68">
        <f t="shared" si="1"/>
        <v>11210</v>
      </c>
      <c r="G68">
        <f t="shared" si="2"/>
        <v>1.7430000007152557E-3</v>
      </c>
      <c r="K68">
        <f>G68</f>
        <v>1.7430000007152557E-3</v>
      </c>
      <c r="Q68" s="2">
        <f t="shared" si="4"/>
        <v>23562.065300000002</v>
      </c>
    </row>
    <row r="69" spans="1:32" x14ac:dyDescent="0.2">
      <c r="A69" s="35" t="s">
        <v>34</v>
      </c>
      <c r="B69" s="31"/>
      <c r="C69" s="32">
        <v>38580.565699999999</v>
      </c>
      <c r="D69" s="32"/>
      <c r="E69" s="35">
        <f t="shared" si="0"/>
        <v>11210.002535639458</v>
      </c>
      <c r="F69">
        <f t="shared" si="1"/>
        <v>11210</v>
      </c>
      <c r="G69">
        <f t="shared" si="2"/>
        <v>2.1429999978863634E-3</v>
      </c>
      <c r="I69">
        <f>G69</f>
        <v>2.1429999978863634E-3</v>
      </c>
      <c r="Q69" s="2">
        <f t="shared" si="4"/>
        <v>23562.065699999999</v>
      </c>
      <c r="AA69" t="s">
        <v>38</v>
      </c>
      <c r="AF69" t="s">
        <v>35</v>
      </c>
    </row>
    <row r="70" spans="1:32" x14ac:dyDescent="0.2">
      <c r="A70" s="35" t="s">
        <v>34</v>
      </c>
      <c r="B70" s="31"/>
      <c r="C70" s="32">
        <v>38597.467100000002</v>
      </c>
      <c r="D70" s="32"/>
      <c r="E70" s="35">
        <f t="shared" si="0"/>
        <v>11230.000602258744</v>
      </c>
      <c r="F70">
        <f t="shared" si="1"/>
        <v>11230</v>
      </c>
      <c r="G70">
        <f t="shared" si="2"/>
        <v>5.08999997691717E-4</v>
      </c>
      <c r="I70">
        <f>G70</f>
        <v>5.08999997691717E-4</v>
      </c>
      <c r="Q70" s="2">
        <f t="shared" si="4"/>
        <v>23578.967100000002</v>
      </c>
      <c r="AA70" t="s">
        <v>38</v>
      </c>
      <c r="AF70" t="s">
        <v>35</v>
      </c>
    </row>
    <row r="71" spans="1:32" x14ac:dyDescent="0.2">
      <c r="A71" s="35" t="s">
        <v>34</v>
      </c>
      <c r="B71" s="31"/>
      <c r="C71" s="32">
        <v>38608.453500000003</v>
      </c>
      <c r="D71" s="32"/>
      <c r="E71" s="35">
        <f t="shared" si="0"/>
        <v>11242.999925338851</v>
      </c>
      <c r="F71">
        <f t="shared" si="1"/>
        <v>11243</v>
      </c>
      <c r="G71">
        <f t="shared" si="2"/>
        <v>-6.3100000261329114E-5</v>
      </c>
      <c r="I71">
        <f>G71</f>
        <v>-6.3100000261329114E-5</v>
      </c>
      <c r="Q71" s="2">
        <f t="shared" si="4"/>
        <v>23589.953500000003</v>
      </c>
      <c r="AA71" t="s">
        <v>38</v>
      </c>
      <c r="AF71" t="s">
        <v>35</v>
      </c>
    </row>
    <row r="72" spans="1:32" x14ac:dyDescent="0.2">
      <c r="A72" s="35" t="s">
        <v>34</v>
      </c>
      <c r="B72" s="31"/>
      <c r="C72" s="32">
        <v>38614.369299999998</v>
      </c>
      <c r="D72" s="32"/>
      <c r="E72" s="35">
        <f t="shared" si="0"/>
        <v>11249.999615453649</v>
      </c>
      <c r="F72">
        <f t="shared" si="1"/>
        <v>11250</v>
      </c>
      <c r="G72">
        <f t="shared" si="2"/>
        <v>-3.2500000088475645E-4</v>
      </c>
      <c r="I72">
        <f>G72</f>
        <v>-3.2500000088475645E-4</v>
      </c>
      <c r="Q72" s="2">
        <f t="shared" si="4"/>
        <v>23595.869299999998</v>
      </c>
      <c r="AA72" t="s">
        <v>38</v>
      </c>
      <c r="AF72" t="s">
        <v>35</v>
      </c>
    </row>
    <row r="73" spans="1:32" x14ac:dyDescent="0.2">
      <c r="A73" s="58" t="s">
        <v>340</v>
      </c>
      <c r="B73" s="59" t="s">
        <v>129</v>
      </c>
      <c r="C73" s="58">
        <v>38614.3698</v>
      </c>
      <c r="D73" s="58" t="s">
        <v>190</v>
      </c>
      <c r="E73" s="35">
        <f t="shared" si="0"/>
        <v>11250.000207063418</v>
      </c>
      <c r="F73">
        <f t="shared" si="1"/>
        <v>11250</v>
      </c>
      <c r="G73">
        <f t="shared" si="2"/>
        <v>1.7500000103609636E-4</v>
      </c>
      <c r="K73">
        <f>G73</f>
        <v>1.7500000103609636E-4</v>
      </c>
      <c r="Q73" s="2">
        <f t="shared" si="4"/>
        <v>23595.8698</v>
      </c>
    </row>
    <row r="74" spans="1:32" x14ac:dyDescent="0.2">
      <c r="A74" s="35" t="s">
        <v>34</v>
      </c>
      <c r="B74" s="31"/>
      <c r="C74" s="32">
        <v>38614.370199999998</v>
      </c>
      <c r="D74" s="32"/>
      <c r="E74" s="35">
        <f t="shared" si="0"/>
        <v>11250.00068035123</v>
      </c>
      <c r="F74">
        <f t="shared" si="1"/>
        <v>11250</v>
      </c>
      <c r="G74">
        <f t="shared" si="2"/>
        <v>5.7499999820720404E-4</v>
      </c>
      <c r="I74">
        <f>G74</f>
        <v>5.7499999820720404E-4</v>
      </c>
      <c r="Q74" s="2">
        <f t="shared" si="4"/>
        <v>23595.870199999998</v>
      </c>
      <c r="AA74" t="s">
        <v>39</v>
      </c>
      <c r="AF74" t="s">
        <v>35</v>
      </c>
    </row>
    <row r="75" spans="1:32" x14ac:dyDescent="0.2">
      <c r="A75" s="35" t="s">
        <v>40</v>
      </c>
      <c r="B75" s="31"/>
      <c r="C75" s="32">
        <v>38652.404999999999</v>
      </c>
      <c r="D75" s="32"/>
      <c r="E75" s="35">
        <f t="shared" si="0"/>
        <v>11295.004198654513</v>
      </c>
      <c r="F75">
        <f t="shared" si="1"/>
        <v>11295</v>
      </c>
      <c r="G75">
        <f t="shared" si="2"/>
        <v>3.5484999971231446E-3</v>
      </c>
      <c r="I75">
        <f>G75</f>
        <v>3.5484999971231446E-3</v>
      </c>
      <c r="Q75" s="2">
        <f t="shared" si="4"/>
        <v>23633.904999999999</v>
      </c>
      <c r="AA75" t="s">
        <v>36</v>
      </c>
      <c r="AF75" t="s">
        <v>35</v>
      </c>
    </row>
    <row r="76" spans="1:32" x14ac:dyDescent="0.2">
      <c r="A76" s="35" t="s">
        <v>34</v>
      </c>
      <c r="B76" s="31"/>
      <c r="C76" s="32">
        <v>38675.220999999998</v>
      </c>
      <c r="D76" s="32"/>
      <c r="E76" s="35">
        <f t="shared" si="0"/>
        <v>11322.000535525158</v>
      </c>
      <c r="F76">
        <f t="shared" si="1"/>
        <v>11322</v>
      </c>
      <c r="G76">
        <f t="shared" si="2"/>
        <v>4.5259999751579016E-4</v>
      </c>
      <c r="I76">
        <f>G76</f>
        <v>4.5259999751579016E-4</v>
      </c>
      <c r="Q76" s="2">
        <f t="shared" si="4"/>
        <v>23656.720999999998</v>
      </c>
      <c r="AA76" t="s">
        <v>39</v>
      </c>
      <c r="AF76" t="s">
        <v>35</v>
      </c>
    </row>
    <row r="77" spans="1:32" x14ac:dyDescent="0.2">
      <c r="A77" s="58" t="s">
        <v>340</v>
      </c>
      <c r="B77" s="59" t="s">
        <v>129</v>
      </c>
      <c r="C77" s="58">
        <v>38675.222000000002</v>
      </c>
      <c r="D77" s="58" t="s">
        <v>190</v>
      </c>
      <c r="E77" s="35">
        <f t="shared" si="0"/>
        <v>11322.001718744696</v>
      </c>
      <c r="F77">
        <f t="shared" si="1"/>
        <v>11322</v>
      </c>
      <c r="G77">
        <f t="shared" si="2"/>
        <v>1.4526000013574958E-3</v>
      </c>
      <c r="K77">
        <f>G77</f>
        <v>1.4526000013574958E-3</v>
      </c>
      <c r="Q77" s="2">
        <f t="shared" si="4"/>
        <v>23656.722000000002</v>
      </c>
    </row>
    <row r="78" spans="1:32" x14ac:dyDescent="0.2">
      <c r="A78" s="35" t="s">
        <v>34</v>
      </c>
      <c r="B78" s="31"/>
      <c r="C78" s="32">
        <v>38675.222900000001</v>
      </c>
      <c r="D78" s="32"/>
      <c r="E78" s="35">
        <f t="shared" si="0"/>
        <v>11322.002783642274</v>
      </c>
      <c r="F78">
        <f t="shared" si="1"/>
        <v>11322</v>
      </c>
      <c r="G78">
        <f t="shared" si="2"/>
        <v>2.3526000004494563E-3</v>
      </c>
      <c r="I78">
        <f t="shared" ref="I78:I84" si="6">G78</f>
        <v>2.3526000004494563E-3</v>
      </c>
      <c r="Q78" s="2">
        <f t="shared" si="4"/>
        <v>23656.722900000001</v>
      </c>
      <c r="AA78" t="s">
        <v>38</v>
      </c>
      <c r="AF78" t="s">
        <v>35</v>
      </c>
    </row>
    <row r="79" spans="1:32" x14ac:dyDescent="0.2">
      <c r="A79" s="35" t="s">
        <v>41</v>
      </c>
      <c r="B79" s="31"/>
      <c r="C79" s="32">
        <v>38941.451999999997</v>
      </c>
      <c r="D79" s="32"/>
      <c r="E79" s="35">
        <f t="shared" si="0"/>
        <v>11637.010255082014</v>
      </c>
      <c r="F79">
        <f t="shared" si="1"/>
        <v>11637</v>
      </c>
      <c r="G79">
        <f t="shared" si="2"/>
        <v>8.6670999953639694E-3</v>
      </c>
      <c r="I79">
        <f t="shared" si="6"/>
        <v>8.6670999953639694E-3</v>
      </c>
      <c r="Q79" s="2">
        <f t="shared" si="4"/>
        <v>23922.951999999997</v>
      </c>
      <c r="AA79" t="s">
        <v>36</v>
      </c>
      <c r="AF79" t="s">
        <v>35</v>
      </c>
    </row>
    <row r="80" spans="1:32" x14ac:dyDescent="0.2">
      <c r="A80" s="35" t="s">
        <v>41</v>
      </c>
      <c r="B80" s="31"/>
      <c r="C80" s="32">
        <v>39040.317000000003</v>
      </c>
      <c r="D80" s="32"/>
      <c r="E80" s="35">
        <f t="shared" si="0"/>
        <v>11753.989254236847</v>
      </c>
      <c r="F80">
        <f t="shared" si="1"/>
        <v>11754</v>
      </c>
      <c r="G80">
        <f t="shared" si="2"/>
        <v>-9.0817999953287654E-3</v>
      </c>
      <c r="I80">
        <f t="shared" si="6"/>
        <v>-9.0817999953287654E-3</v>
      </c>
      <c r="Q80" s="2">
        <f t="shared" si="4"/>
        <v>24021.817000000003</v>
      </c>
      <c r="AA80" t="s">
        <v>36</v>
      </c>
      <c r="AF80" t="s">
        <v>35</v>
      </c>
    </row>
    <row r="81" spans="1:32" x14ac:dyDescent="0.2">
      <c r="A81" s="35" t="s">
        <v>41</v>
      </c>
      <c r="B81" s="31"/>
      <c r="C81" s="32">
        <v>39040.33</v>
      </c>
      <c r="D81" s="32"/>
      <c r="E81" s="35">
        <f t="shared" si="0"/>
        <v>11754.004636090778</v>
      </c>
      <c r="F81">
        <f t="shared" si="1"/>
        <v>11754</v>
      </c>
      <c r="G81">
        <f t="shared" si="2"/>
        <v>3.9182000036817044E-3</v>
      </c>
      <c r="I81">
        <f t="shared" si="6"/>
        <v>3.9182000036817044E-3</v>
      </c>
      <c r="Q81" s="2">
        <f t="shared" si="4"/>
        <v>24021.83</v>
      </c>
      <c r="AA81" t="s">
        <v>36</v>
      </c>
      <c r="AF81" t="s">
        <v>35</v>
      </c>
    </row>
    <row r="82" spans="1:32" x14ac:dyDescent="0.2">
      <c r="A82" s="58" t="s">
        <v>358</v>
      </c>
      <c r="B82" s="59" t="s">
        <v>129</v>
      </c>
      <c r="C82" s="58">
        <v>39051.305</v>
      </c>
      <c r="D82" s="58" t="s">
        <v>190</v>
      </c>
      <c r="E82" s="35">
        <f t="shared" si="0"/>
        <v>11766.990470468201</v>
      </c>
      <c r="F82">
        <f t="shared" si="1"/>
        <v>11767</v>
      </c>
      <c r="G82">
        <f t="shared" si="2"/>
        <v>-8.0538999973214231E-3</v>
      </c>
      <c r="I82">
        <f t="shared" si="6"/>
        <v>-8.0538999973214231E-3</v>
      </c>
      <c r="Q82" s="2">
        <f t="shared" si="4"/>
        <v>24032.805</v>
      </c>
    </row>
    <row r="83" spans="1:32" x14ac:dyDescent="0.2">
      <c r="A83" s="35" t="s">
        <v>40</v>
      </c>
      <c r="B83" s="31"/>
      <c r="C83" s="32">
        <v>39051.305999999997</v>
      </c>
      <c r="D83" s="32"/>
      <c r="E83" s="35">
        <f t="shared" si="0"/>
        <v>11766.99165368773</v>
      </c>
      <c r="F83">
        <f t="shared" si="1"/>
        <v>11767</v>
      </c>
      <c r="G83">
        <f t="shared" si="2"/>
        <v>-7.0539000007556751E-3</v>
      </c>
      <c r="I83">
        <f t="shared" si="6"/>
        <v>-7.0539000007556751E-3</v>
      </c>
      <c r="Q83" s="2">
        <f t="shared" si="4"/>
        <v>24032.805999999997</v>
      </c>
      <c r="AA83" t="s">
        <v>36</v>
      </c>
      <c r="AF83" t="s">
        <v>35</v>
      </c>
    </row>
    <row r="84" spans="1:32" x14ac:dyDescent="0.2">
      <c r="A84" s="35" t="s">
        <v>42</v>
      </c>
      <c r="B84" s="31"/>
      <c r="C84" s="32">
        <v>39389.377</v>
      </c>
      <c r="D84" s="32"/>
      <c r="E84" s="35">
        <f t="shared" si="0"/>
        <v>12167.003864513319</v>
      </c>
      <c r="F84">
        <f t="shared" si="1"/>
        <v>12167</v>
      </c>
      <c r="G84">
        <f t="shared" si="2"/>
        <v>3.2661000004736707E-3</v>
      </c>
      <c r="I84">
        <f t="shared" si="6"/>
        <v>3.2661000004736707E-3</v>
      </c>
      <c r="Q84" s="2">
        <f t="shared" si="4"/>
        <v>24370.877</v>
      </c>
      <c r="AA84" t="s">
        <v>36</v>
      </c>
      <c r="AF84" t="s">
        <v>35</v>
      </c>
    </row>
    <row r="85" spans="1:32" x14ac:dyDescent="0.2">
      <c r="A85" s="36" t="s">
        <v>136</v>
      </c>
      <c r="B85" s="34"/>
      <c r="C85" s="33">
        <v>40420.457799999996</v>
      </c>
      <c r="D85" s="33"/>
      <c r="E85" s="35">
        <f t="shared" ref="E85:E148" si="7">+(C85-C$7)/C$8</f>
        <v>13386.998807433029</v>
      </c>
      <c r="F85">
        <f t="shared" ref="F85:F148" si="8">ROUND(2*E85,0)/2</f>
        <v>13387</v>
      </c>
      <c r="G85">
        <f t="shared" ref="G85:G148" si="9">+C85-(C$7+F85*C$8)</f>
        <v>-1.0079000057885423E-3</v>
      </c>
      <c r="J85">
        <f>G85</f>
        <v>-1.0079000057885423E-3</v>
      </c>
      <c r="Q85" s="2">
        <f t="shared" ref="Q85:Q148" si="10">+C85-15018.5</f>
        <v>25401.957799999996</v>
      </c>
    </row>
    <row r="86" spans="1:32" x14ac:dyDescent="0.2">
      <c r="A86" s="35" t="s">
        <v>45</v>
      </c>
      <c r="B86" s="31"/>
      <c r="C86" s="32">
        <v>40725.559000000001</v>
      </c>
      <c r="D86" s="32"/>
      <c r="E86" s="35">
        <f t="shared" si="7"/>
        <v>13748.000506891249</v>
      </c>
      <c r="F86">
        <f t="shared" si="8"/>
        <v>13748</v>
      </c>
      <c r="G86">
        <f t="shared" si="9"/>
        <v>4.2840000241994858E-4</v>
      </c>
      <c r="I86">
        <f t="shared" ref="I86:I96" si="11">G86</f>
        <v>4.2840000241994858E-4</v>
      </c>
      <c r="Q86" s="2">
        <f t="shared" si="10"/>
        <v>25707.059000000001</v>
      </c>
      <c r="AB86">
        <v>11</v>
      </c>
      <c r="AD86" t="s">
        <v>44</v>
      </c>
      <c r="AF86" t="s">
        <v>46</v>
      </c>
    </row>
    <row r="87" spans="1:32" x14ac:dyDescent="0.2">
      <c r="A87" s="35" t="s">
        <v>45</v>
      </c>
      <c r="B87" s="31"/>
      <c r="C87" s="32">
        <v>40731.468999999997</v>
      </c>
      <c r="D87" s="32"/>
      <c r="E87" s="35">
        <f t="shared" si="7"/>
        <v>13754.993334332756</v>
      </c>
      <c r="F87">
        <f t="shared" si="8"/>
        <v>13755</v>
      </c>
      <c r="G87">
        <f t="shared" si="9"/>
        <v>-5.6335000044782646E-3</v>
      </c>
      <c r="I87">
        <f t="shared" si="11"/>
        <v>-5.6335000044782646E-3</v>
      </c>
      <c r="Q87" s="2">
        <f t="shared" si="10"/>
        <v>25712.968999999997</v>
      </c>
      <c r="AB87">
        <v>12</v>
      </c>
      <c r="AD87" t="s">
        <v>44</v>
      </c>
      <c r="AF87" t="s">
        <v>46</v>
      </c>
    </row>
    <row r="88" spans="1:32" x14ac:dyDescent="0.2">
      <c r="A88" s="35" t="s">
        <v>47</v>
      </c>
      <c r="B88" s="31"/>
      <c r="C88" s="32">
        <v>40753.459000000003</v>
      </c>
      <c r="D88" s="32"/>
      <c r="E88" s="35">
        <f t="shared" si="7"/>
        <v>13781.012331868944</v>
      </c>
      <c r="F88">
        <f t="shared" si="8"/>
        <v>13781</v>
      </c>
      <c r="G88">
        <f t="shared" si="9"/>
        <v>1.0422300001664553E-2</v>
      </c>
      <c r="I88">
        <f t="shared" si="11"/>
        <v>1.0422300001664553E-2</v>
      </c>
      <c r="Q88" s="2">
        <f t="shared" si="10"/>
        <v>25734.959000000003</v>
      </c>
      <c r="AB88">
        <v>9</v>
      </c>
      <c r="AD88" t="s">
        <v>44</v>
      </c>
      <c r="AF88" t="s">
        <v>46</v>
      </c>
    </row>
    <row r="89" spans="1:32" x14ac:dyDescent="0.2">
      <c r="A89" s="35" t="s">
        <v>47</v>
      </c>
      <c r="B89" s="31"/>
      <c r="C89" s="32">
        <v>40759.374000000003</v>
      </c>
      <c r="D89" s="32"/>
      <c r="E89" s="35">
        <f t="shared" si="7"/>
        <v>13788.011075408123</v>
      </c>
      <c r="F89">
        <f t="shared" si="8"/>
        <v>13788</v>
      </c>
      <c r="G89">
        <f t="shared" si="9"/>
        <v>9.3604000066989101E-3</v>
      </c>
      <c r="I89">
        <f t="shared" si="11"/>
        <v>9.3604000066989101E-3</v>
      </c>
      <c r="Q89" s="2">
        <f t="shared" si="10"/>
        <v>25740.874000000003</v>
      </c>
      <c r="AB89">
        <v>6</v>
      </c>
      <c r="AD89" t="s">
        <v>44</v>
      </c>
      <c r="AF89" t="s">
        <v>46</v>
      </c>
    </row>
    <row r="90" spans="1:32" x14ac:dyDescent="0.2">
      <c r="A90" s="35" t="s">
        <v>47</v>
      </c>
      <c r="B90" s="31"/>
      <c r="C90" s="32">
        <v>40780.5</v>
      </c>
      <c r="D90" s="32"/>
      <c r="E90" s="35">
        <f t="shared" si="7"/>
        <v>13813.007771267572</v>
      </c>
      <c r="F90">
        <f t="shared" si="8"/>
        <v>13813</v>
      </c>
      <c r="G90">
        <f t="shared" si="9"/>
        <v>6.5678999962983653E-3</v>
      </c>
      <c r="I90">
        <f t="shared" si="11"/>
        <v>6.5678999962983653E-3</v>
      </c>
      <c r="Q90" s="2">
        <f t="shared" si="10"/>
        <v>25762</v>
      </c>
      <c r="AB90">
        <v>6</v>
      </c>
      <c r="AD90" t="s">
        <v>44</v>
      </c>
      <c r="AF90" t="s">
        <v>46</v>
      </c>
    </row>
    <row r="91" spans="1:32" x14ac:dyDescent="0.2">
      <c r="A91" s="35" t="s">
        <v>47</v>
      </c>
      <c r="B91" s="31"/>
      <c r="C91" s="32">
        <v>40785.57</v>
      </c>
      <c r="D91" s="32"/>
      <c r="E91" s="35">
        <f t="shared" si="7"/>
        <v>13819.006694301153</v>
      </c>
      <c r="F91">
        <f t="shared" si="8"/>
        <v>13819</v>
      </c>
      <c r="G91">
        <f t="shared" si="9"/>
        <v>5.6576999995741062E-3</v>
      </c>
      <c r="I91">
        <f t="shared" si="11"/>
        <v>5.6576999995741062E-3</v>
      </c>
      <c r="Q91" s="2">
        <f t="shared" si="10"/>
        <v>25767.07</v>
      </c>
      <c r="AB91">
        <v>12</v>
      </c>
      <c r="AD91" t="s">
        <v>48</v>
      </c>
      <c r="AF91" t="s">
        <v>46</v>
      </c>
    </row>
    <row r="92" spans="1:32" x14ac:dyDescent="0.2">
      <c r="A92" s="35" t="s">
        <v>47</v>
      </c>
      <c r="B92" s="31"/>
      <c r="C92" s="32">
        <v>40786.410000000003</v>
      </c>
      <c r="D92" s="32"/>
      <c r="E92" s="35">
        <f t="shared" si="7"/>
        <v>13820.000598709088</v>
      </c>
      <c r="F92">
        <f t="shared" si="8"/>
        <v>13820</v>
      </c>
      <c r="G92">
        <f t="shared" si="9"/>
        <v>5.0600000395206735E-4</v>
      </c>
      <c r="I92">
        <f t="shared" si="11"/>
        <v>5.0600000395206735E-4</v>
      </c>
      <c r="Q92" s="2">
        <f t="shared" si="10"/>
        <v>25767.910000000003</v>
      </c>
      <c r="AB92">
        <v>12</v>
      </c>
      <c r="AD92" t="s">
        <v>48</v>
      </c>
      <c r="AF92" t="s">
        <v>46</v>
      </c>
    </row>
    <row r="93" spans="1:32" x14ac:dyDescent="0.2">
      <c r="A93" s="35" t="s">
        <v>47</v>
      </c>
      <c r="B93" s="31"/>
      <c r="C93" s="32">
        <v>40791.480000000003</v>
      </c>
      <c r="D93" s="32"/>
      <c r="E93" s="35">
        <f t="shared" si="7"/>
        <v>13825.999521742669</v>
      </c>
      <c r="F93">
        <f t="shared" si="8"/>
        <v>13826</v>
      </c>
      <c r="G93">
        <f t="shared" si="9"/>
        <v>-4.0420000004814938E-4</v>
      </c>
      <c r="I93">
        <f t="shared" si="11"/>
        <v>-4.0420000004814938E-4</v>
      </c>
      <c r="Q93" s="2">
        <f t="shared" si="10"/>
        <v>25772.980000000003</v>
      </c>
      <c r="AB93">
        <v>12</v>
      </c>
      <c r="AD93" t="s">
        <v>48</v>
      </c>
      <c r="AF93" t="s">
        <v>46</v>
      </c>
    </row>
    <row r="94" spans="1:32" x14ac:dyDescent="0.2">
      <c r="A94" s="35" t="s">
        <v>47</v>
      </c>
      <c r="B94" s="31"/>
      <c r="C94" s="32">
        <v>40796.553999999996</v>
      </c>
      <c r="D94" s="32"/>
      <c r="E94" s="35">
        <f t="shared" si="7"/>
        <v>13832.003177654375</v>
      </c>
      <c r="F94">
        <f t="shared" si="8"/>
        <v>13832</v>
      </c>
      <c r="G94">
        <f t="shared" si="9"/>
        <v>2.6855999967665412E-3</v>
      </c>
      <c r="I94">
        <f t="shared" si="11"/>
        <v>2.6855999967665412E-3</v>
      </c>
      <c r="Q94" s="2">
        <f t="shared" si="10"/>
        <v>25778.053999999996</v>
      </c>
      <c r="AB94">
        <v>8</v>
      </c>
      <c r="AD94" t="s">
        <v>44</v>
      </c>
      <c r="AF94" t="s">
        <v>46</v>
      </c>
    </row>
    <row r="95" spans="1:32" x14ac:dyDescent="0.2">
      <c r="A95" s="35" t="s">
        <v>49</v>
      </c>
      <c r="B95" s="31"/>
      <c r="C95" s="32">
        <v>40830.366999999998</v>
      </c>
      <c r="D95" s="32"/>
      <c r="E95" s="35">
        <f t="shared" si="7"/>
        <v>13872.011379732181</v>
      </c>
      <c r="F95">
        <f t="shared" si="8"/>
        <v>13872</v>
      </c>
      <c r="G95">
        <f t="shared" si="9"/>
        <v>9.6176000006380491E-3</v>
      </c>
      <c r="I95">
        <f t="shared" si="11"/>
        <v>9.6176000006380491E-3</v>
      </c>
      <c r="Q95" s="2">
        <f t="shared" si="10"/>
        <v>25811.866999999998</v>
      </c>
      <c r="AB95">
        <v>6</v>
      </c>
      <c r="AD95" t="s">
        <v>48</v>
      </c>
      <c r="AF95" t="s">
        <v>46</v>
      </c>
    </row>
    <row r="96" spans="1:32" x14ac:dyDescent="0.2">
      <c r="A96" s="35" t="s">
        <v>49</v>
      </c>
      <c r="B96" s="31"/>
      <c r="C96" s="32">
        <v>40830.385999999999</v>
      </c>
      <c r="D96" s="32"/>
      <c r="E96" s="35">
        <f t="shared" si="7"/>
        <v>13872.033860903313</v>
      </c>
      <c r="F96">
        <f t="shared" si="8"/>
        <v>13872</v>
      </c>
      <c r="G96">
        <f t="shared" si="9"/>
        <v>2.861760000087088E-2</v>
      </c>
      <c r="I96">
        <f t="shared" si="11"/>
        <v>2.861760000087088E-2</v>
      </c>
      <c r="Q96" s="2">
        <f t="shared" si="10"/>
        <v>25811.885999999999</v>
      </c>
      <c r="AB96">
        <v>5</v>
      </c>
      <c r="AD96" t="s">
        <v>44</v>
      </c>
      <c r="AF96" t="s">
        <v>46</v>
      </c>
    </row>
    <row r="97" spans="1:32" x14ac:dyDescent="0.2">
      <c r="A97" s="33" t="s">
        <v>137</v>
      </c>
      <c r="B97" s="34"/>
      <c r="C97" s="33">
        <v>40841.345999999998</v>
      </c>
      <c r="D97" s="33"/>
      <c r="E97" s="35">
        <f t="shared" si="7"/>
        <v>13885.001946987739</v>
      </c>
      <c r="F97">
        <f t="shared" si="8"/>
        <v>13885</v>
      </c>
      <c r="G97">
        <f t="shared" si="9"/>
        <v>1.6455000004498288E-3</v>
      </c>
      <c r="J97">
        <f>G97</f>
        <v>1.6455000004498288E-3</v>
      </c>
      <c r="Q97" s="2">
        <f t="shared" si="10"/>
        <v>25822.845999999998</v>
      </c>
    </row>
    <row r="98" spans="1:32" x14ac:dyDescent="0.2">
      <c r="A98" s="35" t="s">
        <v>50</v>
      </c>
      <c r="B98" s="31"/>
      <c r="C98" s="32">
        <v>40890.355000000003</v>
      </c>
      <c r="D98" s="32"/>
      <c r="E98" s="35">
        <f t="shared" si="7"/>
        <v>13942.990353092828</v>
      </c>
      <c r="F98">
        <f t="shared" si="8"/>
        <v>13943</v>
      </c>
      <c r="G98">
        <f t="shared" si="9"/>
        <v>-8.1530999959795736E-3</v>
      </c>
      <c r="I98">
        <f t="shared" ref="I98:I104" si="12">G98</f>
        <v>-8.1530999959795736E-3</v>
      </c>
      <c r="Q98" s="2">
        <f t="shared" si="10"/>
        <v>25871.855000000003</v>
      </c>
      <c r="AB98">
        <v>9</v>
      </c>
      <c r="AD98" t="s">
        <v>44</v>
      </c>
      <c r="AF98" t="s">
        <v>46</v>
      </c>
    </row>
    <row r="99" spans="1:32" x14ac:dyDescent="0.2">
      <c r="A99" s="35" t="s">
        <v>51</v>
      </c>
      <c r="B99" s="31"/>
      <c r="C99" s="32">
        <v>41080.514999999999</v>
      </c>
      <c r="D99" s="32"/>
      <c r="E99" s="35">
        <f t="shared" si="7"/>
        <v>14167.991379535768</v>
      </c>
      <c r="F99">
        <f t="shared" si="8"/>
        <v>14168</v>
      </c>
      <c r="G99">
        <f t="shared" si="9"/>
        <v>-7.2856000042520463E-3</v>
      </c>
      <c r="I99">
        <f t="shared" si="12"/>
        <v>-7.2856000042520463E-3</v>
      </c>
      <c r="Q99" s="2">
        <f t="shared" si="10"/>
        <v>26062.014999999999</v>
      </c>
      <c r="AB99">
        <v>7</v>
      </c>
      <c r="AD99" t="s">
        <v>44</v>
      </c>
      <c r="AF99" t="s">
        <v>46</v>
      </c>
    </row>
    <row r="100" spans="1:32" x14ac:dyDescent="0.2">
      <c r="A100" s="35" t="s">
        <v>52</v>
      </c>
      <c r="B100" s="31"/>
      <c r="C100" s="32">
        <v>41135.453999999998</v>
      </c>
      <c r="D100" s="32"/>
      <c r="E100" s="35">
        <f t="shared" si="7"/>
        <v>14232.996277473025</v>
      </c>
      <c r="F100">
        <f t="shared" si="8"/>
        <v>14233</v>
      </c>
      <c r="G100">
        <f t="shared" si="9"/>
        <v>-3.1461000035051256E-3</v>
      </c>
      <c r="I100">
        <f t="shared" si="12"/>
        <v>-3.1461000035051256E-3</v>
      </c>
      <c r="Q100" s="2">
        <f t="shared" si="10"/>
        <v>26116.953999999998</v>
      </c>
      <c r="AB100">
        <v>10</v>
      </c>
      <c r="AD100" t="s">
        <v>44</v>
      </c>
      <c r="AF100" t="s">
        <v>46</v>
      </c>
    </row>
    <row r="101" spans="1:32" x14ac:dyDescent="0.2">
      <c r="A101" s="35" t="s">
        <v>52</v>
      </c>
      <c r="B101" s="31"/>
      <c r="C101" s="32">
        <v>41146.455999999998</v>
      </c>
      <c r="D101" s="32"/>
      <c r="E101" s="35">
        <f t="shared" si="7"/>
        <v>14246.014058777848</v>
      </c>
      <c r="F101">
        <f t="shared" si="8"/>
        <v>14246</v>
      </c>
      <c r="G101">
        <f t="shared" si="9"/>
        <v>1.1881799997354392E-2</v>
      </c>
      <c r="I101">
        <f t="shared" si="12"/>
        <v>1.1881799997354392E-2</v>
      </c>
      <c r="Q101" s="2">
        <f t="shared" si="10"/>
        <v>26127.955999999998</v>
      </c>
      <c r="AB101">
        <v>5</v>
      </c>
      <c r="AD101" t="s">
        <v>48</v>
      </c>
      <c r="AF101" t="s">
        <v>46</v>
      </c>
    </row>
    <row r="102" spans="1:32" x14ac:dyDescent="0.2">
      <c r="A102" s="35" t="s">
        <v>52</v>
      </c>
      <c r="B102" s="31"/>
      <c r="C102" s="32">
        <v>41162.497000000003</v>
      </c>
      <c r="D102" s="32"/>
      <c r="E102" s="35">
        <f t="shared" si="7"/>
        <v>14264.994083310728</v>
      </c>
      <c r="F102">
        <f t="shared" si="8"/>
        <v>14265</v>
      </c>
      <c r="G102">
        <f t="shared" si="9"/>
        <v>-5.0004999939119443E-3</v>
      </c>
      <c r="I102">
        <f t="shared" si="12"/>
        <v>-5.0004999939119443E-3</v>
      </c>
      <c r="Q102" s="2">
        <f t="shared" si="10"/>
        <v>26143.997000000003</v>
      </c>
      <c r="AB102">
        <v>8</v>
      </c>
      <c r="AD102" t="s">
        <v>53</v>
      </c>
      <c r="AF102" t="s">
        <v>46</v>
      </c>
    </row>
    <row r="103" spans="1:32" x14ac:dyDescent="0.2">
      <c r="A103" s="35" t="s">
        <v>52</v>
      </c>
      <c r="B103" s="31"/>
      <c r="C103" s="32">
        <v>41168.413</v>
      </c>
      <c r="D103" s="32"/>
      <c r="E103" s="35">
        <f t="shared" si="7"/>
        <v>14271.994010069435</v>
      </c>
      <c r="F103">
        <f t="shared" si="8"/>
        <v>14272</v>
      </c>
      <c r="G103">
        <f t="shared" si="9"/>
        <v>-5.0623999995877966E-3</v>
      </c>
      <c r="I103">
        <f t="shared" si="12"/>
        <v>-5.0623999995877966E-3</v>
      </c>
      <c r="Q103" s="2">
        <f t="shared" si="10"/>
        <v>26149.913</v>
      </c>
      <c r="AB103">
        <v>8</v>
      </c>
      <c r="AD103" t="s">
        <v>44</v>
      </c>
      <c r="AF103" t="s">
        <v>46</v>
      </c>
    </row>
    <row r="104" spans="1:32" x14ac:dyDescent="0.2">
      <c r="A104" s="35" t="s">
        <v>54</v>
      </c>
      <c r="B104" s="31"/>
      <c r="C104" s="32">
        <v>41173.493000000002</v>
      </c>
      <c r="D104" s="32"/>
      <c r="E104" s="35">
        <f t="shared" si="7"/>
        <v>14278.00476529835</v>
      </c>
      <c r="F104">
        <f t="shared" si="8"/>
        <v>14278</v>
      </c>
      <c r="G104">
        <f t="shared" si="9"/>
        <v>4.0274000057252124E-3</v>
      </c>
      <c r="I104">
        <f t="shared" si="12"/>
        <v>4.0274000057252124E-3</v>
      </c>
      <c r="Q104" s="2">
        <f t="shared" si="10"/>
        <v>26154.993000000002</v>
      </c>
      <c r="AB104">
        <v>10</v>
      </c>
      <c r="AD104" t="s">
        <v>53</v>
      </c>
      <c r="AF104" t="s">
        <v>46</v>
      </c>
    </row>
    <row r="105" spans="1:32" x14ac:dyDescent="0.2">
      <c r="A105" s="33" t="s">
        <v>138</v>
      </c>
      <c r="B105" s="34"/>
      <c r="C105" s="33">
        <v>41174.332300000002</v>
      </c>
      <c r="D105" s="33"/>
      <c r="E105" s="35">
        <f t="shared" si="7"/>
        <v>14278.997841452609</v>
      </c>
      <c r="F105">
        <f t="shared" si="8"/>
        <v>14279</v>
      </c>
      <c r="G105">
        <f t="shared" si="9"/>
        <v>-1.8243000013171695E-3</v>
      </c>
      <c r="J105">
        <f>G105</f>
        <v>-1.8243000013171695E-3</v>
      </c>
      <c r="Q105" s="2">
        <f t="shared" si="10"/>
        <v>26155.832300000002</v>
      </c>
    </row>
    <row r="106" spans="1:32" x14ac:dyDescent="0.2">
      <c r="A106" s="35" t="s">
        <v>54</v>
      </c>
      <c r="B106" s="31"/>
      <c r="C106" s="32">
        <v>41201.391000000003</v>
      </c>
      <c r="D106" s="32"/>
      <c r="E106" s="35">
        <f t="shared" si="7"/>
        <v>14311.014223836979</v>
      </c>
      <c r="F106">
        <f t="shared" si="8"/>
        <v>14311</v>
      </c>
      <c r="G106">
        <f t="shared" si="9"/>
        <v>1.2021300004562363E-2</v>
      </c>
      <c r="I106">
        <f t="shared" ref="I106:I112" si="13">G106</f>
        <v>1.2021300004562363E-2</v>
      </c>
      <c r="Q106" s="2">
        <f t="shared" si="10"/>
        <v>26182.891000000003</v>
      </c>
      <c r="AB106">
        <v>9</v>
      </c>
      <c r="AD106" t="s">
        <v>44</v>
      </c>
      <c r="AF106" t="s">
        <v>46</v>
      </c>
    </row>
    <row r="107" spans="1:32" x14ac:dyDescent="0.2">
      <c r="A107" s="35" t="s">
        <v>54</v>
      </c>
      <c r="B107" s="31"/>
      <c r="C107" s="32">
        <v>41234.353999999999</v>
      </c>
      <c r="D107" s="32"/>
      <c r="E107" s="35">
        <f t="shared" si="7"/>
        <v>14350.016689311517</v>
      </c>
      <c r="F107">
        <f t="shared" si="8"/>
        <v>14350</v>
      </c>
      <c r="G107">
        <f t="shared" si="9"/>
        <v>1.4105000002018642E-2</v>
      </c>
      <c r="I107">
        <f t="shared" si="13"/>
        <v>1.4105000002018642E-2</v>
      </c>
      <c r="Q107" s="2">
        <f t="shared" si="10"/>
        <v>26215.853999999999</v>
      </c>
      <c r="AB107">
        <v>6</v>
      </c>
      <c r="AD107" t="s">
        <v>48</v>
      </c>
      <c r="AF107" t="s">
        <v>46</v>
      </c>
    </row>
    <row r="108" spans="1:32" x14ac:dyDescent="0.2">
      <c r="A108" s="35" t="s">
        <v>55</v>
      </c>
      <c r="B108" s="31"/>
      <c r="C108" s="32">
        <v>41490.417000000001</v>
      </c>
      <c r="D108" s="32"/>
      <c r="E108" s="35">
        <f t="shared" si="7"/>
        <v>14652.995432654281</v>
      </c>
      <c r="F108">
        <f t="shared" si="8"/>
        <v>14653</v>
      </c>
      <c r="G108">
        <f t="shared" si="9"/>
        <v>-3.8600999978370965E-3</v>
      </c>
      <c r="I108">
        <f t="shared" si="13"/>
        <v>-3.8600999978370965E-3</v>
      </c>
      <c r="Q108" s="2">
        <f t="shared" si="10"/>
        <v>26471.917000000001</v>
      </c>
      <c r="AA108" t="s">
        <v>36</v>
      </c>
      <c r="AB108">
        <v>8</v>
      </c>
      <c r="AD108" t="s">
        <v>44</v>
      </c>
      <c r="AF108" t="s">
        <v>46</v>
      </c>
    </row>
    <row r="109" spans="1:32" x14ac:dyDescent="0.2">
      <c r="A109" s="35" t="s">
        <v>55</v>
      </c>
      <c r="B109" s="31"/>
      <c r="C109" s="32">
        <v>41490.423000000003</v>
      </c>
      <c r="D109" s="32"/>
      <c r="E109" s="35">
        <f t="shared" si="7"/>
        <v>14653.002531971482</v>
      </c>
      <c r="F109">
        <f t="shared" si="8"/>
        <v>14653</v>
      </c>
      <c r="G109">
        <f t="shared" si="9"/>
        <v>2.1399000033852644E-3</v>
      </c>
      <c r="I109">
        <f t="shared" si="13"/>
        <v>2.1399000033852644E-3</v>
      </c>
      <c r="Q109" s="2">
        <f t="shared" si="10"/>
        <v>26471.923000000003</v>
      </c>
      <c r="AA109" t="s">
        <v>36</v>
      </c>
      <c r="AB109">
        <v>7</v>
      </c>
      <c r="AD109" t="s">
        <v>48</v>
      </c>
      <c r="AF109" t="s">
        <v>46</v>
      </c>
    </row>
    <row r="110" spans="1:32" x14ac:dyDescent="0.2">
      <c r="A110" s="35" t="s">
        <v>56</v>
      </c>
      <c r="B110" s="31"/>
      <c r="C110" s="32">
        <v>41506.474000000002</v>
      </c>
      <c r="D110" s="32"/>
      <c r="E110" s="35">
        <f t="shared" si="7"/>
        <v>14671.994388699688</v>
      </c>
      <c r="F110">
        <f t="shared" si="8"/>
        <v>14672</v>
      </c>
      <c r="G110">
        <f t="shared" si="9"/>
        <v>-4.742400000395719E-3</v>
      </c>
      <c r="I110">
        <f t="shared" si="13"/>
        <v>-4.742400000395719E-3</v>
      </c>
      <c r="Q110" s="2">
        <f t="shared" si="10"/>
        <v>26487.974000000002</v>
      </c>
      <c r="AA110" t="s">
        <v>36</v>
      </c>
      <c r="AB110">
        <v>13</v>
      </c>
      <c r="AD110" t="s">
        <v>53</v>
      </c>
      <c r="AF110" t="s">
        <v>46</v>
      </c>
    </row>
    <row r="111" spans="1:32" x14ac:dyDescent="0.2">
      <c r="A111" s="35" t="s">
        <v>56</v>
      </c>
      <c r="B111" s="31"/>
      <c r="C111" s="32">
        <v>41511.555</v>
      </c>
      <c r="D111" s="32"/>
      <c r="E111" s="35">
        <f t="shared" si="7"/>
        <v>14678.006327148132</v>
      </c>
      <c r="F111">
        <f t="shared" si="8"/>
        <v>14678</v>
      </c>
      <c r="G111">
        <f t="shared" si="9"/>
        <v>5.3474000014830381E-3</v>
      </c>
      <c r="I111">
        <f t="shared" si="13"/>
        <v>5.3474000014830381E-3</v>
      </c>
      <c r="Q111" s="2">
        <f t="shared" si="10"/>
        <v>26493.055</v>
      </c>
      <c r="AA111" t="s">
        <v>36</v>
      </c>
      <c r="AB111">
        <v>8</v>
      </c>
      <c r="AD111" t="s">
        <v>48</v>
      </c>
      <c r="AF111" t="s">
        <v>46</v>
      </c>
    </row>
    <row r="112" spans="1:32" x14ac:dyDescent="0.2">
      <c r="A112" s="35" t="s">
        <v>56</v>
      </c>
      <c r="B112" s="31"/>
      <c r="C112" s="32">
        <v>41522.542999999998</v>
      </c>
      <c r="D112" s="32"/>
      <c r="E112" s="35">
        <f t="shared" si="7"/>
        <v>14691.007543379488</v>
      </c>
      <c r="F112">
        <f t="shared" si="8"/>
        <v>14691</v>
      </c>
      <c r="G112">
        <f t="shared" si="9"/>
        <v>6.3752999994903803E-3</v>
      </c>
      <c r="I112">
        <f t="shared" si="13"/>
        <v>6.3752999994903803E-3</v>
      </c>
      <c r="Q112" s="2">
        <f t="shared" si="10"/>
        <v>26504.042999999998</v>
      </c>
      <c r="AA112" t="s">
        <v>36</v>
      </c>
      <c r="AB112">
        <v>10</v>
      </c>
      <c r="AD112" t="s">
        <v>48</v>
      </c>
      <c r="AF112" t="s">
        <v>46</v>
      </c>
    </row>
    <row r="113" spans="1:32" x14ac:dyDescent="0.2">
      <c r="A113" s="33" t="s">
        <v>139</v>
      </c>
      <c r="B113" s="34"/>
      <c r="C113" s="33">
        <v>41528.452400000002</v>
      </c>
      <c r="D113" s="33"/>
      <c r="E113" s="35">
        <f t="shared" si="7"/>
        <v>14697.999660889285</v>
      </c>
      <c r="F113">
        <f t="shared" si="8"/>
        <v>14698</v>
      </c>
      <c r="G113">
        <f t="shared" si="9"/>
        <v>-2.865999995265156E-4</v>
      </c>
      <c r="J113">
        <f>G113</f>
        <v>-2.865999995265156E-4</v>
      </c>
      <c r="Q113" s="2">
        <f t="shared" si="10"/>
        <v>26509.952400000002</v>
      </c>
    </row>
    <row r="114" spans="1:32" x14ac:dyDescent="0.2">
      <c r="A114" s="35" t="s">
        <v>57</v>
      </c>
      <c r="B114" s="31"/>
      <c r="C114" s="32">
        <v>41556.355000000003</v>
      </c>
      <c r="D114" s="32"/>
      <c r="E114" s="35">
        <f t="shared" si="7"/>
        <v>14731.014562237766</v>
      </c>
      <c r="F114">
        <f t="shared" si="8"/>
        <v>14731</v>
      </c>
      <c r="G114">
        <f t="shared" si="9"/>
        <v>1.230730000679614E-2</v>
      </c>
      <c r="I114">
        <f t="shared" ref="I114:I120" si="14">G114</f>
        <v>1.230730000679614E-2</v>
      </c>
      <c r="Q114" s="2">
        <f t="shared" si="10"/>
        <v>26537.855000000003</v>
      </c>
      <c r="AA114" t="s">
        <v>36</v>
      </c>
      <c r="AF114" t="s">
        <v>35</v>
      </c>
    </row>
    <row r="115" spans="1:32" x14ac:dyDescent="0.2">
      <c r="A115" s="35" t="s">
        <v>58</v>
      </c>
      <c r="B115" s="31"/>
      <c r="C115" s="32">
        <v>41556.364999999998</v>
      </c>
      <c r="D115" s="32"/>
      <c r="E115" s="35">
        <f t="shared" si="7"/>
        <v>14731.026394433093</v>
      </c>
      <c r="F115">
        <f t="shared" si="8"/>
        <v>14731</v>
      </c>
      <c r="G115">
        <f t="shared" si="9"/>
        <v>2.2307300001557451E-2</v>
      </c>
      <c r="I115">
        <f t="shared" si="14"/>
        <v>2.2307300001557451E-2</v>
      </c>
      <c r="Q115" s="2">
        <f t="shared" si="10"/>
        <v>26537.864999999998</v>
      </c>
      <c r="AB115">
        <v>10</v>
      </c>
      <c r="AD115" t="s">
        <v>53</v>
      </c>
      <c r="AF115" t="s">
        <v>46</v>
      </c>
    </row>
    <row r="116" spans="1:32" x14ac:dyDescent="0.2">
      <c r="A116" s="35" t="s">
        <v>58</v>
      </c>
      <c r="B116" s="31"/>
      <c r="C116" s="32">
        <v>41583.39</v>
      </c>
      <c r="D116" s="32"/>
      <c r="E116" s="35">
        <f t="shared" si="7"/>
        <v>14763.002902319193</v>
      </c>
      <c r="F116">
        <f t="shared" si="8"/>
        <v>14763</v>
      </c>
      <c r="G116">
        <f t="shared" si="9"/>
        <v>2.4529000002075918E-3</v>
      </c>
      <c r="I116">
        <f t="shared" si="14"/>
        <v>2.4529000002075918E-3</v>
      </c>
      <c r="Q116" s="2">
        <f t="shared" si="10"/>
        <v>26564.89</v>
      </c>
      <c r="AA116" t="s">
        <v>36</v>
      </c>
      <c r="AB116">
        <v>10</v>
      </c>
      <c r="AD116" t="s">
        <v>53</v>
      </c>
      <c r="AF116" t="s">
        <v>46</v>
      </c>
    </row>
    <row r="117" spans="1:32" x14ac:dyDescent="0.2">
      <c r="A117" s="35" t="s">
        <v>58</v>
      </c>
      <c r="B117" s="31"/>
      <c r="C117" s="32">
        <v>41589.307999999997</v>
      </c>
      <c r="D117" s="32"/>
      <c r="E117" s="35">
        <f t="shared" si="7"/>
        <v>14770.005195516967</v>
      </c>
      <c r="F117">
        <f t="shared" si="8"/>
        <v>14770</v>
      </c>
      <c r="G117">
        <f t="shared" si="9"/>
        <v>4.3909999949391931E-3</v>
      </c>
      <c r="I117">
        <f t="shared" si="14"/>
        <v>4.3909999949391931E-3</v>
      </c>
      <c r="Q117" s="2">
        <f t="shared" si="10"/>
        <v>26570.807999999997</v>
      </c>
      <c r="AA117" t="s">
        <v>36</v>
      </c>
      <c r="AB117">
        <v>10</v>
      </c>
      <c r="AD117" t="s">
        <v>53</v>
      </c>
      <c r="AF117" t="s">
        <v>46</v>
      </c>
    </row>
    <row r="118" spans="1:32" x14ac:dyDescent="0.2">
      <c r="A118" s="35" t="s">
        <v>60</v>
      </c>
      <c r="B118" s="31"/>
      <c r="C118" s="32">
        <v>41594.408000000003</v>
      </c>
      <c r="D118" s="32"/>
      <c r="E118" s="35">
        <f t="shared" si="7"/>
        <v>14776.039615136553</v>
      </c>
      <c r="F118">
        <f t="shared" si="8"/>
        <v>14776</v>
      </c>
      <c r="G118">
        <f t="shared" si="9"/>
        <v>3.3480800004326738E-2</v>
      </c>
      <c r="I118">
        <f t="shared" si="14"/>
        <v>3.3480800004326738E-2</v>
      </c>
      <c r="Q118" s="2">
        <f t="shared" si="10"/>
        <v>26575.908000000003</v>
      </c>
      <c r="AA118" t="s">
        <v>36</v>
      </c>
      <c r="AB118">
        <v>10</v>
      </c>
      <c r="AD118" t="s">
        <v>53</v>
      </c>
      <c r="AF118" t="s">
        <v>46</v>
      </c>
    </row>
    <row r="119" spans="1:32" x14ac:dyDescent="0.2">
      <c r="A119" s="35" t="s">
        <v>61</v>
      </c>
      <c r="B119" s="31"/>
      <c r="C119" s="32">
        <v>41599.440999999999</v>
      </c>
      <c r="D119" s="32"/>
      <c r="E119" s="35">
        <f t="shared" si="7"/>
        <v>14781.994759047398</v>
      </c>
      <c r="F119">
        <f t="shared" si="8"/>
        <v>14782</v>
      </c>
      <c r="G119">
        <f t="shared" si="9"/>
        <v>-4.4294000035733916E-3</v>
      </c>
      <c r="I119">
        <f t="shared" si="14"/>
        <v>-4.4294000035733916E-3</v>
      </c>
      <c r="Q119" s="2">
        <f t="shared" si="10"/>
        <v>26580.940999999999</v>
      </c>
      <c r="AA119" t="s">
        <v>36</v>
      </c>
      <c r="AF119" t="s">
        <v>35</v>
      </c>
    </row>
    <row r="120" spans="1:32" x14ac:dyDescent="0.2">
      <c r="A120" s="35" t="s">
        <v>60</v>
      </c>
      <c r="B120" s="31"/>
      <c r="C120" s="32">
        <v>41622.281999999999</v>
      </c>
      <c r="D120" s="32"/>
      <c r="E120" s="35">
        <f t="shared" si="7"/>
        <v>14809.020676406377</v>
      </c>
      <c r="F120">
        <f t="shared" si="8"/>
        <v>14809</v>
      </c>
      <c r="G120">
        <f t="shared" si="9"/>
        <v>1.7474699998274446E-2</v>
      </c>
      <c r="I120">
        <f t="shared" si="14"/>
        <v>1.7474699998274446E-2</v>
      </c>
      <c r="Q120" s="2">
        <f t="shared" si="10"/>
        <v>26603.781999999999</v>
      </c>
      <c r="AA120" t="s">
        <v>36</v>
      </c>
      <c r="AB120">
        <v>5</v>
      </c>
      <c r="AD120" t="s">
        <v>48</v>
      </c>
      <c r="AF120" t="s">
        <v>46</v>
      </c>
    </row>
    <row r="121" spans="1:32" x14ac:dyDescent="0.2">
      <c r="A121" s="33" t="s">
        <v>139</v>
      </c>
      <c r="B121" s="34" t="s">
        <v>129</v>
      </c>
      <c r="C121" s="33">
        <v>41627.330999999998</v>
      </c>
      <c r="D121" s="33" t="s">
        <v>164</v>
      </c>
      <c r="E121" s="35">
        <f t="shared" si="7"/>
        <v>14814.994751829759</v>
      </c>
      <c r="F121">
        <f t="shared" si="8"/>
        <v>14815</v>
      </c>
      <c r="G121">
        <f t="shared" si="9"/>
        <v>-4.4354999990900978E-3</v>
      </c>
      <c r="J121">
        <f>G121</f>
        <v>-4.4354999990900978E-3</v>
      </c>
      <c r="Q121" s="2">
        <f t="shared" si="10"/>
        <v>26608.830999999998</v>
      </c>
    </row>
    <row r="122" spans="1:32" x14ac:dyDescent="0.2">
      <c r="A122" s="33" t="s">
        <v>139</v>
      </c>
      <c r="B122" s="34"/>
      <c r="C122" s="33">
        <v>41627.332999999999</v>
      </c>
      <c r="D122" s="33"/>
      <c r="E122" s="35">
        <f t="shared" si="7"/>
        <v>14814.997118268826</v>
      </c>
      <c r="F122">
        <f t="shared" si="8"/>
        <v>14815</v>
      </c>
      <c r="G122">
        <f t="shared" si="9"/>
        <v>-2.4354999986826442E-3</v>
      </c>
      <c r="J122">
        <f>G122</f>
        <v>-2.4354999986826442E-3</v>
      </c>
      <c r="Q122" s="2">
        <f t="shared" si="10"/>
        <v>26608.832999999999</v>
      </c>
    </row>
    <row r="123" spans="1:32" x14ac:dyDescent="0.2">
      <c r="A123" s="58" t="s">
        <v>492</v>
      </c>
      <c r="B123" s="59" t="s">
        <v>129</v>
      </c>
      <c r="C123" s="58">
        <v>41812.411999999997</v>
      </c>
      <c r="D123" s="58" t="s">
        <v>190</v>
      </c>
      <c r="E123" s="35">
        <f t="shared" si="7"/>
        <v>15033.986206263322</v>
      </c>
      <c r="F123">
        <f t="shared" si="8"/>
        <v>15034</v>
      </c>
      <c r="G123">
        <f t="shared" si="9"/>
        <v>-1.1657800001557916E-2</v>
      </c>
      <c r="I123">
        <f t="shared" ref="I123:I135" si="15">G123</f>
        <v>-1.1657800001557916E-2</v>
      </c>
      <c r="Q123" s="2">
        <f t="shared" si="10"/>
        <v>26793.911999999997</v>
      </c>
    </row>
    <row r="124" spans="1:32" x14ac:dyDescent="0.2">
      <c r="A124" s="35" t="s">
        <v>62</v>
      </c>
      <c r="B124" s="31"/>
      <c r="C124" s="32">
        <v>41823.402999999998</v>
      </c>
      <c r="D124" s="32"/>
      <c r="E124" s="35">
        <f t="shared" si="7"/>
        <v>15046.990972153282</v>
      </c>
      <c r="F124">
        <f t="shared" si="8"/>
        <v>15047</v>
      </c>
      <c r="G124">
        <f t="shared" si="9"/>
        <v>-7.6298999993014149E-3</v>
      </c>
      <c r="I124">
        <f t="shared" si="15"/>
        <v>-7.6298999993014149E-3</v>
      </c>
      <c r="Q124" s="2">
        <f t="shared" si="10"/>
        <v>26804.902999999998</v>
      </c>
      <c r="AA124" t="s">
        <v>36</v>
      </c>
      <c r="AB124">
        <v>9</v>
      </c>
      <c r="AD124" t="s">
        <v>53</v>
      </c>
      <c r="AF124" t="s">
        <v>46</v>
      </c>
    </row>
    <row r="125" spans="1:32" x14ac:dyDescent="0.2">
      <c r="A125" s="35" t="s">
        <v>63</v>
      </c>
      <c r="B125" s="31"/>
      <c r="C125" s="32">
        <v>41850.444000000003</v>
      </c>
      <c r="D125" s="32"/>
      <c r="E125" s="35">
        <f t="shared" si="7"/>
        <v>15078.986411551918</v>
      </c>
      <c r="F125">
        <f t="shared" si="8"/>
        <v>15079</v>
      </c>
      <c r="G125">
        <f t="shared" si="9"/>
        <v>-1.1484299997391645E-2</v>
      </c>
      <c r="I125">
        <f t="shared" si="15"/>
        <v>-1.1484299997391645E-2</v>
      </c>
      <c r="Q125" s="2">
        <f t="shared" si="10"/>
        <v>26831.944000000003</v>
      </c>
      <c r="AA125" t="s">
        <v>36</v>
      </c>
      <c r="AB125">
        <v>6</v>
      </c>
      <c r="AD125" t="s">
        <v>48</v>
      </c>
      <c r="AF125" t="s">
        <v>46</v>
      </c>
    </row>
    <row r="126" spans="1:32" x14ac:dyDescent="0.2">
      <c r="A126" s="35" t="s">
        <v>63</v>
      </c>
      <c r="B126" s="31"/>
      <c r="C126" s="32">
        <v>41850.451000000001</v>
      </c>
      <c r="D126" s="32"/>
      <c r="E126" s="35">
        <f t="shared" si="7"/>
        <v>15078.994694088649</v>
      </c>
      <c r="F126">
        <f t="shared" si="8"/>
        <v>15079</v>
      </c>
      <c r="G126">
        <f t="shared" si="9"/>
        <v>-4.484299999603536E-3</v>
      </c>
      <c r="I126">
        <f t="shared" si="15"/>
        <v>-4.484299999603536E-3</v>
      </c>
      <c r="Q126" s="2">
        <f t="shared" si="10"/>
        <v>26831.951000000001</v>
      </c>
      <c r="AA126" t="s">
        <v>36</v>
      </c>
      <c r="AB126">
        <v>9</v>
      </c>
      <c r="AD126" t="s">
        <v>53</v>
      </c>
      <c r="AF126" t="s">
        <v>46</v>
      </c>
    </row>
    <row r="127" spans="1:32" x14ac:dyDescent="0.2">
      <c r="A127" s="35" t="s">
        <v>63</v>
      </c>
      <c r="B127" s="31"/>
      <c r="C127" s="32">
        <v>41871.584999999999</v>
      </c>
      <c r="D127" s="32"/>
      <c r="E127" s="35">
        <f t="shared" si="7"/>
        <v>15104.000855704366</v>
      </c>
      <c r="F127">
        <f t="shared" si="8"/>
        <v>15104</v>
      </c>
      <c r="G127">
        <f t="shared" si="9"/>
        <v>7.2319999890169129E-4</v>
      </c>
      <c r="I127">
        <f t="shared" si="15"/>
        <v>7.2319999890169129E-4</v>
      </c>
      <c r="Q127" s="2">
        <f t="shared" si="10"/>
        <v>26853.084999999999</v>
      </c>
      <c r="AA127" t="s">
        <v>36</v>
      </c>
      <c r="AB127">
        <v>9</v>
      </c>
      <c r="AD127" t="s">
        <v>48</v>
      </c>
      <c r="AF127" t="s">
        <v>46</v>
      </c>
    </row>
    <row r="128" spans="1:32" x14ac:dyDescent="0.2">
      <c r="A128" s="35" t="s">
        <v>64</v>
      </c>
      <c r="B128" s="31"/>
      <c r="C128" s="32">
        <v>41904.542999999998</v>
      </c>
      <c r="D128" s="32"/>
      <c r="E128" s="35">
        <f t="shared" si="7"/>
        <v>15142.99740508124</v>
      </c>
      <c r="F128">
        <f t="shared" si="8"/>
        <v>15143</v>
      </c>
      <c r="G128">
        <f t="shared" si="9"/>
        <v>-2.1931000010226853E-3</v>
      </c>
      <c r="I128">
        <f t="shared" si="15"/>
        <v>-2.1931000010226853E-3</v>
      </c>
      <c r="Q128" s="2">
        <f t="shared" si="10"/>
        <v>26886.042999999998</v>
      </c>
      <c r="AA128" t="s">
        <v>36</v>
      </c>
      <c r="AB128">
        <v>9</v>
      </c>
      <c r="AD128" t="s">
        <v>44</v>
      </c>
      <c r="AF128" t="s">
        <v>46</v>
      </c>
    </row>
    <row r="129" spans="1:32" x14ac:dyDescent="0.2">
      <c r="A129" s="35" t="s">
        <v>64</v>
      </c>
      <c r="B129" s="31"/>
      <c r="C129" s="32">
        <v>41931.582000000002</v>
      </c>
      <c r="D129" s="32"/>
      <c r="E129" s="35">
        <f t="shared" si="7"/>
        <v>15174.990478040809</v>
      </c>
      <c r="F129">
        <f t="shared" si="8"/>
        <v>15175</v>
      </c>
      <c r="G129">
        <f t="shared" si="9"/>
        <v>-8.0474999995203689E-3</v>
      </c>
      <c r="I129">
        <f t="shared" si="15"/>
        <v>-8.0474999995203689E-3</v>
      </c>
      <c r="Q129" s="2">
        <f t="shared" si="10"/>
        <v>26913.082000000002</v>
      </c>
      <c r="AA129" t="s">
        <v>36</v>
      </c>
      <c r="AB129">
        <v>8</v>
      </c>
      <c r="AD129" t="s">
        <v>44</v>
      </c>
      <c r="AF129" t="s">
        <v>46</v>
      </c>
    </row>
    <row r="130" spans="1:32" x14ac:dyDescent="0.2">
      <c r="A130" s="35" t="s">
        <v>64</v>
      </c>
      <c r="B130" s="31"/>
      <c r="C130" s="32">
        <v>41932.432999999997</v>
      </c>
      <c r="D130" s="32"/>
      <c r="E130" s="35">
        <f t="shared" si="7"/>
        <v>15175.997397863599</v>
      </c>
      <c r="F130">
        <f t="shared" si="8"/>
        <v>15176</v>
      </c>
      <c r="G130">
        <f t="shared" si="9"/>
        <v>-2.1992000038153492E-3</v>
      </c>
      <c r="I130">
        <f t="shared" si="15"/>
        <v>-2.1992000038153492E-3</v>
      </c>
      <c r="Q130" s="2">
        <f t="shared" si="10"/>
        <v>26913.932999999997</v>
      </c>
      <c r="AA130" t="s">
        <v>36</v>
      </c>
      <c r="AB130">
        <v>12</v>
      </c>
      <c r="AD130" t="s">
        <v>53</v>
      </c>
      <c r="AF130" t="s">
        <v>46</v>
      </c>
    </row>
    <row r="131" spans="1:32" x14ac:dyDescent="0.2">
      <c r="A131" s="35" t="s">
        <v>64</v>
      </c>
      <c r="B131" s="31"/>
      <c r="C131" s="32">
        <v>41938.347999999998</v>
      </c>
      <c r="D131" s="32"/>
      <c r="E131" s="35">
        <f t="shared" si="7"/>
        <v>15182.996141402778</v>
      </c>
      <c r="F131">
        <f t="shared" si="8"/>
        <v>15183</v>
      </c>
      <c r="G131">
        <f t="shared" si="9"/>
        <v>-3.2611000060569495E-3</v>
      </c>
      <c r="I131">
        <f t="shared" si="15"/>
        <v>-3.2611000060569495E-3</v>
      </c>
      <c r="Q131" s="2">
        <f t="shared" si="10"/>
        <v>26919.847999999998</v>
      </c>
      <c r="AA131" t="s">
        <v>36</v>
      </c>
      <c r="AB131">
        <v>11</v>
      </c>
      <c r="AD131" t="s">
        <v>53</v>
      </c>
      <c r="AF131" t="s">
        <v>46</v>
      </c>
    </row>
    <row r="132" spans="1:32" x14ac:dyDescent="0.2">
      <c r="A132" s="35" t="s">
        <v>64</v>
      </c>
      <c r="B132" s="31"/>
      <c r="C132" s="32">
        <v>41938.351000000002</v>
      </c>
      <c r="D132" s="32"/>
      <c r="E132" s="35">
        <f t="shared" si="7"/>
        <v>15182.999691061383</v>
      </c>
      <c r="F132">
        <f t="shared" si="8"/>
        <v>15183</v>
      </c>
      <c r="G132">
        <f t="shared" si="9"/>
        <v>-2.6110000180779025E-4</v>
      </c>
      <c r="I132">
        <f t="shared" si="15"/>
        <v>-2.6110000180779025E-4</v>
      </c>
      <c r="Q132" s="2">
        <f t="shared" si="10"/>
        <v>26919.851000000002</v>
      </c>
      <c r="AA132" t="s">
        <v>36</v>
      </c>
      <c r="AB132">
        <v>10</v>
      </c>
      <c r="AD132" t="s">
        <v>44</v>
      </c>
      <c r="AF132" t="s">
        <v>46</v>
      </c>
    </row>
    <row r="133" spans="1:32" x14ac:dyDescent="0.2">
      <c r="A133" s="35" t="s">
        <v>64</v>
      </c>
      <c r="B133" s="31"/>
      <c r="C133" s="32">
        <v>41943.421999999999</v>
      </c>
      <c r="D133" s="32"/>
      <c r="E133" s="35">
        <f t="shared" si="7"/>
        <v>15188.999797314493</v>
      </c>
      <c r="F133">
        <f t="shared" si="8"/>
        <v>15189</v>
      </c>
      <c r="G133">
        <f t="shared" si="9"/>
        <v>-1.7130000196630135E-4</v>
      </c>
      <c r="I133">
        <f t="shared" si="15"/>
        <v>-1.7130000196630135E-4</v>
      </c>
      <c r="Q133" s="2">
        <f t="shared" si="10"/>
        <v>26924.921999999999</v>
      </c>
      <c r="AA133" t="s">
        <v>36</v>
      </c>
      <c r="AB133">
        <v>10</v>
      </c>
      <c r="AD133" t="s">
        <v>53</v>
      </c>
      <c r="AF133" t="s">
        <v>46</v>
      </c>
    </row>
    <row r="134" spans="1:32" x14ac:dyDescent="0.2">
      <c r="A134" s="35" t="s">
        <v>65</v>
      </c>
      <c r="B134" s="31"/>
      <c r="C134" s="32">
        <v>42144.555999999997</v>
      </c>
      <c r="D134" s="32"/>
      <c r="E134" s="35">
        <f t="shared" si="7"/>
        <v>15426.985474915329</v>
      </c>
      <c r="F134">
        <f t="shared" si="8"/>
        <v>15427</v>
      </c>
      <c r="G134">
        <f t="shared" si="9"/>
        <v>-1.2275900000531692E-2</v>
      </c>
      <c r="I134">
        <f t="shared" si="15"/>
        <v>-1.2275900000531692E-2</v>
      </c>
      <c r="Q134" s="2">
        <f t="shared" si="10"/>
        <v>27126.055999999997</v>
      </c>
      <c r="AA134" t="s">
        <v>36</v>
      </c>
      <c r="AB134">
        <v>11</v>
      </c>
      <c r="AD134" t="s">
        <v>48</v>
      </c>
      <c r="AF134" t="s">
        <v>46</v>
      </c>
    </row>
    <row r="135" spans="1:32" x14ac:dyDescent="0.2">
      <c r="A135" s="35" t="s">
        <v>65</v>
      </c>
      <c r="B135" s="31"/>
      <c r="C135" s="32">
        <v>42193.580999999998</v>
      </c>
      <c r="D135" s="32"/>
      <c r="E135" s="35">
        <f t="shared" si="7"/>
        <v>15484.992812532944</v>
      </c>
      <c r="F135">
        <f t="shared" si="8"/>
        <v>15485</v>
      </c>
      <c r="G135">
        <f t="shared" si="9"/>
        <v>-6.074500000977423E-3</v>
      </c>
      <c r="I135">
        <f t="shared" si="15"/>
        <v>-6.074500000977423E-3</v>
      </c>
      <c r="Q135" s="2">
        <f t="shared" si="10"/>
        <v>27175.080999999998</v>
      </c>
      <c r="AA135" t="s">
        <v>36</v>
      </c>
      <c r="AB135">
        <v>11</v>
      </c>
      <c r="AD135" t="s">
        <v>48</v>
      </c>
      <c r="AF135" t="s">
        <v>46</v>
      </c>
    </row>
    <row r="136" spans="1:32" x14ac:dyDescent="0.2">
      <c r="A136" s="35" t="s">
        <v>66</v>
      </c>
      <c r="B136" s="31"/>
      <c r="C136" s="32">
        <v>42221.474099999999</v>
      </c>
      <c r="D136" s="32"/>
      <c r="E136" s="35">
        <f t="shared" si="7"/>
        <v>15517.99647329586</v>
      </c>
      <c r="F136">
        <f t="shared" si="8"/>
        <v>15518</v>
      </c>
      <c r="G136">
        <f t="shared" si="9"/>
        <v>-2.9806000020471402E-3</v>
      </c>
      <c r="J136">
        <f>G136</f>
        <v>-2.9806000020471402E-3</v>
      </c>
      <c r="Q136" s="2">
        <f t="shared" si="10"/>
        <v>27202.974099999999</v>
      </c>
      <c r="AA136" t="s">
        <v>43</v>
      </c>
      <c r="AF136" t="s">
        <v>35</v>
      </c>
    </row>
    <row r="137" spans="1:32" x14ac:dyDescent="0.2">
      <c r="A137" s="35" t="s">
        <v>67</v>
      </c>
      <c r="B137" s="31"/>
      <c r="C137" s="32">
        <v>42254.449000000001</v>
      </c>
      <c r="D137" s="32"/>
      <c r="E137" s="35">
        <f t="shared" si="7"/>
        <v>15557.013019082848</v>
      </c>
      <c r="F137">
        <f t="shared" si="8"/>
        <v>15557</v>
      </c>
      <c r="G137">
        <f t="shared" si="9"/>
        <v>1.1003100000380073E-2</v>
      </c>
      <c r="I137">
        <f t="shared" ref="I137:I167" si="16">G137</f>
        <v>1.1003100000380073E-2</v>
      </c>
      <c r="Q137" s="2">
        <f t="shared" si="10"/>
        <v>27235.949000000001</v>
      </c>
      <c r="AA137" t="s">
        <v>36</v>
      </c>
      <c r="AB137">
        <v>10</v>
      </c>
      <c r="AD137" t="s">
        <v>53</v>
      </c>
      <c r="AF137" t="s">
        <v>46</v>
      </c>
    </row>
    <row r="138" spans="1:32" x14ac:dyDescent="0.2">
      <c r="A138" s="35" t="s">
        <v>68</v>
      </c>
      <c r="B138" s="31"/>
      <c r="C138" s="32">
        <v>42337.241000000002</v>
      </c>
      <c r="D138" s="32" t="s">
        <v>59</v>
      </c>
      <c r="E138" s="35">
        <f t="shared" si="7"/>
        <v>15654.974130679737</v>
      </c>
      <c r="F138">
        <f t="shared" si="8"/>
        <v>15655</v>
      </c>
      <c r="G138">
        <f t="shared" si="9"/>
        <v>-2.1863499998289626E-2</v>
      </c>
      <c r="I138">
        <f t="shared" si="16"/>
        <v>-2.1863499998289626E-2</v>
      </c>
      <c r="Q138" s="2">
        <f t="shared" si="10"/>
        <v>27318.741000000002</v>
      </c>
      <c r="AA138" t="s">
        <v>36</v>
      </c>
      <c r="AB138">
        <v>7</v>
      </c>
      <c r="AD138" t="s">
        <v>48</v>
      </c>
      <c r="AF138" t="s">
        <v>46</v>
      </c>
    </row>
    <row r="139" spans="1:32" x14ac:dyDescent="0.2">
      <c r="A139" s="35" t="s">
        <v>69</v>
      </c>
      <c r="B139" s="31"/>
      <c r="C139" s="32">
        <v>42419.241000000002</v>
      </c>
      <c r="D139" s="32"/>
      <c r="E139" s="35">
        <f t="shared" si="7"/>
        <v>15751.998132406292</v>
      </c>
      <c r="F139">
        <f t="shared" si="8"/>
        <v>15752</v>
      </c>
      <c r="G139">
        <f t="shared" si="9"/>
        <v>-1.5783999988343567E-3</v>
      </c>
      <c r="I139">
        <f t="shared" si="16"/>
        <v>-1.5783999988343567E-3</v>
      </c>
      <c r="Q139" s="2">
        <f t="shared" si="10"/>
        <v>27400.741000000002</v>
      </c>
      <c r="AA139" t="s">
        <v>36</v>
      </c>
      <c r="AB139">
        <v>8</v>
      </c>
      <c r="AD139" t="s">
        <v>53</v>
      </c>
      <c r="AF139" t="s">
        <v>46</v>
      </c>
    </row>
    <row r="140" spans="1:32" x14ac:dyDescent="0.2">
      <c r="A140" s="35" t="s">
        <v>70</v>
      </c>
      <c r="B140" s="31"/>
      <c r="C140" s="32">
        <v>42570.52</v>
      </c>
      <c r="D140" s="32"/>
      <c r="E140" s="35">
        <f t="shared" si="7"/>
        <v>15930.994400176911</v>
      </c>
      <c r="F140">
        <f t="shared" si="8"/>
        <v>15931</v>
      </c>
      <c r="G140">
        <f t="shared" si="9"/>
        <v>-4.7326999992947094E-3</v>
      </c>
      <c r="I140">
        <f t="shared" si="16"/>
        <v>-4.7326999992947094E-3</v>
      </c>
      <c r="Q140" s="2">
        <f t="shared" si="10"/>
        <v>27552.019999999997</v>
      </c>
      <c r="AA140" t="s">
        <v>36</v>
      </c>
      <c r="AB140">
        <v>10</v>
      </c>
      <c r="AD140" t="s">
        <v>53</v>
      </c>
      <c r="AF140" t="s">
        <v>46</v>
      </c>
    </row>
    <row r="141" spans="1:32" x14ac:dyDescent="0.2">
      <c r="A141" s="35" t="s">
        <v>70</v>
      </c>
      <c r="B141" s="31"/>
      <c r="C141" s="32">
        <v>42576.447999999997</v>
      </c>
      <c r="D141" s="32"/>
      <c r="E141" s="35">
        <f t="shared" si="7"/>
        <v>15938.008525570021</v>
      </c>
      <c r="F141">
        <f t="shared" si="8"/>
        <v>15938</v>
      </c>
      <c r="G141">
        <f t="shared" si="9"/>
        <v>7.20539999747416E-3</v>
      </c>
      <c r="I141">
        <f t="shared" si="16"/>
        <v>7.20539999747416E-3</v>
      </c>
      <c r="Q141" s="2">
        <f t="shared" si="10"/>
        <v>27557.947999999997</v>
      </c>
      <c r="AA141" t="s">
        <v>36</v>
      </c>
      <c r="AB141">
        <v>10</v>
      </c>
      <c r="AD141" t="s">
        <v>53</v>
      </c>
      <c r="AF141" t="s">
        <v>46</v>
      </c>
    </row>
    <row r="142" spans="1:32" x14ac:dyDescent="0.2">
      <c r="A142" s="35" t="s">
        <v>71</v>
      </c>
      <c r="B142" s="31"/>
      <c r="C142" s="32">
        <v>42708.292999999998</v>
      </c>
      <c r="D142" s="32"/>
      <c r="E142" s="35">
        <f t="shared" si="7"/>
        <v>16094.010104931456</v>
      </c>
      <c r="F142">
        <f t="shared" si="8"/>
        <v>16094</v>
      </c>
      <c r="G142">
        <f t="shared" si="9"/>
        <v>8.5401999967871234E-3</v>
      </c>
      <c r="I142">
        <f t="shared" si="16"/>
        <v>8.5401999967871234E-3</v>
      </c>
      <c r="Q142" s="2">
        <f t="shared" si="10"/>
        <v>27689.792999999998</v>
      </c>
      <c r="AA142" t="s">
        <v>36</v>
      </c>
      <c r="AB142">
        <v>9</v>
      </c>
      <c r="AD142" t="s">
        <v>53</v>
      </c>
      <c r="AF142" t="s">
        <v>46</v>
      </c>
    </row>
    <row r="143" spans="1:32" x14ac:dyDescent="0.2">
      <c r="A143" s="35" t="s">
        <v>72</v>
      </c>
      <c r="B143" s="31"/>
      <c r="C143" s="32">
        <v>42958.455999999998</v>
      </c>
      <c r="D143" s="32"/>
      <c r="E143" s="35">
        <f t="shared" si="7"/>
        <v>16390.007853028041</v>
      </c>
      <c r="F143">
        <f t="shared" si="8"/>
        <v>16390</v>
      </c>
      <c r="G143">
        <f t="shared" si="9"/>
        <v>6.6369999985909089E-3</v>
      </c>
      <c r="I143">
        <f t="shared" si="16"/>
        <v>6.6369999985909089E-3</v>
      </c>
      <c r="Q143" s="2">
        <f t="shared" si="10"/>
        <v>27939.955999999998</v>
      </c>
      <c r="AA143" t="s">
        <v>36</v>
      </c>
      <c r="AB143">
        <v>8</v>
      </c>
      <c r="AD143" t="s">
        <v>53</v>
      </c>
      <c r="AF143" t="s">
        <v>46</v>
      </c>
    </row>
    <row r="144" spans="1:32" x14ac:dyDescent="0.2">
      <c r="A144" s="35" t="s">
        <v>73</v>
      </c>
      <c r="B144" s="31"/>
      <c r="C144" s="32">
        <v>42980.425999999999</v>
      </c>
      <c r="D144" s="32"/>
      <c r="E144" s="35">
        <f t="shared" si="7"/>
        <v>16416.003186173559</v>
      </c>
      <c r="F144">
        <f t="shared" si="8"/>
        <v>16416</v>
      </c>
      <c r="G144">
        <f t="shared" si="9"/>
        <v>2.6928000006591901E-3</v>
      </c>
      <c r="I144">
        <f t="shared" si="16"/>
        <v>2.6928000006591901E-3</v>
      </c>
      <c r="Q144" s="2">
        <f t="shared" si="10"/>
        <v>27961.925999999999</v>
      </c>
      <c r="AA144" t="s">
        <v>36</v>
      </c>
      <c r="AB144">
        <v>7</v>
      </c>
      <c r="AD144" t="s">
        <v>53</v>
      </c>
      <c r="AF144" t="s">
        <v>46</v>
      </c>
    </row>
    <row r="145" spans="1:32" x14ac:dyDescent="0.2">
      <c r="A145" s="35" t="s">
        <v>73</v>
      </c>
      <c r="B145" s="31"/>
      <c r="C145" s="32">
        <v>42996.485000000001</v>
      </c>
      <c r="D145" s="32"/>
      <c r="E145" s="35">
        <f t="shared" si="7"/>
        <v>16435.004508658032</v>
      </c>
      <c r="F145">
        <f t="shared" si="8"/>
        <v>16435</v>
      </c>
      <c r="G145">
        <f t="shared" si="9"/>
        <v>3.8104999985080212E-3</v>
      </c>
      <c r="I145">
        <f t="shared" si="16"/>
        <v>3.8104999985080212E-3</v>
      </c>
      <c r="Q145" s="2">
        <f t="shared" si="10"/>
        <v>27977.985000000001</v>
      </c>
      <c r="AA145" t="s">
        <v>36</v>
      </c>
      <c r="AB145">
        <v>8</v>
      </c>
      <c r="AD145" t="s">
        <v>53</v>
      </c>
      <c r="AF145" t="s">
        <v>46</v>
      </c>
    </row>
    <row r="146" spans="1:32" x14ac:dyDescent="0.2">
      <c r="A146" s="35" t="s">
        <v>73</v>
      </c>
      <c r="B146" s="31"/>
      <c r="C146" s="32">
        <v>43013.39</v>
      </c>
      <c r="D146" s="32"/>
      <c r="E146" s="35">
        <f t="shared" si="7"/>
        <v>16455.006834867632</v>
      </c>
      <c r="F146">
        <f t="shared" si="8"/>
        <v>16455</v>
      </c>
      <c r="G146">
        <f t="shared" si="9"/>
        <v>5.7765000019571744E-3</v>
      </c>
      <c r="I146">
        <f t="shared" si="16"/>
        <v>5.7765000019571744E-3</v>
      </c>
      <c r="Q146" s="2">
        <f t="shared" si="10"/>
        <v>27994.89</v>
      </c>
      <c r="AA146" t="s">
        <v>36</v>
      </c>
      <c r="AB146">
        <v>9</v>
      </c>
      <c r="AD146" t="s">
        <v>53</v>
      </c>
      <c r="AF146" t="s">
        <v>46</v>
      </c>
    </row>
    <row r="147" spans="1:32" x14ac:dyDescent="0.2">
      <c r="A147" s="35" t="s">
        <v>74</v>
      </c>
      <c r="B147" s="31"/>
      <c r="C147" s="32">
        <v>43046.356</v>
      </c>
      <c r="D147" s="32"/>
      <c r="E147" s="35">
        <f t="shared" si="7"/>
        <v>16494.012850000774</v>
      </c>
      <c r="F147">
        <f t="shared" si="8"/>
        <v>16494</v>
      </c>
      <c r="G147">
        <f t="shared" si="9"/>
        <v>1.0860199996386655E-2</v>
      </c>
      <c r="I147">
        <f t="shared" si="16"/>
        <v>1.0860199996386655E-2</v>
      </c>
      <c r="Q147" s="2">
        <f t="shared" si="10"/>
        <v>28027.856</v>
      </c>
      <c r="AA147" t="s">
        <v>36</v>
      </c>
      <c r="AB147">
        <v>9</v>
      </c>
      <c r="AD147" t="s">
        <v>53</v>
      </c>
      <c r="AF147" t="s">
        <v>46</v>
      </c>
    </row>
    <row r="148" spans="1:32" x14ac:dyDescent="0.2">
      <c r="A148" s="35" t="s">
        <v>75</v>
      </c>
      <c r="B148" s="31"/>
      <c r="C148" s="32">
        <v>43280.45</v>
      </c>
      <c r="D148" s="32"/>
      <c r="E148" s="35">
        <f t="shared" si="7"/>
        <v>16770.997443417553</v>
      </c>
      <c r="F148">
        <f t="shared" si="8"/>
        <v>16771</v>
      </c>
      <c r="G148">
        <f t="shared" si="9"/>
        <v>-2.160700001695659E-3</v>
      </c>
      <c r="I148">
        <f t="shared" si="16"/>
        <v>-2.160700001695659E-3</v>
      </c>
      <c r="Q148" s="2">
        <f t="shared" si="10"/>
        <v>28261.949999999997</v>
      </c>
      <c r="AA148" t="s">
        <v>36</v>
      </c>
      <c r="AF148" t="s">
        <v>35</v>
      </c>
    </row>
    <row r="149" spans="1:32" x14ac:dyDescent="0.2">
      <c r="A149" s="35" t="s">
        <v>76</v>
      </c>
      <c r="B149" s="31"/>
      <c r="C149" s="32">
        <v>43673.453999999998</v>
      </c>
      <c r="D149" s="32"/>
      <c r="E149" s="35">
        <f t="shared" ref="E149:E212" si="17">+(C149-C$7)/C$8</f>
        <v>17236.007452863196</v>
      </c>
      <c r="F149">
        <f t="shared" ref="F149:F212" si="18">ROUND(2*E149,0)/2</f>
        <v>17236</v>
      </c>
      <c r="G149">
        <f t="shared" ref="G149:G212" si="19">+C149-(C$7+F149*C$8)</f>
        <v>6.2987999990582466E-3</v>
      </c>
      <c r="I149">
        <f t="shared" si="16"/>
        <v>6.2987999990582466E-3</v>
      </c>
      <c r="Q149" s="2">
        <f t="shared" ref="Q149:Q212" si="20">+C149-15018.5</f>
        <v>28654.953999999998</v>
      </c>
      <c r="AA149" t="s">
        <v>36</v>
      </c>
      <c r="AB149">
        <v>7</v>
      </c>
      <c r="AD149" t="s">
        <v>53</v>
      </c>
      <c r="AF149" t="s">
        <v>46</v>
      </c>
    </row>
    <row r="150" spans="1:32" x14ac:dyDescent="0.2">
      <c r="A150" s="35" t="s">
        <v>76</v>
      </c>
      <c r="B150" s="31"/>
      <c r="C150" s="32">
        <v>43689.514999999999</v>
      </c>
      <c r="D150" s="32"/>
      <c r="E150" s="35">
        <f t="shared" si="17"/>
        <v>17255.011141786734</v>
      </c>
      <c r="F150">
        <f t="shared" si="18"/>
        <v>17255</v>
      </c>
      <c r="G150">
        <f t="shared" si="19"/>
        <v>9.4164999973145314E-3</v>
      </c>
      <c r="I150">
        <f t="shared" si="16"/>
        <v>9.4164999973145314E-3</v>
      </c>
      <c r="Q150" s="2">
        <f t="shared" si="20"/>
        <v>28671.014999999999</v>
      </c>
      <c r="AA150" t="s">
        <v>36</v>
      </c>
      <c r="AB150">
        <v>7</v>
      </c>
      <c r="AD150" t="s">
        <v>53</v>
      </c>
      <c r="AF150" t="s">
        <v>46</v>
      </c>
    </row>
    <row r="151" spans="1:32" x14ac:dyDescent="0.2">
      <c r="A151" s="35" t="s">
        <v>77</v>
      </c>
      <c r="B151" s="31"/>
      <c r="C151" s="32">
        <v>43706.425999999999</v>
      </c>
      <c r="D151" s="32"/>
      <c r="E151" s="35">
        <f t="shared" si="17"/>
        <v>17275.020567313535</v>
      </c>
      <c r="F151">
        <f t="shared" si="18"/>
        <v>17275</v>
      </c>
      <c r="G151">
        <f t="shared" si="19"/>
        <v>1.7382500001986045E-2</v>
      </c>
      <c r="I151">
        <f t="shared" si="16"/>
        <v>1.7382500001986045E-2</v>
      </c>
      <c r="Q151" s="2">
        <f t="shared" si="20"/>
        <v>28687.925999999999</v>
      </c>
      <c r="AA151" t="s">
        <v>36</v>
      </c>
      <c r="AB151">
        <v>9</v>
      </c>
      <c r="AD151" t="s">
        <v>53</v>
      </c>
      <c r="AF151" t="s">
        <v>46</v>
      </c>
    </row>
    <row r="152" spans="1:32" x14ac:dyDescent="0.2">
      <c r="A152" s="35" t="s">
        <v>77</v>
      </c>
      <c r="B152" s="31"/>
      <c r="C152" s="32">
        <v>43739.368000000002</v>
      </c>
      <c r="D152" s="32"/>
      <c r="E152" s="35">
        <f t="shared" si="17"/>
        <v>17313.998185177883</v>
      </c>
      <c r="F152">
        <f t="shared" si="18"/>
        <v>17314</v>
      </c>
      <c r="G152">
        <f t="shared" si="19"/>
        <v>-1.5337999939220026E-3</v>
      </c>
      <c r="I152">
        <f t="shared" si="16"/>
        <v>-1.5337999939220026E-3</v>
      </c>
      <c r="Q152" s="2">
        <f t="shared" si="20"/>
        <v>28720.868000000002</v>
      </c>
      <c r="AA152" t="s">
        <v>36</v>
      </c>
      <c r="AB152">
        <v>8</v>
      </c>
      <c r="AD152" t="s">
        <v>53</v>
      </c>
      <c r="AF152" t="s">
        <v>46</v>
      </c>
    </row>
    <row r="153" spans="1:32" x14ac:dyDescent="0.2">
      <c r="A153" s="35" t="s">
        <v>78</v>
      </c>
      <c r="B153" s="31"/>
      <c r="C153" s="32">
        <v>43744.434999999998</v>
      </c>
      <c r="D153" s="32"/>
      <c r="E153" s="35">
        <f t="shared" si="17"/>
        <v>17319.993558552858</v>
      </c>
      <c r="F153">
        <f t="shared" si="18"/>
        <v>17320</v>
      </c>
      <c r="G153">
        <f t="shared" si="19"/>
        <v>-5.4440000021713786E-3</v>
      </c>
      <c r="I153">
        <f t="shared" si="16"/>
        <v>-5.4440000021713786E-3</v>
      </c>
      <c r="Q153" s="2">
        <f t="shared" si="20"/>
        <v>28725.934999999998</v>
      </c>
      <c r="AA153" t="s">
        <v>36</v>
      </c>
      <c r="AF153" t="s">
        <v>35</v>
      </c>
    </row>
    <row r="154" spans="1:32" x14ac:dyDescent="0.2">
      <c r="A154" s="35" t="s">
        <v>79</v>
      </c>
      <c r="B154" s="31"/>
      <c r="C154" s="32">
        <v>43766.421000000002</v>
      </c>
      <c r="D154" s="32"/>
      <c r="E154" s="35">
        <f t="shared" si="17"/>
        <v>17346.007823210912</v>
      </c>
      <c r="F154">
        <f t="shared" si="18"/>
        <v>17346</v>
      </c>
      <c r="G154">
        <f t="shared" si="19"/>
        <v>6.6118000031565316E-3</v>
      </c>
      <c r="I154">
        <f t="shared" si="16"/>
        <v>6.6118000031565316E-3</v>
      </c>
      <c r="Q154" s="2">
        <f t="shared" si="20"/>
        <v>28747.921000000002</v>
      </c>
      <c r="AA154" t="s">
        <v>36</v>
      </c>
      <c r="AB154">
        <v>9</v>
      </c>
      <c r="AD154" t="s">
        <v>53</v>
      </c>
      <c r="AF154" t="s">
        <v>46</v>
      </c>
    </row>
    <row r="155" spans="1:32" x14ac:dyDescent="0.2">
      <c r="A155" s="35" t="s">
        <v>79</v>
      </c>
      <c r="B155" s="31"/>
      <c r="C155" s="32">
        <v>43777.415000000001</v>
      </c>
      <c r="D155" s="32"/>
      <c r="E155" s="35">
        <f t="shared" si="17"/>
        <v>17359.016138759471</v>
      </c>
      <c r="F155">
        <f t="shared" si="18"/>
        <v>17359</v>
      </c>
      <c r="G155">
        <f t="shared" si="19"/>
        <v>1.3639700002386235E-2</v>
      </c>
      <c r="I155">
        <f t="shared" si="16"/>
        <v>1.3639700002386235E-2</v>
      </c>
      <c r="Q155" s="2">
        <f t="shared" si="20"/>
        <v>28758.915000000001</v>
      </c>
      <c r="AA155" t="s">
        <v>36</v>
      </c>
      <c r="AB155">
        <v>9</v>
      </c>
      <c r="AD155" t="s">
        <v>53</v>
      </c>
      <c r="AF155" t="s">
        <v>46</v>
      </c>
    </row>
    <row r="156" spans="1:32" x14ac:dyDescent="0.2">
      <c r="A156" s="35" t="s">
        <v>80</v>
      </c>
      <c r="B156" s="31"/>
      <c r="C156" s="32">
        <v>44165.332000000002</v>
      </c>
      <c r="D156" s="32"/>
      <c r="E156" s="35">
        <f t="shared" si="17"/>
        <v>17818.007110439466</v>
      </c>
      <c r="F156">
        <f t="shared" si="18"/>
        <v>17818</v>
      </c>
      <c r="G156">
        <f t="shared" si="19"/>
        <v>6.0094000000390224E-3</v>
      </c>
      <c r="I156">
        <f t="shared" si="16"/>
        <v>6.0094000000390224E-3</v>
      </c>
      <c r="Q156" s="2">
        <f t="shared" si="20"/>
        <v>29146.832000000002</v>
      </c>
      <c r="AA156" t="s">
        <v>36</v>
      </c>
      <c r="AB156">
        <v>10</v>
      </c>
      <c r="AD156" t="s">
        <v>53</v>
      </c>
      <c r="AF156" t="s">
        <v>46</v>
      </c>
    </row>
    <row r="157" spans="1:32" x14ac:dyDescent="0.2">
      <c r="A157" s="35" t="s">
        <v>82</v>
      </c>
      <c r="B157" s="31"/>
      <c r="C157" s="32">
        <v>44426.481</v>
      </c>
      <c r="D157" s="32"/>
      <c r="E157" s="35">
        <f t="shared" si="17"/>
        <v>18127.003708328339</v>
      </c>
      <c r="F157">
        <f t="shared" si="18"/>
        <v>18127</v>
      </c>
      <c r="G157">
        <f t="shared" si="19"/>
        <v>3.1340999994426966E-3</v>
      </c>
      <c r="I157">
        <f t="shared" si="16"/>
        <v>3.1340999994426966E-3</v>
      </c>
      <c r="Q157" s="2">
        <f t="shared" si="20"/>
        <v>29407.981</v>
      </c>
      <c r="AA157" t="s">
        <v>36</v>
      </c>
      <c r="AB157">
        <v>5</v>
      </c>
      <c r="AD157" t="s">
        <v>81</v>
      </c>
      <c r="AF157" t="s">
        <v>46</v>
      </c>
    </row>
    <row r="158" spans="1:32" x14ac:dyDescent="0.2">
      <c r="A158" s="35" t="s">
        <v>82</v>
      </c>
      <c r="B158" s="31"/>
      <c r="C158" s="32">
        <v>44437.487999999998</v>
      </c>
      <c r="D158" s="32"/>
      <c r="E158" s="35">
        <f t="shared" si="17"/>
        <v>18140.027405730827</v>
      </c>
      <c r="F158">
        <f t="shared" si="18"/>
        <v>18140</v>
      </c>
      <c r="G158">
        <f t="shared" si="19"/>
        <v>2.3161999997682869E-2</v>
      </c>
      <c r="I158">
        <f t="shared" si="16"/>
        <v>2.3161999997682869E-2</v>
      </c>
      <c r="Q158" s="2">
        <f t="shared" si="20"/>
        <v>29418.987999999998</v>
      </c>
      <c r="AA158" t="s">
        <v>36</v>
      </c>
      <c r="AB158">
        <v>11</v>
      </c>
      <c r="AD158" t="s">
        <v>81</v>
      </c>
      <c r="AF158" t="s">
        <v>46</v>
      </c>
    </row>
    <row r="159" spans="1:32" x14ac:dyDescent="0.2">
      <c r="A159" s="35" t="s">
        <v>82</v>
      </c>
      <c r="B159" s="31"/>
      <c r="C159" s="32">
        <v>44443.37</v>
      </c>
      <c r="D159" s="32"/>
      <c r="E159" s="35">
        <f t="shared" si="17"/>
        <v>18146.987103025414</v>
      </c>
      <c r="F159">
        <f t="shared" si="18"/>
        <v>18147</v>
      </c>
      <c r="G159">
        <f t="shared" si="19"/>
        <v>-1.0899900000367779E-2</v>
      </c>
      <c r="I159">
        <f t="shared" si="16"/>
        <v>-1.0899900000367779E-2</v>
      </c>
      <c r="Q159" s="2">
        <f t="shared" si="20"/>
        <v>29424.870000000003</v>
      </c>
      <c r="AA159" t="s">
        <v>36</v>
      </c>
      <c r="AB159">
        <v>7</v>
      </c>
      <c r="AD159" t="s">
        <v>81</v>
      </c>
      <c r="AF159" t="s">
        <v>46</v>
      </c>
    </row>
    <row r="160" spans="1:32" x14ac:dyDescent="0.2">
      <c r="A160" s="35" t="s">
        <v>82</v>
      </c>
      <c r="B160" s="31"/>
      <c r="C160" s="32">
        <v>44454.37</v>
      </c>
      <c r="D160" s="32"/>
      <c r="E160" s="35">
        <f t="shared" si="17"/>
        <v>18160.002517891171</v>
      </c>
      <c r="F160">
        <f t="shared" si="18"/>
        <v>18160</v>
      </c>
      <c r="G160">
        <f t="shared" si="19"/>
        <v>2.1280000000842847E-3</v>
      </c>
      <c r="I160">
        <f t="shared" si="16"/>
        <v>2.1280000000842847E-3</v>
      </c>
      <c r="Q160" s="2">
        <f t="shared" si="20"/>
        <v>29435.870000000003</v>
      </c>
      <c r="AA160" t="s">
        <v>36</v>
      </c>
      <c r="AB160">
        <v>8</v>
      </c>
      <c r="AD160" t="s">
        <v>81</v>
      </c>
      <c r="AF160" t="s">
        <v>46</v>
      </c>
    </row>
    <row r="161" spans="1:32" x14ac:dyDescent="0.2">
      <c r="A161" s="35" t="s">
        <v>83</v>
      </c>
      <c r="B161" s="31"/>
      <c r="C161" s="32">
        <v>44498.349000000002</v>
      </c>
      <c r="D161" s="32"/>
      <c r="E161" s="35">
        <f t="shared" si="17"/>
        <v>18212.039329743999</v>
      </c>
      <c r="F161">
        <f t="shared" si="18"/>
        <v>18212</v>
      </c>
      <c r="G161">
        <f t="shared" si="19"/>
        <v>3.3239600001252256E-2</v>
      </c>
      <c r="I161">
        <f t="shared" si="16"/>
        <v>3.3239600001252256E-2</v>
      </c>
      <c r="Q161" s="2">
        <f t="shared" si="20"/>
        <v>29479.849000000002</v>
      </c>
      <c r="AA161" t="s">
        <v>36</v>
      </c>
      <c r="AB161">
        <v>7</v>
      </c>
      <c r="AD161" t="s">
        <v>81</v>
      </c>
      <c r="AF161" t="s">
        <v>46</v>
      </c>
    </row>
    <row r="162" spans="1:32" x14ac:dyDescent="0.2">
      <c r="A162" s="35" t="s">
        <v>83</v>
      </c>
      <c r="B162" s="31"/>
      <c r="C162" s="32">
        <v>44503.387000000002</v>
      </c>
      <c r="D162" s="32"/>
      <c r="E162" s="35">
        <f t="shared" si="17"/>
        <v>18218.000389752517</v>
      </c>
      <c r="F162">
        <f t="shared" si="18"/>
        <v>18218</v>
      </c>
      <c r="G162">
        <f t="shared" si="19"/>
        <v>3.2940000528469682E-4</v>
      </c>
      <c r="I162">
        <f t="shared" si="16"/>
        <v>3.2940000528469682E-4</v>
      </c>
      <c r="Q162" s="2">
        <f t="shared" si="20"/>
        <v>29484.887000000002</v>
      </c>
      <c r="AA162" t="s">
        <v>36</v>
      </c>
      <c r="AB162">
        <v>8</v>
      </c>
      <c r="AD162" t="s">
        <v>81</v>
      </c>
      <c r="AF162" t="s">
        <v>46</v>
      </c>
    </row>
    <row r="163" spans="1:32" x14ac:dyDescent="0.2">
      <c r="A163" s="35" t="s">
        <v>83</v>
      </c>
      <c r="B163" s="31"/>
      <c r="C163" s="32">
        <v>44514.387000000002</v>
      </c>
      <c r="D163" s="32"/>
      <c r="E163" s="35">
        <f t="shared" si="17"/>
        <v>18231.015804618273</v>
      </c>
      <c r="F163">
        <f t="shared" si="18"/>
        <v>18231</v>
      </c>
      <c r="G163">
        <f t="shared" si="19"/>
        <v>1.3357300005736761E-2</v>
      </c>
      <c r="I163">
        <f t="shared" si="16"/>
        <v>1.3357300005736761E-2</v>
      </c>
      <c r="Q163" s="2">
        <f t="shared" si="20"/>
        <v>29495.887000000002</v>
      </c>
      <c r="AA163" t="s">
        <v>36</v>
      </c>
      <c r="AB163">
        <v>9</v>
      </c>
      <c r="AD163" t="s">
        <v>81</v>
      </c>
      <c r="AF163" t="s">
        <v>46</v>
      </c>
    </row>
    <row r="164" spans="1:32" x14ac:dyDescent="0.2">
      <c r="A164" s="35" t="s">
        <v>85</v>
      </c>
      <c r="B164" s="31"/>
      <c r="C164" s="32">
        <v>44569.296999999999</v>
      </c>
      <c r="D164" s="32"/>
      <c r="E164" s="35">
        <f t="shared" si="17"/>
        <v>18295.986389189064</v>
      </c>
      <c r="F164">
        <f t="shared" si="18"/>
        <v>18296</v>
      </c>
      <c r="G164">
        <f t="shared" si="19"/>
        <v>-1.1503200003062375E-2</v>
      </c>
      <c r="I164">
        <f t="shared" si="16"/>
        <v>-1.1503200003062375E-2</v>
      </c>
      <c r="Q164" s="2">
        <f t="shared" si="20"/>
        <v>29550.796999999999</v>
      </c>
      <c r="AA164" t="s">
        <v>36</v>
      </c>
      <c r="AB164">
        <v>7</v>
      </c>
      <c r="AD164" t="s">
        <v>84</v>
      </c>
      <c r="AF164" t="s">
        <v>46</v>
      </c>
    </row>
    <row r="165" spans="1:32" x14ac:dyDescent="0.2">
      <c r="A165" s="35" t="s">
        <v>85</v>
      </c>
      <c r="B165" s="31"/>
      <c r="C165" s="32">
        <v>44569.298999999999</v>
      </c>
      <c r="D165" s="32"/>
      <c r="E165" s="35">
        <f t="shared" si="17"/>
        <v>18295.988755628132</v>
      </c>
      <c r="F165">
        <f t="shared" si="18"/>
        <v>18296</v>
      </c>
      <c r="G165">
        <f t="shared" si="19"/>
        <v>-9.5032000026549213E-3</v>
      </c>
      <c r="I165">
        <f t="shared" si="16"/>
        <v>-9.5032000026549213E-3</v>
      </c>
      <c r="Q165" s="2">
        <f t="shared" si="20"/>
        <v>29550.798999999999</v>
      </c>
      <c r="AA165" t="s">
        <v>36</v>
      </c>
      <c r="AB165">
        <v>7</v>
      </c>
      <c r="AD165" t="s">
        <v>81</v>
      </c>
      <c r="AF165" t="s">
        <v>46</v>
      </c>
    </row>
    <row r="166" spans="1:32" x14ac:dyDescent="0.2">
      <c r="A166" s="35" t="s">
        <v>86</v>
      </c>
      <c r="B166" s="31"/>
      <c r="C166" s="32">
        <v>44913.279999999999</v>
      </c>
      <c r="D166" s="32"/>
      <c r="E166" s="35">
        <f t="shared" si="17"/>
        <v>18702.993793895224</v>
      </c>
      <c r="F166">
        <f t="shared" si="18"/>
        <v>18703</v>
      </c>
      <c r="G166">
        <f t="shared" si="19"/>
        <v>-5.245100001047831E-3</v>
      </c>
      <c r="I166">
        <f t="shared" si="16"/>
        <v>-5.245100001047831E-3</v>
      </c>
      <c r="Q166" s="2">
        <f t="shared" si="20"/>
        <v>29894.78</v>
      </c>
      <c r="AA166" t="s">
        <v>36</v>
      </c>
      <c r="AB166">
        <v>7</v>
      </c>
      <c r="AD166" t="s">
        <v>84</v>
      </c>
      <c r="AF166" t="s">
        <v>46</v>
      </c>
    </row>
    <row r="167" spans="1:32" x14ac:dyDescent="0.2">
      <c r="A167" s="35" t="s">
        <v>87</v>
      </c>
      <c r="B167" s="31"/>
      <c r="C167" s="32">
        <v>44913.292000000001</v>
      </c>
      <c r="D167" s="32"/>
      <c r="E167" s="35">
        <f t="shared" si="17"/>
        <v>18703.007992529627</v>
      </c>
      <c r="F167">
        <f t="shared" si="18"/>
        <v>18703</v>
      </c>
      <c r="G167">
        <f t="shared" si="19"/>
        <v>6.7549000013968907E-3</v>
      </c>
      <c r="I167">
        <f t="shared" si="16"/>
        <v>6.7549000013968907E-3</v>
      </c>
      <c r="Q167" s="2">
        <f t="shared" si="20"/>
        <v>29894.792000000001</v>
      </c>
      <c r="AA167" t="s">
        <v>36</v>
      </c>
      <c r="AF167" t="s">
        <v>35</v>
      </c>
    </row>
    <row r="168" spans="1:32" x14ac:dyDescent="0.2">
      <c r="A168" s="35" t="s">
        <v>89</v>
      </c>
      <c r="B168" s="31"/>
      <c r="C168" s="32">
        <v>45130.490700000002</v>
      </c>
      <c r="D168" s="32"/>
      <c r="E168" s="35">
        <f t="shared" si="17"/>
        <v>18960.001736966278</v>
      </c>
      <c r="F168">
        <f t="shared" si="18"/>
        <v>18960</v>
      </c>
      <c r="G168">
        <f t="shared" si="19"/>
        <v>1.4680000022053719E-3</v>
      </c>
      <c r="J168">
        <f>G168</f>
        <v>1.4680000022053719E-3</v>
      </c>
      <c r="Q168" s="2">
        <f t="shared" si="20"/>
        <v>30111.990700000002</v>
      </c>
      <c r="AA168" t="s">
        <v>88</v>
      </c>
      <c r="AF168" t="s">
        <v>35</v>
      </c>
    </row>
    <row r="169" spans="1:32" x14ac:dyDescent="0.2">
      <c r="A169" s="35" t="s">
        <v>91</v>
      </c>
      <c r="B169" s="31"/>
      <c r="C169" s="32">
        <v>45600.392</v>
      </c>
      <c r="D169" s="32"/>
      <c r="E169" s="35">
        <f t="shared" si="17"/>
        <v>19515.998133826153</v>
      </c>
      <c r="F169">
        <f t="shared" si="18"/>
        <v>19516</v>
      </c>
      <c r="G169">
        <f t="shared" si="19"/>
        <v>-1.5771999969729222E-3</v>
      </c>
      <c r="I169">
        <f t="shared" ref="I169:I198" si="21">G169</f>
        <v>-1.5771999969729222E-3</v>
      </c>
      <c r="Q169" s="2">
        <f t="shared" si="20"/>
        <v>30581.892</v>
      </c>
      <c r="AA169" t="s">
        <v>36</v>
      </c>
      <c r="AB169">
        <v>12</v>
      </c>
      <c r="AD169" t="s">
        <v>90</v>
      </c>
      <c r="AF169" t="s">
        <v>46</v>
      </c>
    </row>
    <row r="170" spans="1:32" x14ac:dyDescent="0.2">
      <c r="A170" s="35" t="s">
        <v>92</v>
      </c>
      <c r="B170" s="31"/>
      <c r="C170" s="32">
        <v>45644.334000000003</v>
      </c>
      <c r="D170" s="32"/>
      <c r="E170" s="35">
        <f t="shared" si="17"/>
        <v>19567.991166556258</v>
      </c>
      <c r="F170">
        <f t="shared" si="18"/>
        <v>19568</v>
      </c>
      <c r="G170">
        <f t="shared" si="19"/>
        <v>-7.4655999924289063E-3</v>
      </c>
      <c r="I170">
        <f t="shared" si="21"/>
        <v>-7.4655999924289063E-3</v>
      </c>
      <c r="Q170" s="2">
        <f t="shared" si="20"/>
        <v>30625.834000000003</v>
      </c>
      <c r="AA170" t="s">
        <v>36</v>
      </c>
      <c r="AB170">
        <v>10</v>
      </c>
      <c r="AD170" t="s">
        <v>53</v>
      </c>
      <c r="AF170" t="s">
        <v>46</v>
      </c>
    </row>
    <row r="171" spans="1:32" x14ac:dyDescent="0.2">
      <c r="A171" s="35" t="s">
        <v>93</v>
      </c>
      <c r="B171" s="31"/>
      <c r="C171" s="32">
        <v>45878.447999999997</v>
      </c>
      <c r="D171" s="32"/>
      <c r="E171" s="35">
        <f t="shared" si="17"/>
        <v>19844.999424363694</v>
      </c>
      <c r="F171">
        <f t="shared" si="18"/>
        <v>19845</v>
      </c>
      <c r="G171">
        <f t="shared" si="19"/>
        <v>-4.8650000098859891E-4</v>
      </c>
      <c r="I171">
        <f t="shared" si="21"/>
        <v>-4.8650000098859891E-4</v>
      </c>
      <c r="Q171" s="2">
        <f t="shared" si="20"/>
        <v>30859.947999999997</v>
      </c>
      <c r="AA171" t="s">
        <v>36</v>
      </c>
      <c r="AB171">
        <v>8</v>
      </c>
      <c r="AD171" t="s">
        <v>53</v>
      </c>
      <c r="AF171" t="s">
        <v>46</v>
      </c>
    </row>
    <row r="172" spans="1:32" x14ac:dyDescent="0.2">
      <c r="A172" s="35" t="s">
        <v>94</v>
      </c>
      <c r="B172" s="31"/>
      <c r="C172" s="32">
        <v>45889.432999999997</v>
      </c>
      <c r="D172" s="32"/>
      <c r="E172" s="35">
        <f t="shared" si="17"/>
        <v>19857.997090936453</v>
      </c>
      <c r="F172">
        <f t="shared" si="18"/>
        <v>19858</v>
      </c>
      <c r="G172">
        <f t="shared" si="19"/>
        <v>-2.4585999999544583E-3</v>
      </c>
      <c r="I172">
        <f t="shared" si="21"/>
        <v>-2.4585999999544583E-3</v>
      </c>
      <c r="Q172" s="2">
        <f t="shared" si="20"/>
        <v>30870.932999999997</v>
      </c>
      <c r="AA172" t="s">
        <v>36</v>
      </c>
      <c r="AB172">
        <v>9</v>
      </c>
      <c r="AD172" t="s">
        <v>53</v>
      </c>
      <c r="AF172" t="s">
        <v>46</v>
      </c>
    </row>
    <row r="173" spans="1:32" x14ac:dyDescent="0.2">
      <c r="A173" s="35" t="s">
        <v>94</v>
      </c>
      <c r="B173" s="31"/>
      <c r="C173" s="32">
        <v>45911.398000000001</v>
      </c>
      <c r="D173" s="32"/>
      <c r="E173" s="35">
        <f t="shared" si="17"/>
        <v>19883.986507984308</v>
      </c>
      <c r="F173">
        <f t="shared" si="18"/>
        <v>19884</v>
      </c>
      <c r="G173">
        <f t="shared" si="19"/>
        <v>-1.1402799995266832E-2</v>
      </c>
      <c r="I173">
        <f t="shared" si="21"/>
        <v>-1.1402799995266832E-2</v>
      </c>
      <c r="Q173" s="2">
        <f t="shared" si="20"/>
        <v>30892.898000000001</v>
      </c>
      <c r="AA173" t="s">
        <v>36</v>
      </c>
      <c r="AB173">
        <v>7</v>
      </c>
      <c r="AD173" t="s">
        <v>95</v>
      </c>
      <c r="AF173" t="s">
        <v>46</v>
      </c>
    </row>
    <row r="174" spans="1:32" x14ac:dyDescent="0.2">
      <c r="A174" s="35" t="s">
        <v>94</v>
      </c>
      <c r="B174" s="31"/>
      <c r="C174" s="32">
        <v>45933.383999999998</v>
      </c>
      <c r="D174" s="32"/>
      <c r="E174" s="35">
        <f t="shared" si="17"/>
        <v>19910.000772642354</v>
      </c>
      <c r="F174">
        <f t="shared" si="18"/>
        <v>19910</v>
      </c>
      <c r="G174">
        <f t="shared" si="19"/>
        <v>6.5300000278512016E-4</v>
      </c>
      <c r="I174">
        <f t="shared" si="21"/>
        <v>6.5300000278512016E-4</v>
      </c>
      <c r="Q174" s="2">
        <f t="shared" si="20"/>
        <v>30914.883999999998</v>
      </c>
      <c r="AA174" t="s">
        <v>36</v>
      </c>
      <c r="AB174">
        <v>8</v>
      </c>
      <c r="AD174" t="s">
        <v>53</v>
      </c>
      <c r="AF174" t="s">
        <v>46</v>
      </c>
    </row>
    <row r="175" spans="1:32" x14ac:dyDescent="0.2">
      <c r="A175" s="35" t="s">
        <v>96</v>
      </c>
      <c r="B175" s="31"/>
      <c r="C175" s="32">
        <v>46004.381999999998</v>
      </c>
      <c r="D175" s="32"/>
      <c r="E175" s="35">
        <f t="shared" si="17"/>
        <v>19994.006993064082</v>
      </c>
      <c r="F175">
        <f t="shared" si="18"/>
        <v>19994</v>
      </c>
      <c r="G175">
        <f t="shared" si="19"/>
        <v>5.9101999941049144E-3</v>
      </c>
      <c r="I175">
        <f t="shared" si="21"/>
        <v>5.9101999941049144E-3</v>
      </c>
      <c r="Q175" s="2">
        <f t="shared" si="20"/>
        <v>30985.881999999998</v>
      </c>
      <c r="AA175" t="s">
        <v>36</v>
      </c>
      <c r="AB175">
        <v>8</v>
      </c>
      <c r="AD175" t="s">
        <v>53</v>
      </c>
      <c r="AF175" t="s">
        <v>46</v>
      </c>
    </row>
    <row r="176" spans="1:32" x14ac:dyDescent="0.2">
      <c r="A176" s="35" t="s">
        <v>98</v>
      </c>
      <c r="B176" s="31"/>
      <c r="C176" s="32">
        <v>46271.447999999997</v>
      </c>
      <c r="D176" s="32"/>
      <c r="E176" s="35">
        <f t="shared" si="17"/>
        <v>20310.004700931204</v>
      </c>
      <c r="F176">
        <f t="shared" si="18"/>
        <v>20310</v>
      </c>
      <c r="G176">
        <f t="shared" si="19"/>
        <v>3.9729999989503995E-3</v>
      </c>
      <c r="I176">
        <f t="shared" si="21"/>
        <v>3.9729999989503995E-3</v>
      </c>
      <c r="Q176" s="2">
        <f t="shared" si="20"/>
        <v>31252.947999999997</v>
      </c>
      <c r="AA176" t="s">
        <v>36</v>
      </c>
      <c r="AB176">
        <v>7</v>
      </c>
      <c r="AD176" t="s">
        <v>97</v>
      </c>
      <c r="AF176" t="s">
        <v>46</v>
      </c>
    </row>
    <row r="177" spans="1:32" x14ac:dyDescent="0.2">
      <c r="A177" s="35" t="s">
        <v>98</v>
      </c>
      <c r="B177" s="31"/>
      <c r="C177" s="32">
        <v>46271.459000000003</v>
      </c>
      <c r="D177" s="32"/>
      <c r="E177" s="35">
        <f t="shared" si="17"/>
        <v>20310.017716346076</v>
      </c>
      <c r="F177">
        <f t="shared" si="18"/>
        <v>20310</v>
      </c>
      <c r="G177">
        <f t="shared" si="19"/>
        <v>1.4973000004829373E-2</v>
      </c>
      <c r="I177">
        <f t="shared" si="21"/>
        <v>1.4973000004829373E-2</v>
      </c>
      <c r="Q177" s="2">
        <f t="shared" si="20"/>
        <v>31252.959000000003</v>
      </c>
      <c r="AA177" t="s">
        <v>36</v>
      </c>
      <c r="AB177">
        <v>10</v>
      </c>
      <c r="AD177" t="s">
        <v>53</v>
      </c>
      <c r="AF177" t="s">
        <v>46</v>
      </c>
    </row>
    <row r="178" spans="1:32" x14ac:dyDescent="0.2">
      <c r="A178" s="35" t="s">
        <v>99</v>
      </c>
      <c r="B178" s="31"/>
      <c r="C178" s="32">
        <v>46326.381000000001</v>
      </c>
      <c r="D178" s="32"/>
      <c r="E178" s="35">
        <f t="shared" si="17"/>
        <v>20375.002499551265</v>
      </c>
      <c r="F178">
        <f t="shared" si="18"/>
        <v>20375</v>
      </c>
      <c r="G178">
        <f t="shared" si="19"/>
        <v>2.1124999984749593E-3</v>
      </c>
      <c r="I178">
        <f t="shared" si="21"/>
        <v>2.1124999984749593E-3</v>
      </c>
      <c r="Q178" s="2">
        <f t="shared" si="20"/>
        <v>31307.881000000001</v>
      </c>
      <c r="AA178" t="s">
        <v>36</v>
      </c>
      <c r="AB178">
        <v>9</v>
      </c>
      <c r="AD178" t="s">
        <v>53</v>
      </c>
      <c r="AF178" t="s">
        <v>46</v>
      </c>
    </row>
    <row r="179" spans="1:32" x14ac:dyDescent="0.2">
      <c r="A179" s="35" t="s">
        <v>99</v>
      </c>
      <c r="B179" s="31"/>
      <c r="C179" s="32">
        <v>46331.451999999997</v>
      </c>
      <c r="D179" s="32"/>
      <c r="E179" s="35">
        <f t="shared" si="17"/>
        <v>20381.002605804377</v>
      </c>
      <c r="F179">
        <f t="shared" si="18"/>
        <v>20381</v>
      </c>
      <c r="G179">
        <f t="shared" si="19"/>
        <v>2.2022999983164482E-3</v>
      </c>
      <c r="I179">
        <f t="shared" si="21"/>
        <v>2.2022999983164482E-3</v>
      </c>
      <c r="Q179" s="2">
        <f t="shared" si="20"/>
        <v>31312.951999999997</v>
      </c>
      <c r="AA179" t="s">
        <v>36</v>
      </c>
      <c r="AB179">
        <v>9</v>
      </c>
      <c r="AD179" t="s">
        <v>53</v>
      </c>
      <c r="AF179" t="s">
        <v>46</v>
      </c>
    </row>
    <row r="180" spans="1:32" x14ac:dyDescent="0.2">
      <c r="A180" s="35" t="s">
        <v>100</v>
      </c>
      <c r="B180" s="31" t="s">
        <v>131</v>
      </c>
      <c r="C180" s="32">
        <v>46917.589</v>
      </c>
      <c r="D180" s="32"/>
      <c r="E180" s="35">
        <f t="shared" si="17"/>
        <v>21074.531353365321</v>
      </c>
      <c r="F180">
        <f t="shared" si="18"/>
        <v>21074.5</v>
      </c>
      <c r="G180">
        <f t="shared" si="19"/>
        <v>2.6498350001929794E-2</v>
      </c>
      <c r="I180">
        <f t="shared" si="21"/>
        <v>2.6498350001929794E-2</v>
      </c>
      <c r="Q180" s="2">
        <f t="shared" si="20"/>
        <v>31899.089</v>
      </c>
      <c r="AA180" t="s">
        <v>36</v>
      </c>
      <c r="AB180">
        <v>5</v>
      </c>
      <c r="AD180" t="s">
        <v>44</v>
      </c>
      <c r="AF180" t="s">
        <v>46</v>
      </c>
    </row>
    <row r="181" spans="1:32" x14ac:dyDescent="0.2">
      <c r="A181" s="35" t="s">
        <v>101</v>
      </c>
      <c r="B181" s="31"/>
      <c r="C181" s="32">
        <v>46992.366000000002</v>
      </c>
      <c r="D181" s="32"/>
      <c r="E181" s="35">
        <f t="shared" si="17"/>
        <v>21163.008960403207</v>
      </c>
      <c r="F181">
        <f t="shared" si="18"/>
        <v>21163</v>
      </c>
      <c r="G181">
        <f t="shared" si="19"/>
        <v>7.5729000018327497E-3</v>
      </c>
      <c r="I181">
        <f t="shared" si="21"/>
        <v>7.5729000018327497E-3</v>
      </c>
      <c r="Q181" s="2">
        <f t="shared" si="20"/>
        <v>31973.866000000002</v>
      </c>
      <c r="AA181" t="s">
        <v>36</v>
      </c>
      <c r="AB181">
        <v>9</v>
      </c>
      <c r="AD181" t="s">
        <v>81</v>
      </c>
      <c r="AF181" t="s">
        <v>46</v>
      </c>
    </row>
    <row r="182" spans="1:32" x14ac:dyDescent="0.2">
      <c r="A182" s="35" t="s">
        <v>101</v>
      </c>
      <c r="B182" s="31"/>
      <c r="C182" s="32">
        <v>47003.351999999999</v>
      </c>
      <c r="D182" s="32"/>
      <c r="E182" s="35">
        <f t="shared" si="17"/>
        <v>21176.007810195493</v>
      </c>
      <c r="F182">
        <f t="shared" si="18"/>
        <v>21176</v>
      </c>
      <c r="G182">
        <f t="shared" si="19"/>
        <v>6.6007999994326383E-3</v>
      </c>
      <c r="I182">
        <f t="shared" si="21"/>
        <v>6.6007999994326383E-3</v>
      </c>
      <c r="Q182" s="2">
        <f t="shared" si="20"/>
        <v>31984.851999999999</v>
      </c>
      <c r="AA182" t="s">
        <v>36</v>
      </c>
      <c r="AB182">
        <v>9</v>
      </c>
      <c r="AD182" t="s">
        <v>81</v>
      </c>
      <c r="AF182" t="s">
        <v>46</v>
      </c>
    </row>
    <row r="183" spans="1:32" x14ac:dyDescent="0.2">
      <c r="A183" s="35" t="s">
        <v>101</v>
      </c>
      <c r="B183" s="31"/>
      <c r="C183" s="32">
        <v>47008.406999999999</v>
      </c>
      <c r="D183" s="32"/>
      <c r="E183" s="35">
        <f t="shared" si="17"/>
        <v>21181.988984936077</v>
      </c>
      <c r="F183">
        <f t="shared" si="18"/>
        <v>21182</v>
      </c>
      <c r="G183">
        <f t="shared" si="19"/>
        <v>-9.3093999967095442E-3</v>
      </c>
      <c r="I183">
        <f t="shared" si="21"/>
        <v>-9.3093999967095442E-3</v>
      </c>
      <c r="Q183" s="2">
        <f t="shared" si="20"/>
        <v>31989.906999999999</v>
      </c>
      <c r="AA183" t="s">
        <v>36</v>
      </c>
      <c r="AB183">
        <v>9</v>
      </c>
      <c r="AD183" t="s">
        <v>81</v>
      </c>
      <c r="AF183" t="s">
        <v>46</v>
      </c>
    </row>
    <row r="184" spans="1:32" x14ac:dyDescent="0.2">
      <c r="A184" s="35" t="s">
        <v>103</v>
      </c>
      <c r="B184" s="31"/>
      <c r="C184" s="32">
        <v>47023.63</v>
      </c>
      <c r="D184" s="32"/>
      <c r="E184" s="35">
        <f t="shared" si="17"/>
        <v>21200.00113589075</v>
      </c>
      <c r="F184">
        <f t="shared" si="18"/>
        <v>21200</v>
      </c>
      <c r="G184">
        <f t="shared" si="19"/>
        <v>9.59999997576233E-4</v>
      </c>
      <c r="I184">
        <f t="shared" si="21"/>
        <v>9.59999997576233E-4</v>
      </c>
      <c r="Q184" s="2">
        <f t="shared" si="20"/>
        <v>32005.129999999997</v>
      </c>
      <c r="AA184" t="s">
        <v>36</v>
      </c>
      <c r="AB184">
        <v>14</v>
      </c>
      <c r="AD184" t="s">
        <v>102</v>
      </c>
      <c r="AF184" t="s">
        <v>104</v>
      </c>
    </row>
    <row r="185" spans="1:32" x14ac:dyDescent="0.2">
      <c r="A185" s="35" t="s">
        <v>103</v>
      </c>
      <c r="B185" s="31"/>
      <c r="C185" s="32">
        <v>47039.692000000003</v>
      </c>
      <c r="D185" s="32"/>
      <c r="E185" s="35">
        <f t="shared" si="17"/>
        <v>21219.006008033826</v>
      </c>
      <c r="F185">
        <f t="shared" si="18"/>
        <v>21219</v>
      </c>
      <c r="G185">
        <f t="shared" si="19"/>
        <v>5.077700006950181E-3</v>
      </c>
      <c r="I185">
        <f t="shared" si="21"/>
        <v>5.077700006950181E-3</v>
      </c>
      <c r="Q185" s="2">
        <f t="shared" si="20"/>
        <v>32021.192000000003</v>
      </c>
      <c r="AA185" t="s">
        <v>36</v>
      </c>
      <c r="AB185">
        <v>21</v>
      </c>
      <c r="AD185" t="s">
        <v>102</v>
      </c>
      <c r="AF185" t="s">
        <v>104</v>
      </c>
    </row>
    <row r="186" spans="1:32" x14ac:dyDescent="0.2">
      <c r="A186" s="35" t="s">
        <v>101</v>
      </c>
      <c r="B186" s="31" t="s">
        <v>131</v>
      </c>
      <c r="C186" s="32">
        <v>47055.324999999997</v>
      </c>
      <c r="D186" s="32"/>
      <c r="E186" s="35">
        <f t="shared" si="17"/>
        <v>21237.50327899713</v>
      </c>
      <c r="F186">
        <f t="shared" si="18"/>
        <v>21237.5</v>
      </c>
      <c r="G186">
        <f t="shared" si="19"/>
        <v>2.7712500013876706E-3</v>
      </c>
      <c r="I186">
        <f t="shared" si="21"/>
        <v>2.7712500013876706E-3</v>
      </c>
      <c r="Q186" s="2">
        <f t="shared" si="20"/>
        <v>32036.824999999997</v>
      </c>
      <c r="AA186" t="s">
        <v>36</v>
      </c>
      <c r="AB186">
        <v>7</v>
      </c>
      <c r="AD186" t="s">
        <v>105</v>
      </c>
      <c r="AF186" t="s">
        <v>46</v>
      </c>
    </row>
    <row r="187" spans="1:32" x14ac:dyDescent="0.2">
      <c r="A187" s="35" t="s">
        <v>103</v>
      </c>
      <c r="B187" s="31"/>
      <c r="C187" s="32">
        <v>47083.641000000003</v>
      </c>
      <c r="D187" s="32"/>
      <c r="E187" s="35">
        <f t="shared" si="17"/>
        <v>21271.007323300662</v>
      </c>
      <c r="F187">
        <f t="shared" si="18"/>
        <v>21271</v>
      </c>
      <c r="G187">
        <f t="shared" si="19"/>
        <v>6.1893000092823058E-3</v>
      </c>
      <c r="I187">
        <f t="shared" si="21"/>
        <v>6.1893000092823058E-3</v>
      </c>
      <c r="Q187" s="2">
        <f t="shared" si="20"/>
        <v>32065.141000000003</v>
      </c>
      <c r="AA187" t="s">
        <v>36</v>
      </c>
      <c r="AB187">
        <v>17</v>
      </c>
      <c r="AD187" t="s">
        <v>102</v>
      </c>
      <c r="AF187" t="s">
        <v>104</v>
      </c>
    </row>
    <row r="188" spans="1:32" x14ac:dyDescent="0.2">
      <c r="A188" s="35" t="s">
        <v>103</v>
      </c>
      <c r="B188" s="31"/>
      <c r="C188" s="32">
        <v>47111.525000000001</v>
      </c>
      <c r="D188" s="32" t="s">
        <v>59</v>
      </c>
      <c r="E188" s="35">
        <f t="shared" si="17"/>
        <v>21304.00021676582</v>
      </c>
      <c r="F188">
        <f t="shared" si="18"/>
        <v>21304</v>
      </c>
      <c r="G188">
        <f t="shared" si="19"/>
        <v>1.8320000526728109E-4</v>
      </c>
      <c r="I188">
        <f t="shared" si="21"/>
        <v>1.8320000526728109E-4</v>
      </c>
      <c r="Q188" s="2">
        <f t="shared" si="20"/>
        <v>32093.025000000001</v>
      </c>
      <c r="AA188" t="s">
        <v>36</v>
      </c>
      <c r="AB188">
        <v>14</v>
      </c>
      <c r="AD188" t="s">
        <v>102</v>
      </c>
      <c r="AF188" t="s">
        <v>104</v>
      </c>
    </row>
    <row r="189" spans="1:32" x14ac:dyDescent="0.2">
      <c r="A189" s="35" t="s">
        <v>103</v>
      </c>
      <c r="B189" s="31"/>
      <c r="C189" s="32">
        <v>47121.67</v>
      </c>
      <c r="D189" s="32" t="s">
        <v>59</v>
      </c>
      <c r="E189" s="35">
        <f t="shared" si="17"/>
        <v>21316.003978930647</v>
      </c>
      <c r="F189">
        <f t="shared" si="18"/>
        <v>21316</v>
      </c>
      <c r="G189">
        <f t="shared" si="19"/>
        <v>3.3627999946475029E-3</v>
      </c>
      <c r="I189">
        <f t="shared" si="21"/>
        <v>3.3627999946475029E-3</v>
      </c>
      <c r="Q189" s="2">
        <f t="shared" si="20"/>
        <v>32103.17</v>
      </c>
      <c r="AA189" t="s">
        <v>36</v>
      </c>
      <c r="AB189">
        <v>8</v>
      </c>
      <c r="AD189" t="s">
        <v>102</v>
      </c>
      <c r="AF189" t="s">
        <v>104</v>
      </c>
    </row>
    <row r="190" spans="1:32" x14ac:dyDescent="0.2">
      <c r="A190" s="35" t="s">
        <v>101</v>
      </c>
      <c r="B190" s="31"/>
      <c r="C190" s="32">
        <v>47151.241999999998</v>
      </c>
      <c r="D190" s="32"/>
      <c r="E190" s="35">
        <f t="shared" si="17"/>
        <v>21350.994146967932</v>
      </c>
      <c r="F190">
        <f t="shared" si="18"/>
        <v>21351</v>
      </c>
      <c r="G190">
        <f t="shared" si="19"/>
        <v>-4.9467000062577426E-3</v>
      </c>
      <c r="I190">
        <f t="shared" si="21"/>
        <v>-4.9467000062577426E-3</v>
      </c>
      <c r="Q190" s="2">
        <f t="shared" si="20"/>
        <v>32132.741999999998</v>
      </c>
      <c r="AA190" t="s">
        <v>36</v>
      </c>
      <c r="AB190">
        <v>7</v>
      </c>
      <c r="AD190" t="s">
        <v>53</v>
      </c>
      <c r="AF190" t="s">
        <v>46</v>
      </c>
    </row>
    <row r="191" spans="1:32" x14ac:dyDescent="0.2">
      <c r="A191" s="35" t="s">
        <v>103</v>
      </c>
      <c r="B191" s="31"/>
      <c r="C191" s="32">
        <v>47300.843000000001</v>
      </c>
      <c r="D191" s="32" t="s">
        <v>59</v>
      </c>
      <c r="E191" s="35">
        <f t="shared" si="17"/>
        <v>21528.004972361767</v>
      </c>
      <c r="F191">
        <f t="shared" si="18"/>
        <v>21528</v>
      </c>
      <c r="G191">
        <f t="shared" si="19"/>
        <v>4.2024000067613088E-3</v>
      </c>
      <c r="I191">
        <f t="shared" si="21"/>
        <v>4.2024000067613088E-3</v>
      </c>
      <c r="Q191" s="2">
        <f t="shared" si="20"/>
        <v>32282.343000000001</v>
      </c>
      <c r="AA191" t="s">
        <v>36</v>
      </c>
      <c r="AB191">
        <v>10</v>
      </c>
      <c r="AD191" t="s">
        <v>102</v>
      </c>
      <c r="AF191" t="s">
        <v>104</v>
      </c>
    </row>
    <row r="192" spans="1:32" x14ac:dyDescent="0.2">
      <c r="A192" s="35" t="s">
        <v>106</v>
      </c>
      <c r="B192" s="31"/>
      <c r="C192" s="32">
        <v>47362.536</v>
      </c>
      <c r="D192" s="32"/>
      <c r="E192" s="35">
        <f t="shared" si="17"/>
        <v>21601.001335026602</v>
      </c>
      <c r="F192">
        <f t="shared" si="18"/>
        <v>21601</v>
      </c>
      <c r="G192">
        <f t="shared" si="19"/>
        <v>1.1282999985269271E-3</v>
      </c>
      <c r="I192">
        <f t="shared" si="21"/>
        <v>1.1282999985269271E-3</v>
      </c>
      <c r="Q192" s="2">
        <f t="shared" si="20"/>
        <v>32344.036</v>
      </c>
      <c r="AA192" t="s">
        <v>38</v>
      </c>
      <c r="AB192">
        <v>1</v>
      </c>
      <c r="AD192" t="s">
        <v>44</v>
      </c>
      <c r="AF192" t="s">
        <v>46</v>
      </c>
    </row>
    <row r="193" spans="1:32" x14ac:dyDescent="0.2">
      <c r="A193" s="35" t="s">
        <v>106</v>
      </c>
      <c r="B193" s="31"/>
      <c r="C193" s="32">
        <v>47368.430999999997</v>
      </c>
      <c r="D193" s="32"/>
      <c r="E193" s="35">
        <f t="shared" si="17"/>
        <v>21607.976414175107</v>
      </c>
      <c r="F193">
        <f t="shared" si="18"/>
        <v>21608</v>
      </c>
      <c r="G193">
        <f t="shared" si="19"/>
        <v>-1.9933600007789209E-2</v>
      </c>
      <c r="I193">
        <f t="shared" si="21"/>
        <v>-1.9933600007789209E-2</v>
      </c>
      <c r="Q193" s="2">
        <f t="shared" si="20"/>
        <v>32349.930999999997</v>
      </c>
      <c r="AA193" t="s">
        <v>36</v>
      </c>
      <c r="AB193">
        <v>9</v>
      </c>
      <c r="AD193" t="s">
        <v>97</v>
      </c>
      <c r="AF193" t="s">
        <v>46</v>
      </c>
    </row>
    <row r="194" spans="1:32" x14ac:dyDescent="0.2">
      <c r="A194" s="35" t="s">
        <v>106</v>
      </c>
      <c r="B194" s="31"/>
      <c r="C194" s="32">
        <v>47374.362999999998</v>
      </c>
      <c r="D194" s="32"/>
      <c r="E194" s="35">
        <f t="shared" si="17"/>
        <v>21614.995272446351</v>
      </c>
      <c r="F194">
        <f t="shared" si="18"/>
        <v>21615</v>
      </c>
      <c r="G194">
        <f t="shared" si="19"/>
        <v>-3.9955000029294752E-3</v>
      </c>
      <c r="I194">
        <f t="shared" si="21"/>
        <v>-3.9955000029294752E-3</v>
      </c>
      <c r="Q194" s="2">
        <f t="shared" si="20"/>
        <v>32355.862999999998</v>
      </c>
      <c r="AA194" t="s">
        <v>36</v>
      </c>
      <c r="AB194">
        <v>9</v>
      </c>
      <c r="AD194" t="s">
        <v>105</v>
      </c>
      <c r="AF194" t="s">
        <v>46</v>
      </c>
    </row>
    <row r="195" spans="1:32" x14ac:dyDescent="0.2">
      <c r="A195" s="35" t="s">
        <v>106</v>
      </c>
      <c r="B195" s="31"/>
      <c r="C195" s="32">
        <v>47374.381999999998</v>
      </c>
      <c r="D195" s="32"/>
      <c r="E195" s="35">
        <f t="shared" si="17"/>
        <v>21615.017753617485</v>
      </c>
      <c r="F195">
        <f t="shared" si="18"/>
        <v>21615</v>
      </c>
      <c r="G195">
        <f t="shared" si="19"/>
        <v>1.5004499997303355E-2</v>
      </c>
      <c r="I195">
        <f t="shared" si="21"/>
        <v>1.5004499997303355E-2</v>
      </c>
      <c r="Q195" s="2">
        <f t="shared" si="20"/>
        <v>32355.881999999998</v>
      </c>
      <c r="AA195" t="s">
        <v>36</v>
      </c>
      <c r="AB195">
        <v>7</v>
      </c>
      <c r="AD195" t="s">
        <v>53</v>
      </c>
      <c r="AF195" t="s">
        <v>46</v>
      </c>
    </row>
    <row r="196" spans="1:32" x14ac:dyDescent="0.2">
      <c r="A196" s="35" t="s">
        <v>106</v>
      </c>
      <c r="B196" s="31"/>
      <c r="C196" s="32">
        <v>47385.38</v>
      </c>
      <c r="D196" s="32"/>
      <c r="E196" s="35">
        <f t="shared" si="17"/>
        <v>21628.030802044173</v>
      </c>
      <c r="F196">
        <f t="shared" si="18"/>
        <v>21628</v>
      </c>
      <c r="G196">
        <f t="shared" si="19"/>
        <v>2.6032399997347966E-2</v>
      </c>
      <c r="I196">
        <f t="shared" si="21"/>
        <v>2.6032399997347966E-2</v>
      </c>
      <c r="Q196" s="2">
        <f t="shared" si="20"/>
        <v>32366.879999999997</v>
      </c>
      <c r="AA196" t="s">
        <v>36</v>
      </c>
      <c r="AB196">
        <v>9</v>
      </c>
      <c r="AD196" t="s">
        <v>81</v>
      </c>
      <c r="AF196" t="s">
        <v>46</v>
      </c>
    </row>
    <row r="197" spans="1:32" x14ac:dyDescent="0.2">
      <c r="A197" s="35" t="s">
        <v>106</v>
      </c>
      <c r="B197" s="31"/>
      <c r="C197" s="32">
        <v>47407.34</v>
      </c>
      <c r="D197" s="32"/>
      <c r="E197" s="35">
        <f t="shared" si="17"/>
        <v>21654.014302994357</v>
      </c>
      <c r="F197">
        <f t="shared" si="18"/>
        <v>21654</v>
      </c>
      <c r="G197">
        <f t="shared" si="19"/>
        <v>1.2088199997378979E-2</v>
      </c>
      <c r="I197">
        <f t="shared" si="21"/>
        <v>1.2088199997378979E-2</v>
      </c>
      <c r="Q197" s="2">
        <f t="shared" si="20"/>
        <v>32388.839999999997</v>
      </c>
      <c r="AA197" t="s">
        <v>36</v>
      </c>
      <c r="AB197">
        <v>6</v>
      </c>
      <c r="AD197" t="s">
        <v>53</v>
      </c>
      <c r="AF197" t="s">
        <v>46</v>
      </c>
    </row>
    <row r="198" spans="1:32" x14ac:dyDescent="0.2">
      <c r="A198" s="35" t="s">
        <v>103</v>
      </c>
      <c r="B198" s="31"/>
      <c r="C198" s="32">
        <v>47410.709000000003</v>
      </c>
      <c r="D198" s="32"/>
      <c r="E198" s="35">
        <f t="shared" si="17"/>
        <v>21658.000569601889</v>
      </c>
      <c r="F198">
        <f t="shared" si="18"/>
        <v>21658</v>
      </c>
      <c r="G198">
        <f t="shared" si="19"/>
        <v>4.813999985344708E-4</v>
      </c>
      <c r="I198">
        <f t="shared" si="21"/>
        <v>4.813999985344708E-4</v>
      </c>
      <c r="Q198" s="2">
        <f t="shared" si="20"/>
        <v>32392.209000000003</v>
      </c>
      <c r="AA198" t="s">
        <v>36</v>
      </c>
      <c r="AB198">
        <v>12</v>
      </c>
      <c r="AD198" t="s">
        <v>102</v>
      </c>
      <c r="AF198" t="s">
        <v>104</v>
      </c>
    </row>
    <row r="199" spans="1:32" x14ac:dyDescent="0.2">
      <c r="A199" s="35" t="s">
        <v>107</v>
      </c>
      <c r="B199" s="31"/>
      <c r="C199" s="32">
        <v>47412.4</v>
      </c>
      <c r="D199" s="32"/>
      <c r="E199" s="35">
        <f t="shared" si="17"/>
        <v>21660.001393832612</v>
      </c>
      <c r="F199">
        <f t="shared" si="18"/>
        <v>21660</v>
      </c>
      <c r="G199">
        <f t="shared" si="19"/>
        <v>1.1779999986174516E-3</v>
      </c>
      <c r="N199">
        <f>G199</f>
        <v>1.1779999986174516E-3</v>
      </c>
      <c r="Q199" s="2">
        <f t="shared" si="20"/>
        <v>32393.9</v>
      </c>
      <c r="AA199" t="s">
        <v>36</v>
      </c>
      <c r="AF199" t="s">
        <v>35</v>
      </c>
    </row>
    <row r="200" spans="1:32" x14ac:dyDescent="0.2">
      <c r="A200" s="35" t="s">
        <v>106</v>
      </c>
      <c r="B200" s="31"/>
      <c r="C200" s="32">
        <v>47423.396999999997</v>
      </c>
      <c r="D200" s="32"/>
      <c r="E200" s="35">
        <f t="shared" si="17"/>
        <v>21673.013259039766</v>
      </c>
      <c r="F200">
        <f t="shared" si="18"/>
        <v>21673</v>
      </c>
      <c r="G200">
        <f t="shared" si="19"/>
        <v>1.1205899994820356E-2</v>
      </c>
      <c r="I200">
        <f t="shared" ref="I200:I205" si="22">G200</f>
        <v>1.1205899994820356E-2</v>
      </c>
      <c r="Q200" s="2">
        <f t="shared" si="20"/>
        <v>32404.896999999997</v>
      </c>
      <c r="AA200" t="s">
        <v>36</v>
      </c>
      <c r="AB200">
        <v>7</v>
      </c>
      <c r="AD200" t="s">
        <v>53</v>
      </c>
      <c r="AF200" t="s">
        <v>46</v>
      </c>
    </row>
    <row r="201" spans="1:32" x14ac:dyDescent="0.2">
      <c r="A201" s="35" t="s">
        <v>103</v>
      </c>
      <c r="B201" s="31"/>
      <c r="C201" s="32">
        <v>47448.733999999997</v>
      </c>
      <c r="D201" s="32"/>
      <c r="E201" s="35">
        <f t="shared" si="17"/>
        <v>21702.992492353736</v>
      </c>
      <c r="F201">
        <f t="shared" si="18"/>
        <v>21703</v>
      </c>
      <c r="G201">
        <f t="shared" si="19"/>
        <v>-6.3451000023633242E-3</v>
      </c>
      <c r="I201">
        <f t="shared" si="22"/>
        <v>-6.3451000023633242E-3</v>
      </c>
      <c r="Q201" s="2">
        <f t="shared" si="20"/>
        <v>32430.233999999997</v>
      </c>
      <c r="AA201" t="s">
        <v>36</v>
      </c>
      <c r="AB201">
        <v>16</v>
      </c>
      <c r="AD201" t="s">
        <v>102</v>
      </c>
      <c r="AF201" t="s">
        <v>104</v>
      </c>
    </row>
    <row r="202" spans="1:32" x14ac:dyDescent="0.2">
      <c r="A202" s="35" t="s">
        <v>103</v>
      </c>
      <c r="B202" s="31"/>
      <c r="C202" s="32">
        <v>47460.574999999997</v>
      </c>
      <c r="D202" s="32"/>
      <c r="E202" s="35">
        <f t="shared" si="17"/>
        <v>21717.002994846956</v>
      </c>
      <c r="F202">
        <f t="shared" si="18"/>
        <v>21717</v>
      </c>
      <c r="G202">
        <f t="shared" si="19"/>
        <v>2.531099999032449E-3</v>
      </c>
      <c r="I202">
        <f t="shared" si="22"/>
        <v>2.531099999032449E-3</v>
      </c>
      <c r="Q202" s="2">
        <f t="shared" si="20"/>
        <v>32442.074999999997</v>
      </c>
      <c r="AA202" t="s">
        <v>36</v>
      </c>
      <c r="AB202">
        <v>13</v>
      </c>
      <c r="AD202" t="s">
        <v>102</v>
      </c>
      <c r="AF202" t="s">
        <v>104</v>
      </c>
    </row>
    <row r="203" spans="1:32" x14ac:dyDescent="0.2">
      <c r="A203" s="35" t="s">
        <v>108</v>
      </c>
      <c r="B203" s="31"/>
      <c r="C203" s="32">
        <v>47462.264999999999</v>
      </c>
      <c r="D203" s="32"/>
      <c r="E203" s="35">
        <f t="shared" si="17"/>
        <v>21719.002635858153</v>
      </c>
      <c r="F203">
        <f t="shared" si="18"/>
        <v>21719</v>
      </c>
      <c r="G203">
        <f t="shared" si="19"/>
        <v>2.2276999952737242E-3</v>
      </c>
      <c r="I203">
        <f t="shared" si="22"/>
        <v>2.2276999952737242E-3</v>
      </c>
      <c r="Q203" s="2">
        <f t="shared" si="20"/>
        <v>32443.764999999999</v>
      </c>
      <c r="AA203" t="s">
        <v>36</v>
      </c>
      <c r="AB203">
        <v>7</v>
      </c>
      <c r="AD203" t="s">
        <v>53</v>
      </c>
      <c r="AF203" t="s">
        <v>46</v>
      </c>
    </row>
    <row r="204" spans="1:32" x14ac:dyDescent="0.2">
      <c r="A204" s="35" t="s">
        <v>103</v>
      </c>
      <c r="B204" s="31"/>
      <c r="C204" s="32">
        <v>47498.603000000003</v>
      </c>
      <c r="D204" s="32"/>
      <c r="E204" s="35">
        <f t="shared" si="17"/>
        <v>21761.998467257421</v>
      </c>
      <c r="F204">
        <f t="shared" si="18"/>
        <v>21762</v>
      </c>
      <c r="G204">
        <f t="shared" si="19"/>
        <v>-1.2953999976161867E-3</v>
      </c>
      <c r="I204">
        <f t="shared" si="22"/>
        <v>-1.2953999976161867E-3</v>
      </c>
      <c r="Q204" s="2">
        <f t="shared" si="20"/>
        <v>32480.103000000003</v>
      </c>
      <c r="AA204" t="s">
        <v>36</v>
      </c>
      <c r="AB204">
        <v>14</v>
      </c>
      <c r="AD204" t="s">
        <v>102</v>
      </c>
      <c r="AF204" t="s">
        <v>104</v>
      </c>
    </row>
    <row r="205" spans="1:32" x14ac:dyDescent="0.2">
      <c r="A205" s="35" t="s">
        <v>108</v>
      </c>
      <c r="B205" s="31"/>
      <c r="C205" s="32">
        <v>47522.267999999996</v>
      </c>
      <c r="D205" s="32"/>
      <c r="E205" s="35">
        <f t="shared" si="17"/>
        <v>21789.999357511791</v>
      </c>
      <c r="F205">
        <f t="shared" si="18"/>
        <v>21790</v>
      </c>
      <c r="G205">
        <f t="shared" si="19"/>
        <v>-5.4300000192597508E-4</v>
      </c>
      <c r="I205">
        <f t="shared" si="22"/>
        <v>-5.4300000192597508E-4</v>
      </c>
      <c r="Q205" s="2">
        <f t="shared" si="20"/>
        <v>32503.767999999996</v>
      </c>
      <c r="AA205" t="s">
        <v>36</v>
      </c>
      <c r="AB205">
        <v>5</v>
      </c>
      <c r="AD205" t="s">
        <v>53</v>
      </c>
      <c r="AF205" t="s">
        <v>46</v>
      </c>
    </row>
    <row r="206" spans="1:32" x14ac:dyDescent="0.2">
      <c r="A206" s="37" t="s">
        <v>109</v>
      </c>
      <c r="B206" s="34" t="s">
        <v>129</v>
      </c>
      <c r="C206" s="33">
        <v>47712.432529999998</v>
      </c>
      <c r="D206" s="33">
        <v>1.1299999999999999E-3</v>
      </c>
      <c r="E206" s="35">
        <f t="shared" si="17"/>
        <v>22015.005743939222</v>
      </c>
      <c r="F206">
        <f t="shared" si="18"/>
        <v>22015</v>
      </c>
      <c r="G206">
        <f t="shared" si="19"/>
        <v>4.8544999954174273E-3</v>
      </c>
      <c r="J206">
        <f>G206</f>
        <v>4.8544999954174273E-3</v>
      </c>
      <c r="Q206" s="2">
        <f t="shared" si="20"/>
        <v>32693.932529999998</v>
      </c>
    </row>
    <row r="207" spans="1:32" x14ac:dyDescent="0.2">
      <c r="A207" s="35" t="s">
        <v>103</v>
      </c>
      <c r="B207" s="31"/>
      <c r="C207" s="32">
        <v>47721.72</v>
      </c>
      <c r="D207" s="32"/>
      <c r="E207" s="35">
        <f t="shared" si="17"/>
        <v>22025.994859857707</v>
      </c>
      <c r="F207">
        <f t="shared" si="18"/>
        <v>22026</v>
      </c>
      <c r="G207">
        <f t="shared" si="19"/>
        <v>-4.3442000023787841E-3</v>
      </c>
      <c r="I207">
        <f t="shared" ref="I207:I241" si="23">G207</f>
        <v>-4.3442000023787841E-3</v>
      </c>
      <c r="Q207" s="2">
        <f t="shared" si="20"/>
        <v>32703.22</v>
      </c>
      <c r="AA207" t="s">
        <v>36</v>
      </c>
      <c r="AB207">
        <v>9</v>
      </c>
      <c r="AD207" t="s">
        <v>102</v>
      </c>
      <c r="AF207" t="s">
        <v>104</v>
      </c>
    </row>
    <row r="208" spans="1:32" x14ac:dyDescent="0.2">
      <c r="A208" s="35" t="s">
        <v>110</v>
      </c>
      <c r="B208" s="31"/>
      <c r="C208" s="32">
        <v>47734.423000000003</v>
      </c>
      <c r="D208" s="32"/>
      <c r="E208" s="35">
        <f t="shared" si="17"/>
        <v>22041.025297588589</v>
      </c>
      <c r="F208">
        <f t="shared" si="18"/>
        <v>22041</v>
      </c>
      <c r="G208">
        <f t="shared" si="19"/>
        <v>2.1380300000600982E-2</v>
      </c>
      <c r="I208">
        <f t="shared" si="23"/>
        <v>2.1380300000600982E-2</v>
      </c>
      <c r="Q208" s="2">
        <f t="shared" si="20"/>
        <v>32715.923000000003</v>
      </c>
      <c r="AA208" t="s">
        <v>36</v>
      </c>
      <c r="AB208">
        <v>7</v>
      </c>
      <c r="AD208" t="s">
        <v>53</v>
      </c>
      <c r="AF208" t="s">
        <v>46</v>
      </c>
    </row>
    <row r="209" spans="1:32" x14ac:dyDescent="0.2">
      <c r="A209" s="35" t="s">
        <v>111</v>
      </c>
      <c r="B209" s="31"/>
      <c r="C209" s="32">
        <v>47805.398000000001</v>
      </c>
      <c r="D209" s="32"/>
      <c r="E209" s="35">
        <f t="shared" si="17"/>
        <v>22125.004303961054</v>
      </c>
      <c r="F209">
        <f t="shared" si="18"/>
        <v>22125</v>
      </c>
      <c r="G209">
        <f t="shared" si="19"/>
        <v>3.637500005424954E-3</v>
      </c>
      <c r="I209">
        <f t="shared" si="23"/>
        <v>3.637500005424954E-3</v>
      </c>
      <c r="Q209" s="2">
        <f t="shared" si="20"/>
        <v>32786.898000000001</v>
      </c>
      <c r="AA209" t="s">
        <v>36</v>
      </c>
      <c r="AB209">
        <v>7</v>
      </c>
      <c r="AD209" t="s">
        <v>53</v>
      </c>
      <c r="AF209" t="s">
        <v>46</v>
      </c>
    </row>
    <row r="210" spans="1:32" x14ac:dyDescent="0.2">
      <c r="A210" s="35" t="s">
        <v>112</v>
      </c>
      <c r="B210" s="31"/>
      <c r="C210" s="32">
        <v>48012.453000000001</v>
      </c>
      <c r="D210" s="32"/>
      <c r="E210" s="35">
        <f t="shared" si="17"/>
        <v>22369.995824418271</v>
      </c>
      <c r="F210">
        <f t="shared" si="18"/>
        <v>22370</v>
      </c>
      <c r="G210">
        <f t="shared" si="19"/>
        <v>-3.5290000014356337E-3</v>
      </c>
      <c r="I210">
        <f t="shared" si="23"/>
        <v>-3.5290000014356337E-3</v>
      </c>
      <c r="Q210" s="2">
        <f t="shared" si="20"/>
        <v>32993.953000000001</v>
      </c>
      <c r="AA210" t="s">
        <v>36</v>
      </c>
      <c r="AB210">
        <v>6</v>
      </c>
      <c r="AD210" t="s">
        <v>53</v>
      </c>
      <c r="AF210" t="s">
        <v>46</v>
      </c>
    </row>
    <row r="211" spans="1:32" x14ac:dyDescent="0.2">
      <c r="A211" s="35" t="s">
        <v>103</v>
      </c>
      <c r="B211" s="31"/>
      <c r="C211" s="32">
        <v>48043.733999999997</v>
      </c>
      <c r="D211" s="32"/>
      <c r="E211" s="35">
        <f t="shared" si="17"/>
        <v>22407.008114637876</v>
      </c>
      <c r="F211">
        <f t="shared" si="18"/>
        <v>22407</v>
      </c>
      <c r="G211">
        <f t="shared" si="19"/>
        <v>6.8580999941332266E-3</v>
      </c>
      <c r="I211">
        <f t="shared" si="23"/>
        <v>6.8580999941332266E-3</v>
      </c>
      <c r="Q211" s="2">
        <f t="shared" si="20"/>
        <v>33025.233999999997</v>
      </c>
      <c r="AA211" t="s">
        <v>36</v>
      </c>
      <c r="AB211">
        <v>15</v>
      </c>
      <c r="AD211" t="s">
        <v>102</v>
      </c>
      <c r="AF211" t="s">
        <v>104</v>
      </c>
    </row>
    <row r="212" spans="1:32" x14ac:dyDescent="0.2">
      <c r="A212" s="35" t="s">
        <v>103</v>
      </c>
      <c r="B212" s="31"/>
      <c r="C212" s="32">
        <v>48065.703999999998</v>
      </c>
      <c r="D212" s="32"/>
      <c r="E212" s="35">
        <f t="shared" si="17"/>
        <v>22433.003447783398</v>
      </c>
      <c r="F212">
        <f t="shared" si="18"/>
        <v>22433</v>
      </c>
      <c r="G212">
        <f t="shared" si="19"/>
        <v>2.9138999962015077E-3</v>
      </c>
      <c r="I212">
        <f t="shared" si="23"/>
        <v>2.9138999962015077E-3</v>
      </c>
      <c r="Q212" s="2">
        <f t="shared" si="20"/>
        <v>33047.203999999998</v>
      </c>
      <c r="AA212" t="s">
        <v>36</v>
      </c>
      <c r="AB212">
        <v>11</v>
      </c>
      <c r="AD212" t="s">
        <v>102</v>
      </c>
      <c r="AF212" t="s">
        <v>104</v>
      </c>
    </row>
    <row r="213" spans="1:32" x14ac:dyDescent="0.2">
      <c r="A213" s="35" t="s">
        <v>113</v>
      </c>
      <c r="B213" s="31"/>
      <c r="C213" s="32">
        <v>48127.404000000002</v>
      </c>
      <c r="D213" s="32"/>
      <c r="E213" s="35">
        <f t="shared" ref="E213:E276" si="24">+(C213-C$7)/C$8</f>
        <v>22506.008092984968</v>
      </c>
      <c r="F213">
        <f t="shared" ref="F213:F276" si="25">ROUND(2*E213,0)/2</f>
        <v>22506</v>
      </c>
      <c r="G213">
        <f t="shared" ref="G213:G249" si="26">+C213-(C$7+F213*C$8)</f>
        <v>6.8398000075831078E-3</v>
      </c>
      <c r="I213">
        <f t="shared" si="23"/>
        <v>6.8398000075831078E-3</v>
      </c>
      <c r="Q213" s="2">
        <f t="shared" ref="Q213:Q276" si="27">+C213-15018.5</f>
        <v>33108.904000000002</v>
      </c>
      <c r="AA213" t="s">
        <v>36</v>
      </c>
      <c r="AB213">
        <v>6</v>
      </c>
      <c r="AD213" t="s">
        <v>53</v>
      </c>
      <c r="AF213" t="s">
        <v>46</v>
      </c>
    </row>
    <row r="214" spans="1:32" x14ac:dyDescent="0.2">
      <c r="A214" s="35" t="s">
        <v>113</v>
      </c>
      <c r="B214" s="31"/>
      <c r="C214" s="32">
        <v>48143.466</v>
      </c>
      <c r="D214" s="32"/>
      <c r="E214" s="35">
        <f t="shared" si="24"/>
        <v>22525.012965128037</v>
      </c>
      <c r="F214">
        <f t="shared" si="25"/>
        <v>22525</v>
      </c>
      <c r="G214">
        <f t="shared" si="26"/>
        <v>1.0957500002405141E-2</v>
      </c>
      <c r="I214">
        <f t="shared" si="23"/>
        <v>1.0957500002405141E-2</v>
      </c>
      <c r="Q214" s="2">
        <f t="shared" si="27"/>
        <v>33124.966</v>
      </c>
      <c r="AA214" t="s">
        <v>36</v>
      </c>
      <c r="AB214">
        <v>8</v>
      </c>
      <c r="AD214" t="s">
        <v>53</v>
      </c>
      <c r="AF214" t="s">
        <v>46</v>
      </c>
    </row>
    <row r="215" spans="1:32" x14ac:dyDescent="0.2">
      <c r="A215" s="35" t="s">
        <v>103</v>
      </c>
      <c r="B215" s="31"/>
      <c r="C215" s="32">
        <v>48158.661999999997</v>
      </c>
      <c r="D215" s="32"/>
      <c r="E215" s="35">
        <f t="shared" si="24"/>
        <v>22542.99316915531</v>
      </c>
      <c r="F215">
        <f t="shared" si="25"/>
        <v>22543</v>
      </c>
      <c r="G215">
        <f t="shared" si="26"/>
        <v>-5.7730999978957698E-3</v>
      </c>
      <c r="I215">
        <f t="shared" si="23"/>
        <v>-5.7730999978957698E-3</v>
      </c>
      <c r="Q215" s="2">
        <f t="shared" si="27"/>
        <v>33140.161999999997</v>
      </c>
      <c r="AA215" t="s">
        <v>36</v>
      </c>
      <c r="AB215">
        <v>11</v>
      </c>
      <c r="AD215" t="s">
        <v>102</v>
      </c>
      <c r="AF215" t="s">
        <v>104</v>
      </c>
    </row>
    <row r="216" spans="1:32" x14ac:dyDescent="0.2">
      <c r="A216" s="35" t="s">
        <v>103</v>
      </c>
      <c r="B216" s="31"/>
      <c r="C216" s="32">
        <v>48180.642999999996</v>
      </c>
      <c r="D216" s="32"/>
      <c r="E216" s="35">
        <f t="shared" si="24"/>
        <v>22569.001517715693</v>
      </c>
      <c r="F216">
        <f t="shared" si="25"/>
        <v>22569</v>
      </c>
      <c r="G216">
        <f t="shared" si="26"/>
        <v>1.2826999954995699E-3</v>
      </c>
      <c r="I216">
        <f t="shared" si="23"/>
        <v>1.2826999954995699E-3</v>
      </c>
      <c r="Q216" s="2">
        <f t="shared" si="27"/>
        <v>33162.142999999996</v>
      </c>
      <c r="AA216" t="s">
        <v>36</v>
      </c>
      <c r="AB216">
        <v>11</v>
      </c>
      <c r="AD216" t="s">
        <v>102</v>
      </c>
      <c r="AF216" t="s">
        <v>104</v>
      </c>
    </row>
    <row r="217" spans="1:32" x14ac:dyDescent="0.2">
      <c r="A217" s="35" t="s">
        <v>103</v>
      </c>
      <c r="B217" s="31"/>
      <c r="C217" s="32">
        <v>48191.631000000001</v>
      </c>
      <c r="D217" s="32"/>
      <c r="E217" s="35">
        <f t="shared" si="24"/>
        <v>22582.002733947054</v>
      </c>
      <c r="F217">
        <f t="shared" si="25"/>
        <v>22582</v>
      </c>
      <c r="G217">
        <f t="shared" si="26"/>
        <v>2.3106000007828698E-3</v>
      </c>
      <c r="I217">
        <f t="shared" si="23"/>
        <v>2.3106000007828698E-3</v>
      </c>
      <c r="Q217" s="2">
        <f t="shared" si="27"/>
        <v>33173.131000000001</v>
      </c>
      <c r="AA217" t="s">
        <v>36</v>
      </c>
      <c r="AB217">
        <v>14</v>
      </c>
      <c r="AD217" t="s">
        <v>102</v>
      </c>
      <c r="AF217" t="s">
        <v>104</v>
      </c>
    </row>
    <row r="218" spans="1:32" x14ac:dyDescent="0.2">
      <c r="A218" s="35" t="s">
        <v>103</v>
      </c>
      <c r="B218" s="31"/>
      <c r="C218" s="32">
        <v>48202.610999999997</v>
      </c>
      <c r="D218" s="32"/>
      <c r="E218" s="35">
        <f t="shared" si="24"/>
        <v>22594.994484422143</v>
      </c>
      <c r="F218">
        <f t="shared" si="25"/>
        <v>22595</v>
      </c>
      <c r="G218">
        <f t="shared" si="26"/>
        <v>-4.6615000028396025E-3</v>
      </c>
      <c r="I218">
        <f t="shared" si="23"/>
        <v>-4.6615000028396025E-3</v>
      </c>
      <c r="Q218" s="2">
        <f t="shared" si="27"/>
        <v>33184.110999999997</v>
      </c>
      <c r="AB218">
        <v>13</v>
      </c>
      <c r="AD218" t="s">
        <v>102</v>
      </c>
      <c r="AF218" t="s">
        <v>104</v>
      </c>
    </row>
    <row r="219" spans="1:32" x14ac:dyDescent="0.2">
      <c r="A219" s="35" t="s">
        <v>103</v>
      </c>
      <c r="B219" s="31"/>
      <c r="C219" s="32">
        <v>48208.540999999997</v>
      </c>
      <c r="D219" s="32"/>
      <c r="E219" s="35">
        <f t="shared" si="24"/>
        <v>22602.010976254322</v>
      </c>
      <c r="F219">
        <f t="shared" si="25"/>
        <v>22602</v>
      </c>
      <c r="G219">
        <f t="shared" si="26"/>
        <v>9.2766000016126782E-3</v>
      </c>
      <c r="I219">
        <f t="shared" si="23"/>
        <v>9.2766000016126782E-3</v>
      </c>
      <c r="Q219" s="2">
        <f t="shared" si="27"/>
        <v>33190.040999999997</v>
      </c>
      <c r="AA219" t="s">
        <v>36</v>
      </c>
      <c r="AB219">
        <v>14</v>
      </c>
      <c r="AD219" t="s">
        <v>102</v>
      </c>
      <c r="AF219" t="s">
        <v>104</v>
      </c>
    </row>
    <row r="220" spans="1:32" x14ac:dyDescent="0.2">
      <c r="A220" s="35" t="s">
        <v>103</v>
      </c>
      <c r="B220" s="31"/>
      <c r="C220" s="32">
        <v>48235.582000000002</v>
      </c>
      <c r="D220" s="32"/>
      <c r="E220" s="35">
        <f t="shared" si="24"/>
        <v>22634.006415652955</v>
      </c>
      <c r="F220">
        <f t="shared" si="25"/>
        <v>22634</v>
      </c>
      <c r="G220">
        <f t="shared" si="26"/>
        <v>5.4222000035224482E-3</v>
      </c>
      <c r="I220">
        <f t="shared" si="23"/>
        <v>5.4222000035224482E-3</v>
      </c>
      <c r="Q220" s="2">
        <f t="shared" si="27"/>
        <v>33217.082000000002</v>
      </c>
      <c r="AA220" t="s">
        <v>36</v>
      </c>
      <c r="AB220">
        <v>20</v>
      </c>
      <c r="AD220" t="s">
        <v>102</v>
      </c>
      <c r="AF220" t="s">
        <v>104</v>
      </c>
    </row>
    <row r="221" spans="1:32" x14ac:dyDescent="0.2">
      <c r="A221" s="35" t="s">
        <v>103</v>
      </c>
      <c r="B221" s="31"/>
      <c r="C221" s="32">
        <v>48469.680999999997</v>
      </c>
      <c r="D221" s="32"/>
      <c r="E221" s="35">
        <f t="shared" si="24"/>
        <v>22910.996925167397</v>
      </c>
      <c r="F221">
        <f t="shared" si="25"/>
        <v>22911</v>
      </c>
      <c r="G221">
        <f t="shared" si="26"/>
        <v>-2.5986999971792102E-3</v>
      </c>
      <c r="I221">
        <f t="shared" si="23"/>
        <v>-2.5986999971792102E-3</v>
      </c>
      <c r="Q221" s="2">
        <f t="shared" si="27"/>
        <v>33451.180999999997</v>
      </c>
      <c r="AA221" t="s">
        <v>36</v>
      </c>
      <c r="AB221">
        <v>15</v>
      </c>
      <c r="AD221" t="s">
        <v>102</v>
      </c>
      <c r="AF221" t="s">
        <v>104</v>
      </c>
    </row>
    <row r="222" spans="1:32" x14ac:dyDescent="0.2">
      <c r="A222" s="35" t="s">
        <v>103</v>
      </c>
      <c r="B222" s="31"/>
      <c r="C222" s="32">
        <v>48491.646000000001</v>
      </c>
      <c r="D222" s="32"/>
      <c r="E222" s="35">
        <f t="shared" si="24"/>
        <v>22936.986342215252</v>
      </c>
      <c r="F222">
        <f t="shared" si="25"/>
        <v>22937</v>
      </c>
      <c r="G222">
        <f t="shared" si="26"/>
        <v>-1.1542899999767542E-2</v>
      </c>
      <c r="I222">
        <f t="shared" si="23"/>
        <v>-1.1542899999767542E-2</v>
      </c>
      <c r="Q222" s="2">
        <f t="shared" si="27"/>
        <v>33473.146000000001</v>
      </c>
      <c r="AA222" t="s">
        <v>36</v>
      </c>
      <c r="AB222">
        <v>19</v>
      </c>
      <c r="AD222" t="s">
        <v>102</v>
      </c>
      <c r="AF222" t="s">
        <v>104</v>
      </c>
    </row>
    <row r="223" spans="1:32" x14ac:dyDescent="0.2">
      <c r="A223" s="35" t="s">
        <v>103</v>
      </c>
      <c r="B223" s="31"/>
      <c r="C223" s="32">
        <v>48507.709000000003</v>
      </c>
      <c r="D223" s="32"/>
      <c r="E223" s="35">
        <f t="shared" si="24"/>
        <v>22955.992397577858</v>
      </c>
      <c r="F223">
        <f t="shared" si="25"/>
        <v>22956</v>
      </c>
      <c r="G223">
        <f t="shared" si="26"/>
        <v>-6.4252000011038035E-3</v>
      </c>
      <c r="I223">
        <f t="shared" si="23"/>
        <v>-6.4252000011038035E-3</v>
      </c>
      <c r="Q223" s="2">
        <f t="shared" si="27"/>
        <v>33489.209000000003</v>
      </c>
      <c r="AA223" t="s">
        <v>36</v>
      </c>
      <c r="AB223">
        <v>13</v>
      </c>
      <c r="AD223" t="s">
        <v>102</v>
      </c>
      <c r="AF223" t="s">
        <v>104</v>
      </c>
    </row>
    <row r="224" spans="1:32" x14ac:dyDescent="0.2">
      <c r="A224" s="35" t="s">
        <v>103</v>
      </c>
      <c r="B224" s="31"/>
      <c r="C224" s="32">
        <v>48535.616000000002</v>
      </c>
      <c r="D224" s="32"/>
      <c r="E224" s="35">
        <f t="shared" si="24"/>
        <v>22989.012505092283</v>
      </c>
      <c r="F224">
        <f t="shared" si="25"/>
        <v>22989</v>
      </c>
      <c r="G224">
        <f t="shared" si="26"/>
        <v>1.0568700003204867E-2</v>
      </c>
      <c r="I224">
        <f t="shared" si="23"/>
        <v>1.0568700003204867E-2</v>
      </c>
      <c r="Q224" s="2">
        <f t="shared" si="27"/>
        <v>33517.116000000002</v>
      </c>
      <c r="AA224" t="s">
        <v>36</v>
      </c>
      <c r="AB224">
        <v>8</v>
      </c>
      <c r="AD224" t="s">
        <v>102</v>
      </c>
      <c r="AF224" t="s">
        <v>104</v>
      </c>
    </row>
    <row r="225" spans="1:32" x14ac:dyDescent="0.2">
      <c r="A225" s="35" t="s">
        <v>103</v>
      </c>
      <c r="B225" s="31"/>
      <c r="C225" s="32">
        <v>48546.595000000001</v>
      </c>
      <c r="D225" s="32"/>
      <c r="E225" s="35">
        <f t="shared" si="24"/>
        <v>23002.003072347841</v>
      </c>
      <c r="F225">
        <f t="shared" si="25"/>
        <v>23002</v>
      </c>
      <c r="G225">
        <f t="shared" si="26"/>
        <v>2.596600003016647E-3</v>
      </c>
      <c r="I225">
        <f t="shared" si="23"/>
        <v>2.596600003016647E-3</v>
      </c>
      <c r="Q225" s="2">
        <f t="shared" si="27"/>
        <v>33528.095000000001</v>
      </c>
      <c r="AA225" t="s">
        <v>36</v>
      </c>
      <c r="AB225">
        <v>18</v>
      </c>
      <c r="AD225" t="s">
        <v>102</v>
      </c>
      <c r="AF225" t="s">
        <v>104</v>
      </c>
    </row>
    <row r="226" spans="1:32" x14ac:dyDescent="0.2">
      <c r="A226" s="35" t="s">
        <v>114</v>
      </c>
      <c r="B226" s="31"/>
      <c r="C226" s="32">
        <v>48820.44</v>
      </c>
      <c r="D226" s="32">
        <v>6.0000000000000001E-3</v>
      </c>
      <c r="E226" s="35">
        <f t="shared" si="24"/>
        <v>23326.021825430871</v>
      </c>
      <c r="F226">
        <f t="shared" si="25"/>
        <v>23326</v>
      </c>
      <c r="G226">
        <f t="shared" si="26"/>
        <v>1.8445800000336021E-2</v>
      </c>
      <c r="I226">
        <f t="shared" si="23"/>
        <v>1.8445800000336021E-2</v>
      </c>
      <c r="Q226" s="2">
        <f t="shared" si="27"/>
        <v>33801.94</v>
      </c>
      <c r="AA226" t="s">
        <v>36</v>
      </c>
      <c r="AB226">
        <v>9</v>
      </c>
      <c r="AD226" t="s">
        <v>53</v>
      </c>
      <c r="AF226" t="s">
        <v>46</v>
      </c>
    </row>
    <row r="227" spans="1:32" x14ac:dyDescent="0.2">
      <c r="A227" s="35" t="s">
        <v>115</v>
      </c>
      <c r="B227" s="31"/>
      <c r="C227" s="32">
        <v>48853.396000000001</v>
      </c>
      <c r="D227" s="32">
        <v>5.0000000000000001E-3</v>
      </c>
      <c r="E227" s="35">
        <f t="shared" si="24"/>
        <v>23365.016008368675</v>
      </c>
      <c r="F227">
        <f t="shared" si="25"/>
        <v>23365</v>
      </c>
      <c r="G227">
        <f t="shared" si="26"/>
        <v>1.3529500000004191E-2</v>
      </c>
      <c r="I227">
        <f t="shared" si="23"/>
        <v>1.3529500000004191E-2</v>
      </c>
      <c r="Q227" s="2">
        <f t="shared" si="27"/>
        <v>33834.896000000001</v>
      </c>
      <c r="AA227" t="s">
        <v>36</v>
      </c>
      <c r="AB227">
        <v>8</v>
      </c>
      <c r="AD227" t="s">
        <v>53</v>
      </c>
      <c r="AF227" t="s">
        <v>46</v>
      </c>
    </row>
    <row r="228" spans="1:32" x14ac:dyDescent="0.2">
      <c r="A228" s="35" t="s">
        <v>103</v>
      </c>
      <c r="B228" s="31"/>
      <c r="C228" s="32">
        <v>48983.540999999997</v>
      </c>
      <c r="D228" s="32"/>
      <c r="E228" s="35">
        <f t="shared" si="24"/>
        <v>23519.006114523581</v>
      </c>
      <c r="F228">
        <f t="shared" si="25"/>
        <v>23519</v>
      </c>
      <c r="G228">
        <f t="shared" si="26"/>
        <v>5.1677000010386109E-3</v>
      </c>
      <c r="I228">
        <f t="shared" si="23"/>
        <v>5.1677000010386109E-3</v>
      </c>
      <c r="Q228" s="2">
        <f t="shared" si="27"/>
        <v>33965.040999999997</v>
      </c>
      <c r="AA228" t="s">
        <v>36</v>
      </c>
      <c r="AB228">
        <v>11</v>
      </c>
      <c r="AD228" t="s">
        <v>102</v>
      </c>
      <c r="AF228" t="s">
        <v>104</v>
      </c>
    </row>
    <row r="229" spans="1:32" x14ac:dyDescent="0.2">
      <c r="A229" s="35" t="s">
        <v>116</v>
      </c>
      <c r="B229" s="31"/>
      <c r="C229" s="32">
        <v>49164.4</v>
      </c>
      <c r="D229" s="32">
        <v>6.0000000000000001E-3</v>
      </c>
      <c r="E229" s="35">
        <f t="shared" si="24"/>
        <v>23733.002016087765</v>
      </c>
      <c r="F229">
        <f t="shared" si="25"/>
        <v>23733</v>
      </c>
      <c r="G229">
        <f t="shared" si="26"/>
        <v>1.7039000013028271E-3</v>
      </c>
      <c r="I229">
        <f t="shared" si="23"/>
        <v>1.7039000013028271E-3</v>
      </c>
      <c r="Q229" s="2">
        <f t="shared" si="27"/>
        <v>34145.9</v>
      </c>
      <c r="AA229" t="s">
        <v>36</v>
      </c>
      <c r="AB229">
        <v>7</v>
      </c>
      <c r="AD229" t="s">
        <v>53</v>
      </c>
      <c r="AF229" t="s">
        <v>46</v>
      </c>
    </row>
    <row r="230" spans="1:32" x14ac:dyDescent="0.2">
      <c r="A230" s="35" t="s">
        <v>103</v>
      </c>
      <c r="B230" s="31"/>
      <c r="C230" s="32">
        <v>49195.667999999998</v>
      </c>
      <c r="D230" s="32"/>
      <c r="E230" s="35">
        <f t="shared" si="24"/>
        <v>23769.998924453441</v>
      </c>
      <c r="F230">
        <f t="shared" si="25"/>
        <v>23770</v>
      </c>
      <c r="G230">
        <f t="shared" si="26"/>
        <v>-9.0900000213878229E-4</v>
      </c>
      <c r="I230">
        <f t="shared" si="23"/>
        <v>-9.0900000213878229E-4</v>
      </c>
      <c r="Q230" s="2">
        <f t="shared" si="27"/>
        <v>34177.167999999998</v>
      </c>
      <c r="AA230" t="s">
        <v>36</v>
      </c>
      <c r="AB230">
        <v>12</v>
      </c>
      <c r="AD230" t="s">
        <v>102</v>
      </c>
      <c r="AF230" t="s">
        <v>104</v>
      </c>
    </row>
    <row r="231" spans="1:32" x14ac:dyDescent="0.2">
      <c r="A231" s="35" t="s">
        <v>103</v>
      </c>
      <c r="B231" s="31"/>
      <c r="C231" s="32">
        <v>49238.771999999997</v>
      </c>
      <c r="D231" s="32"/>
      <c r="E231" s="35">
        <f t="shared" si="24"/>
        <v>23821.000419214677</v>
      </c>
      <c r="F231">
        <f t="shared" si="25"/>
        <v>23821</v>
      </c>
      <c r="G231">
        <f t="shared" si="26"/>
        <v>3.5429999843472615E-4</v>
      </c>
      <c r="I231">
        <f t="shared" si="23"/>
        <v>3.5429999843472615E-4</v>
      </c>
      <c r="Q231" s="2">
        <f t="shared" si="27"/>
        <v>34220.271999999997</v>
      </c>
      <c r="AA231" t="s">
        <v>36</v>
      </c>
      <c r="AB231">
        <v>12</v>
      </c>
      <c r="AD231" t="s">
        <v>102</v>
      </c>
      <c r="AF231" t="s">
        <v>104</v>
      </c>
    </row>
    <row r="232" spans="1:32" x14ac:dyDescent="0.2">
      <c r="A232" s="35" t="s">
        <v>103</v>
      </c>
      <c r="B232" s="31"/>
      <c r="C232" s="32">
        <v>49266.665000000001</v>
      </c>
      <c r="D232" s="32"/>
      <c r="E232" s="35">
        <f t="shared" si="24"/>
        <v>23854.003961655642</v>
      </c>
      <c r="F232">
        <f t="shared" si="25"/>
        <v>23854</v>
      </c>
      <c r="G232">
        <f t="shared" si="26"/>
        <v>3.3481999998912215E-3</v>
      </c>
      <c r="I232">
        <f t="shared" si="23"/>
        <v>3.3481999998912215E-3</v>
      </c>
      <c r="Q232" s="2">
        <f t="shared" si="27"/>
        <v>34248.165000000001</v>
      </c>
      <c r="AA232" t="s">
        <v>36</v>
      </c>
      <c r="AB232">
        <v>18</v>
      </c>
      <c r="AD232" t="s">
        <v>102</v>
      </c>
      <c r="AF232" t="s">
        <v>104</v>
      </c>
    </row>
    <row r="233" spans="1:32" x14ac:dyDescent="0.2">
      <c r="A233" s="35" t="s">
        <v>103</v>
      </c>
      <c r="B233" s="31"/>
      <c r="C233" s="32">
        <v>49271.735000000001</v>
      </c>
      <c r="D233" s="32"/>
      <c r="E233" s="35">
        <f t="shared" si="24"/>
        <v>23860.002884689224</v>
      </c>
      <c r="F233">
        <f t="shared" si="25"/>
        <v>23860</v>
      </c>
      <c r="G233">
        <f t="shared" si="26"/>
        <v>2.4379999958910048E-3</v>
      </c>
      <c r="I233">
        <f t="shared" si="23"/>
        <v>2.4379999958910048E-3</v>
      </c>
      <c r="Q233" s="2">
        <f t="shared" si="27"/>
        <v>34253.235000000001</v>
      </c>
      <c r="AA233" t="s">
        <v>36</v>
      </c>
      <c r="AB233">
        <v>14</v>
      </c>
      <c r="AD233" t="s">
        <v>102</v>
      </c>
      <c r="AF233" t="s">
        <v>104</v>
      </c>
    </row>
    <row r="234" spans="1:32" x14ac:dyDescent="0.2">
      <c r="A234" s="35" t="s">
        <v>117</v>
      </c>
      <c r="B234" s="31"/>
      <c r="C234" s="32">
        <v>49562.45</v>
      </c>
      <c r="D234" s="32"/>
      <c r="E234" s="35">
        <f t="shared" si="24"/>
        <v>24203.982551298184</v>
      </c>
      <c r="F234">
        <f t="shared" si="25"/>
        <v>24204</v>
      </c>
      <c r="G234">
        <f t="shared" si="26"/>
        <v>-1.4746800006832927E-2</v>
      </c>
      <c r="I234">
        <f t="shared" si="23"/>
        <v>-1.4746800006832927E-2</v>
      </c>
      <c r="Q234" s="2">
        <f t="shared" si="27"/>
        <v>34543.949999999997</v>
      </c>
      <c r="AA234" t="s">
        <v>36</v>
      </c>
      <c r="AF234" t="s">
        <v>35</v>
      </c>
    </row>
    <row r="235" spans="1:32" x14ac:dyDescent="0.2">
      <c r="A235" s="35" t="s">
        <v>103</v>
      </c>
      <c r="B235" s="31"/>
      <c r="C235" s="32">
        <v>49687.553</v>
      </c>
      <c r="D235" s="32"/>
      <c r="E235" s="35">
        <f t="shared" si="24"/>
        <v>24352.006864566443</v>
      </c>
      <c r="F235">
        <f t="shared" si="25"/>
        <v>24352</v>
      </c>
      <c r="G235">
        <f t="shared" si="26"/>
        <v>5.8015999966301024E-3</v>
      </c>
      <c r="I235">
        <f t="shared" si="23"/>
        <v>5.8015999966301024E-3</v>
      </c>
      <c r="Q235" s="2">
        <f t="shared" si="27"/>
        <v>34669.053</v>
      </c>
      <c r="AA235" t="s">
        <v>36</v>
      </c>
      <c r="AB235">
        <v>17</v>
      </c>
      <c r="AD235" t="s">
        <v>102</v>
      </c>
      <c r="AF235" t="s">
        <v>104</v>
      </c>
    </row>
    <row r="236" spans="1:32" x14ac:dyDescent="0.2">
      <c r="A236" s="35" t="s">
        <v>118</v>
      </c>
      <c r="B236" s="31"/>
      <c r="C236" s="32">
        <v>49926.713000000003</v>
      </c>
      <c r="D236" s="32"/>
      <c r="E236" s="35">
        <f t="shared" si="24"/>
        <v>24634.985648138678</v>
      </c>
      <c r="F236">
        <f t="shared" si="25"/>
        <v>24635</v>
      </c>
      <c r="G236">
        <f t="shared" si="26"/>
        <v>-1.2129499998991378E-2</v>
      </c>
      <c r="I236">
        <f t="shared" si="23"/>
        <v>-1.2129499998991378E-2</v>
      </c>
      <c r="Q236" s="2">
        <f t="shared" si="27"/>
        <v>34908.213000000003</v>
      </c>
      <c r="AB236">
        <v>11</v>
      </c>
      <c r="AD236" t="s">
        <v>102</v>
      </c>
      <c r="AF236" t="s">
        <v>104</v>
      </c>
    </row>
    <row r="237" spans="1:32" x14ac:dyDescent="0.2">
      <c r="A237" s="35" t="s">
        <v>118</v>
      </c>
      <c r="B237" s="31"/>
      <c r="C237" s="32">
        <v>49948.695</v>
      </c>
      <c r="D237" s="32"/>
      <c r="E237" s="35">
        <f t="shared" si="24"/>
        <v>24660.995179918587</v>
      </c>
      <c r="F237">
        <f t="shared" si="25"/>
        <v>24661</v>
      </c>
      <c r="G237">
        <f t="shared" si="26"/>
        <v>-4.0737000017543323E-3</v>
      </c>
      <c r="I237">
        <f t="shared" si="23"/>
        <v>-4.0737000017543323E-3</v>
      </c>
      <c r="Q237" s="2">
        <f t="shared" si="27"/>
        <v>34930.195</v>
      </c>
      <c r="AA237" t="s">
        <v>119</v>
      </c>
      <c r="AB237">
        <v>12</v>
      </c>
      <c r="AD237" t="s">
        <v>120</v>
      </c>
      <c r="AF237" t="s">
        <v>104</v>
      </c>
    </row>
    <row r="238" spans="1:32" x14ac:dyDescent="0.2">
      <c r="A238" s="35" t="s">
        <v>118</v>
      </c>
      <c r="B238" s="31"/>
      <c r="C238" s="32">
        <v>49953.773999999998</v>
      </c>
      <c r="D238" s="32"/>
      <c r="E238" s="35">
        <f t="shared" si="24"/>
        <v>24667.004751927965</v>
      </c>
      <c r="F238">
        <f t="shared" si="25"/>
        <v>24667</v>
      </c>
      <c r="G238">
        <f t="shared" si="26"/>
        <v>4.0160999997169711E-3</v>
      </c>
      <c r="I238">
        <f t="shared" si="23"/>
        <v>4.0160999997169711E-3</v>
      </c>
      <c r="Q238" s="2">
        <f t="shared" si="27"/>
        <v>34935.273999999998</v>
      </c>
      <c r="AB238">
        <v>5</v>
      </c>
      <c r="AD238" t="s">
        <v>102</v>
      </c>
      <c r="AF238" t="s">
        <v>104</v>
      </c>
    </row>
    <row r="239" spans="1:32" x14ac:dyDescent="0.2">
      <c r="A239" s="35" t="s">
        <v>118</v>
      </c>
      <c r="B239" s="31"/>
      <c r="C239" s="32">
        <v>49958.84</v>
      </c>
      <c r="D239" s="32"/>
      <c r="E239" s="35">
        <f t="shared" si="24"/>
        <v>24672.998942083414</v>
      </c>
      <c r="F239">
        <f t="shared" si="25"/>
        <v>24673</v>
      </c>
      <c r="G239">
        <f t="shared" si="26"/>
        <v>-8.9409999782219529E-4</v>
      </c>
      <c r="I239">
        <f t="shared" si="23"/>
        <v>-8.9409999782219529E-4</v>
      </c>
      <c r="Q239" s="2">
        <f t="shared" si="27"/>
        <v>34940.339999999997</v>
      </c>
      <c r="AB239">
        <v>13</v>
      </c>
      <c r="AD239" t="s">
        <v>102</v>
      </c>
      <c r="AF239" t="s">
        <v>104</v>
      </c>
    </row>
    <row r="240" spans="1:32" x14ac:dyDescent="0.2">
      <c r="A240" s="35" t="s">
        <v>118</v>
      </c>
      <c r="B240" s="31"/>
      <c r="C240" s="32">
        <v>49965.595999999998</v>
      </c>
      <c r="D240" s="32"/>
      <c r="E240" s="35">
        <f t="shared" si="24"/>
        <v>24680.992773250055</v>
      </c>
      <c r="F240">
        <f t="shared" si="25"/>
        <v>24681</v>
      </c>
      <c r="G240">
        <f t="shared" si="26"/>
        <v>-6.107700006396044E-3</v>
      </c>
      <c r="I240">
        <f t="shared" si="23"/>
        <v>-6.107700006396044E-3</v>
      </c>
      <c r="Q240" s="2">
        <f t="shared" si="27"/>
        <v>34947.095999999998</v>
      </c>
      <c r="AB240">
        <v>10</v>
      </c>
      <c r="AD240" t="s">
        <v>102</v>
      </c>
      <c r="AF240" t="s">
        <v>104</v>
      </c>
    </row>
    <row r="241" spans="1:32" x14ac:dyDescent="0.2">
      <c r="A241" s="35" t="s">
        <v>118</v>
      </c>
      <c r="B241" s="31"/>
      <c r="C241" s="32">
        <v>50226.760999999999</v>
      </c>
      <c r="D241" s="32"/>
      <c r="E241" s="35">
        <f t="shared" si="24"/>
        <v>24990.008302651466</v>
      </c>
      <c r="F241">
        <f t="shared" si="25"/>
        <v>24990</v>
      </c>
      <c r="G241">
        <f t="shared" si="26"/>
        <v>7.0169999962672591E-3</v>
      </c>
      <c r="I241">
        <f t="shared" si="23"/>
        <v>7.0169999962672591E-3</v>
      </c>
      <c r="Q241" s="2">
        <f t="shared" si="27"/>
        <v>35208.260999999999</v>
      </c>
      <c r="AB241">
        <v>12</v>
      </c>
      <c r="AD241" t="s">
        <v>102</v>
      </c>
      <c r="AF241" t="s">
        <v>104</v>
      </c>
    </row>
    <row r="242" spans="1:32" x14ac:dyDescent="0.2">
      <c r="A242" s="33" t="s">
        <v>121</v>
      </c>
      <c r="B242" s="34" t="s">
        <v>129</v>
      </c>
      <c r="C242" s="33">
        <v>50266.4764</v>
      </c>
      <c r="D242" s="33">
        <v>1.2999999999999999E-3</v>
      </c>
      <c r="E242" s="35">
        <f t="shared" si="24"/>
        <v>25037.000339702328</v>
      </c>
      <c r="F242">
        <f t="shared" si="25"/>
        <v>25037</v>
      </c>
      <c r="G242">
        <f t="shared" si="26"/>
        <v>2.8710000333376229E-4</v>
      </c>
      <c r="J242">
        <f>G242</f>
        <v>2.8710000333376229E-4</v>
      </c>
      <c r="Q242" s="2">
        <f t="shared" si="27"/>
        <v>35247.9764</v>
      </c>
    </row>
    <row r="243" spans="1:32" x14ac:dyDescent="0.2">
      <c r="A243" s="35" t="s">
        <v>118</v>
      </c>
      <c r="B243" s="31"/>
      <c r="C243" s="32">
        <v>50308.737999999998</v>
      </c>
      <c r="D243" s="32"/>
      <c r="E243" s="35">
        <f t="shared" si="24"/>
        <v>25087.005090328752</v>
      </c>
      <c r="F243">
        <f t="shared" si="25"/>
        <v>25087</v>
      </c>
      <c r="G243">
        <f t="shared" si="26"/>
        <v>4.3021000019507483E-3</v>
      </c>
      <c r="I243">
        <f t="shared" ref="I243:I249" si="28">G243</f>
        <v>4.3021000019507483E-3</v>
      </c>
      <c r="Q243" s="2">
        <f t="shared" si="27"/>
        <v>35290.237999999998</v>
      </c>
      <c r="AB243">
        <v>14</v>
      </c>
      <c r="AD243" t="s">
        <v>102</v>
      </c>
      <c r="AF243" t="s">
        <v>104</v>
      </c>
    </row>
    <row r="244" spans="1:32" x14ac:dyDescent="0.2">
      <c r="A244" s="35" t="s">
        <v>118</v>
      </c>
      <c r="B244" s="31"/>
      <c r="C244" s="32">
        <v>50325.633999999998</v>
      </c>
      <c r="D244" s="32"/>
      <c r="E244" s="35">
        <f t="shared" si="24"/>
        <v>25106.996767562556</v>
      </c>
      <c r="F244">
        <f t="shared" si="25"/>
        <v>25107</v>
      </c>
      <c r="G244">
        <f t="shared" si="26"/>
        <v>-2.7319000000716187E-3</v>
      </c>
      <c r="I244">
        <f t="shared" si="28"/>
        <v>-2.7319000000716187E-3</v>
      </c>
      <c r="Q244" s="2">
        <f t="shared" si="27"/>
        <v>35307.133999999998</v>
      </c>
      <c r="AA244" t="s">
        <v>119</v>
      </c>
      <c r="AB244">
        <v>14</v>
      </c>
      <c r="AD244" t="s">
        <v>120</v>
      </c>
      <c r="AF244" t="s">
        <v>104</v>
      </c>
    </row>
    <row r="245" spans="1:32" x14ac:dyDescent="0.2">
      <c r="A245" s="35" t="s">
        <v>118</v>
      </c>
      <c r="B245" s="31"/>
      <c r="C245" s="32">
        <v>50336.631999999998</v>
      </c>
      <c r="D245" s="32"/>
      <c r="E245" s="35">
        <f t="shared" si="24"/>
        <v>25120.009815989248</v>
      </c>
      <c r="F245">
        <f t="shared" si="25"/>
        <v>25120</v>
      </c>
      <c r="G245">
        <f t="shared" si="26"/>
        <v>8.2959999999729916E-3</v>
      </c>
      <c r="I245">
        <f t="shared" si="28"/>
        <v>8.2959999999729916E-3</v>
      </c>
      <c r="Q245" s="2">
        <f t="shared" si="27"/>
        <v>35318.131999999998</v>
      </c>
      <c r="AB245">
        <v>11</v>
      </c>
      <c r="AD245" t="s">
        <v>102</v>
      </c>
      <c r="AF245" t="s">
        <v>104</v>
      </c>
    </row>
    <row r="246" spans="1:32" x14ac:dyDescent="0.2">
      <c r="A246" s="35" t="s">
        <v>118</v>
      </c>
      <c r="B246" s="31"/>
      <c r="C246" s="32">
        <v>50402.553999999996</v>
      </c>
      <c r="D246" s="32"/>
      <c r="E246" s="35">
        <f t="shared" si="24"/>
        <v>25198.010014060193</v>
      </c>
      <c r="F246">
        <f t="shared" si="25"/>
        <v>25198</v>
      </c>
      <c r="G246">
        <f t="shared" si="26"/>
        <v>8.4634000013465993E-3</v>
      </c>
      <c r="I246">
        <f t="shared" si="28"/>
        <v>8.4634000013465993E-3</v>
      </c>
      <c r="Q246" s="2">
        <f t="shared" si="27"/>
        <v>35384.053999999996</v>
      </c>
      <c r="AB246">
        <v>9</v>
      </c>
      <c r="AD246" t="s">
        <v>102</v>
      </c>
      <c r="AF246" t="s">
        <v>104</v>
      </c>
    </row>
    <row r="247" spans="1:32" x14ac:dyDescent="0.2">
      <c r="A247" s="35" t="s">
        <v>118</v>
      </c>
      <c r="B247" s="31"/>
      <c r="C247" s="32">
        <v>50542.847000000002</v>
      </c>
      <c r="D247" s="32"/>
      <c r="E247" s="35">
        <f t="shared" si="24"/>
        <v>25364.007432038536</v>
      </c>
      <c r="F247">
        <f t="shared" si="25"/>
        <v>25364</v>
      </c>
      <c r="G247">
        <f t="shared" si="26"/>
        <v>6.281200003286358E-3</v>
      </c>
      <c r="I247">
        <f t="shared" si="28"/>
        <v>6.281200003286358E-3</v>
      </c>
      <c r="Q247" s="2">
        <f t="shared" si="27"/>
        <v>35524.347000000002</v>
      </c>
      <c r="AB247">
        <v>19</v>
      </c>
      <c r="AD247" t="s">
        <v>102</v>
      </c>
      <c r="AF247" t="s">
        <v>104</v>
      </c>
    </row>
    <row r="248" spans="1:32" x14ac:dyDescent="0.2">
      <c r="A248" s="35" t="s">
        <v>118</v>
      </c>
      <c r="B248" s="31"/>
      <c r="C248" s="32">
        <v>50553.843000000001</v>
      </c>
      <c r="D248" s="32"/>
      <c r="E248" s="35">
        <f t="shared" si="24"/>
        <v>25377.018114026159</v>
      </c>
      <c r="F248">
        <f t="shared" si="25"/>
        <v>25377</v>
      </c>
      <c r="G248">
        <f t="shared" si="26"/>
        <v>1.5309100002923515E-2</v>
      </c>
      <c r="I248">
        <f t="shared" si="28"/>
        <v>1.5309100002923515E-2</v>
      </c>
      <c r="Q248" s="2">
        <f t="shared" si="27"/>
        <v>35535.343000000001</v>
      </c>
      <c r="AB248">
        <v>13</v>
      </c>
      <c r="AD248" t="s">
        <v>102</v>
      </c>
      <c r="AF248" t="s">
        <v>104</v>
      </c>
    </row>
    <row r="249" spans="1:32" x14ac:dyDescent="0.2">
      <c r="A249" s="35" t="s">
        <v>118</v>
      </c>
      <c r="B249" s="31"/>
      <c r="C249" s="32">
        <v>50668.775000000001</v>
      </c>
      <c r="D249" s="32"/>
      <c r="E249" s="35">
        <f t="shared" si="24"/>
        <v>25513.007901421723</v>
      </c>
      <c r="F249">
        <f t="shared" si="25"/>
        <v>25513</v>
      </c>
      <c r="G249">
        <f t="shared" si="26"/>
        <v>6.6778999971575104E-3</v>
      </c>
      <c r="I249">
        <f t="shared" si="28"/>
        <v>6.6778999971575104E-3</v>
      </c>
      <c r="Q249" s="2">
        <f t="shared" si="27"/>
        <v>35650.275000000001</v>
      </c>
      <c r="AB249">
        <v>11</v>
      </c>
      <c r="AD249" t="s">
        <v>102</v>
      </c>
      <c r="AF249" t="s">
        <v>104</v>
      </c>
    </row>
    <row r="250" spans="1:32" x14ac:dyDescent="0.2">
      <c r="A250" s="35" t="s">
        <v>128</v>
      </c>
      <c r="B250" s="31" t="s">
        <v>129</v>
      </c>
      <c r="C250" s="32">
        <v>50676.037100000001</v>
      </c>
      <c r="D250" s="32">
        <v>8.9999999999999998E-4</v>
      </c>
      <c r="E250" s="35">
        <f t="shared" si="24"/>
        <v>25521.600559994142</v>
      </c>
      <c r="F250">
        <f t="shared" si="25"/>
        <v>25521.5</v>
      </c>
      <c r="Q250" s="2">
        <f t="shared" si="27"/>
        <v>35657.537100000001</v>
      </c>
      <c r="U250" s="10">
        <v>8.4988450005766936E-2</v>
      </c>
    </row>
    <row r="251" spans="1:32" x14ac:dyDescent="0.2">
      <c r="A251" s="35" t="s">
        <v>118</v>
      </c>
      <c r="B251" s="31"/>
      <c r="C251" s="32">
        <v>50690.74</v>
      </c>
      <c r="D251" s="32"/>
      <c r="E251" s="35">
        <f t="shared" si="24"/>
        <v>25538.99731846957</v>
      </c>
      <c r="F251">
        <f t="shared" si="25"/>
        <v>25539</v>
      </c>
      <c r="G251">
        <f t="shared" ref="G251:G282" si="29">+C251-(C$7+F251*C$8)</f>
        <v>-2.2663000054308213E-3</v>
      </c>
      <c r="I251">
        <f>G251</f>
        <v>-2.2663000054308213E-3</v>
      </c>
      <c r="Q251" s="2">
        <f t="shared" si="27"/>
        <v>35672.239999999998</v>
      </c>
      <c r="AB251">
        <v>9</v>
      </c>
      <c r="AD251" t="s">
        <v>102</v>
      </c>
      <c r="AF251" t="s">
        <v>104</v>
      </c>
    </row>
    <row r="252" spans="1:32" x14ac:dyDescent="0.2">
      <c r="A252" s="35" t="s">
        <v>118</v>
      </c>
      <c r="B252" s="31"/>
      <c r="C252" s="32">
        <v>50695.82</v>
      </c>
      <c r="D252" s="32"/>
      <c r="E252" s="35">
        <f t="shared" si="24"/>
        <v>25545.008073698486</v>
      </c>
      <c r="F252">
        <f t="shared" si="25"/>
        <v>25545</v>
      </c>
      <c r="G252">
        <f t="shared" si="29"/>
        <v>6.8234999998821877E-3</v>
      </c>
      <c r="I252">
        <f>G252</f>
        <v>6.8234999998821877E-3</v>
      </c>
      <c r="Q252" s="2">
        <f t="shared" si="27"/>
        <v>35677.32</v>
      </c>
      <c r="AB252">
        <v>18</v>
      </c>
      <c r="AD252" t="s">
        <v>102</v>
      </c>
      <c r="AF252" t="s">
        <v>104</v>
      </c>
    </row>
    <row r="253" spans="1:32" x14ac:dyDescent="0.2">
      <c r="A253" s="35" t="s">
        <v>118</v>
      </c>
      <c r="B253" s="31"/>
      <c r="C253" s="32">
        <v>50696.66</v>
      </c>
      <c r="D253" s="32"/>
      <c r="E253" s="35">
        <f t="shared" si="24"/>
        <v>25546.001978106422</v>
      </c>
      <c r="F253">
        <f t="shared" si="25"/>
        <v>25546</v>
      </c>
      <c r="G253">
        <f t="shared" si="29"/>
        <v>1.6718000042601489E-3</v>
      </c>
      <c r="I253">
        <f>G253</f>
        <v>1.6718000042601489E-3</v>
      </c>
      <c r="O253">
        <f t="shared" ref="O253:O284" ca="1" si="30">+C$11+C$12*F253</f>
        <v>3.1350987079167281E-3</v>
      </c>
      <c r="Q253" s="2">
        <f t="shared" si="27"/>
        <v>35678.160000000003</v>
      </c>
      <c r="AB253">
        <v>17</v>
      </c>
      <c r="AD253" t="s">
        <v>102</v>
      </c>
      <c r="AF253" t="s">
        <v>104</v>
      </c>
    </row>
    <row r="254" spans="1:32" x14ac:dyDescent="0.2">
      <c r="A254" s="35" t="s">
        <v>123</v>
      </c>
      <c r="B254" s="31" t="s">
        <v>131</v>
      </c>
      <c r="C254" s="32">
        <v>50700.460899999998</v>
      </c>
      <c r="D254" s="32">
        <v>8.9999999999999998E-4</v>
      </c>
      <c r="E254" s="35">
        <f t="shared" si="24"/>
        <v>25550.499277230349</v>
      </c>
      <c r="F254">
        <f t="shared" si="25"/>
        <v>25550.5</v>
      </c>
      <c r="G254">
        <f t="shared" si="29"/>
        <v>-6.1085000197635964E-4</v>
      </c>
      <c r="J254">
        <f t="shared" ref="J254:J261" si="31">G254</f>
        <v>-6.1085000197635964E-4</v>
      </c>
      <c r="O254">
        <f t="shared" ca="1" si="30"/>
        <v>3.1435589885692589E-3</v>
      </c>
      <c r="Q254" s="2">
        <f t="shared" si="27"/>
        <v>35681.960899999998</v>
      </c>
      <c r="AA254" t="s">
        <v>119</v>
      </c>
      <c r="AD254" t="s">
        <v>122</v>
      </c>
      <c r="AF254" t="s">
        <v>35</v>
      </c>
    </row>
    <row r="255" spans="1:32" x14ac:dyDescent="0.2">
      <c r="A255" s="35" t="s">
        <v>125</v>
      </c>
      <c r="B255" s="31"/>
      <c r="C255" s="32">
        <v>50703.423000000003</v>
      </c>
      <c r="D255" s="32">
        <v>4.0000000000000002E-4</v>
      </c>
      <c r="E255" s="35">
        <f t="shared" si="24"/>
        <v>25554.004091809795</v>
      </c>
      <c r="F255">
        <f t="shared" si="25"/>
        <v>25554</v>
      </c>
      <c r="G255">
        <f t="shared" si="29"/>
        <v>3.4582000007503666E-3</v>
      </c>
      <c r="J255">
        <f t="shared" si="31"/>
        <v>3.4582000007503666E-3</v>
      </c>
      <c r="O255">
        <f t="shared" ca="1" si="30"/>
        <v>3.1501392068545575E-3</v>
      </c>
      <c r="Q255" s="2">
        <f t="shared" si="27"/>
        <v>35684.923000000003</v>
      </c>
      <c r="AA255" t="s">
        <v>43</v>
      </c>
      <c r="AD255" t="s">
        <v>124</v>
      </c>
      <c r="AF255" t="s">
        <v>35</v>
      </c>
    </row>
    <row r="256" spans="1:32" x14ac:dyDescent="0.2">
      <c r="A256" s="35" t="s">
        <v>125</v>
      </c>
      <c r="B256" s="31" t="s">
        <v>131</v>
      </c>
      <c r="C256" s="32">
        <v>50750.319300000003</v>
      </c>
      <c r="D256" s="32">
        <v>3.3E-3</v>
      </c>
      <c r="E256" s="35">
        <f t="shared" si="24"/>
        <v>25609.492710006976</v>
      </c>
      <c r="F256">
        <f t="shared" si="25"/>
        <v>25609.5</v>
      </c>
      <c r="G256">
        <f t="shared" si="29"/>
        <v>-6.1611499986611307E-3</v>
      </c>
      <c r="J256">
        <f t="shared" si="31"/>
        <v>-6.1611499986611307E-3</v>
      </c>
      <c r="O256">
        <f t="shared" ca="1" si="30"/>
        <v>3.2544826682357544E-3</v>
      </c>
      <c r="Q256" s="2">
        <f t="shared" si="27"/>
        <v>35731.819300000003</v>
      </c>
      <c r="AA256" t="s">
        <v>43</v>
      </c>
      <c r="AD256" t="s">
        <v>124</v>
      </c>
      <c r="AF256" t="s">
        <v>35</v>
      </c>
    </row>
    <row r="257" spans="1:32" x14ac:dyDescent="0.2">
      <c r="A257" s="35" t="s">
        <v>123</v>
      </c>
      <c r="B257" s="31"/>
      <c r="C257" s="32">
        <v>50753.282800000001</v>
      </c>
      <c r="D257" s="32">
        <v>8.0000000000000004E-4</v>
      </c>
      <c r="E257" s="35">
        <f t="shared" si="24"/>
        <v>25612.999181093764</v>
      </c>
      <c r="F257">
        <f t="shared" si="25"/>
        <v>25613</v>
      </c>
      <c r="G257">
        <f t="shared" si="29"/>
        <v>-6.9210000219754875E-4</v>
      </c>
      <c r="J257">
        <f t="shared" si="31"/>
        <v>-6.9210000219754875E-4</v>
      </c>
      <c r="O257">
        <f t="shared" ca="1" si="30"/>
        <v>3.26106288652106E-3</v>
      </c>
      <c r="Q257" s="2">
        <f t="shared" si="27"/>
        <v>35734.782800000001</v>
      </c>
      <c r="AA257" t="s">
        <v>119</v>
      </c>
      <c r="AD257" t="s">
        <v>122</v>
      </c>
      <c r="AF257" t="s">
        <v>35</v>
      </c>
    </row>
    <row r="258" spans="1:32" x14ac:dyDescent="0.2">
      <c r="A258" s="35" t="s">
        <v>123</v>
      </c>
      <c r="B258" s="31" t="s">
        <v>131</v>
      </c>
      <c r="C258" s="32">
        <v>50755.385600000001</v>
      </c>
      <c r="D258" s="32">
        <v>1.2999999999999999E-3</v>
      </c>
      <c r="E258" s="35">
        <f t="shared" si="24"/>
        <v>25615.487255128282</v>
      </c>
      <c r="F258">
        <f t="shared" si="25"/>
        <v>25615.5</v>
      </c>
      <c r="G258">
        <f t="shared" si="29"/>
        <v>-1.0771349996502977E-2</v>
      </c>
      <c r="J258">
        <f t="shared" si="31"/>
        <v>-1.0771349996502977E-2</v>
      </c>
      <c r="O258">
        <f t="shared" ca="1" si="30"/>
        <v>3.2657630424391265E-3</v>
      </c>
      <c r="Q258" s="2">
        <f t="shared" si="27"/>
        <v>35736.885600000001</v>
      </c>
      <c r="AA258" t="s">
        <v>119</v>
      </c>
      <c r="AD258" t="s">
        <v>122</v>
      </c>
      <c r="AF258" t="s">
        <v>35</v>
      </c>
    </row>
    <row r="259" spans="1:32" x14ac:dyDescent="0.2">
      <c r="A259" s="35" t="s">
        <v>123</v>
      </c>
      <c r="B259" s="31" t="s">
        <v>131</v>
      </c>
      <c r="C259" s="32">
        <v>50772.301299999999</v>
      </c>
      <c r="D259" s="32">
        <v>5.0000000000000001E-4</v>
      </c>
      <c r="E259" s="35">
        <f t="shared" si="24"/>
        <v>25635.502241786889</v>
      </c>
      <c r="F259">
        <f t="shared" si="25"/>
        <v>25635.5</v>
      </c>
      <c r="G259">
        <f t="shared" si="29"/>
        <v>1.8946499985759147E-3</v>
      </c>
      <c r="J259">
        <f t="shared" si="31"/>
        <v>1.8946499985759147E-3</v>
      </c>
      <c r="O259">
        <f t="shared" ca="1" si="30"/>
        <v>3.3033642897837071E-3</v>
      </c>
      <c r="Q259" s="2">
        <f t="shared" si="27"/>
        <v>35753.801299999999</v>
      </c>
      <c r="AA259" t="s">
        <v>119</v>
      </c>
      <c r="AD259" t="s">
        <v>122</v>
      </c>
      <c r="AF259" t="s">
        <v>35</v>
      </c>
    </row>
    <row r="260" spans="1:32" x14ac:dyDescent="0.2">
      <c r="A260" s="35" t="s">
        <v>125</v>
      </c>
      <c r="B260" s="31"/>
      <c r="C260" s="32">
        <v>50948.516600000003</v>
      </c>
      <c r="D260" s="32">
        <v>1E-4</v>
      </c>
      <c r="E260" s="35">
        <f t="shared" si="24"/>
        <v>25844.003626804519</v>
      </c>
      <c r="F260">
        <f t="shared" si="25"/>
        <v>25844</v>
      </c>
      <c r="G260">
        <f t="shared" si="29"/>
        <v>3.0651999986730516E-3</v>
      </c>
      <c r="J260">
        <f t="shared" si="31"/>
        <v>3.0651999986730516E-3</v>
      </c>
      <c r="O260">
        <f t="shared" ca="1" si="30"/>
        <v>3.6953572933509093E-3</v>
      </c>
      <c r="Q260" s="2">
        <f t="shared" si="27"/>
        <v>35930.016600000003</v>
      </c>
      <c r="AA260" t="s">
        <v>43</v>
      </c>
      <c r="AD260" t="s">
        <v>124</v>
      </c>
      <c r="AF260" t="s">
        <v>35</v>
      </c>
    </row>
    <row r="261" spans="1:32" x14ac:dyDescent="0.2">
      <c r="A261" s="58" t="s">
        <v>840</v>
      </c>
      <c r="B261" s="59" t="s">
        <v>129</v>
      </c>
      <c r="C261" s="58">
        <v>50948.5167</v>
      </c>
      <c r="D261" s="58" t="s">
        <v>190</v>
      </c>
      <c r="E261" s="35">
        <f t="shared" si="24"/>
        <v>25844.003745126469</v>
      </c>
      <c r="F261">
        <f t="shared" si="25"/>
        <v>25844</v>
      </c>
      <c r="G261">
        <f t="shared" si="29"/>
        <v>3.1651999961468391E-3</v>
      </c>
      <c r="J261">
        <f t="shared" si="31"/>
        <v>3.1651999961468391E-3</v>
      </c>
      <c r="O261">
        <f t="shared" ca="1" si="30"/>
        <v>3.6953572933509093E-3</v>
      </c>
      <c r="Q261" s="2">
        <f t="shared" si="27"/>
        <v>35930.0167</v>
      </c>
    </row>
    <row r="262" spans="1:32" x14ac:dyDescent="0.2">
      <c r="A262" s="35" t="s">
        <v>118</v>
      </c>
      <c r="B262" s="31"/>
      <c r="C262" s="32">
        <v>51007.686999999998</v>
      </c>
      <c r="D262" s="32"/>
      <c r="E262" s="35">
        <f t="shared" si="24"/>
        <v>25914.015199874768</v>
      </c>
      <c r="F262">
        <f t="shared" si="25"/>
        <v>25914</v>
      </c>
      <c r="G262">
        <f t="shared" si="29"/>
        <v>1.2846199999330565E-2</v>
      </c>
      <c r="I262">
        <f>G262</f>
        <v>1.2846199999330565E-2</v>
      </c>
      <c r="O262">
        <f t="shared" ca="1" si="30"/>
        <v>3.8269616590569239E-3</v>
      </c>
      <c r="Q262" s="2">
        <f t="shared" si="27"/>
        <v>35989.186999999998</v>
      </c>
      <c r="AB262">
        <v>14</v>
      </c>
      <c r="AD262" t="s">
        <v>102</v>
      </c>
      <c r="AF262" t="s">
        <v>104</v>
      </c>
    </row>
    <row r="263" spans="1:32" x14ac:dyDescent="0.2">
      <c r="A263" s="58" t="s">
        <v>840</v>
      </c>
      <c r="B263" s="59" t="s">
        <v>131</v>
      </c>
      <c r="C263" s="58">
        <v>51033.443500000001</v>
      </c>
      <c r="D263" s="58" t="s">
        <v>190</v>
      </c>
      <c r="E263" s="35">
        <f t="shared" si="24"/>
        <v>25944.490793782941</v>
      </c>
      <c r="F263">
        <f t="shared" si="25"/>
        <v>25944.5</v>
      </c>
      <c r="G263">
        <f t="shared" si="29"/>
        <v>-7.7806499975849874E-3</v>
      </c>
      <c r="J263">
        <f>G263</f>
        <v>-7.7806499975849874E-3</v>
      </c>
      <c r="O263">
        <f t="shared" ca="1" si="30"/>
        <v>3.8843035612574003E-3</v>
      </c>
      <c r="Q263" s="2">
        <f t="shared" si="27"/>
        <v>36014.943500000001</v>
      </c>
    </row>
    <row r="264" spans="1:32" x14ac:dyDescent="0.2">
      <c r="A264" s="35" t="s">
        <v>125</v>
      </c>
      <c r="B264" s="31" t="s">
        <v>131</v>
      </c>
      <c r="C264" s="32">
        <v>51033.443599999999</v>
      </c>
      <c r="D264" s="32">
        <v>2.0999999999999999E-3</v>
      </c>
      <c r="E264" s="35">
        <f t="shared" si="24"/>
        <v>25944.490912104891</v>
      </c>
      <c r="F264">
        <f t="shared" si="25"/>
        <v>25944.5</v>
      </c>
      <c r="G264">
        <f t="shared" si="29"/>
        <v>-7.6806500001111999E-3</v>
      </c>
      <c r="J264">
        <f>G264</f>
        <v>-7.6806500001111999E-3</v>
      </c>
      <c r="O264">
        <f t="shared" ca="1" si="30"/>
        <v>3.8843035612574003E-3</v>
      </c>
      <c r="Q264" s="2">
        <f t="shared" si="27"/>
        <v>36014.943599999999</v>
      </c>
      <c r="AA264" t="s">
        <v>43</v>
      </c>
      <c r="AD264" t="s">
        <v>124</v>
      </c>
      <c r="AF264" t="s">
        <v>35</v>
      </c>
    </row>
    <row r="265" spans="1:32" x14ac:dyDescent="0.2">
      <c r="A265" s="35" t="s">
        <v>125</v>
      </c>
      <c r="B265" s="31"/>
      <c r="C265" s="32">
        <v>51036.412100000001</v>
      </c>
      <c r="D265" s="32">
        <v>4.0000000000000002E-4</v>
      </c>
      <c r="E265" s="35">
        <f t="shared" si="24"/>
        <v>25948.00329928935</v>
      </c>
      <c r="F265">
        <f t="shared" si="25"/>
        <v>25948</v>
      </c>
      <c r="G265">
        <f t="shared" si="29"/>
        <v>2.7884000010089949E-3</v>
      </c>
      <c r="J265">
        <f>G265</f>
        <v>2.7884000010089949E-3</v>
      </c>
      <c r="O265">
        <f t="shared" ca="1" si="30"/>
        <v>3.8908837795427059E-3</v>
      </c>
      <c r="Q265" s="2">
        <f t="shared" si="27"/>
        <v>36017.912100000001</v>
      </c>
      <c r="AA265" t="s">
        <v>43</v>
      </c>
      <c r="AD265" t="s">
        <v>124</v>
      </c>
      <c r="AF265" t="s">
        <v>35</v>
      </c>
    </row>
    <row r="266" spans="1:32" x14ac:dyDescent="0.2">
      <c r="A266" s="35" t="s">
        <v>118</v>
      </c>
      <c r="B266" s="31"/>
      <c r="C266" s="32">
        <v>51040.641000000003</v>
      </c>
      <c r="D266" s="32"/>
      <c r="E266" s="35">
        <f t="shared" si="24"/>
        <v>25953.007016373514</v>
      </c>
      <c r="F266">
        <f t="shared" si="25"/>
        <v>25953</v>
      </c>
      <c r="G266">
        <f t="shared" si="29"/>
        <v>5.9299000058672391E-3</v>
      </c>
      <c r="I266">
        <f>G266</f>
        <v>5.9299000058672391E-3</v>
      </c>
      <c r="O266">
        <f t="shared" ca="1" si="30"/>
        <v>3.9002840913788459E-3</v>
      </c>
      <c r="Q266" s="2">
        <f t="shared" si="27"/>
        <v>36022.141000000003</v>
      </c>
      <c r="AB266">
        <v>13</v>
      </c>
      <c r="AD266" t="s">
        <v>102</v>
      </c>
      <c r="AF266" t="s">
        <v>104</v>
      </c>
    </row>
    <row r="267" spans="1:32" x14ac:dyDescent="0.2">
      <c r="A267" s="35" t="s">
        <v>118</v>
      </c>
      <c r="B267" s="31"/>
      <c r="C267" s="32">
        <v>51083.752</v>
      </c>
      <c r="D267" s="32"/>
      <c r="E267" s="35">
        <f t="shared" si="24"/>
        <v>26004.016793671482</v>
      </c>
      <c r="F267">
        <f t="shared" si="25"/>
        <v>26004</v>
      </c>
      <c r="G267">
        <f t="shared" si="29"/>
        <v>1.4193200004228856E-2</v>
      </c>
      <c r="I267">
        <f>G267</f>
        <v>1.4193200004228856E-2</v>
      </c>
      <c r="O267">
        <f t="shared" ca="1" si="30"/>
        <v>3.9961672721075189E-3</v>
      </c>
      <c r="Q267" s="2">
        <f t="shared" si="27"/>
        <v>36065.252</v>
      </c>
      <c r="AB267">
        <v>12</v>
      </c>
      <c r="AD267" t="s">
        <v>102</v>
      </c>
      <c r="AF267" t="s">
        <v>104</v>
      </c>
    </row>
    <row r="268" spans="1:32" x14ac:dyDescent="0.2">
      <c r="A268" s="35" t="s">
        <v>118</v>
      </c>
      <c r="B268" s="31"/>
      <c r="C268" s="32">
        <v>51133.61</v>
      </c>
      <c r="D268" s="32"/>
      <c r="E268" s="35">
        <f t="shared" si="24"/>
        <v>26063.009753160291</v>
      </c>
      <c r="F268">
        <f t="shared" si="25"/>
        <v>26063</v>
      </c>
      <c r="G268">
        <f t="shared" si="29"/>
        <v>8.2429000030970201E-3</v>
      </c>
      <c r="I268">
        <f>G268</f>
        <v>8.2429000030970201E-3</v>
      </c>
      <c r="O268">
        <f t="shared" ca="1" si="30"/>
        <v>4.1070909517740145E-3</v>
      </c>
      <c r="Q268" s="2">
        <f t="shared" si="27"/>
        <v>36115.11</v>
      </c>
      <c r="AB268">
        <v>15</v>
      </c>
      <c r="AD268" t="s">
        <v>102</v>
      </c>
      <c r="AF268" t="s">
        <v>104</v>
      </c>
    </row>
    <row r="269" spans="1:32" x14ac:dyDescent="0.2">
      <c r="A269" s="35" t="s">
        <v>127</v>
      </c>
      <c r="B269" s="31"/>
      <c r="C269" s="32">
        <v>51325.453099999999</v>
      </c>
      <c r="D269" s="32">
        <v>6.9999999999999999E-4</v>
      </c>
      <c r="E269" s="35">
        <f t="shared" si="24"/>
        <v>26290.00225639965</v>
      </c>
      <c r="F269">
        <f t="shared" si="25"/>
        <v>26290</v>
      </c>
      <c r="G269">
        <f t="shared" si="29"/>
        <v>1.9069999980274588E-3</v>
      </c>
      <c r="J269">
        <f>G269</f>
        <v>1.9069999980274588E-3</v>
      </c>
      <c r="O269">
        <f t="shared" ca="1" si="30"/>
        <v>4.5338651091349491E-3</v>
      </c>
      <c r="Q269" s="2">
        <f t="shared" si="27"/>
        <v>36306.953099999999</v>
      </c>
    </row>
    <row r="270" spans="1:32" x14ac:dyDescent="0.2">
      <c r="A270" s="35" t="s">
        <v>130</v>
      </c>
      <c r="B270" s="31" t="s">
        <v>129</v>
      </c>
      <c r="C270" s="32">
        <v>51363.486599999997</v>
      </c>
      <c r="D270" s="32"/>
      <c r="E270" s="35">
        <f t="shared" si="24"/>
        <v>26335.004236517536</v>
      </c>
      <c r="F270">
        <f t="shared" si="25"/>
        <v>26335</v>
      </c>
      <c r="G270">
        <f t="shared" si="29"/>
        <v>3.5805000006803311E-3</v>
      </c>
      <c r="J270">
        <f>G270</f>
        <v>3.5805000006803311E-3</v>
      </c>
      <c r="O270">
        <f t="shared" ca="1" si="30"/>
        <v>4.6184679156602432E-3</v>
      </c>
      <c r="Q270" s="2">
        <f t="shared" si="27"/>
        <v>36344.986599999997</v>
      </c>
    </row>
    <row r="271" spans="1:32" x14ac:dyDescent="0.2">
      <c r="A271" s="35" t="s">
        <v>127</v>
      </c>
      <c r="B271" s="31"/>
      <c r="C271" s="32">
        <v>51391.374600000003</v>
      </c>
      <c r="D271" s="32">
        <v>2E-3</v>
      </c>
      <c r="E271" s="35">
        <f t="shared" si="24"/>
        <v>26368.001862860838</v>
      </c>
      <c r="F271">
        <f t="shared" si="25"/>
        <v>26368</v>
      </c>
      <c r="G271">
        <f t="shared" si="29"/>
        <v>1.5744000047561713E-3</v>
      </c>
      <c r="J271">
        <f>G271</f>
        <v>1.5744000047561713E-3</v>
      </c>
      <c r="O271">
        <f t="shared" ca="1" si="30"/>
        <v>4.6805099737788E-3</v>
      </c>
      <c r="Q271" s="2">
        <f t="shared" si="27"/>
        <v>36372.874600000003</v>
      </c>
    </row>
    <row r="272" spans="1:32" x14ac:dyDescent="0.2">
      <c r="A272" s="35" t="s">
        <v>127</v>
      </c>
      <c r="B272" s="31" t="s">
        <v>131</v>
      </c>
      <c r="C272" s="32">
        <v>51393.493199999997</v>
      </c>
      <c r="D272" s="32">
        <v>1E-3</v>
      </c>
      <c r="E272" s="35">
        <f t="shared" si="24"/>
        <v>26370.508631763976</v>
      </c>
      <c r="F272">
        <f t="shared" si="25"/>
        <v>26370.5</v>
      </c>
      <c r="G272">
        <f t="shared" si="29"/>
        <v>7.2951499969349243E-3</v>
      </c>
      <c r="J272">
        <f>G272</f>
        <v>7.2951499969349243E-3</v>
      </c>
      <c r="O272">
        <f t="shared" ca="1" si="30"/>
        <v>4.6852101296968665E-3</v>
      </c>
      <c r="Q272" s="2">
        <f t="shared" si="27"/>
        <v>36374.993199999997</v>
      </c>
    </row>
    <row r="273" spans="1:17" x14ac:dyDescent="0.2">
      <c r="A273" s="58" t="s">
        <v>886</v>
      </c>
      <c r="B273" s="59" t="s">
        <v>129</v>
      </c>
      <c r="C273" s="58">
        <v>51400.659</v>
      </c>
      <c r="D273" s="58" t="s">
        <v>190</v>
      </c>
      <c r="E273" s="35">
        <f t="shared" si="24"/>
        <v>26378.987346295347</v>
      </c>
      <c r="F273">
        <f t="shared" si="25"/>
        <v>26379</v>
      </c>
      <c r="G273">
        <f t="shared" si="29"/>
        <v>-1.0694299999158829E-2</v>
      </c>
      <c r="I273">
        <f>G273</f>
        <v>-1.0694299999158829E-2</v>
      </c>
      <c r="O273">
        <f t="shared" ca="1" si="30"/>
        <v>4.701190659818312E-3</v>
      </c>
      <c r="Q273" s="2">
        <f t="shared" si="27"/>
        <v>36382.159</v>
      </c>
    </row>
    <row r="274" spans="1:17" x14ac:dyDescent="0.2">
      <c r="A274" s="58" t="s">
        <v>886</v>
      </c>
      <c r="B274" s="59" t="s">
        <v>129</v>
      </c>
      <c r="C274" s="58">
        <v>51411.648000000001</v>
      </c>
      <c r="D274" s="58" t="s">
        <v>190</v>
      </c>
      <c r="E274" s="35">
        <f t="shared" si="24"/>
        <v>26391.989745746239</v>
      </c>
      <c r="F274">
        <f t="shared" si="25"/>
        <v>26392</v>
      </c>
      <c r="G274">
        <f t="shared" si="29"/>
        <v>-8.6663999973097816E-3</v>
      </c>
      <c r="I274">
        <f>G274</f>
        <v>-8.6663999973097816E-3</v>
      </c>
      <c r="O274">
        <f t="shared" ca="1" si="30"/>
        <v>4.7256314705922883E-3</v>
      </c>
      <c r="Q274" s="2">
        <f t="shared" si="27"/>
        <v>36393.148000000001</v>
      </c>
    </row>
    <row r="275" spans="1:17" x14ac:dyDescent="0.2">
      <c r="A275" s="58" t="s">
        <v>886</v>
      </c>
      <c r="B275" s="59" t="s">
        <v>129</v>
      </c>
      <c r="C275" s="58">
        <v>51426.879999999997</v>
      </c>
      <c r="D275" s="58" t="s">
        <v>190</v>
      </c>
      <c r="E275" s="35">
        <f t="shared" si="24"/>
        <v>26410.012545676709</v>
      </c>
      <c r="F275">
        <f t="shared" si="25"/>
        <v>26410</v>
      </c>
      <c r="G275">
        <f t="shared" si="29"/>
        <v>1.0602999995171558E-2</v>
      </c>
      <c r="I275">
        <f>G275</f>
        <v>1.0602999995171558E-2</v>
      </c>
      <c r="O275">
        <f t="shared" ca="1" si="30"/>
        <v>4.7594725932024046E-3</v>
      </c>
      <c r="Q275" s="2">
        <f t="shared" si="27"/>
        <v>36408.379999999997</v>
      </c>
    </row>
    <row r="276" spans="1:17" x14ac:dyDescent="0.2">
      <c r="A276" s="58" t="s">
        <v>886</v>
      </c>
      <c r="B276" s="59" t="s">
        <v>129</v>
      </c>
      <c r="C276" s="58">
        <v>51427.713000000003</v>
      </c>
      <c r="D276" s="58" t="s">
        <v>190</v>
      </c>
      <c r="E276" s="35">
        <f t="shared" si="24"/>
        <v>26410.998167547914</v>
      </c>
      <c r="F276">
        <f t="shared" si="25"/>
        <v>26411</v>
      </c>
      <c r="G276">
        <f t="shared" si="29"/>
        <v>-1.548699990962632E-3</v>
      </c>
      <c r="I276">
        <f>G276</f>
        <v>-1.548699990962632E-3</v>
      </c>
      <c r="O276">
        <f t="shared" ca="1" si="30"/>
        <v>4.7613526555696367E-3</v>
      </c>
      <c r="Q276" s="2">
        <f t="shared" si="27"/>
        <v>36409.213000000003</v>
      </c>
    </row>
    <row r="277" spans="1:17" x14ac:dyDescent="0.2">
      <c r="A277" s="35" t="s">
        <v>130</v>
      </c>
      <c r="B277" s="31" t="s">
        <v>129</v>
      </c>
      <c r="C277" s="32">
        <v>51429.409500000002</v>
      </c>
      <c r="D277" s="32"/>
      <c r="E277" s="35">
        <f t="shared" ref="E277:E340" si="32">+(C277-C$7)/C$8</f>
        <v>26413.005499486073</v>
      </c>
      <c r="F277">
        <f t="shared" ref="F277:F340" si="33">ROUND(2*E277,0)/2</f>
        <v>26413</v>
      </c>
      <c r="G277">
        <f t="shared" si="29"/>
        <v>4.6479000011458993E-3</v>
      </c>
      <c r="J277">
        <f>G277</f>
        <v>4.6479000011458993E-3</v>
      </c>
      <c r="O277">
        <f t="shared" ca="1" si="30"/>
        <v>4.7651127803040941E-3</v>
      </c>
      <c r="Q277" s="2">
        <f t="shared" ref="Q277:Q340" si="34">+C277-15018.5</f>
        <v>36410.909500000002</v>
      </c>
    </row>
    <row r="278" spans="1:17" x14ac:dyDescent="0.2">
      <c r="A278" s="58" t="s">
        <v>886</v>
      </c>
      <c r="B278" s="59" t="s">
        <v>129</v>
      </c>
      <c r="C278" s="58">
        <v>51432.788999999997</v>
      </c>
      <c r="D278" s="58" t="s">
        <v>190</v>
      </c>
      <c r="E278" s="35">
        <f t="shared" si="32"/>
        <v>26417.004189898686</v>
      </c>
      <c r="F278">
        <f t="shared" si="33"/>
        <v>26417</v>
      </c>
      <c r="G278">
        <f t="shared" si="29"/>
        <v>3.5410999989835545E-3</v>
      </c>
      <c r="I278">
        <f>G278</f>
        <v>3.5410999989835545E-3</v>
      </c>
      <c r="O278">
        <f t="shared" ca="1" si="30"/>
        <v>4.7726330297730088E-3</v>
      </c>
      <c r="Q278" s="2">
        <f t="shared" si="34"/>
        <v>36414.288999999997</v>
      </c>
    </row>
    <row r="279" spans="1:17" x14ac:dyDescent="0.2">
      <c r="A279" s="58" t="s">
        <v>886</v>
      </c>
      <c r="B279" s="59" t="s">
        <v>129</v>
      </c>
      <c r="C279" s="58">
        <v>51433.641000000003</v>
      </c>
      <c r="D279" s="58" t="s">
        <v>190</v>
      </c>
      <c r="E279" s="35">
        <f t="shared" si="32"/>
        <v>26418.012292941024</v>
      </c>
      <c r="F279">
        <f t="shared" si="33"/>
        <v>26418</v>
      </c>
      <c r="G279">
        <f t="shared" si="29"/>
        <v>1.0389400005806237E-2</v>
      </c>
      <c r="I279">
        <f>G279</f>
        <v>1.0389400005806237E-2</v>
      </c>
      <c r="O279">
        <f t="shared" ca="1" si="30"/>
        <v>4.774513092140234E-3</v>
      </c>
      <c r="Q279" s="2">
        <f t="shared" si="34"/>
        <v>36415.141000000003</v>
      </c>
    </row>
    <row r="280" spans="1:17" x14ac:dyDescent="0.2">
      <c r="A280" s="58" t="s">
        <v>872</v>
      </c>
      <c r="B280" s="59" t="s">
        <v>129</v>
      </c>
      <c r="C280" s="58">
        <v>51434.479500000001</v>
      </c>
      <c r="D280" s="58" t="s">
        <v>190</v>
      </c>
      <c r="E280" s="35">
        <f t="shared" si="32"/>
        <v>26419.004422519651</v>
      </c>
      <c r="F280">
        <f t="shared" si="33"/>
        <v>26419</v>
      </c>
      <c r="G280">
        <f t="shared" si="29"/>
        <v>3.7376999971456826E-3</v>
      </c>
      <c r="J280">
        <f>G280</f>
        <v>3.7376999971456826E-3</v>
      </c>
      <c r="O280">
        <f t="shared" ca="1" si="30"/>
        <v>4.7763931545074662E-3</v>
      </c>
      <c r="Q280" s="2">
        <f t="shared" si="34"/>
        <v>36415.979500000001</v>
      </c>
    </row>
    <row r="281" spans="1:17" x14ac:dyDescent="0.2">
      <c r="A281" s="32" t="s">
        <v>127</v>
      </c>
      <c r="B281" s="38"/>
      <c r="C281" s="32">
        <v>51434.479800000001</v>
      </c>
      <c r="D281" s="32">
        <v>6.9999999999999999E-4</v>
      </c>
      <c r="E281" s="35">
        <f t="shared" si="32"/>
        <v>26419.004777485512</v>
      </c>
      <c r="F281">
        <f t="shared" si="33"/>
        <v>26419</v>
      </c>
      <c r="G281">
        <f t="shared" si="29"/>
        <v>4.0376999968430027E-3</v>
      </c>
      <c r="J281">
        <f>G281</f>
        <v>4.0376999968430027E-3</v>
      </c>
      <c r="O281">
        <f t="shared" ca="1" si="30"/>
        <v>4.7763931545074662E-3</v>
      </c>
      <c r="Q281" s="2">
        <f t="shared" si="34"/>
        <v>36415.979800000001</v>
      </c>
    </row>
    <row r="282" spans="1:17" x14ac:dyDescent="0.2">
      <c r="A282" s="58" t="s">
        <v>872</v>
      </c>
      <c r="B282" s="59" t="s">
        <v>129</v>
      </c>
      <c r="C282" s="58">
        <v>51434.480199999998</v>
      </c>
      <c r="D282" s="58" t="s">
        <v>190</v>
      </c>
      <c r="E282" s="35">
        <f t="shared" si="32"/>
        <v>26419.00525077332</v>
      </c>
      <c r="F282">
        <f t="shared" si="33"/>
        <v>26419</v>
      </c>
      <c r="G282">
        <f t="shared" si="29"/>
        <v>4.4376999940141104E-3</v>
      </c>
      <c r="J282">
        <f>G282</f>
        <v>4.4376999940141104E-3</v>
      </c>
      <c r="O282">
        <f t="shared" ca="1" si="30"/>
        <v>4.7763931545074662E-3</v>
      </c>
      <c r="Q282" s="2">
        <f t="shared" si="34"/>
        <v>36415.980199999998</v>
      </c>
    </row>
    <row r="283" spans="1:17" x14ac:dyDescent="0.2">
      <c r="A283" s="58" t="s">
        <v>886</v>
      </c>
      <c r="B283" s="59" t="s">
        <v>129</v>
      </c>
      <c r="C283" s="58">
        <v>51438.707000000002</v>
      </c>
      <c r="D283" s="58" t="s">
        <v>190</v>
      </c>
      <c r="E283" s="35">
        <f t="shared" si="32"/>
        <v>26424.006483096469</v>
      </c>
      <c r="F283">
        <f t="shared" si="33"/>
        <v>26424</v>
      </c>
      <c r="G283">
        <f t="shared" ref="G283:G314" si="35">+C283-(C$7+F283*C$8)</f>
        <v>5.4792000082670711E-3</v>
      </c>
      <c r="I283">
        <f>G283</f>
        <v>5.4792000082670711E-3</v>
      </c>
      <c r="O283">
        <f t="shared" ca="1" si="30"/>
        <v>4.7857934663436061E-3</v>
      </c>
      <c r="Q283" s="2">
        <f t="shared" si="34"/>
        <v>36420.207000000002</v>
      </c>
    </row>
    <row r="284" spans="1:17" x14ac:dyDescent="0.2">
      <c r="A284" s="32" t="s">
        <v>140</v>
      </c>
      <c r="B284" s="31"/>
      <c r="C284" s="32">
        <v>51443.3488</v>
      </c>
      <c r="D284" s="32">
        <v>1.9E-3</v>
      </c>
      <c r="E284" s="35">
        <f t="shared" si="32"/>
        <v>26429.498751525909</v>
      </c>
      <c r="F284">
        <f t="shared" si="33"/>
        <v>26429.5</v>
      </c>
      <c r="G284">
        <f t="shared" si="35"/>
        <v>-1.0551499944995157E-3</v>
      </c>
      <c r="J284">
        <f>G284</f>
        <v>-1.0551499944995157E-3</v>
      </c>
      <c r="O284">
        <f t="shared" ca="1" si="30"/>
        <v>4.796133809363369E-3</v>
      </c>
      <c r="Q284" s="2">
        <f t="shared" si="34"/>
        <v>36424.8488</v>
      </c>
    </row>
    <row r="285" spans="1:17" x14ac:dyDescent="0.2">
      <c r="A285" s="58" t="s">
        <v>886</v>
      </c>
      <c r="B285" s="59" t="s">
        <v>129</v>
      </c>
      <c r="C285" s="58">
        <v>51444.625</v>
      </c>
      <c r="D285" s="58" t="s">
        <v>190</v>
      </c>
      <c r="E285" s="35">
        <f t="shared" si="32"/>
        <v>26431.008776294246</v>
      </c>
      <c r="F285">
        <f t="shared" si="33"/>
        <v>26431</v>
      </c>
      <c r="G285">
        <f t="shared" si="35"/>
        <v>7.4173000029986724E-3</v>
      </c>
      <c r="I285">
        <f>G285</f>
        <v>7.4173000029986724E-3</v>
      </c>
      <c r="O285">
        <f t="shared" ref="O285:O316" ca="1" si="36">+C$11+C$12*F285</f>
        <v>4.7989539029142103E-3</v>
      </c>
      <c r="Q285" s="2">
        <f t="shared" si="34"/>
        <v>36426.125</v>
      </c>
    </row>
    <row r="286" spans="1:17" x14ac:dyDescent="0.2">
      <c r="A286" s="35" t="s">
        <v>130</v>
      </c>
      <c r="B286" s="31" t="s">
        <v>131</v>
      </c>
      <c r="C286" s="32">
        <v>51454.343699999998</v>
      </c>
      <c r="D286" s="32"/>
      <c r="E286" s="35">
        <f t="shared" si="32"/>
        <v>26442.508131972045</v>
      </c>
      <c r="F286">
        <f t="shared" si="33"/>
        <v>26442.5</v>
      </c>
      <c r="G286">
        <f t="shared" si="35"/>
        <v>6.8727500038221478E-3</v>
      </c>
      <c r="J286">
        <f>G286</f>
        <v>6.8727500038221478E-3</v>
      </c>
      <c r="O286">
        <f t="shared" ca="1" si="36"/>
        <v>4.8205746201373384E-3</v>
      </c>
      <c r="Q286" s="2">
        <f t="shared" si="34"/>
        <v>36435.843699999998</v>
      </c>
    </row>
    <row r="287" spans="1:17" x14ac:dyDescent="0.2">
      <c r="A287" s="32" t="s">
        <v>127</v>
      </c>
      <c r="B287" s="31" t="s">
        <v>131</v>
      </c>
      <c r="C287" s="32">
        <v>51459.412100000001</v>
      </c>
      <c r="D287" s="32">
        <v>1.4E-3</v>
      </c>
      <c r="E287" s="35">
        <f t="shared" si="32"/>
        <v>26448.505161854377</v>
      </c>
      <c r="F287">
        <f t="shared" si="33"/>
        <v>26448.5</v>
      </c>
      <c r="G287">
        <f t="shared" si="35"/>
        <v>4.3625500038615428E-3</v>
      </c>
      <c r="J287">
        <f>G287</f>
        <v>4.3625500038615428E-3</v>
      </c>
      <c r="O287">
        <f t="shared" ca="1" si="36"/>
        <v>4.8318549943407174E-3</v>
      </c>
      <c r="Q287" s="2">
        <f t="shared" si="34"/>
        <v>36440.912100000001</v>
      </c>
    </row>
    <row r="288" spans="1:17" x14ac:dyDescent="0.2">
      <c r="A288" s="32" t="s">
        <v>127</v>
      </c>
      <c r="B288" s="38"/>
      <c r="C288" s="32">
        <v>51468.286800000002</v>
      </c>
      <c r="D288" s="32">
        <v>1E-3</v>
      </c>
      <c r="E288" s="35">
        <f t="shared" si="32"/>
        <v>26459.005880246117</v>
      </c>
      <c r="F288">
        <f t="shared" si="33"/>
        <v>26459</v>
      </c>
      <c r="G288">
        <f t="shared" si="35"/>
        <v>4.9697000067681074E-3</v>
      </c>
      <c r="J288">
        <f>G288</f>
        <v>4.9697000067681074E-3</v>
      </c>
      <c r="O288">
        <f t="shared" ca="1" si="36"/>
        <v>4.8515956491966133E-3</v>
      </c>
      <c r="Q288" s="2">
        <f t="shared" si="34"/>
        <v>36449.786800000002</v>
      </c>
    </row>
    <row r="289" spans="1:17" x14ac:dyDescent="0.2">
      <c r="A289" s="58" t="s">
        <v>886</v>
      </c>
      <c r="B289" s="59" t="s">
        <v>129</v>
      </c>
      <c r="C289" s="58">
        <v>51488.571000000004</v>
      </c>
      <c r="D289" s="58" t="s">
        <v>190</v>
      </c>
      <c r="E289" s="35">
        <f t="shared" si="32"/>
        <v>26483.006541902483</v>
      </c>
      <c r="F289">
        <f t="shared" si="33"/>
        <v>26483</v>
      </c>
      <c r="G289">
        <f t="shared" si="35"/>
        <v>5.5289000083575957E-3</v>
      </c>
      <c r="I289">
        <f>G289</f>
        <v>5.5289000083575957E-3</v>
      </c>
      <c r="O289">
        <f t="shared" ca="1" si="36"/>
        <v>4.8967171460101086E-3</v>
      </c>
      <c r="Q289" s="2">
        <f t="shared" si="34"/>
        <v>36470.071000000004</v>
      </c>
    </row>
    <row r="290" spans="1:17" x14ac:dyDescent="0.2">
      <c r="A290" s="58" t="s">
        <v>886</v>
      </c>
      <c r="B290" s="59" t="s">
        <v>129</v>
      </c>
      <c r="C290" s="58">
        <v>51493.635000000002</v>
      </c>
      <c r="D290" s="58" t="s">
        <v>190</v>
      </c>
      <c r="E290" s="35">
        <f t="shared" si="32"/>
        <v>26488.998365618863</v>
      </c>
      <c r="F290">
        <f t="shared" si="33"/>
        <v>26489</v>
      </c>
      <c r="G290">
        <f t="shared" si="35"/>
        <v>-1.3812999968649819E-3</v>
      </c>
      <c r="I290">
        <f>G290</f>
        <v>-1.3812999968649819E-3</v>
      </c>
      <c r="O290">
        <f t="shared" ca="1" si="36"/>
        <v>4.9079975202134807E-3</v>
      </c>
      <c r="Q290" s="2">
        <f t="shared" si="34"/>
        <v>36475.135000000002</v>
      </c>
    </row>
    <row r="291" spans="1:17" x14ac:dyDescent="0.2">
      <c r="A291" s="58" t="s">
        <v>886</v>
      </c>
      <c r="B291" s="59" t="s">
        <v>129</v>
      </c>
      <c r="C291" s="58">
        <v>51510.544999999998</v>
      </c>
      <c r="D291" s="58" t="s">
        <v>190</v>
      </c>
      <c r="E291" s="35">
        <f t="shared" si="32"/>
        <v>26509.006607926127</v>
      </c>
      <c r="F291">
        <f t="shared" si="33"/>
        <v>26509</v>
      </c>
      <c r="G291">
        <f t="shared" si="35"/>
        <v>5.5847000039648265E-3</v>
      </c>
      <c r="I291">
        <f>G291</f>
        <v>5.5847000039648265E-3</v>
      </c>
      <c r="O291">
        <f t="shared" ca="1" si="36"/>
        <v>4.9455987675580543E-3</v>
      </c>
      <c r="Q291" s="2">
        <f t="shared" si="34"/>
        <v>36492.044999999998</v>
      </c>
    </row>
    <row r="292" spans="1:17" x14ac:dyDescent="0.2">
      <c r="A292" s="35" t="s">
        <v>130</v>
      </c>
      <c r="B292" s="31" t="s">
        <v>129</v>
      </c>
      <c r="C292" s="32">
        <v>51691.409299999999</v>
      </c>
      <c r="D292" s="32"/>
      <c r="E292" s="35">
        <f t="shared" si="32"/>
        <v>26723.008780553835</v>
      </c>
      <c r="F292">
        <f t="shared" si="33"/>
        <v>26723</v>
      </c>
      <c r="G292">
        <f t="shared" si="35"/>
        <v>7.4209000013070181E-3</v>
      </c>
      <c r="J292">
        <f t="shared" ref="J292:J297" si="37">G292</f>
        <v>7.4209000013070181E-3</v>
      </c>
      <c r="O292">
        <f t="shared" ca="1" si="36"/>
        <v>5.3479321141450195E-3</v>
      </c>
      <c r="Q292" s="2">
        <f t="shared" si="34"/>
        <v>36672.909299999999</v>
      </c>
    </row>
    <row r="293" spans="1:17" x14ac:dyDescent="0.2">
      <c r="A293" s="35" t="s">
        <v>130</v>
      </c>
      <c r="B293" s="31" t="s">
        <v>129</v>
      </c>
      <c r="C293" s="32">
        <v>51718.451800000003</v>
      </c>
      <c r="D293" s="32"/>
      <c r="E293" s="35">
        <f t="shared" si="32"/>
        <v>26755.005994781768</v>
      </c>
      <c r="F293">
        <f t="shared" si="33"/>
        <v>26755</v>
      </c>
      <c r="G293">
        <f t="shared" si="35"/>
        <v>5.066500001703389E-3</v>
      </c>
      <c r="J293">
        <f t="shared" si="37"/>
        <v>5.066500001703389E-3</v>
      </c>
      <c r="O293">
        <f t="shared" ca="1" si="36"/>
        <v>5.4080941098963373E-3</v>
      </c>
      <c r="Q293" s="2">
        <f t="shared" si="34"/>
        <v>36699.951800000003</v>
      </c>
    </row>
    <row r="294" spans="1:17" x14ac:dyDescent="0.2">
      <c r="A294" s="35" t="s">
        <v>130</v>
      </c>
      <c r="B294" s="31" t="s">
        <v>131</v>
      </c>
      <c r="C294" s="32">
        <v>51721.414700000001</v>
      </c>
      <c r="D294" s="32"/>
      <c r="E294" s="35">
        <f t="shared" si="32"/>
        <v>26758.511755936837</v>
      </c>
      <c r="F294">
        <f t="shared" si="33"/>
        <v>26758.5</v>
      </c>
      <c r="G294">
        <f t="shared" si="35"/>
        <v>9.9355500060482882E-3</v>
      </c>
      <c r="J294">
        <f t="shared" si="37"/>
        <v>9.9355500060482882E-3</v>
      </c>
      <c r="O294">
        <f t="shared" ca="1" si="36"/>
        <v>5.4146743281816428E-3</v>
      </c>
      <c r="Q294" s="2">
        <f t="shared" si="34"/>
        <v>36702.914700000001</v>
      </c>
    </row>
    <row r="295" spans="1:17" x14ac:dyDescent="0.2">
      <c r="A295" s="35" t="s">
        <v>130</v>
      </c>
      <c r="B295" s="31" t="s">
        <v>131</v>
      </c>
      <c r="C295" s="32">
        <v>51726.4804</v>
      </c>
      <c r="D295" s="32"/>
      <c r="E295" s="35">
        <f t="shared" si="32"/>
        <v>26764.505591126424</v>
      </c>
      <c r="F295">
        <f t="shared" si="33"/>
        <v>26764.5</v>
      </c>
      <c r="G295">
        <f t="shared" si="35"/>
        <v>4.7253500015358441E-3</v>
      </c>
      <c r="J295">
        <f t="shared" si="37"/>
        <v>4.7253500015358441E-3</v>
      </c>
      <c r="O295">
        <f t="shared" ca="1" si="36"/>
        <v>5.4259547023850149E-3</v>
      </c>
      <c r="Q295" s="2">
        <f t="shared" si="34"/>
        <v>36707.9804</v>
      </c>
    </row>
    <row r="296" spans="1:17" x14ac:dyDescent="0.2">
      <c r="A296" s="35" t="s">
        <v>130</v>
      </c>
      <c r="B296" s="31" t="s">
        <v>131</v>
      </c>
      <c r="C296" s="32">
        <v>51737.468000000001</v>
      </c>
      <c r="D296" s="32"/>
      <c r="E296" s="35">
        <f t="shared" si="32"/>
        <v>26777.506334069967</v>
      </c>
      <c r="F296">
        <f t="shared" si="33"/>
        <v>26777.5</v>
      </c>
      <c r="G296">
        <f t="shared" si="35"/>
        <v>5.3532500023720786E-3</v>
      </c>
      <c r="J296">
        <f t="shared" si="37"/>
        <v>5.3532500023720786E-3</v>
      </c>
      <c r="O296">
        <f t="shared" ca="1" si="36"/>
        <v>5.4503955131589843E-3</v>
      </c>
      <c r="Q296" s="2">
        <f t="shared" si="34"/>
        <v>36718.968000000001</v>
      </c>
    </row>
    <row r="297" spans="1:17" x14ac:dyDescent="0.2">
      <c r="A297" s="32" t="s">
        <v>132</v>
      </c>
      <c r="B297" s="31" t="s">
        <v>131</v>
      </c>
      <c r="C297" s="32">
        <v>51797.47</v>
      </c>
      <c r="D297" s="32">
        <v>5.0000000000000001E-4</v>
      </c>
      <c r="E297" s="35">
        <f t="shared" si="32"/>
        <v>26848.501872504075</v>
      </c>
      <c r="F297">
        <f t="shared" si="33"/>
        <v>26848.5</v>
      </c>
      <c r="G297">
        <f t="shared" si="35"/>
        <v>1.5825500013306737E-3</v>
      </c>
      <c r="J297">
        <f t="shared" si="37"/>
        <v>1.5825500013306737E-3</v>
      </c>
      <c r="O297">
        <f t="shared" ca="1" si="36"/>
        <v>5.583879941232231E-3</v>
      </c>
      <c r="Q297" s="2">
        <f t="shared" si="34"/>
        <v>36778.97</v>
      </c>
    </row>
    <row r="298" spans="1:17" x14ac:dyDescent="0.2">
      <c r="A298" s="58" t="s">
        <v>886</v>
      </c>
      <c r="B298" s="59" t="s">
        <v>129</v>
      </c>
      <c r="C298" s="58">
        <v>51815.646999999997</v>
      </c>
      <c r="D298" s="58" t="s">
        <v>190</v>
      </c>
      <c r="E298" s="35">
        <f t="shared" si="32"/>
        <v>26870.009253959968</v>
      </c>
      <c r="F298">
        <f t="shared" si="33"/>
        <v>26870</v>
      </c>
      <c r="G298">
        <f t="shared" si="35"/>
        <v>7.8209999992395751E-3</v>
      </c>
      <c r="I298">
        <f>G298</f>
        <v>7.8209999992395751E-3</v>
      </c>
      <c r="O298">
        <f t="shared" ca="1" si="36"/>
        <v>5.6243012821276528E-3</v>
      </c>
      <c r="Q298" s="2">
        <f t="shared" si="34"/>
        <v>36797.146999999997</v>
      </c>
    </row>
    <row r="299" spans="1:17" x14ac:dyDescent="0.2">
      <c r="A299" s="32" t="s">
        <v>132</v>
      </c>
      <c r="B299" s="38"/>
      <c r="C299" s="32">
        <v>51816.487500000003</v>
      </c>
      <c r="D299" s="32">
        <v>4.0000000000000002E-4</v>
      </c>
      <c r="E299" s="35">
        <f t="shared" si="32"/>
        <v>26871.00374997767</v>
      </c>
      <c r="F299">
        <f t="shared" si="33"/>
        <v>26871</v>
      </c>
      <c r="G299">
        <f t="shared" si="35"/>
        <v>3.1693000055383891E-3</v>
      </c>
      <c r="J299">
        <f>G299</f>
        <v>3.1693000055383891E-3</v>
      </c>
      <c r="O299">
        <f t="shared" ca="1" si="36"/>
        <v>5.626181344494878E-3</v>
      </c>
      <c r="Q299" s="2">
        <f t="shared" si="34"/>
        <v>36797.987500000003</v>
      </c>
    </row>
    <row r="300" spans="1:17" x14ac:dyDescent="0.2">
      <c r="A300" s="58" t="s">
        <v>886</v>
      </c>
      <c r="B300" s="59" t="s">
        <v>129</v>
      </c>
      <c r="C300" s="58">
        <v>51837.618000000002</v>
      </c>
      <c r="D300" s="58" t="s">
        <v>190</v>
      </c>
      <c r="E300" s="35">
        <f t="shared" si="32"/>
        <v>26896.005770325024</v>
      </c>
      <c r="F300">
        <f t="shared" si="33"/>
        <v>26896</v>
      </c>
      <c r="G300">
        <f t="shared" si="35"/>
        <v>4.8767999978736043E-3</v>
      </c>
      <c r="I300">
        <f>G300</f>
        <v>4.8767999978736043E-3</v>
      </c>
      <c r="O300">
        <f t="shared" ca="1" si="36"/>
        <v>5.6731829036755985E-3</v>
      </c>
      <c r="Q300" s="2">
        <f t="shared" si="34"/>
        <v>36819.118000000002</v>
      </c>
    </row>
    <row r="301" spans="1:17" x14ac:dyDescent="0.2">
      <c r="A301" s="32" t="s">
        <v>132</v>
      </c>
      <c r="B301" s="38"/>
      <c r="C301" s="32">
        <v>51850.2932</v>
      </c>
      <c r="D301" s="32">
        <v>2.0000000000000001E-4</v>
      </c>
      <c r="E301" s="35">
        <f t="shared" si="32"/>
        <v>26911.00331455288</v>
      </c>
      <c r="F301">
        <f t="shared" si="33"/>
        <v>26911</v>
      </c>
      <c r="G301">
        <f t="shared" si="35"/>
        <v>2.8012999973725528E-3</v>
      </c>
      <c r="J301">
        <f>G301</f>
        <v>2.8012999973725528E-3</v>
      </c>
      <c r="O301">
        <f t="shared" ca="1" si="36"/>
        <v>5.7013838391840321E-3</v>
      </c>
      <c r="Q301" s="2">
        <f t="shared" si="34"/>
        <v>36831.7932</v>
      </c>
    </row>
    <row r="302" spans="1:17" x14ac:dyDescent="0.2">
      <c r="A302" s="58" t="s">
        <v>886</v>
      </c>
      <c r="B302" s="59" t="s">
        <v>129</v>
      </c>
      <c r="C302" s="58">
        <v>52027.775999999998</v>
      </c>
      <c r="D302" s="58" t="s">
        <v>190</v>
      </c>
      <c r="E302" s="35">
        <f t="shared" si="32"/>
        <v>27121.004430328896</v>
      </c>
      <c r="F302">
        <f t="shared" si="33"/>
        <v>27121</v>
      </c>
      <c r="G302">
        <f t="shared" si="35"/>
        <v>3.7443000037455931E-3</v>
      </c>
      <c r="I302">
        <f>G302</f>
        <v>3.7443000037455931E-3</v>
      </c>
      <c r="O302">
        <f t="shared" ca="1" si="36"/>
        <v>6.0961969363020757E-3</v>
      </c>
      <c r="Q302" s="2">
        <f t="shared" si="34"/>
        <v>37009.275999999998</v>
      </c>
    </row>
    <row r="303" spans="1:17" x14ac:dyDescent="0.2">
      <c r="A303" s="58" t="s">
        <v>886</v>
      </c>
      <c r="B303" s="59" t="s">
        <v>129</v>
      </c>
      <c r="C303" s="58">
        <v>52225.542999999998</v>
      </c>
      <c r="D303" s="58" t="s">
        <v>190</v>
      </c>
      <c r="E303" s="35">
        <f t="shared" si="32"/>
        <v>27355.006207761278</v>
      </c>
      <c r="F303">
        <f t="shared" si="33"/>
        <v>27355</v>
      </c>
      <c r="G303">
        <f t="shared" si="35"/>
        <v>5.2464999971562065E-3</v>
      </c>
      <c r="I303">
        <f>G303</f>
        <v>5.2464999971562065E-3</v>
      </c>
      <c r="O303">
        <f t="shared" ca="1" si="36"/>
        <v>6.5361315302336145E-3</v>
      </c>
      <c r="Q303" s="2">
        <f t="shared" si="34"/>
        <v>37207.042999999998</v>
      </c>
    </row>
    <row r="304" spans="1:17" x14ac:dyDescent="0.2">
      <c r="A304" s="58" t="s">
        <v>886</v>
      </c>
      <c r="B304" s="59" t="s">
        <v>129</v>
      </c>
      <c r="C304" s="58">
        <v>52230.612000000001</v>
      </c>
      <c r="D304" s="58" t="s">
        <v>190</v>
      </c>
      <c r="E304" s="35">
        <f t="shared" si="32"/>
        <v>27361.003947575329</v>
      </c>
      <c r="F304">
        <f t="shared" si="33"/>
        <v>27361</v>
      </c>
      <c r="G304">
        <f t="shared" si="35"/>
        <v>3.3363000038661994E-3</v>
      </c>
      <c r="I304">
        <f>G304</f>
        <v>3.3363000038661994E-3</v>
      </c>
      <c r="O304">
        <f t="shared" ca="1" si="36"/>
        <v>6.5474119044369866E-3</v>
      </c>
      <c r="Q304" s="2">
        <f t="shared" si="34"/>
        <v>37212.112000000001</v>
      </c>
    </row>
    <row r="305" spans="1:21" x14ac:dyDescent="0.2">
      <c r="A305" s="32" t="s">
        <v>133</v>
      </c>
      <c r="B305" s="38"/>
      <c r="C305" s="32">
        <v>52411.478199999998</v>
      </c>
      <c r="D305" s="32">
        <v>6.9999999999999999E-4</v>
      </c>
      <c r="E305" s="35">
        <f t="shared" si="32"/>
        <v>27575.008368320148</v>
      </c>
      <c r="F305">
        <f t="shared" si="33"/>
        <v>27575</v>
      </c>
      <c r="G305">
        <f t="shared" si="35"/>
        <v>7.0724999968660995E-3</v>
      </c>
      <c r="J305">
        <f>G305</f>
        <v>7.0724999968660995E-3</v>
      </c>
      <c r="O305">
        <f t="shared" ca="1" si="36"/>
        <v>6.9497452510239519E-3</v>
      </c>
      <c r="Q305" s="2">
        <f t="shared" si="34"/>
        <v>37392.978199999998</v>
      </c>
    </row>
    <row r="306" spans="1:21" x14ac:dyDescent="0.2">
      <c r="A306" s="32" t="s">
        <v>133</v>
      </c>
      <c r="B306" s="38"/>
      <c r="C306" s="32">
        <v>52427.533000000003</v>
      </c>
      <c r="D306" s="32">
        <v>1E-3</v>
      </c>
      <c r="E306" s="35">
        <f t="shared" si="32"/>
        <v>27594.004721282585</v>
      </c>
      <c r="F306">
        <f t="shared" si="33"/>
        <v>27594</v>
      </c>
      <c r="G306">
        <f t="shared" si="35"/>
        <v>3.990200006228406E-3</v>
      </c>
      <c r="J306">
        <f>G306</f>
        <v>3.990200006228406E-3</v>
      </c>
      <c r="O306">
        <f t="shared" ca="1" si="36"/>
        <v>6.9854664360013002E-3</v>
      </c>
      <c r="Q306" s="2">
        <f t="shared" si="34"/>
        <v>37409.033000000003</v>
      </c>
    </row>
    <row r="307" spans="1:21" x14ac:dyDescent="0.2">
      <c r="A307" s="58" t="s">
        <v>886</v>
      </c>
      <c r="B307" s="59" t="s">
        <v>129</v>
      </c>
      <c r="C307" s="58">
        <v>52499.371599999999</v>
      </c>
      <c r="D307" s="58" t="s">
        <v>190</v>
      </c>
      <c r="E307" s="35">
        <f t="shared" si="32"/>
        <v>27679.005556043961</v>
      </c>
      <c r="F307">
        <f t="shared" si="33"/>
        <v>27679</v>
      </c>
      <c r="G307">
        <f t="shared" si="35"/>
        <v>4.6957000013208017E-3</v>
      </c>
      <c r="K307">
        <f>G307</f>
        <v>4.6957000013208017E-3</v>
      </c>
      <c r="O307">
        <f t="shared" ca="1" si="36"/>
        <v>7.1452717372157415E-3</v>
      </c>
      <c r="Q307" s="2">
        <f t="shared" si="34"/>
        <v>37480.871599999999</v>
      </c>
    </row>
    <row r="308" spans="1:21" x14ac:dyDescent="0.2">
      <c r="A308" s="32" t="s">
        <v>133</v>
      </c>
      <c r="B308" s="38"/>
      <c r="C308" s="32">
        <v>52531.483899999999</v>
      </c>
      <c r="D308" s="32">
        <v>2.9999999999999997E-4</v>
      </c>
      <c r="E308" s="35">
        <f t="shared" si="32"/>
        <v>27717.001456661568</v>
      </c>
      <c r="F308">
        <f t="shared" si="33"/>
        <v>27717</v>
      </c>
      <c r="G308">
        <f t="shared" si="35"/>
        <v>1.2310999954934232E-3</v>
      </c>
      <c r="J308">
        <f>G308</f>
        <v>1.2310999954934232E-3</v>
      </c>
      <c r="O308">
        <f t="shared" ca="1" si="36"/>
        <v>7.2167141071704383E-3</v>
      </c>
      <c r="Q308" s="2">
        <f t="shared" si="34"/>
        <v>37512.983899999999</v>
      </c>
    </row>
    <row r="309" spans="1:21" x14ac:dyDescent="0.2">
      <c r="A309" s="32" t="s">
        <v>133</v>
      </c>
      <c r="B309" s="38"/>
      <c r="C309" s="32">
        <v>52576.281199999998</v>
      </c>
      <c r="D309" s="32">
        <v>5.0000000000000001E-4</v>
      </c>
      <c r="E309" s="35">
        <f t="shared" si="32"/>
        <v>27770.006497058457</v>
      </c>
      <c r="F309">
        <f t="shared" si="33"/>
        <v>27770</v>
      </c>
      <c r="G309">
        <f t="shared" si="35"/>
        <v>5.4910000035306439E-3</v>
      </c>
      <c r="J309">
        <f>G309</f>
        <v>5.4910000035306439E-3</v>
      </c>
      <c r="O309">
        <f t="shared" ca="1" si="36"/>
        <v>7.3163574126335618E-3</v>
      </c>
      <c r="Q309" s="2">
        <f t="shared" si="34"/>
        <v>37557.781199999998</v>
      </c>
    </row>
    <row r="310" spans="1:21" x14ac:dyDescent="0.2">
      <c r="A310" s="58" t="s">
        <v>886</v>
      </c>
      <c r="B310" s="59" t="s">
        <v>129</v>
      </c>
      <c r="C310" s="58">
        <v>52596.564299999998</v>
      </c>
      <c r="D310" s="58" t="s">
        <v>190</v>
      </c>
      <c r="E310" s="35">
        <f t="shared" si="32"/>
        <v>27794.005857173332</v>
      </c>
      <c r="F310">
        <f t="shared" si="33"/>
        <v>27794</v>
      </c>
      <c r="G310">
        <f t="shared" si="35"/>
        <v>4.950200003804639E-3</v>
      </c>
      <c r="K310">
        <f>G310</f>
        <v>4.950200003804639E-3</v>
      </c>
      <c r="O310">
        <f t="shared" ca="1" si="36"/>
        <v>7.361478909447057E-3</v>
      </c>
      <c r="Q310" s="2">
        <f t="shared" si="34"/>
        <v>37578.064299999998</v>
      </c>
    </row>
    <row r="311" spans="1:21" x14ac:dyDescent="0.2">
      <c r="A311" s="58" t="s">
        <v>994</v>
      </c>
      <c r="B311" s="59" t="s">
        <v>129</v>
      </c>
      <c r="C311" s="58">
        <v>52612.623399999997</v>
      </c>
      <c r="D311" s="58" t="s">
        <v>190</v>
      </c>
      <c r="E311" s="35">
        <f t="shared" si="32"/>
        <v>27813.007297979755</v>
      </c>
      <c r="F311">
        <f t="shared" si="33"/>
        <v>27813</v>
      </c>
      <c r="G311">
        <f t="shared" si="35"/>
        <v>6.1678999991272576E-3</v>
      </c>
      <c r="K311">
        <f>G311</f>
        <v>6.1678999991272576E-3</v>
      </c>
      <c r="O311">
        <f t="shared" ca="1" si="36"/>
        <v>7.3972000944244054E-3</v>
      </c>
      <c r="Q311" s="2">
        <f t="shared" si="34"/>
        <v>37594.123399999997</v>
      </c>
    </row>
    <row r="312" spans="1:21" x14ac:dyDescent="0.2">
      <c r="A312" s="58" t="s">
        <v>994</v>
      </c>
      <c r="B312" s="59" t="s">
        <v>131</v>
      </c>
      <c r="C312" s="58">
        <v>52613.051200000002</v>
      </c>
      <c r="D312" s="58" t="s">
        <v>190</v>
      </c>
      <c r="E312" s="35">
        <f t="shared" si="32"/>
        <v>27813.513479296085</v>
      </c>
      <c r="F312">
        <f t="shared" si="33"/>
        <v>27813.5</v>
      </c>
      <c r="G312">
        <f t="shared" si="35"/>
        <v>1.139205000072252E-2</v>
      </c>
      <c r="K312">
        <f>G312</f>
        <v>1.139205000072252E-2</v>
      </c>
      <c r="O312">
        <f t="shared" ca="1" si="36"/>
        <v>7.3981401256080145E-3</v>
      </c>
      <c r="Q312" s="2">
        <f t="shared" si="34"/>
        <v>37594.551200000002</v>
      </c>
    </row>
    <row r="313" spans="1:21" x14ac:dyDescent="0.2">
      <c r="A313" s="36" t="s">
        <v>140</v>
      </c>
      <c r="B313" s="39"/>
      <c r="C313" s="32">
        <v>52815.461900000002</v>
      </c>
      <c r="D313" s="32">
        <v>8.0000000000000004E-4</v>
      </c>
      <c r="E313" s="35">
        <f t="shared" si="32"/>
        <v>28053.009773275026</v>
      </c>
      <c r="F313">
        <f t="shared" si="33"/>
        <v>28053</v>
      </c>
      <c r="G313">
        <f t="shared" si="35"/>
        <v>8.2599000015761703E-3</v>
      </c>
      <c r="J313">
        <f>G313</f>
        <v>8.2599000015761703E-3</v>
      </c>
      <c r="O313">
        <f t="shared" ca="1" si="36"/>
        <v>7.8484150625593163E-3</v>
      </c>
      <c r="Q313" s="2">
        <f t="shared" si="34"/>
        <v>37796.961900000002</v>
      </c>
    </row>
    <row r="314" spans="1:21" x14ac:dyDescent="0.2">
      <c r="A314" s="40" t="s">
        <v>134</v>
      </c>
      <c r="B314" s="38" t="s">
        <v>129</v>
      </c>
      <c r="C314" s="41">
        <v>52832.363499999999</v>
      </c>
      <c r="D314" s="41">
        <v>4.0000000000000002E-4</v>
      </c>
      <c r="E314" s="35">
        <f t="shared" si="32"/>
        <v>28073.008076538212</v>
      </c>
      <c r="F314">
        <f t="shared" si="33"/>
        <v>28073</v>
      </c>
      <c r="G314">
        <f t="shared" si="35"/>
        <v>6.8259000036050566E-3</v>
      </c>
      <c r="J314">
        <f>G314</f>
        <v>6.8259000036050566E-3</v>
      </c>
      <c r="O314">
        <f t="shared" ca="1" si="36"/>
        <v>7.8860163099038899E-3</v>
      </c>
      <c r="Q314" s="2">
        <f t="shared" si="34"/>
        <v>37813.863499999999</v>
      </c>
    </row>
    <row r="315" spans="1:21" x14ac:dyDescent="0.2">
      <c r="A315" s="40" t="s">
        <v>152</v>
      </c>
      <c r="B315" s="31" t="s">
        <v>131</v>
      </c>
      <c r="C315" s="32">
        <v>52840.382899999997</v>
      </c>
      <c r="D315" s="32">
        <v>2.9999999999999997E-4</v>
      </c>
      <c r="E315" s="35">
        <f t="shared" si="32"/>
        <v>28082.496787263161</v>
      </c>
      <c r="F315">
        <f t="shared" si="33"/>
        <v>28082.5</v>
      </c>
      <c r="G315">
        <f t="shared" ref="G315:G316" si="38">+C315-(C$7+F315*C$8)</f>
        <v>-2.7152499969815835E-3</v>
      </c>
      <c r="J315">
        <f>G315</f>
        <v>-2.7152499969815835E-3</v>
      </c>
      <c r="O315">
        <f t="shared" ca="1" si="36"/>
        <v>7.9038769023925606E-3</v>
      </c>
      <c r="Q315" s="2">
        <f t="shared" si="34"/>
        <v>37821.882899999997</v>
      </c>
    </row>
    <row r="316" spans="1:21" x14ac:dyDescent="0.2">
      <c r="A316" s="40" t="s">
        <v>134</v>
      </c>
      <c r="B316" s="38" t="s">
        <v>129</v>
      </c>
      <c r="C316" s="41">
        <v>52859.407399999996</v>
      </c>
      <c r="D316" s="41">
        <v>4.0000000000000002E-4</v>
      </c>
      <c r="E316" s="35">
        <f t="shared" si="32"/>
        <v>28105.006947273487</v>
      </c>
      <c r="F316">
        <f t="shared" si="33"/>
        <v>28105</v>
      </c>
      <c r="G316">
        <f t="shared" si="38"/>
        <v>5.8714999977382831E-3</v>
      </c>
      <c r="J316">
        <f>G316</f>
        <v>5.8714999977382831E-3</v>
      </c>
      <c r="O316">
        <f t="shared" ca="1" si="36"/>
        <v>7.9461783056552077E-3</v>
      </c>
      <c r="Q316" s="2">
        <f t="shared" si="34"/>
        <v>37840.907399999996</v>
      </c>
    </row>
    <row r="317" spans="1:21" x14ac:dyDescent="0.2">
      <c r="A317" s="36" t="s">
        <v>140</v>
      </c>
      <c r="B317" s="31" t="s">
        <v>131</v>
      </c>
      <c r="C317" s="32">
        <v>52861.493600000002</v>
      </c>
      <c r="D317" s="32">
        <v>2.3999999999999998E-3</v>
      </c>
      <c r="E317" s="35">
        <f t="shared" si="32"/>
        <v>28107.475379863761</v>
      </c>
      <c r="F317">
        <f t="shared" si="33"/>
        <v>28107.5</v>
      </c>
      <c r="O317">
        <f t="shared" ref="O317:O348" ca="1" si="39">+C$11+C$12*F317</f>
        <v>7.9508784615732811E-3</v>
      </c>
      <c r="Q317" s="2">
        <f t="shared" si="34"/>
        <v>37842.993600000002</v>
      </c>
      <c r="U317" s="10">
        <v>-2.0807749999221414E-2</v>
      </c>
    </row>
    <row r="318" spans="1:21" x14ac:dyDescent="0.2">
      <c r="A318" s="36" t="s">
        <v>140</v>
      </c>
      <c r="B318" s="39"/>
      <c r="C318" s="32">
        <v>52864.478999999999</v>
      </c>
      <c r="D318" s="32">
        <v>2.9999999999999997E-4</v>
      </c>
      <c r="E318" s="35">
        <f t="shared" si="32"/>
        <v>28111.007763458325</v>
      </c>
      <c r="F318">
        <f t="shared" si="33"/>
        <v>28111</v>
      </c>
      <c r="G318">
        <f t="shared" ref="G318:G334" si="40">+C318-(C$7+F318*C$8)</f>
        <v>6.5612999969744124E-3</v>
      </c>
      <c r="J318">
        <f>G318</f>
        <v>6.5612999969744124E-3</v>
      </c>
      <c r="O318">
        <f t="shared" ca="1" si="39"/>
        <v>7.9574586798585797E-3</v>
      </c>
      <c r="Q318" s="2">
        <f t="shared" si="34"/>
        <v>37845.978999999999</v>
      </c>
    </row>
    <row r="319" spans="1:21" x14ac:dyDescent="0.2">
      <c r="A319" s="58" t="s">
        <v>1031</v>
      </c>
      <c r="B319" s="59" t="s">
        <v>129</v>
      </c>
      <c r="C319" s="58">
        <v>52899.133699999998</v>
      </c>
      <c r="D319" s="58" t="s">
        <v>190</v>
      </c>
      <c r="E319" s="35">
        <f t="shared" si="32"/>
        <v>28152.011881417264</v>
      </c>
      <c r="F319">
        <f t="shared" si="33"/>
        <v>28152</v>
      </c>
      <c r="G319">
        <f t="shared" si="40"/>
        <v>1.0041599998658057E-2</v>
      </c>
      <c r="K319">
        <f>G319</f>
        <v>1.0041599998658057E-2</v>
      </c>
      <c r="O319">
        <f t="shared" ca="1" si="39"/>
        <v>8.034541236914966E-3</v>
      </c>
      <c r="Q319" s="2">
        <f t="shared" si="34"/>
        <v>37880.633699999998</v>
      </c>
    </row>
    <row r="320" spans="1:21" x14ac:dyDescent="0.2">
      <c r="A320" s="58" t="s">
        <v>1037</v>
      </c>
      <c r="B320" s="59" t="s">
        <v>129</v>
      </c>
      <c r="C320" s="58">
        <v>52951.530599999998</v>
      </c>
      <c r="D320" s="58" t="s">
        <v>190</v>
      </c>
      <c r="E320" s="35">
        <f t="shared" si="32"/>
        <v>28214.008916979044</v>
      </c>
      <c r="F320">
        <f t="shared" si="33"/>
        <v>28214</v>
      </c>
      <c r="G320">
        <f t="shared" si="40"/>
        <v>7.5361999988672324E-3</v>
      </c>
      <c r="K320">
        <f>G320</f>
        <v>7.5361999988672324E-3</v>
      </c>
      <c r="O320">
        <f t="shared" ca="1" si="39"/>
        <v>8.1511051036831511E-3</v>
      </c>
      <c r="Q320" s="2">
        <f t="shared" si="34"/>
        <v>37933.030599999998</v>
      </c>
    </row>
    <row r="321" spans="1:21" x14ac:dyDescent="0.2">
      <c r="A321" s="33" t="s">
        <v>140</v>
      </c>
      <c r="B321" s="34" t="s">
        <v>131</v>
      </c>
      <c r="C321" s="33">
        <v>52955.351699999999</v>
      </c>
      <c r="D321" s="33">
        <v>1.6000000000000001E-3</v>
      </c>
      <c r="E321" s="35">
        <f t="shared" si="32"/>
        <v>28218.53011713755</v>
      </c>
      <c r="F321">
        <f t="shared" si="33"/>
        <v>28218.5</v>
      </c>
      <c r="G321">
        <f t="shared" si="40"/>
        <v>2.5453549998928793E-2</v>
      </c>
      <c r="J321">
        <f>G321</f>
        <v>2.5453549998928793E-2</v>
      </c>
      <c r="O321">
        <f t="shared" ca="1" si="39"/>
        <v>8.159565384335675E-3</v>
      </c>
      <c r="Q321" s="2">
        <f t="shared" si="34"/>
        <v>37936.851699999999</v>
      </c>
    </row>
    <row r="322" spans="1:21" x14ac:dyDescent="0.2">
      <c r="A322" s="40" t="s">
        <v>134</v>
      </c>
      <c r="B322" s="38" t="s">
        <v>129</v>
      </c>
      <c r="C322" s="41">
        <v>53192.4</v>
      </c>
      <c r="D322" s="41">
        <v>1E-4</v>
      </c>
      <c r="E322" s="35">
        <f t="shared" si="32"/>
        <v>28499.010296021414</v>
      </c>
      <c r="F322">
        <f t="shared" si="33"/>
        <v>28499</v>
      </c>
      <c r="G322">
        <f t="shared" si="40"/>
        <v>8.7017000041669235E-3</v>
      </c>
      <c r="J322">
        <f>G322</f>
        <v>8.7017000041669235E-3</v>
      </c>
      <c r="O322">
        <f t="shared" ca="1" si="39"/>
        <v>8.6869228783433561E-3</v>
      </c>
      <c r="Q322" s="2">
        <f t="shared" si="34"/>
        <v>38173.9</v>
      </c>
    </row>
    <row r="323" spans="1:21" x14ac:dyDescent="0.2">
      <c r="A323" s="41" t="s">
        <v>156</v>
      </c>
      <c r="B323" s="38" t="s">
        <v>131</v>
      </c>
      <c r="C323" s="41">
        <v>53195.359799999998</v>
      </c>
      <c r="D323" s="41">
        <v>5.9999999999999995E-4</v>
      </c>
      <c r="E323" s="35">
        <f t="shared" si="32"/>
        <v>28502.512389195927</v>
      </c>
      <c r="F323">
        <f t="shared" si="33"/>
        <v>28502.5</v>
      </c>
      <c r="G323">
        <f t="shared" si="40"/>
        <v>1.0470749999512918E-2</v>
      </c>
      <c r="J323">
        <f>G323</f>
        <v>1.0470749999512918E-2</v>
      </c>
      <c r="O323">
        <f t="shared" ca="1" si="39"/>
        <v>8.6935030966286547E-3</v>
      </c>
      <c r="Q323" s="2">
        <f t="shared" si="34"/>
        <v>38176.859799999998</v>
      </c>
    </row>
    <row r="324" spans="1:21" x14ac:dyDescent="0.2">
      <c r="A324" s="58" t="s">
        <v>1037</v>
      </c>
      <c r="B324" s="59" t="s">
        <v>129</v>
      </c>
      <c r="C324" s="58">
        <v>53212.683199999999</v>
      </c>
      <c r="D324" s="58" t="s">
        <v>190</v>
      </c>
      <c r="E324" s="35">
        <f t="shared" si="32"/>
        <v>28523.009774458242</v>
      </c>
      <c r="F324">
        <f t="shared" si="33"/>
        <v>28523</v>
      </c>
      <c r="G324">
        <f t="shared" si="40"/>
        <v>8.2609000019147061E-3</v>
      </c>
      <c r="K324">
        <f>G324</f>
        <v>8.2609000019147061E-3</v>
      </c>
      <c r="O324">
        <f t="shared" ca="1" si="39"/>
        <v>8.7320443751568444E-3</v>
      </c>
      <c r="Q324" s="2">
        <f t="shared" si="34"/>
        <v>38194.183199999999</v>
      </c>
    </row>
    <row r="325" spans="1:21" x14ac:dyDescent="0.2">
      <c r="A325" s="32" t="s">
        <v>157</v>
      </c>
      <c r="B325" s="31" t="s">
        <v>129</v>
      </c>
      <c r="C325" s="32">
        <v>53225.361420000001</v>
      </c>
      <c r="D325" s="32">
        <v>1.4E-3</v>
      </c>
      <c r="E325" s="35">
        <f t="shared" si="32"/>
        <v>28538.010892009093</v>
      </c>
      <c r="F325">
        <f t="shared" si="33"/>
        <v>28538</v>
      </c>
      <c r="G325">
        <f t="shared" si="40"/>
        <v>9.2053999978816137E-3</v>
      </c>
      <c r="K325">
        <f>G325</f>
        <v>9.2053999978816137E-3</v>
      </c>
      <c r="O325">
        <f t="shared" ca="1" si="39"/>
        <v>8.7602453106652781E-3</v>
      </c>
      <c r="Q325" s="2">
        <f t="shared" si="34"/>
        <v>38206.861420000001</v>
      </c>
    </row>
    <row r="326" spans="1:21" x14ac:dyDescent="0.2">
      <c r="A326" s="58" t="s">
        <v>1037</v>
      </c>
      <c r="B326" s="59" t="s">
        <v>129</v>
      </c>
      <c r="C326" s="58">
        <v>53267.616900000001</v>
      </c>
      <c r="D326" s="58" t="s">
        <v>190</v>
      </c>
      <c r="E326" s="35">
        <f t="shared" si="32"/>
        <v>28588.008401331976</v>
      </c>
      <c r="F326">
        <f t="shared" si="33"/>
        <v>28588</v>
      </c>
      <c r="G326">
        <f t="shared" si="40"/>
        <v>7.1003999983076937E-3</v>
      </c>
      <c r="K326">
        <f>G326</f>
        <v>7.1003999983076937E-3</v>
      </c>
      <c r="O326">
        <f t="shared" ca="1" si="39"/>
        <v>8.854248429026719E-3</v>
      </c>
      <c r="Q326" s="2">
        <f t="shared" si="34"/>
        <v>38249.116900000001</v>
      </c>
    </row>
    <row r="327" spans="1:21" x14ac:dyDescent="0.2">
      <c r="A327" s="40" t="s">
        <v>150</v>
      </c>
      <c r="B327" s="38" t="s">
        <v>129</v>
      </c>
      <c r="C327" s="41">
        <v>53269.308400000002</v>
      </c>
      <c r="D327" s="41">
        <v>2.0000000000000001E-4</v>
      </c>
      <c r="E327" s="35">
        <f t="shared" si="32"/>
        <v>28590.009817172471</v>
      </c>
      <c r="F327">
        <f t="shared" si="33"/>
        <v>28590</v>
      </c>
      <c r="G327">
        <f t="shared" si="40"/>
        <v>8.2970000003115274E-3</v>
      </c>
      <c r="K327">
        <f>G327</f>
        <v>8.2970000003115274E-3</v>
      </c>
      <c r="O327">
        <f t="shared" ca="1" si="39"/>
        <v>8.8580085537611764E-3</v>
      </c>
      <c r="Q327" s="2">
        <f t="shared" si="34"/>
        <v>38250.808400000002</v>
      </c>
    </row>
    <row r="328" spans="1:21" x14ac:dyDescent="0.2">
      <c r="A328" s="40" t="s">
        <v>151</v>
      </c>
      <c r="B328" s="38" t="s">
        <v>129</v>
      </c>
      <c r="C328" s="41">
        <v>53269.308400000002</v>
      </c>
      <c r="D328" s="41">
        <v>2.0000000000000001E-4</v>
      </c>
      <c r="E328" s="35">
        <f t="shared" si="32"/>
        <v>28590.009817172471</v>
      </c>
      <c r="F328">
        <f t="shared" si="33"/>
        <v>28590</v>
      </c>
      <c r="G328">
        <f t="shared" si="40"/>
        <v>8.2970000003115274E-3</v>
      </c>
      <c r="J328">
        <f>G328</f>
        <v>8.2970000003115274E-3</v>
      </c>
      <c r="O328">
        <f t="shared" ca="1" si="39"/>
        <v>8.8580085537611764E-3</v>
      </c>
      <c r="Q328" s="2">
        <f t="shared" si="34"/>
        <v>38250.808400000002</v>
      </c>
    </row>
    <row r="329" spans="1:21" x14ac:dyDescent="0.2">
      <c r="A329" s="58" t="s">
        <v>1037</v>
      </c>
      <c r="B329" s="59" t="s">
        <v>129</v>
      </c>
      <c r="C329" s="58">
        <v>53289.5913</v>
      </c>
      <c r="D329" s="58" t="s">
        <v>190</v>
      </c>
      <c r="E329" s="35">
        <f t="shared" si="32"/>
        <v>28614.008940643438</v>
      </c>
      <c r="F329">
        <f t="shared" si="33"/>
        <v>28614</v>
      </c>
      <c r="G329">
        <f t="shared" si="40"/>
        <v>7.5561999983619899E-3</v>
      </c>
      <c r="K329">
        <f>G329</f>
        <v>7.5561999983619899E-3</v>
      </c>
      <c r="O329">
        <f t="shared" ca="1" si="39"/>
        <v>8.9031300505746647E-3</v>
      </c>
      <c r="Q329" s="2">
        <f t="shared" si="34"/>
        <v>38271.0913</v>
      </c>
    </row>
    <row r="330" spans="1:21" x14ac:dyDescent="0.2">
      <c r="A330" s="40" t="s">
        <v>170</v>
      </c>
      <c r="B330" s="31" t="s">
        <v>129</v>
      </c>
      <c r="C330" s="32">
        <v>53300.578800000003</v>
      </c>
      <c r="D330" s="32">
        <v>1E-4</v>
      </c>
      <c r="E330" s="35">
        <f t="shared" si="32"/>
        <v>28627.009565265034</v>
      </c>
      <c r="F330">
        <f t="shared" si="33"/>
        <v>28627</v>
      </c>
      <c r="G330">
        <f t="shared" si="40"/>
        <v>8.0841000017244369E-3</v>
      </c>
      <c r="K330">
        <f>G330</f>
        <v>8.0841000017244369E-3</v>
      </c>
      <c r="O330">
        <f t="shared" ca="1" si="39"/>
        <v>8.927570861348641E-3</v>
      </c>
      <c r="Q330" s="2">
        <f t="shared" si="34"/>
        <v>38282.078800000003</v>
      </c>
    </row>
    <row r="331" spans="1:21" x14ac:dyDescent="0.2">
      <c r="A331" s="58" t="s">
        <v>1037</v>
      </c>
      <c r="B331" s="59" t="s">
        <v>129</v>
      </c>
      <c r="C331" s="58">
        <v>53572.716</v>
      </c>
      <c r="D331" s="58" t="s">
        <v>190</v>
      </c>
      <c r="E331" s="35">
        <f t="shared" si="32"/>
        <v>28949.007616029172</v>
      </c>
      <c r="F331">
        <f t="shared" si="33"/>
        <v>28949</v>
      </c>
      <c r="G331">
        <f t="shared" si="40"/>
        <v>6.4367000013589859E-3</v>
      </c>
      <c r="K331">
        <f>G331</f>
        <v>6.4367000013589859E-3</v>
      </c>
      <c r="O331">
        <f t="shared" ca="1" si="39"/>
        <v>9.5329509435963106E-3</v>
      </c>
      <c r="Q331" s="2">
        <f t="shared" si="34"/>
        <v>38554.216</v>
      </c>
    </row>
    <row r="332" spans="1:21" x14ac:dyDescent="0.2">
      <c r="A332" s="41" t="s">
        <v>156</v>
      </c>
      <c r="B332" s="38" t="s">
        <v>129</v>
      </c>
      <c r="C332" s="41">
        <v>53585.395499999999</v>
      </c>
      <c r="D332" s="41">
        <v>5.0000000000000001E-4</v>
      </c>
      <c r="E332" s="35">
        <f t="shared" si="32"/>
        <v>28964.010248101022</v>
      </c>
      <c r="F332">
        <f t="shared" si="33"/>
        <v>28964</v>
      </c>
      <c r="G332">
        <f t="shared" si="40"/>
        <v>8.6612000013701618E-3</v>
      </c>
      <c r="J332">
        <f>G332</f>
        <v>8.6612000013701618E-3</v>
      </c>
      <c r="O332">
        <f t="shared" ca="1" si="39"/>
        <v>9.5611518791047442E-3</v>
      </c>
      <c r="Q332" s="2">
        <f t="shared" si="34"/>
        <v>38566.895499999999</v>
      </c>
    </row>
    <row r="333" spans="1:21" x14ac:dyDescent="0.2">
      <c r="A333" s="41" t="s">
        <v>156</v>
      </c>
      <c r="B333" s="38" t="s">
        <v>131</v>
      </c>
      <c r="C333" s="41">
        <v>53593.424899999998</v>
      </c>
      <c r="D333" s="41">
        <v>8.0000000000000004E-4</v>
      </c>
      <c r="E333" s="35">
        <f t="shared" si="32"/>
        <v>28973.510791021305</v>
      </c>
      <c r="F333">
        <f t="shared" si="33"/>
        <v>28973.5</v>
      </c>
      <c r="G333">
        <f t="shared" si="40"/>
        <v>9.1200500028207898E-3</v>
      </c>
      <c r="J333">
        <f>G333</f>
        <v>9.1200500028207898E-3</v>
      </c>
      <c r="O333">
        <f t="shared" ca="1" si="39"/>
        <v>9.579012471593415E-3</v>
      </c>
      <c r="Q333" s="2">
        <f t="shared" si="34"/>
        <v>38574.924899999998</v>
      </c>
    </row>
    <row r="334" spans="1:21" x14ac:dyDescent="0.2">
      <c r="A334" s="40" t="s">
        <v>142</v>
      </c>
      <c r="B334" s="39"/>
      <c r="C334" s="32">
        <v>53601.456299999998</v>
      </c>
      <c r="D334" s="32">
        <v>4.1000000000000003E-3</v>
      </c>
      <c r="E334" s="35">
        <f t="shared" si="32"/>
        <v>28983.013700380652</v>
      </c>
      <c r="F334">
        <f t="shared" si="33"/>
        <v>28983</v>
      </c>
      <c r="G334">
        <f t="shared" si="40"/>
        <v>1.1578899997402914E-2</v>
      </c>
      <c r="J334">
        <f>G334</f>
        <v>1.1578899997402914E-2</v>
      </c>
      <c r="O334">
        <f t="shared" ca="1" si="39"/>
        <v>9.5968730640820926E-3</v>
      </c>
      <c r="Q334" s="2">
        <f t="shared" si="34"/>
        <v>38582.956299999998</v>
      </c>
    </row>
    <row r="335" spans="1:21" x14ac:dyDescent="0.2">
      <c r="A335" s="40" t="s">
        <v>152</v>
      </c>
      <c r="B335" s="31" t="s">
        <v>131</v>
      </c>
      <c r="C335" s="32">
        <v>53636.495000000003</v>
      </c>
      <c r="D335" s="32"/>
      <c r="E335" s="35">
        <f t="shared" si="32"/>
        <v>29024.472174640367</v>
      </c>
      <c r="F335">
        <f t="shared" si="33"/>
        <v>29024.5</v>
      </c>
      <c r="O335">
        <f t="shared" ca="1" si="39"/>
        <v>9.674895652322088E-3</v>
      </c>
      <c r="Q335" s="2">
        <f t="shared" si="34"/>
        <v>38617.995000000003</v>
      </c>
      <c r="U335" s="10">
        <v>-2.3516649998782668E-2</v>
      </c>
    </row>
    <row r="336" spans="1:21" x14ac:dyDescent="0.2">
      <c r="A336" s="40" t="s">
        <v>142</v>
      </c>
      <c r="B336" s="39"/>
      <c r="C336" s="32">
        <v>53639.486499999999</v>
      </c>
      <c r="D336" s="32">
        <v>1.4E-3</v>
      </c>
      <c r="E336" s="35">
        <f t="shared" si="32"/>
        <v>29028.011775874082</v>
      </c>
      <c r="F336">
        <f t="shared" si="33"/>
        <v>29028</v>
      </c>
      <c r="G336">
        <f t="shared" ref="G336:G367" si="41">+C336-(C$7+F336*C$8)</f>
        <v>9.9523999961093068E-3</v>
      </c>
      <c r="J336">
        <f>G336</f>
        <v>9.9523999961093068E-3</v>
      </c>
      <c r="O336">
        <f t="shared" ca="1" si="39"/>
        <v>9.6814758706073867E-3</v>
      </c>
      <c r="Q336" s="2">
        <f t="shared" si="34"/>
        <v>38620.986499999999</v>
      </c>
    </row>
    <row r="337" spans="1:17" x14ac:dyDescent="0.2">
      <c r="A337" s="41" t="s">
        <v>156</v>
      </c>
      <c r="B337" s="38" t="s">
        <v>129</v>
      </c>
      <c r="C337" s="41">
        <v>53891.3416</v>
      </c>
      <c r="D337" s="41">
        <v>6.9999999999999999E-4</v>
      </c>
      <c r="E337" s="35">
        <f t="shared" si="32"/>
        <v>29326.011649742883</v>
      </c>
      <c r="F337">
        <f t="shared" si="33"/>
        <v>29326</v>
      </c>
      <c r="G337">
        <f t="shared" si="41"/>
        <v>9.8457999993115664E-3</v>
      </c>
      <c r="J337">
        <f>G337</f>
        <v>9.8457999993115664E-3</v>
      </c>
      <c r="O337">
        <f t="shared" ca="1" si="39"/>
        <v>1.0241734456041568E-2</v>
      </c>
      <c r="Q337" s="2">
        <f t="shared" si="34"/>
        <v>38872.8416</v>
      </c>
    </row>
    <row r="338" spans="1:17" x14ac:dyDescent="0.2">
      <c r="A338" s="32" t="s">
        <v>157</v>
      </c>
      <c r="B338" s="31" t="s">
        <v>129</v>
      </c>
      <c r="C338" s="32">
        <v>53907.398459999997</v>
      </c>
      <c r="D338" s="32">
        <v>1.8E-3</v>
      </c>
      <c r="E338" s="35">
        <f t="shared" si="32"/>
        <v>29345.01044013755</v>
      </c>
      <c r="F338">
        <f t="shared" si="33"/>
        <v>29345</v>
      </c>
      <c r="G338">
        <f t="shared" si="41"/>
        <v>8.8235000002896413E-3</v>
      </c>
      <c r="K338">
        <f>G338</f>
        <v>8.8235000002896413E-3</v>
      </c>
      <c r="O338">
        <f t="shared" ca="1" si="39"/>
        <v>1.0277455641018916E-2</v>
      </c>
      <c r="Q338" s="2">
        <f t="shared" si="34"/>
        <v>38888.898459999997</v>
      </c>
    </row>
    <row r="339" spans="1:17" x14ac:dyDescent="0.2">
      <c r="A339" s="41" t="s">
        <v>156</v>
      </c>
      <c r="B339" s="38" t="s">
        <v>131</v>
      </c>
      <c r="C339" s="41">
        <v>53937.406000000003</v>
      </c>
      <c r="D339" s="41">
        <v>1E-3</v>
      </c>
      <c r="E339" s="35">
        <f t="shared" si="32"/>
        <v>29380.515947610358</v>
      </c>
      <c r="F339">
        <f t="shared" si="33"/>
        <v>29380.5</v>
      </c>
      <c r="G339">
        <f t="shared" si="41"/>
        <v>1.3478150001901668E-2</v>
      </c>
      <c r="J339">
        <f>G339</f>
        <v>1.3478150001901668E-2</v>
      </c>
      <c r="O339">
        <f t="shared" ca="1" si="39"/>
        <v>1.0344197855055533E-2</v>
      </c>
      <c r="Q339" s="2">
        <f t="shared" si="34"/>
        <v>38918.906000000003</v>
      </c>
    </row>
    <row r="340" spans="1:17" x14ac:dyDescent="0.2">
      <c r="A340" s="40" t="s">
        <v>150</v>
      </c>
      <c r="B340" s="38" t="s">
        <v>129</v>
      </c>
      <c r="C340" s="41">
        <v>53978.392</v>
      </c>
      <c r="D340" s="41">
        <v>2.0000000000000001E-4</v>
      </c>
      <c r="E340" s="35">
        <f t="shared" si="32"/>
        <v>29429.011383400164</v>
      </c>
      <c r="F340">
        <f t="shared" si="33"/>
        <v>29429</v>
      </c>
      <c r="G340">
        <f t="shared" si="41"/>
        <v>9.6207000024151057E-3</v>
      </c>
      <c r="K340">
        <f>G340</f>
        <v>9.6207000024151057E-3</v>
      </c>
      <c r="O340">
        <f t="shared" ca="1" si="39"/>
        <v>1.0435380879866132E-2</v>
      </c>
      <c r="Q340" s="2">
        <f t="shared" si="34"/>
        <v>38959.892</v>
      </c>
    </row>
    <row r="341" spans="1:17" x14ac:dyDescent="0.2">
      <c r="A341" s="40" t="s">
        <v>151</v>
      </c>
      <c r="B341" s="38" t="s">
        <v>129</v>
      </c>
      <c r="C341" s="41">
        <v>53978.392</v>
      </c>
      <c r="D341" s="41">
        <v>2.0000000000000001E-4</v>
      </c>
      <c r="E341" s="35">
        <f t="shared" ref="E341:E404" si="42">+(C341-C$7)/C$8</f>
        <v>29429.011383400164</v>
      </c>
      <c r="F341">
        <f t="shared" ref="F341:F404" si="43">ROUND(2*E341,0)/2</f>
        <v>29429</v>
      </c>
      <c r="G341">
        <f t="shared" si="41"/>
        <v>9.6207000024151057E-3</v>
      </c>
      <c r="J341">
        <f>G341</f>
        <v>9.6207000024151057E-3</v>
      </c>
      <c r="O341">
        <f t="shared" ca="1" si="39"/>
        <v>1.0435380879866132E-2</v>
      </c>
      <c r="Q341" s="2">
        <f t="shared" ref="Q341:Q404" si="44">+C341-15018.5</f>
        <v>38959.892</v>
      </c>
    </row>
    <row r="342" spans="1:17" x14ac:dyDescent="0.2">
      <c r="A342" s="40" t="s">
        <v>149</v>
      </c>
      <c r="B342" s="38" t="s">
        <v>129</v>
      </c>
      <c r="C342" s="41">
        <v>53984.3076</v>
      </c>
      <c r="D342" s="41">
        <v>2.9999999999999997E-4</v>
      </c>
      <c r="E342" s="35">
        <f t="shared" si="42"/>
        <v>29436.010836871061</v>
      </c>
      <c r="F342">
        <f t="shared" si="43"/>
        <v>29436</v>
      </c>
      <c r="G342">
        <f t="shared" si="41"/>
        <v>9.1587999995681457E-3</v>
      </c>
      <c r="K342">
        <f>G342</f>
        <v>9.1587999995681457E-3</v>
      </c>
      <c r="O342">
        <f t="shared" ca="1" si="39"/>
        <v>1.0448541316436737E-2</v>
      </c>
      <c r="Q342" s="2">
        <f t="shared" si="44"/>
        <v>38965.8076</v>
      </c>
    </row>
    <row r="343" spans="1:17" x14ac:dyDescent="0.2">
      <c r="A343" s="40" t="s">
        <v>152</v>
      </c>
      <c r="B343" s="31" t="s">
        <v>131</v>
      </c>
      <c r="C343" s="32">
        <v>53991.492100000003</v>
      </c>
      <c r="D343" s="32">
        <v>6.9999999999999999E-4</v>
      </c>
      <c r="E343" s="35">
        <f t="shared" si="42"/>
        <v>29444.511677607705</v>
      </c>
      <c r="F343">
        <f t="shared" si="43"/>
        <v>29444.5</v>
      </c>
      <c r="G343">
        <f t="shared" si="41"/>
        <v>9.8693500040099025E-3</v>
      </c>
      <c r="J343">
        <f>G343</f>
        <v>9.8693500040099025E-3</v>
      </c>
      <c r="O343">
        <f t="shared" ca="1" si="39"/>
        <v>1.0464521846558175E-2</v>
      </c>
      <c r="Q343" s="2">
        <f t="shared" si="44"/>
        <v>38972.992100000003</v>
      </c>
    </row>
    <row r="344" spans="1:17" x14ac:dyDescent="0.2">
      <c r="A344" s="41" t="s">
        <v>155</v>
      </c>
      <c r="B344" s="38" t="s">
        <v>131</v>
      </c>
      <c r="C344" s="41">
        <v>54198.556499999999</v>
      </c>
      <c r="D344" s="41">
        <v>2.0000000000000001E-4</v>
      </c>
      <c r="E344" s="35">
        <f t="shared" si="42"/>
        <v>29689.514320328526</v>
      </c>
      <c r="F344">
        <f t="shared" si="43"/>
        <v>29689.5</v>
      </c>
      <c r="G344">
        <f t="shared" si="41"/>
        <v>1.2102849999791943E-2</v>
      </c>
      <c r="K344">
        <f t="shared" ref="K344:K350" si="45">G344</f>
        <v>1.2102849999791943E-2</v>
      </c>
      <c r="O344">
        <f t="shared" ca="1" si="39"/>
        <v>1.0925137126529233E-2</v>
      </c>
      <c r="Q344" s="2">
        <f t="shared" si="44"/>
        <v>39180.056499999999</v>
      </c>
    </row>
    <row r="345" spans="1:17" x14ac:dyDescent="0.2">
      <c r="A345" s="58" t="s">
        <v>1037</v>
      </c>
      <c r="B345" s="59" t="s">
        <v>129</v>
      </c>
      <c r="C345" s="58">
        <v>54270.816899999998</v>
      </c>
      <c r="D345" s="58" t="s">
        <v>190</v>
      </c>
      <c r="E345" s="35">
        <f t="shared" si="42"/>
        <v>29775.014237089032</v>
      </c>
      <c r="F345">
        <f t="shared" si="43"/>
        <v>29775</v>
      </c>
      <c r="G345">
        <f t="shared" si="41"/>
        <v>1.203249999525724E-2</v>
      </c>
      <c r="K345">
        <f t="shared" si="45"/>
        <v>1.203249999525724E-2</v>
      </c>
      <c r="O345">
        <f t="shared" ca="1" si="39"/>
        <v>1.1085882458927297E-2</v>
      </c>
      <c r="Q345" s="2">
        <f t="shared" si="44"/>
        <v>39252.316899999998</v>
      </c>
    </row>
    <row r="346" spans="1:17" x14ac:dyDescent="0.2">
      <c r="A346" s="58" t="s">
        <v>1124</v>
      </c>
      <c r="B346" s="59" t="s">
        <v>131</v>
      </c>
      <c r="C346" s="58">
        <v>54282.221400000002</v>
      </c>
      <c r="D346" s="58" t="s">
        <v>190</v>
      </c>
      <c r="E346" s="35">
        <f t="shared" si="42"/>
        <v>29788.508264255994</v>
      </c>
      <c r="F346">
        <f t="shared" si="43"/>
        <v>29788.5</v>
      </c>
      <c r="G346">
        <f t="shared" si="41"/>
        <v>6.9845500038354658E-3</v>
      </c>
      <c r="K346">
        <f t="shared" si="45"/>
        <v>6.9845500038354658E-3</v>
      </c>
      <c r="O346">
        <f t="shared" ca="1" si="39"/>
        <v>1.1111263300884883E-2</v>
      </c>
      <c r="Q346" s="2">
        <f t="shared" si="44"/>
        <v>39263.721400000002</v>
      </c>
    </row>
    <row r="347" spans="1:17" x14ac:dyDescent="0.2">
      <c r="A347" s="58" t="s">
        <v>1129</v>
      </c>
      <c r="B347" s="59" t="s">
        <v>131</v>
      </c>
      <c r="C347" s="58">
        <v>54313.492700000003</v>
      </c>
      <c r="D347" s="58" t="s">
        <v>190</v>
      </c>
      <c r="E347" s="35">
        <f t="shared" si="42"/>
        <v>29825.509077246137</v>
      </c>
      <c r="F347">
        <f t="shared" si="43"/>
        <v>29825.5</v>
      </c>
      <c r="G347">
        <f t="shared" si="41"/>
        <v>7.6716500043403357E-3</v>
      </c>
      <c r="K347">
        <f t="shared" si="45"/>
        <v>7.6716500043403357E-3</v>
      </c>
      <c r="O347">
        <f t="shared" ca="1" si="39"/>
        <v>1.1180825608472347E-2</v>
      </c>
      <c r="Q347" s="2">
        <f t="shared" si="44"/>
        <v>39294.992700000003</v>
      </c>
    </row>
    <row r="348" spans="1:17" x14ac:dyDescent="0.2">
      <c r="A348" s="58" t="s">
        <v>1129</v>
      </c>
      <c r="B348" s="59" t="s">
        <v>129</v>
      </c>
      <c r="C348" s="58">
        <v>54338.428599999999</v>
      </c>
      <c r="D348" s="58" t="s">
        <v>190</v>
      </c>
      <c r="E348" s="35">
        <f t="shared" si="42"/>
        <v>29855.013721205316</v>
      </c>
      <c r="F348">
        <f t="shared" si="43"/>
        <v>29855</v>
      </c>
      <c r="G348">
        <f t="shared" si="41"/>
        <v>1.159650000045076E-2</v>
      </c>
      <c r="K348">
        <f t="shared" si="45"/>
        <v>1.159650000045076E-2</v>
      </c>
      <c r="O348">
        <f t="shared" ca="1" si="39"/>
        <v>1.1236287448305599E-2</v>
      </c>
      <c r="Q348" s="2">
        <f t="shared" si="44"/>
        <v>39319.928599999999</v>
      </c>
    </row>
    <row r="349" spans="1:17" x14ac:dyDescent="0.2">
      <c r="A349" s="40" t="s">
        <v>168</v>
      </c>
      <c r="B349" s="31" t="s">
        <v>129</v>
      </c>
      <c r="C349" s="32">
        <v>54614.794600000001</v>
      </c>
      <c r="D349" s="32">
        <v>2.0000000000000001E-4</v>
      </c>
      <c r="E349" s="35">
        <f t="shared" si="42"/>
        <v>30182.015370731671</v>
      </c>
      <c r="F349">
        <f t="shared" si="43"/>
        <v>30182</v>
      </c>
      <c r="G349">
        <f t="shared" si="41"/>
        <v>1.2990600000193808E-2</v>
      </c>
      <c r="K349">
        <f t="shared" si="45"/>
        <v>1.2990600000193808E-2</v>
      </c>
      <c r="O349">
        <f t="shared" ref="O349:O380" ca="1" si="46">+C$11+C$12*F349</f>
        <v>1.1851067842389415E-2</v>
      </c>
      <c r="Q349" s="2">
        <f t="shared" si="44"/>
        <v>39596.294600000001</v>
      </c>
    </row>
    <row r="350" spans="1:17" x14ac:dyDescent="0.2">
      <c r="A350" s="40" t="s">
        <v>168</v>
      </c>
      <c r="B350" s="31" t="s">
        <v>129</v>
      </c>
      <c r="C350" s="32">
        <v>54653.672100000003</v>
      </c>
      <c r="D350" s="32">
        <v>2.0000000000000001E-4</v>
      </c>
      <c r="E350" s="35">
        <f t="shared" si="42"/>
        <v>30228.015988135627</v>
      </c>
      <c r="F350">
        <f t="shared" si="43"/>
        <v>30228</v>
      </c>
      <c r="G350">
        <f t="shared" si="41"/>
        <v>1.3512400000763591E-2</v>
      </c>
      <c r="K350">
        <f t="shared" si="45"/>
        <v>1.3512400000763591E-2</v>
      </c>
      <c r="O350">
        <f t="shared" ca="1" si="46"/>
        <v>1.1937550711281941E-2</v>
      </c>
      <c r="Q350" s="2">
        <f t="shared" si="44"/>
        <v>39635.172100000003</v>
      </c>
    </row>
    <row r="351" spans="1:17" x14ac:dyDescent="0.2">
      <c r="A351" s="41" t="s">
        <v>156</v>
      </c>
      <c r="B351" s="38" t="s">
        <v>129</v>
      </c>
      <c r="C351" s="41">
        <v>54682.409500000002</v>
      </c>
      <c r="D351" s="41">
        <v>1E-4</v>
      </c>
      <c r="E351" s="35">
        <f t="shared" si="42"/>
        <v>30262.018641150462</v>
      </c>
      <c r="F351">
        <f t="shared" si="43"/>
        <v>30262</v>
      </c>
      <c r="G351">
        <f t="shared" si="41"/>
        <v>1.5754600004584063E-2</v>
      </c>
      <c r="J351">
        <f>G351</f>
        <v>1.5754600004584063E-2</v>
      </c>
      <c r="O351">
        <f t="shared" ca="1" si="46"/>
        <v>1.2001472831767716E-2</v>
      </c>
      <c r="Q351" s="2">
        <f t="shared" si="44"/>
        <v>39663.909500000002</v>
      </c>
    </row>
    <row r="352" spans="1:17" x14ac:dyDescent="0.2">
      <c r="A352" s="33" t="s">
        <v>154</v>
      </c>
      <c r="B352" s="34" t="s">
        <v>131</v>
      </c>
      <c r="C352" s="33">
        <v>54696.347999999998</v>
      </c>
      <c r="D352" s="33">
        <v>1E-4</v>
      </c>
      <c r="E352" s="35">
        <f t="shared" si="42"/>
        <v>30278.510946614671</v>
      </c>
      <c r="F352">
        <f t="shared" si="43"/>
        <v>30278.5</v>
      </c>
      <c r="G352">
        <f t="shared" si="41"/>
        <v>9.2515500000445172E-3</v>
      </c>
      <c r="K352">
        <f>G352</f>
        <v>9.2515500000445172E-3</v>
      </c>
      <c r="O352">
        <f t="shared" ca="1" si="46"/>
        <v>1.2032493860826991E-2</v>
      </c>
      <c r="Q352" s="2">
        <f t="shared" si="44"/>
        <v>39677.847999999998</v>
      </c>
    </row>
    <row r="353" spans="1:17" x14ac:dyDescent="0.2">
      <c r="A353" s="40" t="s">
        <v>168</v>
      </c>
      <c r="B353" s="31" t="s">
        <v>129</v>
      </c>
      <c r="C353" s="32">
        <v>54702.690399999999</v>
      </c>
      <c r="D353" s="32">
        <v>1E-4</v>
      </c>
      <c r="E353" s="35">
        <f t="shared" si="42"/>
        <v>30286.015398182364</v>
      </c>
      <c r="F353">
        <f t="shared" si="43"/>
        <v>30286</v>
      </c>
      <c r="G353">
        <f t="shared" si="41"/>
        <v>1.3013800002227072E-2</v>
      </c>
      <c r="K353">
        <f>G353</f>
        <v>1.3013800002227072E-2</v>
      </c>
      <c r="O353">
        <f t="shared" ca="1" si="46"/>
        <v>1.2046594328581205E-2</v>
      </c>
      <c r="Q353" s="2">
        <f t="shared" si="44"/>
        <v>39684.190399999999</v>
      </c>
    </row>
    <row r="354" spans="1:17" x14ac:dyDescent="0.2">
      <c r="A354" s="41" t="s">
        <v>156</v>
      </c>
      <c r="B354" s="38" t="s">
        <v>131</v>
      </c>
      <c r="C354" s="41">
        <v>54762.270600000003</v>
      </c>
      <c r="D354" s="41">
        <v>5.0000000000000001E-4</v>
      </c>
      <c r="E354" s="35">
        <f t="shared" si="42"/>
        <v>30356.511854617347</v>
      </c>
      <c r="F354">
        <f t="shared" si="43"/>
        <v>30356.5</v>
      </c>
      <c r="G354">
        <f t="shared" si="41"/>
        <v>1.0018950008088723E-2</v>
      </c>
      <c r="J354">
        <f>G354</f>
        <v>1.0018950008088723E-2</v>
      </c>
      <c r="O354">
        <f t="shared" ca="1" si="46"/>
        <v>1.2179138725470835E-2</v>
      </c>
      <c r="Q354" s="2">
        <f t="shared" si="44"/>
        <v>39743.770600000003</v>
      </c>
    </row>
    <row r="355" spans="1:17" x14ac:dyDescent="0.2">
      <c r="A355" s="40" t="s">
        <v>165</v>
      </c>
      <c r="B355" s="31" t="s">
        <v>129</v>
      </c>
      <c r="C355" s="32">
        <v>55018.778200000001</v>
      </c>
      <c r="D355" s="32">
        <v>1E-4</v>
      </c>
      <c r="E355" s="35">
        <f t="shared" si="42"/>
        <v>30660.016657364591</v>
      </c>
      <c r="F355">
        <f t="shared" si="43"/>
        <v>30660</v>
      </c>
      <c r="G355">
        <f t="shared" si="41"/>
        <v>1.4078000000154134E-2</v>
      </c>
      <c r="K355">
        <f>G355</f>
        <v>1.4078000000154134E-2</v>
      </c>
      <c r="O355">
        <f t="shared" ca="1" si="46"/>
        <v>1.2749737653924779E-2</v>
      </c>
      <c r="Q355" s="2">
        <f t="shared" si="44"/>
        <v>40000.278200000001</v>
      </c>
    </row>
    <row r="356" spans="1:17" x14ac:dyDescent="0.2">
      <c r="A356" s="41" t="s">
        <v>156</v>
      </c>
      <c r="B356" s="38" t="s">
        <v>129</v>
      </c>
      <c r="C356" s="41">
        <v>55036.529600000002</v>
      </c>
      <c r="D356" s="41">
        <v>1E-4</v>
      </c>
      <c r="E356" s="35">
        <f t="shared" si="42"/>
        <v>30681.020460587137</v>
      </c>
      <c r="F356">
        <f t="shared" si="43"/>
        <v>30681</v>
      </c>
      <c r="G356">
        <f t="shared" si="41"/>
        <v>1.7292299999098759E-2</v>
      </c>
      <c r="J356">
        <f>G356</f>
        <v>1.7292299999098759E-2</v>
      </c>
      <c r="O356">
        <f t="shared" ca="1" si="46"/>
        <v>1.2789218963636578E-2</v>
      </c>
      <c r="Q356" s="2">
        <f t="shared" si="44"/>
        <v>40018.029600000002</v>
      </c>
    </row>
    <row r="357" spans="1:17" x14ac:dyDescent="0.2">
      <c r="A357" s="58" t="s">
        <v>1161</v>
      </c>
      <c r="B357" s="59" t="s">
        <v>129</v>
      </c>
      <c r="C357" s="58">
        <v>55075.404000000002</v>
      </c>
      <c r="D357" s="58" t="s">
        <v>190</v>
      </c>
      <c r="E357" s="35">
        <f t="shared" si="42"/>
        <v>30727.01741001054</v>
      </c>
      <c r="F357">
        <f t="shared" si="43"/>
        <v>30727</v>
      </c>
      <c r="G357">
        <f t="shared" si="41"/>
        <v>1.4714099997945596E-2</v>
      </c>
      <c r="K357">
        <f t="shared" ref="K357:K364" si="47">G357</f>
        <v>1.4714099997945596E-2</v>
      </c>
      <c r="O357">
        <f t="shared" ca="1" si="46"/>
        <v>1.2875701832529104E-2</v>
      </c>
      <c r="Q357" s="2">
        <f t="shared" si="44"/>
        <v>40056.904000000002</v>
      </c>
    </row>
    <row r="358" spans="1:17" x14ac:dyDescent="0.2">
      <c r="A358" s="58" t="s">
        <v>1161</v>
      </c>
      <c r="B358" s="59" t="s">
        <v>129</v>
      </c>
      <c r="C358" s="58">
        <v>55096.532899999998</v>
      </c>
      <c r="D358" s="58" t="s">
        <v>190</v>
      </c>
      <c r="E358" s="35">
        <f t="shared" si="42"/>
        <v>30752.017537206633</v>
      </c>
      <c r="F358">
        <f t="shared" si="43"/>
        <v>30752</v>
      </c>
      <c r="G358">
        <f t="shared" si="41"/>
        <v>1.482160000159638E-2</v>
      </c>
      <c r="K358">
        <f t="shared" si="47"/>
        <v>1.482160000159638E-2</v>
      </c>
      <c r="O358">
        <f t="shared" ca="1" si="46"/>
        <v>1.2922703391709825E-2</v>
      </c>
      <c r="Q358" s="2">
        <f t="shared" si="44"/>
        <v>40078.032899999998</v>
      </c>
    </row>
    <row r="359" spans="1:17" x14ac:dyDescent="0.2">
      <c r="A359" s="40" t="s">
        <v>169</v>
      </c>
      <c r="B359" s="31" t="s">
        <v>129</v>
      </c>
      <c r="C359" s="32">
        <v>55123.5772</v>
      </c>
      <c r="D359" s="32">
        <v>1E-4</v>
      </c>
      <c r="E359" s="35">
        <f t="shared" si="42"/>
        <v>30784.016881229727</v>
      </c>
      <c r="F359">
        <f t="shared" si="43"/>
        <v>30784</v>
      </c>
      <c r="G359">
        <f t="shared" si="41"/>
        <v>1.4267200000176672E-2</v>
      </c>
      <c r="K359">
        <f t="shared" si="47"/>
        <v>1.4267200000176672E-2</v>
      </c>
      <c r="O359">
        <f t="shared" ca="1" si="46"/>
        <v>1.298286538746115E-2</v>
      </c>
      <c r="Q359" s="2">
        <f t="shared" si="44"/>
        <v>40105.0772</v>
      </c>
    </row>
    <row r="360" spans="1:17" x14ac:dyDescent="0.2">
      <c r="A360" s="33" t="s">
        <v>160</v>
      </c>
      <c r="B360" s="34" t="s">
        <v>129</v>
      </c>
      <c r="C360" s="33">
        <v>55362.758099999999</v>
      </c>
      <c r="D360" s="33">
        <v>4.0000000000000002E-4</v>
      </c>
      <c r="E360" s="35">
        <f t="shared" si="42"/>
        <v>31067.020394090196</v>
      </c>
      <c r="F360">
        <f t="shared" si="43"/>
        <v>31067</v>
      </c>
      <c r="G360">
        <f t="shared" si="41"/>
        <v>1.7236100000445731E-2</v>
      </c>
      <c r="K360">
        <f t="shared" si="47"/>
        <v>1.7236100000445731E-2</v>
      </c>
      <c r="O360">
        <f t="shared" ca="1" si="46"/>
        <v>1.3514923037386897E-2</v>
      </c>
      <c r="Q360" s="2">
        <f t="shared" si="44"/>
        <v>40344.258099999999</v>
      </c>
    </row>
    <row r="361" spans="1:17" x14ac:dyDescent="0.2">
      <c r="A361" s="40" t="s">
        <v>166</v>
      </c>
      <c r="B361" s="31" t="s">
        <v>129</v>
      </c>
      <c r="C361" s="32">
        <v>55379.658900000002</v>
      </c>
      <c r="D361" s="32">
        <v>1E-4</v>
      </c>
      <c r="E361" s="35">
        <f t="shared" si="42"/>
        <v>31087.017750777763</v>
      </c>
      <c r="F361">
        <f t="shared" si="43"/>
        <v>31087</v>
      </c>
      <c r="G361">
        <f t="shared" si="41"/>
        <v>1.5002100008132402E-2</v>
      </c>
      <c r="K361">
        <f t="shared" si="47"/>
        <v>1.5002100008132402E-2</v>
      </c>
      <c r="O361">
        <f t="shared" ca="1" si="46"/>
        <v>1.3552524284731471E-2</v>
      </c>
      <c r="Q361" s="2">
        <f t="shared" si="44"/>
        <v>40361.158900000002</v>
      </c>
    </row>
    <row r="362" spans="1:17" x14ac:dyDescent="0.2">
      <c r="A362" s="58" t="s">
        <v>1186</v>
      </c>
      <c r="B362" s="59" t="s">
        <v>129</v>
      </c>
      <c r="C362" s="58">
        <v>55386.4355</v>
      </c>
      <c r="D362" s="58" t="s">
        <v>190</v>
      </c>
      <c r="E362" s="35">
        <f t="shared" si="42"/>
        <v>31095.035956266787</v>
      </c>
      <c r="F362">
        <f t="shared" si="43"/>
        <v>31095</v>
      </c>
      <c r="G362">
        <f t="shared" si="41"/>
        <v>3.0388499995751772E-2</v>
      </c>
      <c r="K362">
        <f t="shared" si="47"/>
        <v>3.0388499995751772E-2</v>
      </c>
      <c r="O362">
        <f t="shared" ca="1" si="46"/>
        <v>1.35675647836693E-2</v>
      </c>
      <c r="Q362" s="2">
        <f t="shared" si="44"/>
        <v>40367.9355</v>
      </c>
    </row>
    <row r="363" spans="1:17" x14ac:dyDescent="0.2">
      <c r="A363" s="58" t="s">
        <v>1186</v>
      </c>
      <c r="B363" s="59" t="s">
        <v>129</v>
      </c>
      <c r="C363" s="58">
        <v>55386.435599999997</v>
      </c>
      <c r="D363" s="58" t="s">
        <v>190</v>
      </c>
      <c r="E363" s="35">
        <f t="shared" si="42"/>
        <v>31095.036074588737</v>
      </c>
      <c r="F363">
        <f t="shared" si="43"/>
        <v>31095</v>
      </c>
      <c r="G363">
        <f t="shared" si="41"/>
        <v>3.048849999322556E-2</v>
      </c>
      <c r="K363">
        <f t="shared" si="47"/>
        <v>3.048849999322556E-2</v>
      </c>
      <c r="O363">
        <f t="shared" ca="1" si="46"/>
        <v>1.35675647836693E-2</v>
      </c>
      <c r="Q363" s="2">
        <f t="shared" si="44"/>
        <v>40367.935599999997</v>
      </c>
    </row>
    <row r="364" spans="1:17" x14ac:dyDescent="0.2">
      <c r="A364" s="58" t="s">
        <v>1186</v>
      </c>
      <c r="B364" s="59" t="s">
        <v>129</v>
      </c>
      <c r="C364" s="58">
        <v>55386.435599999997</v>
      </c>
      <c r="D364" s="58" t="s">
        <v>190</v>
      </c>
      <c r="E364" s="35">
        <f t="shared" si="42"/>
        <v>31095.036074588737</v>
      </c>
      <c r="F364">
        <f t="shared" si="43"/>
        <v>31095</v>
      </c>
      <c r="G364">
        <f t="shared" si="41"/>
        <v>3.048849999322556E-2</v>
      </c>
      <c r="K364">
        <f t="shared" si="47"/>
        <v>3.048849999322556E-2</v>
      </c>
      <c r="O364">
        <f t="shared" ca="1" si="46"/>
        <v>1.35675647836693E-2</v>
      </c>
      <c r="Q364" s="2">
        <f t="shared" si="44"/>
        <v>40367.935599999997</v>
      </c>
    </row>
    <row r="365" spans="1:17" x14ac:dyDescent="0.2">
      <c r="A365" s="40" t="s">
        <v>178</v>
      </c>
      <c r="B365" s="40"/>
      <c r="C365" s="32">
        <v>55397.408100000001</v>
      </c>
      <c r="D365" s="32">
        <v>2E-3</v>
      </c>
      <c r="E365" s="35">
        <f t="shared" si="42"/>
        <v>31108.018950917336</v>
      </c>
      <c r="F365">
        <f t="shared" si="43"/>
        <v>31108</v>
      </c>
      <c r="G365">
        <f t="shared" si="41"/>
        <v>1.6016399997170083E-2</v>
      </c>
      <c r="J365">
        <f>G365</f>
        <v>1.6016399997170083E-2</v>
      </c>
      <c r="O365">
        <f t="shared" ca="1" si="46"/>
        <v>1.3592005594443277E-2</v>
      </c>
      <c r="Q365" s="2">
        <f t="shared" si="44"/>
        <v>40378.908100000001</v>
      </c>
    </row>
    <row r="366" spans="1:17" x14ac:dyDescent="0.2">
      <c r="A366" s="58" t="s">
        <v>1186</v>
      </c>
      <c r="B366" s="59" t="s">
        <v>129</v>
      </c>
      <c r="C366" s="58">
        <v>55419.383099999999</v>
      </c>
      <c r="D366" s="58" t="s">
        <v>190</v>
      </c>
      <c r="E366" s="35">
        <f t="shared" si="42"/>
        <v>31134.020200160518</v>
      </c>
      <c r="F366">
        <f t="shared" si="43"/>
        <v>31134</v>
      </c>
      <c r="G366">
        <f t="shared" si="41"/>
        <v>1.707219999661902E-2</v>
      </c>
      <c r="K366">
        <f t="shared" ref="K366:K376" si="48">G366</f>
        <v>1.707219999661902E-2</v>
      </c>
      <c r="O366">
        <f t="shared" ca="1" si="46"/>
        <v>1.3640887215991222E-2</v>
      </c>
      <c r="Q366" s="2">
        <f t="shared" si="44"/>
        <v>40400.883099999999</v>
      </c>
    </row>
    <row r="367" spans="1:17" x14ac:dyDescent="0.2">
      <c r="A367" s="58" t="s">
        <v>1186</v>
      </c>
      <c r="B367" s="59" t="s">
        <v>129</v>
      </c>
      <c r="C367" s="58">
        <v>55419.383199999997</v>
      </c>
      <c r="D367" s="58" t="s">
        <v>190</v>
      </c>
      <c r="E367" s="35">
        <f t="shared" si="42"/>
        <v>31134.020318482468</v>
      </c>
      <c r="F367">
        <f t="shared" si="43"/>
        <v>31134</v>
      </c>
      <c r="G367">
        <f t="shared" si="41"/>
        <v>1.7172199994092807E-2</v>
      </c>
      <c r="K367">
        <f t="shared" si="48"/>
        <v>1.7172199994092807E-2</v>
      </c>
      <c r="O367">
        <f t="shared" ca="1" si="46"/>
        <v>1.3640887215991222E-2</v>
      </c>
      <c r="Q367" s="2">
        <f t="shared" si="44"/>
        <v>40400.883199999997</v>
      </c>
    </row>
    <row r="368" spans="1:17" x14ac:dyDescent="0.2">
      <c r="A368" s="39" t="s">
        <v>163</v>
      </c>
      <c r="B368" s="38" t="s">
        <v>129</v>
      </c>
      <c r="C368" s="41">
        <v>55461.638899999998</v>
      </c>
      <c r="D368" s="41">
        <v>1E-4</v>
      </c>
      <c r="E368" s="35">
        <f t="shared" si="42"/>
        <v>31184.018088113648</v>
      </c>
      <c r="F368">
        <f t="shared" si="43"/>
        <v>31184</v>
      </c>
      <c r="G368">
        <f t="shared" ref="G368:G399" si="49">+C368-(C$7+F368*C$8)</f>
        <v>1.5287199996237177E-2</v>
      </c>
      <c r="K368">
        <f t="shared" si="48"/>
        <v>1.5287199996237177E-2</v>
      </c>
      <c r="O368">
        <f t="shared" ca="1" si="46"/>
        <v>1.3734890334352663E-2</v>
      </c>
      <c r="Q368" s="2">
        <f t="shared" si="44"/>
        <v>40443.138899999998</v>
      </c>
    </row>
    <row r="369" spans="1:17" x14ac:dyDescent="0.2">
      <c r="A369" s="58" t="s">
        <v>1209</v>
      </c>
      <c r="B369" s="59" t="s">
        <v>129</v>
      </c>
      <c r="C369" s="58">
        <v>55465.012000000002</v>
      </c>
      <c r="D369" s="58" t="s">
        <v>190</v>
      </c>
      <c r="E369" s="35">
        <f t="shared" si="42"/>
        <v>31188.009205921262</v>
      </c>
      <c r="F369">
        <f t="shared" si="43"/>
        <v>31188</v>
      </c>
      <c r="G369">
        <f t="shared" si="49"/>
        <v>7.7804000029573217E-3</v>
      </c>
      <c r="K369">
        <f t="shared" si="48"/>
        <v>7.7804000029573217E-3</v>
      </c>
      <c r="O369">
        <f t="shared" ca="1" si="46"/>
        <v>1.3742410583821578E-2</v>
      </c>
      <c r="Q369" s="2">
        <f t="shared" si="44"/>
        <v>40446.512000000002</v>
      </c>
    </row>
    <row r="370" spans="1:17" x14ac:dyDescent="0.2">
      <c r="A370" s="58" t="s">
        <v>1186</v>
      </c>
      <c r="B370" s="59" t="s">
        <v>129</v>
      </c>
      <c r="C370" s="58">
        <v>55691.5219</v>
      </c>
      <c r="D370" s="58" t="s">
        <v>190</v>
      </c>
      <c r="E370" s="35">
        <f t="shared" si="42"/>
        <v>31456.020144075912</v>
      </c>
      <c r="F370">
        <f t="shared" si="43"/>
        <v>31456</v>
      </c>
      <c r="G370">
        <f t="shared" si="49"/>
        <v>1.7024799999489915E-2</v>
      </c>
      <c r="K370">
        <f t="shared" si="48"/>
        <v>1.7024799999489915E-2</v>
      </c>
      <c r="O370">
        <f t="shared" ca="1" si="46"/>
        <v>1.4246267298238899E-2</v>
      </c>
      <c r="Q370" s="2">
        <f t="shared" si="44"/>
        <v>40673.0219</v>
      </c>
    </row>
    <row r="371" spans="1:17" x14ac:dyDescent="0.2">
      <c r="A371" s="58" t="s">
        <v>1186</v>
      </c>
      <c r="B371" s="59" t="s">
        <v>129</v>
      </c>
      <c r="C371" s="58">
        <v>55691.521999999997</v>
      </c>
      <c r="D371" s="58" t="s">
        <v>190</v>
      </c>
      <c r="E371" s="35">
        <f t="shared" si="42"/>
        <v>31456.020262397862</v>
      </c>
      <c r="F371">
        <f t="shared" si="43"/>
        <v>31456</v>
      </c>
      <c r="G371">
        <f t="shared" si="49"/>
        <v>1.7124799996963702E-2</v>
      </c>
      <c r="K371">
        <f t="shared" si="48"/>
        <v>1.7124799996963702E-2</v>
      </c>
      <c r="O371">
        <f t="shared" ca="1" si="46"/>
        <v>1.4246267298238899E-2</v>
      </c>
      <c r="Q371" s="2">
        <f t="shared" si="44"/>
        <v>40673.021999999997</v>
      </c>
    </row>
    <row r="372" spans="1:17" x14ac:dyDescent="0.2">
      <c r="A372" s="58" t="s">
        <v>1186</v>
      </c>
      <c r="B372" s="59" t="s">
        <v>129</v>
      </c>
      <c r="C372" s="58">
        <v>55691.521999999997</v>
      </c>
      <c r="D372" s="58" t="s">
        <v>190</v>
      </c>
      <c r="E372" s="35">
        <f t="shared" si="42"/>
        <v>31456.020262397862</v>
      </c>
      <c r="F372">
        <f t="shared" si="43"/>
        <v>31456</v>
      </c>
      <c r="G372">
        <f t="shared" si="49"/>
        <v>1.7124799996963702E-2</v>
      </c>
      <c r="K372">
        <f t="shared" si="48"/>
        <v>1.7124799996963702E-2</v>
      </c>
      <c r="O372">
        <f t="shared" ca="1" si="46"/>
        <v>1.4246267298238899E-2</v>
      </c>
      <c r="Q372" s="2">
        <f t="shared" si="44"/>
        <v>40673.021999999997</v>
      </c>
    </row>
    <row r="373" spans="1:17" x14ac:dyDescent="0.2">
      <c r="A373" s="58" t="s">
        <v>1219</v>
      </c>
      <c r="B373" s="59" t="s">
        <v>129</v>
      </c>
      <c r="C373" s="58">
        <v>55801.391199999998</v>
      </c>
      <c r="D373" s="58" t="s">
        <v>190</v>
      </c>
      <c r="E373" s="35">
        <f t="shared" si="42"/>
        <v>31586.019645940487</v>
      </c>
      <c r="F373">
        <f t="shared" si="43"/>
        <v>31586</v>
      </c>
      <c r="G373">
        <f t="shared" si="49"/>
        <v>1.6603800002485514E-2</v>
      </c>
      <c r="K373">
        <f t="shared" si="48"/>
        <v>1.6603800002485514E-2</v>
      </c>
      <c r="O373">
        <f t="shared" ca="1" si="46"/>
        <v>1.4490675405978641E-2</v>
      </c>
      <c r="Q373" s="2">
        <f t="shared" si="44"/>
        <v>40782.891199999998</v>
      </c>
    </row>
    <row r="374" spans="1:17" x14ac:dyDescent="0.2">
      <c r="A374" s="40" t="s">
        <v>167</v>
      </c>
      <c r="B374" s="31" t="s">
        <v>129</v>
      </c>
      <c r="C374" s="32">
        <v>55838.578600000001</v>
      </c>
      <c r="D374" s="32">
        <v>5.0000000000000001E-4</v>
      </c>
      <c r="E374" s="35">
        <f t="shared" si="42"/>
        <v>31630.020504011292</v>
      </c>
      <c r="F374">
        <f t="shared" si="43"/>
        <v>31630</v>
      </c>
      <c r="G374">
        <f t="shared" si="49"/>
        <v>1.7329000002064276E-2</v>
      </c>
      <c r="K374">
        <f t="shared" si="48"/>
        <v>1.7329000002064276E-2</v>
      </c>
      <c r="O374">
        <f t="shared" ca="1" si="46"/>
        <v>1.4573398150136703E-2</v>
      </c>
      <c r="Q374" s="2">
        <f t="shared" si="44"/>
        <v>40820.078600000001</v>
      </c>
    </row>
    <row r="375" spans="1:17" x14ac:dyDescent="0.2">
      <c r="A375" s="40" t="s">
        <v>175</v>
      </c>
      <c r="B375" s="31" t="s">
        <v>129</v>
      </c>
      <c r="C375" s="32">
        <v>55838.578600000001</v>
      </c>
      <c r="D375" s="32">
        <v>5.0000000000000001E-4</v>
      </c>
      <c r="E375" s="35">
        <f t="shared" si="42"/>
        <v>31630.020504011292</v>
      </c>
      <c r="F375">
        <f t="shared" si="43"/>
        <v>31630</v>
      </c>
      <c r="G375">
        <f t="shared" si="49"/>
        <v>1.7329000002064276E-2</v>
      </c>
      <c r="K375">
        <f t="shared" si="48"/>
        <v>1.7329000002064276E-2</v>
      </c>
      <c r="O375">
        <f t="shared" ca="1" si="46"/>
        <v>1.4573398150136703E-2</v>
      </c>
      <c r="Q375" s="2">
        <f t="shared" si="44"/>
        <v>40820.078600000001</v>
      </c>
    </row>
    <row r="376" spans="1:17" x14ac:dyDescent="0.2">
      <c r="A376" s="58" t="s">
        <v>1229</v>
      </c>
      <c r="B376" s="59" t="s">
        <v>129</v>
      </c>
      <c r="C376" s="58">
        <v>56147.0599</v>
      </c>
      <c r="D376" s="58" t="s">
        <v>190</v>
      </c>
      <c r="E376" s="35">
        <f t="shared" si="42"/>
        <v>31995.02160381385</v>
      </c>
      <c r="F376">
        <f t="shared" si="43"/>
        <v>31995</v>
      </c>
      <c r="G376">
        <f t="shared" si="49"/>
        <v>1.8258500000229105E-2</v>
      </c>
      <c r="K376">
        <f t="shared" si="48"/>
        <v>1.8258500000229105E-2</v>
      </c>
      <c r="O376">
        <f t="shared" ca="1" si="46"/>
        <v>1.5259620914175216E-2</v>
      </c>
      <c r="Q376" s="2">
        <f t="shared" si="44"/>
        <v>41128.5599</v>
      </c>
    </row>
    <row r="377" spans="1:17" x14ac:dyDescent="0.2">
      <c r="A377" s="40" t="s">
        <v>171</v>
      </c>
      <c r="B377" s="31" t="s">
        <v>131</v>
      </c>
      <c r="C377" s="32">
        <v>56158.471799999999</v>
      </c>
      <c r="D377" s="32">
        <v>6.9999999999999999E-4</v>
      </c>
      <c r="E377" s="35">
        <f t="shared" si="42"/>
        <v>32008.524386805351</v>
      </c>
      <c r="F377">
        <f t="shared" si="43"/>
        <v>32008.5</v>
      </c>
      <c r="G377">
        <f t="shared" si="49"/>
        <v>2.061054999649059E-2</v>
      </c>
      <c r="J377">
        <f>G377</f>
        <v>2.061054999649059E-2</v>
      </c>
      <c r="O377">
        <f t="shared" ca="1" si="46"/>
        <v>1.5285001756132802E-2</v>
      </c>
      <c r="Q377" s="2">
        <f t="shared" si="44"/>
        <v>41139.971799999999</v>
      </c>
    </row>
    <row r="378" spans="1:17" x14ac:dyDescent="0.2">
      <c r="A378" s="58" t="s">
        <v>1239</v>
      </c>
      <c r="B378" s="59" t="s">
        <v>129</v>
      </c>
      <c r="C378" s="58">
        <v>56181.712399999997</v>
      </c>
      <c r="D378" s="58" t="s">
        <v>190</v>
      </c>
      <c r="E378" s="35">
        <f t="shared" si="42"/>
        <v>32036.023118689813</v>
      </c>
      <c r="F378">
        <f t="shared" si="43"/>
        <v>32036</v>
      </c>
      <c r="G378">
        <f t="shared" si="49"/>
        <v>1.9538799999281764E-2</v>
      </c>
      <c r="K378">
        <f>G378</f>
        <v>1.9538799999281764E-2</v>
      </c>
      <c r="O378">
        <f t="shared" ca="1" si="46"/>
        <v>1.5336703471231596E-2</v>
      </c>
      <c r="Q378" s="2">
        <f t="shared" si="44"/>
        <v>41163.212399999997</v>
      </c>
    </row>
    <row r="379" spans="1:17" x14ac:dyDescent="0.2">
      <c r="A379" s="40" t="s">
        <v>174</v>
      </c>
      <c r="B379" s="31" t="s">
        <v>129</v>
      </c>
      <c r="C379" s="32">
        <v>56181.712500000001</v>
      </c>
      <c r="D379" s="32">
        <v>1E-4</v>
      </c>
      <c r="E379" s="35">
        <f t="shared" si="42"/>
        <v>32036.023237011774</v>
      </c>
      <c r="F379">
        <f t="shared" si="43"/>
        <v>32036</v>
      </c>
      <c r="G379">
        <f t="shared" si="49"/>
        <v>1.9638800004031509E-2</v>
      </c>
      <c r="K379">
        <f>G379</f>
        <v>1.9638800004031509E-2</v>
      </c>
      <c r="O379">
        <f t="shared" ca="1" si="46"/>
        <v>1.5336703471231596E-2</v>
      </c>
      <c r="Q379" s="2">
        <f t="shared" si="44"/>
        <v>41163.212500000001</v>
      </c>
    </row>
    <row r="380" spans="1:17" x14ac:dyDescent="0.2">
      <c r="A380" s="40" t="s">
        <v>171</v>
      </c>
      <c r="B380" s="31" t="s">
        <v>131</v>
      </c>
      <c r="C380" s="32">
        <v>56186.366499999996</v>
      </c>
      <c r="D380" s="32">
        <v>2.3E-3</v>
      </c>
      <c r="E380" s="35">
        <f t="shared" si="42"/>
        <v>32041.529940719516</v>
      </c>
      <c r="F380">
        <f t="shared" si="43"/>
        <v>32041.5</v>
      </c>
      <c r="G380">
        <f t="shared" si="49"/>
        <v>2.5304449998657219E-2</v>
      </c>
      <c r="J380">
        <f>G380</f>
        <v>2.5304449998657219E-2</v>
      </c>
      <c r="O380">
        <f t="shared" ca="1" si="46"/>
        <v>1.5347043814251352E-2</v>
      </c>
      <c r="Q380" s="2">
        <f t="shared" si="44"/>
        <v>41167.866499999996</v>
      </c>
    </row>
    <row r="381" spans="1:17" x14ac:dyDescent="0.2">
      <c r="A381" s="32" t="s">
        <v>172</v>
      </c>
      <c r="B381" s="31" t="s">
        <v>129</v>
      </c>
      <c r="C381" s="32">
        <v>56483.430999999997</v>
      </c>
      <c r="D381" s="32">
        <v>5.9999999999999995E-4</v>
      </c>
      <c r="E381" s="35">
        <f t="shared" si="42"/>
        <v>32393.022459754855</v>
      </c>
      <c r="F381">
        <f t="shared" si="43"/>
        <v>32393</v>
      </c>
      <c r="G381">
        <f t="shared" si="49"/>
        <v>1.8981899993377738E-2</v>
      </c>
      <c r="J381">
        <f>G381</f>
        <v>1.8981899993377738E-2</v>
      </c>
      <c r="O381">
        <f t="shared" ref="O381:O415" ca="1" si="50">+C$11+C$12*F381</f>
        <v>1.6007885736332272E-2</v>
      </c>
      <c r="Q381" s="2">
        <f t="shared" si="44"/>
        <v>41464.930999999997</v>
      </c>
    </row>
    <row r="382" spans="1:17" x14ac:dyDescent="0.2">
      <c r="A382" s="40" t="s">
        <v>173</v>
      </c>
      <c r="B382" s="31" t="s">
        <v>129</v>
      </c>
      <c r="C382" s="32">
        <v>56487.655899999998</v>
      </c>
      <c r="D382" s="32">
        <v>1E-4</v>
      </c>
      <c r="E382" s="35">
        <f t="shared" si="42"/>
        <v>32398.021443960886</v>
      </c>
      <c r="F382">
        <f t="shared" si="43"/>
        <v>32398</v>
      </c>
      <c r="G382">
        <f t="shared" si="49"/>
        <v>1.8123399997421075E-2</v>
      </c>
      <c r="K382">
        <f>G382</f>
        <v>1.8123399997421075E-2</v>
      </c>
      <c r="O382">
        <f t="shared" ca="1" si="50"/>
        <v>1.6017286048168419E-2</v>
      </c>
      <c r="Q382" s="2">
        <f t="shared" si="44"/>
        <v>41469.155899999998</v>
      </c>
    </row>
    <row r="383" spans="1:17" x14ac:dyDescent="0.2">
      <c r="A383" s="39" t="s">
        <v>176</v>
      </c>
      <c r="B383" s="38" t="s">
        <v>129</v>
      </c>
      <c r="C383" s="32">
        <v>56494.418100000003</v>
      </c>
      <c r="D383" s="41">
        <v>2.2000000000000001E-3</v>
      </c>
      <c r="E383" s="35">
        <f t="shared" si="42"/>
        <v>32406.02261108864</v>
      </c>
      <c r="F383">
        <f t="shared" si="43"/>
        <v>32406</v>
      </c>
      <c r="G383">
        <f t="shared" si="49"/>
        <v>1.9109799999569077E-2</v>
      </c>
      <c r="J383">
        <f>G383</f>
        <v>1.9109799999569077E-2</v>
      </c>
      <c r="O383">
        <f t="shared" ca="1" si="50"/>
        <v>1.6032326547106249E-2</v>
      </c>
      <c r="Q383" s="2">
        <f t="shared" si="44"/>
        <v>41475.918100000003</v>
      </c>
    </row>
    <row r="384" spans="1:17" x14ac:dyDescent="0.2">
      <c r="A384" s="39" t="s">
        <v>176</v>
      </c>
      <c r="B384" s="38" t="s">
        <v>129</v>
      </c>
      <c r="C384" s="32">
        <v>56496.536699999997</v>
      </c>
      <c r="D384" s="41">
        <v>6.1999999999999998E-3</v>
      </c>
      <c r="E384" s="35">
        <f t="shared" si="42"/>
        <v>32408.529379991778</v>
      </c>
      <c r="F384">
        <f t="shared" si="43"/>
        <v>32408.5</v>
      </c>
      <c r="G384">
        <f t="shared" si="49"/>
        <v>2.4830549999023788E-2</v>
      </c>
      <c r="J384">
        <f>G384</f>
        <v>2.4830549999023788E-2</v>
      </c>
      <c r="O384">
        <f t="shared" ca="1" si="50"/>
        <v>1.6037026703024322E-2</v>
      </c>
      <c r="Q384" s="2">
        <f t="shared" si="44"/>
        <v>41478.036699999997</v>
      </c>
    </row>
    <row r="385" spans="1:17" x14ac:dyDescent="0.2">
      <c r="A385" s="39" t="s">
        <v>176</v>
      </c>
      <c r="B385" s="38" t="s">
        <v>129</v>
      </c>
      <c r="C385" s="32">
        <v>56535.404300000002</v>
      </c>
      <c r="D385" s="41">
        <v>1.15E-2</v>
      </c>
      <c r="E385" s="35">
        <f t="shared" si="42"/>
        <v>32454.518283522357</v>
      </c>
      <c r="F385">
        <f t="shared" si="43"/>
        <v>32454.5</v>
      </c>
      <c r="G385">
        <f t="shared" si="49"/>
        <v>1.5452350002306048E-2</v>
      </c>
      <c r="J385">
        <f>G385</f>
        <v>1.5452350002306048E-2</v>
      </c>
      <c r="O385">
        <f t="shared" ca="1" si="50"/>
        <v>1.6123509571916848E-2</v>
      </c>
      <c r="Q385" s="2">
        <f t="shared" si="44"/>
        <v>41516.904300000002</v>
      </c>
    </row>
    <row r="386" spans="1:17" x14ac:dyDescent="0.2">
      <c r="A386" s="41" t="s">
        <v>179</v>
      </c>
      <c r="B386" s="38" t="s">
        <v>129</v>
      </c>
      <c r="C386" s="41">
        <v>56810.503400000001</v>
      </c>
      <c r="D386" s="41">
        <v>1.6000000000000001E-3</v>
      </c>
      <c r="E386" s="35">
        <f t="shared" si="42"/>
        <v>32780.020912222033</v>
      </c>
      <c r="F386">
        <f t="shared" si="43"/>
        <v>32780</v>
      </c>
      <c r="G386">
        <f t="shared" si="49"/>
        <v>1.767400000244379E-2</v>
      </c>
      <c r="J386">
        <f>G386</f>
        <v>1.767400000244379E-2</v>
      </c>
      <c r="O386">
        <f t="shared" ca="1" si="50"/>
        <v>1.6735469872449817E-2</v>
      </c>
      <c r="Q386" s="2">
        <f t="shared" si="44"/>
        <v>41792.003400000001</v>
      </c>
    </row>
    <row r="387" spans="1:17" x14ac:dyDescent="0.2">
      <c r="A387" s="75" t="s">
        <v>1</v>
      </c>
      <c r="B387" s="77" t="s">
        <v>129</v>
      </c>
      <c r="C387" s="75">
        <v>56924.595000000205</v>
      </c>
      <c r="D387" s="75" t="s">
        <v>190</v>
      </c>
      <c r="E387" s="35">
        <f t="shared" si="42"/>
        <v>32915.016321922092</v>
      </c>
      <c r="F387">
        <f t="shared" si="43"/>
        <v>32915</v>
      </c>
      <c r="G387">
        <f t="shared" si="49"/>
        <v>1.3794500206131488E-2</v>
      </c>
      <c r="I387">
        <f>G387</f>
        <v>1.3794500206131488E-2</v>
      </c>
      <c r="O387">
        <f t="shared" ca="1" si="50"/>
        <v>1.6989278292025706E-2</v>
      </c>
      <c r="Q387" s="2">
        <f t="shared" si="44"/>
        <v>41906.095000000205</v>
      </c>
    </row>
    <row r="388" spans="1:17" x14ac:dyDescent="0.2">
      <c r="A388" s="43" t="s">
        <v>177</v>
      </c>
      <c r="B388" s="44" t="s">
        <v>129</v>
      </c>
      <c r="C388" s="42">
        <v>56924.599699999999</v>
      </c>
      <c r="D388" s="42">
        <v>2.9999999999999997E-4</v>
      </c>
      <c r="E388" s="35">
        <f t="shared" si="42"/>
        <v>32915.021883053654</v>
      </c>
      <c r="F388">
        <f t="shared" si="43"/>
        <v>32915</v>
      </c>
      <c r="G388">
        <f t="shared" si="49"/>
        <v>1.849450000008801E-2</v>
      </c>
      <c r="K388">
        <f>G388</f>
        <v>1.849450000008801E-2</v>
      </c>
      <c r="O388">
        <f t="shared" ca="1" si="50"/>
        <v>1.6989278292025706E-2</v>
      </c>
      <c r="Q388" s="2">
        <f t="shared" si="44"/>
        <v>41906.099699999999</v>
      </c>
    </row>
    <row r="389" spans="1:17" x14ac:dyDescent="0.2">
      <c r="A389" s="61" t="s">
        <v>180</v>
      </c>
      <c r="B389" s="62"/>
      <c r="C389" s="61">
        <v>57198.429499999998</v>
      </c>
      <c r="D389" s="61">
        <v>5.9999999999999995E-4</v>
      </c>
      <c r="E389" s="35">
        <f t="shared" si="42"/>
        <v>33239.022651199775</v>
      </c>
      <c r="F389">
        <f t="shared" si="43"/>
        <v>33239</v>
      </c>
      <c r="G389">
        <f t="shared" si="49"/>
        <v>1.9143700003041886E-2</v>
      </c>
      <c r="J389">
        <f>G389</f>
        <v>1.9143700003041886E-2</v>
      </c>
      <c r="O389">
        <f t="shared" ca="1" si="50"/>
        <v>1.7598418499007833E-2</v>
      </c>
      <c r="Q389" s="2">
        <f t="shared" si="44"/>
        <v>42179.929499999998</v>
      </c>
    </row>
    <row r="390" spans="1:17" x14ac:dyDescent="0.2">
      <c r="A390" s="69" t="s">
        <v>1296</v>
      </c>
      <c r="B390" s="70" t="s">
        <v>129</v>
      </c>
      <c r="C390" s="71">
        <v>57201.810100000002</v>
      </c>
      <c r="D390" s="71">
        <v>1E-4</v>
      </c>
      <c r="E390" s="35">
        <f t="shared" si="42"/>
        <v>33243.02264315389</v>
      </c>
      <c r="F390">
        <f t="shared" si="43"/>
        <v>33243</v>
      </c>
      <c r="G390">
        <f t="shared" si="49"/>
        <v>1.9136900002195034E-2</v>
      </c>
      <c r="K390">
        <f t="shared" ref="K390:K402" si="51">G390</f>
        <v>1.9136900002195034E-2</v>
      </c>
      <c r="O390">
        <f t="shared" ca="1" si="50"/>
        <v>1.7605938748476747E-2</v>
      </c>
      <c r="Q390" s="2">
        <f t="shared" si="44"/>
        <v>42183.310100000002</v>
      </c>
    </row>
    <row r="391" spans="1:17" x14ac:dyDescent="0.2">
      <c r="A391" s="63" t="s">
        <v>5</v>
      </c>
      <c r="B391" s="64" t="s">
        <v>131</v>
      </c>
      <c r="C391" s="65">
        <v>57206.457540000003</v>
      </c>
      <c r="D391" s="65">
        <v>5.9999999999999995E-4</v>
      </c>
      <c r="E391" s="35">
        <f t="shared" si="42"/>
        <v>33248.521584941504</v>
      </c>
      <c r="F391">
        <f t="shared" si="43"/>
        <v>33248.5</v>
      </c>
      <c r="G391">
        <f t="shared" si="49"/>
        <v>1.8242550002469216E-2</v>
      </c>
      <c r="K391">
        <f t="shared" si="51"/>
        <v>1.8242550002469216E-2</v>
      </c>
      <c r="O391">
        <f t="shared" ca="1" si="50"/>
        <v>1.7616279091496503E-2</v>
      </c>
      <c r="Q391" s="2">
        <f t="shared" si="44"/>
        <v>42187.957540000003</v>
      </c>
    </row>
    <row r="392" spans="1:17" x14ac:dyDescent="0.2">
      <c r="A392" s="61" t="s">
        <v>180</v>
      </c>
      <c r="B392" s="62"/>
      <c r="C392" s="61">
        <v>57214.487999999998</v>
      </c>
      <c r="D392" s="61">
        <v>2.0000000000000001E-4</v>
      </c>
      <c r="E392" s="35">
        <f t="shared" si="42"/>
        <v>33258.023382074483</v>
      </c>
      <c r="F392">
        <f t="shared" si="43"/>
        <v>33258</v>
      </c>
      <c r="G392">
        <f t="shared" si="49"/>
        <v>1.9761399998969864E-2</v>
      </c>
      <c r="K392">
        <f t="shared" si="51"/>
        <v>1.9761399998969864E-2</v>
      </c>
      <c r="O392">
        <f t="shared" ca="1" si="50"/>
        <v>1.7634139683985181E-2</v>
      </c>
      <c r="Q392" s="2">
        <f t="shared" si="44"/>
        <v>42195.987999999998</v>
      </c>
    </row>
    <row r="393" spans="1:17" x14ac:dyDescent="0.2">
      <c r="A393" s="61" t="s">
        <v>180</v>
      </c>
      <c r="B393" s="62"/>
      <c r="C393" s="61">
        <v>57219.560599999997</v>
      </c>
      <c r="D393" s="61">
        <v>5.9999999999999995E-4</v>
      </c>
      <c r="E393" s="35">
        <f t="shared" si="42"/>
        <v>33264.025381478852</v>
      </c>
      <c r="F393">
        <f t="shared" si="43"/>
        <v>33264</v>
      </c>
      <c r="G393">
        <f t="shared" si="49"/>
        <v>2.1451199994771741E-2</v>
      </c>
      <c r="K393">
        <f t="shared" si="51"/>
        <v>2.1451199994771741E-2</v>
      </c>
      <c r="O393">
        <f t="shared" ca="1" si="50"/>
        <v>1.764542005818856E-2</v>
      </c>
      <c r="Q393" s="2">
        <f t="shared" si="44"/>
        <v>42201.060599999997</v>
      </c>
    </row>
    <row r="394" spans="1:17" x14ac:dyDescent="0.2">
      <c r="A394" s="61" t="s">
        <v>180</v>
      </c>
      <c r="B394" s="62"/>
      <c r="C394" s="61">
        <v>57225.474199999997</v>
      </c>
      <c r="D394" s="61">
        <v>2.0000000000000001E-4</v>
      </c>
      <c r="E394" s="35">
        <f t="shared" si="42"/>
        <v>33271.02246851068</v>
      </c>
      <c r="F394">
        <f t="shared" si="43"/>
        <v>33271</v>
      </c>
      <c r="G394">
        <f t="shared" si="49"/>
        <v>1.8989299998793285E-2</v>
      </c>
      <c r="K394">
        <f t="shared" si="51"/>
        <v>1.8989299998793285E-2</v>
      </c>
      <c r="O394">
        <f t="shared" ca="1" si="50"/>
        <v>1.7658580494759157E-2</v>
      </c>
      <c r="Q394" s="2">
        <f t="shared" si="44"/>
        <v>42206.974199999997</v>
      </c>
    </row>
    <row r="395" spans="1:17" x14ac:dyDescent="0.2">
      <c r="A395" s="75" t="s">
        <v>2</v>
      </c>
      <c r="B395" s="76" t="s">
        <v>131</v>
      </c>
      <c r="C395" s="76">
        <v>57260.555899999999</v>
      </c>
      <c r="D395" s="76">
        <v>1E-3</v>
      </c>
      <c r="E395" s="35">
        <f t="shared" si="42"/>
        <v>33312.531821210323</v>
      </c>
      <c r="F395">
        <f t="shared" si="43"/>
        <v>33312.5</v>
      </c>
      <c r="G395">
        <f t="shared" si="49"/>
        <v>2.689375000045402E-2</v>
      </c>
      <c r="K395">
        <f t="shared" si="51"/>
        <v>2.689375000045402E-2</v>
      </c>
      <c r="O395">
        <f t="shared" ca="1" si="50"/>
        <v>1.7736603082999153E-2</v>
      </c>
      <c r="Q395" s="2">
        <f t="shared" si="44"/>
        <v>42242.055899999999</v>
      </c>
    </row>
    <row r="396" spans="1:17" x14ac:dyDescent="0.2">
      <c r="A396" s="69" t="s">
        <v>1296</v>
      </c>
      <c r="B396" s="70" t="s">
        <v>129</v>
      </c>
      <c r="C396" s="71">
        <v>57267.731399999997</v>
      </c>
      <c r="D396" s="71">
        <v>6.9999999999999999E-4</v>
      </c>
      <c r="E396" s="35">
        <f t="shared" si="42"/>
        <v>33321.02201297116</v>
      </c>
      <c r="F396">
        <f t="shared" si="43"/>
        <v>33321</v>
      </c>
      <c r="G396">
        <f t="shared" si="49"/>
        <v>1.8604299999424256E-2</v>
      </c>
      <c r="K396">
        <f t="shared" si="51"/>
        <v>1.8604299999424256E-2</v>
      </c>
      <c r="O396">
        <f t="shared" ca="1" si="50"/>
        <v>1.7752583613120598E-2</v>
      </c>
      <c r="Q396" s="2">
        <f t="shared" si="44"/>
        <v>42249.231399999997</v>
      </c>
    </row>
    <row r="397" spans="1:17" x14ac:dyDescent="0.2">
      <c r="A397" s="69" t="s">
        <v>1297</v>
      </c>
      <c r="B397" s="70" t="s">
        <v>129</v>
      </c>
      <c r="C397" s="71">
        <v>57573.679100000001</v>
      </c>
      <c r="D397" s="71">
        <v>1E-4</v>
      </c>
      <c r="E397" s="35">
        <f t="shared" si="42"/>
        <v>33683.025307764277</v>
      </c>
      <c r="F397">
        <f t="shared" si="43"/>
        <v>33683</v>
      </c>
      <c r="G397">
        <f t="shared" si="49"/>
        <v>2.1388900000602007E-2</v>
      </c>
      <c r="K397">
        <f t="shared" si="51"/>
        <v>2.1388900000602007E-2</v>
      </c>
      <c r="O397">
        <f t="shared" ca="1" si="50"/>
        <v>1.8433166190057415E-2</v>
      </c>
      <c r="Q397" s="2">
        <f t="shared" si="44"/>
        <v>42555.179100000001</v>
      </c>
    </row>
    <row r="398" spans="1:17" x14ac:dyDescent="0.2">
      <c r="A398" s="66" t="s">
        <v>4</v>
      </c>
      <c r="B398" s="67" t="s">
        <v>129</v>
      </c>
      <c r="C398" s="68">
        <v>57574.524299999997</v>
      </c>
      <c r="D398" s="68">
        <v>2.9999999999999997E-4</v>
      </c>
      <c r="E398" s="35">
        <f t="shared" si="42"/>
        <v>33684.025364913774</v>
      </c>
      <c r="F398">
        <f t="shared" si="43"/>
        <v>33684</v>
      </c>
      <c r="G398">
        <f t="shared" si="49"/>
        <v>2.1437199997308198E-2</v>
      </c>
      <c r="K398">
        <f t="shared" si="51"/>
        <v>2.1437199997308198E-2</v>
      </c>
      <c r="O398">
        <f t="shared" ca="1" si="50"/>
        <v>1.8435046252424647E-2</v>
      </c>
      <c r="Q398" s="2">
        <f t="shared" si="44"/>
        <v>42556.024299999997</v>
      </c>
    </row>
    <row r="399" spans="1:17" x14ac:dyDescent="0.2">
      <c r="A399" s="69" t="s">
        <v>1297</v>
      </c>
      <c r="B399" s="70" t="s">
        <v>129</v>
      </c>
      <c r="C399" s="71">
        <v>57589.736700000001</v>
      </c>
      <c r="D399" s="71">
        <v>1E-4</v>
      </c>
      <c r="E399" s="35">
        <f t="shared" si="42"/>
        <v>33702.024973741405</v>
      </c>
      <c r="F399">
        <f t="shared" si="43"/>
        <v>33702</v>
      </c>
      <c r="G399">
        <f t="shared" si="49"/>
        <v>2.1106599997438025E-2</v>
      </c>
      <c r="K399">
        <f t="shared" si="51"/>
        <v>2.1106599997438025E-2</v>
      </c>
      <c r="O399">
        <f t="shared" ca="1" si="50"/>
        <v>1.846888737503477E-2</v>
      </c>
      <c r="Q399" s="2">
        <f t="shared" si="44"/>
        <v>42571.236700000001</v>
      </c>
    </row>
    <row r="400" spans="1:17" x14ac:dyDescent="0.2">
      <c r="A400" s="63" t="s">
        <v>5</v>
      </c>
      <c r="B400" s="64" t="s">
        <v>129</v>
      </c>
      <c r="C400" s="65">
        <v>57657.346259999998</v>
      </c>
      <c r="D400" s="65">
        <v>2.9999999999999997E-4</v>
      </c>
      <c r="E400" s="35">
        <f t="shared" si="42"/>
        <v>33782.021925767884</v>
      </c>
      <c r="F400">
        <f t="shared" si="43"/>
        <v>33782</v>
      </c>
      <c r="G400">
        <f t="shared" ref="G400:G415" si="52">+C400-(C$7+F400*C$8)</f>
        <v>1.8530599998484831E-2</v>
      </c>
      <c r="K400">
        <f t="shared" si="51"/>
        <v>1.8530599998484831E-2</v>
      </c>
      <c r="O400">
        <f t="shared" ca="1" si="50"/>
        <v>1.8619292364413065E-2</v>
      </c>
      <c r="Q400" s="2">
        <f t="shared" si="44"/>
        <v>42638.846259999998</v>
      </c>
    </row>
    <row r="401" spans="1:17" x14ac:dyDescent="0.2">
      <c r="A401" s="72" t="s">
        <v>1298</v>
      </c>
      <c r="B401" s="73" t="s">
        <v>129</v>
      </c>
      <c r="C401" s="74">
        <v>57905.824999999997</v>
      </c>
      <c r="D401" s="74">
        <v>1E-4</v>
      </c>
      <c r="E401" s="35">
        <f t="shared" si="42"/>
        <v>34076.026824533394</v>
      </c>
      <c r="F401">
        <f t="shared" si="43"/>
        <v>34076</v>
      </c>
      <c r="G401">
        <f t="shared" si="52"/>
        <v>2.267079999728594E-2</v>
      </c>
      <c r="K401">
        <f t="shared" si="51"/>
        <v>2.267079999728594E-2</v>
      </c>
      <c r="O401">
        <f t="shared" ca="1" si="50"/>
        <v>1.9172030700378331E-2</v>
      </c>
      <c r="Q401" s="2">
        <f t="shared" si="44"/>
        <v>42887.324999999997</v>
      </c>
    </row>
    <row r="402" spans="1:17" x14ac:dyDescent="0.2">
      <c r="A402" s="78" t="s">
        <v>2</v>
      </c>
      <c r="B402" s="79" t="s">
        <v>129</v>
      </c>
      <c r="C402" s="79">
        <v>57924.417699999998</v>
      </c>
      <c r="D402" s="79">
        <v>2.0000000000000001E-4</v>
      </c>
      <c r="E402" s="35">
        <f t="shared" si="42"/>
        <v>34098.02607034926</v>
      </c>
      <c r="F402">
        <f t="shared" si="43"/>
        <v>34098</v>
      </c>
      <c r="G402">
        <f t="shared" si="52"/>
        <v>2.2033399996871594E-2</v>
      </c>
      <c r="K402">
        <f t="shared" si="51"/>
        <v>2.2033399996871594E-2</v>
      </c>
      <c r="O402">
        <f t="shared" ca="1" si="50"/>
        <v>1.9213392072457369E-2</v>
      </c>
      <c r="Q402" s="2">
        <f t="shared" si="44"/>
        <v>42905.917699999998</v>
      </c>
    </row>
    <row r="403" spans="1:17" x14ac:dyDescent="0.2">
      <c r="A403" s="78" t="s">
        <v>2</v>
      </c>
      <c r="B403" s="79" t="s">
        <v>129</v>
      </c>
      <c r="C403" s="79">
        <v>57926.529399999999</v>
      </c>
      <c r="D403" s="79">
        <v>5.7999999999999996E-3</v>
      </c>
      <c r="E403" s="35">
        <f t="shared" si="42"/>
        <v>34100.524675037632</v>
      </c>
      <c r="F403">
        <f t="shared" si="43"/>
        <v>34100.5</v>
      </c>
      <c r="G403">
        <f t="shared" si="52"/>
        <v>2.0854150003287941E-2</v>
      </c>
      <c r="I403">
        <f>G403</f>
        <v>2.0854150003287941E-2</v>
      </c>
      <c r="O403">
        <f t="shared" ca="1" si="50"/>
        <v>1.9218092228375436E-2</v>
      </c>
      <c r="Q403" s="2">
        <f t="shared" si="44"/>
        <v>42908.029399999999</v>
      </c>
    </row>
    <row r="404" spans="1:17" x14ac:dyDescent="0.2">
      <c r="A404" s="78" t="s">
        <v>3</v>
      </c>
      <c r="B404" s="78" t="s">
        <v>129</v>
      </c>
      <c r="C404" s="78">
        <v>57995.411</v>
      </c>
      <c r="D404" s="78">
        <v>5.0000000000000001E-3</v>
      </c>
      <c r="E404" s="35">
        <f t="shared" si="42"/>
        <v>34182.02672963919</v>
      </c>
      <c r="F404">
        <f t="shared" si="43"/>
        <v>34182</v>
      </c>
      <c r="G404">
        <f t="shared" si="52"/>
        <v>2.2590600005059969E-2</v>
      </c>
      <c r="I404">
        <f>G404</f>
        <v>2.2590600005059969E-2</v>
      </c>
      <c r="O404">
        <f t="shared" ca="1" si="50"/>
        <v>1.9371317311304592E-2</v>
      </c>
      <c r="Q404" s="2">
        <f t="shared" si="44"/>
        <v>42976.911</v>
      </c>
    </row>
    <row r="405" spans="1:17" x14ac:dyDescent="0.2">
      <c r="A405" s="81" t="s">
        <v>1300</v>
      </c>
      <c r="B405" s="82" t="s">
        <v>129</v>
      </c>
      <c r="C405" s="83">
        <v>58265.861100000002</v>
      </c>
      <c r="D405" s="83">
        <v>1E-4</v>
      </c>
      <c r="E405" s="35">
        <f t="shared" ref="E405:E415" si="53">+(C405-C$7)/C$8</f>
        <v>34502.028570728784</v>
      </c>
      <c r="F405">
        <f t="shared" ref="F405:F415" si="54">ROUND(2*E405,0)/2</f>
        <v>34502</v>
      </c>
      <c r="G405">
        <f t="shared" si="52"/>
        <v>2.4146600007952657E-2</v>
      </c>
      <c r="K405">
        <f t="shared" ref="K405:K415" si="55">G405</f>
        <v>2.4146600007952657E-2</v>
      </c>
      <c r="O405">
        <f t="shared" ca="1" si="50"/>
        <v>1.9972937268817798E-2</v>
      </c>
      <c r="Q405" s="2">
        <f t="shared" ref="Q405:Q415" si="56">+C405-15018.5</f>
        <v>43247.361100000002</v>
      </c>
    </row>
    <row r="406" spans="1:17" x14ac:dyDescent="0.2">
      <c r="A406" s="81" t="s">
        <v>1299</v>
      </c>
      <c r="B406" s="82" t="s">
        <v>129</v>
      </c>
      <c r="C406" s="83">
        <v>58306.428639999998</v>
      </c>
      <c r="D406" s="83">
        <v>4.0000000000000003E-5</v>
      </c>
      <c r="E406" s="35">
        <f t="shared" si="53"/>
        <v>34550.028876472708</v>
      </c>
      <c r="F406">
        <f t="shared" si="54"/>
        <v>34550</v>
      </c>
      <c r="G406">
        <f t="shared" si="52"/>
        <v>2.440500000375323E-2</v>
      </c>
      <c r="K406">
        <f t="shared" si="55"/>
        <v>2.440500000375323E-2</v>
      </c>
      <c r="O406">
        <f t="shared" ca="1" si="50"/>
        <v>2.0063180262444788E-2</v>
      </c>
      <c r="Q406" s="2">
        <f t="shared" si="56"/>
        <v>43287.928639999998</v>
      </c>
    </row>
    <row r="407" spans="1:17" x14ac:dyDescent="0.2">
      <c r="A407" s="81" t="s">
        <v>1299</v>
      </c>
      <c r="B407" s="82" t="s">
        <v>129</v>
      </c>
      <c r="C407" s="83">
        <v>58344.460570000003</v>
      </c>
      <c r="D407" s="83">
        <v>4.0000000000000003E-5</v>
      </c>
      <c r="E407" s="35">
        <f t="shared" si="53"/>
        <v>34595.028998935937</v>
      </c>
      <c r="F407">
        <f t="shared" si="54"/>
        <v>34595</v>
      </c>
      <c r="G407">
        <f t="shared" si="52"/>
        <v>2.4508499998773914E-2</v>
      </c>
      <c r="K407">
        <f t="shared" si="55"/>
        <v>2.4508499998773914E-2</v>
      </c>
      <c r="O407">
        <f t="shared" ca="1" si="50"/>
        <v>2.0147783068970082E-2</v>
      </c>
      <c r="Q407" s="2">
        <f t="shared" si="56"/>
        <v>43325.960570000003</v>
      </c>
    </row>
    <row r="408" spans="1:17" x14ac:dyDescent="0.2">
      <c r="A408" s="78" t="s">
        <v>0</v>
      </c>
      <c r="B408" s="80" t="s">
        <v>129</v>
      </c>
      <c r="C408" s="78">
        <v>58414.6086</v>
      </c>
      <c r="D408" s="78">
        <v>1E-4</v>
      </c>
      <c r="E408" s="35">
        <f t="shared" si="53"/>
        <v>34678.029518250987</v>
      </c>
      <c r="F408">
        <f t="shared" si="54"/>
        <v>34678</v>
      </c>
      <c r="G408">
        <f t="shared" si="52"/>
        <v>2.4947400001110509E-2</v>
      </c>
      <c r="K408">
        <f t="shared" si="55"/>
        <v>2.4947400001110509E-2</v>
      </c>
      <c r="O408">
        <f t="shared" ca="1" si="50"/>
        <v>2.0303828245450073E-2</v>
      </c>
      <c r="Q408" s="2">
        <f t="shared" si="56"/>
        <v>43396.1086</v>
      </c>
    </row>
    <row r="409" spans="1:17" x14ac:dyDescent="0.2">
      <c r="A409" s="84" t="s">
        <v>1301</v>
      </c>
      <c r="B409" s="77" t="s">
        <v>129</v>
      </c>
      <c r="C409" s="75">
        <v>58702.805399999997</v>
      </c>
      <c r="D409" s="75">
        <v>1E-4</v>
      </c>
      <c r="E409" s="35">
        <f t="shared" si="53"/>
        <v>35019.029601431313</v>
      </c>
      <c r="F409">
        <f t="shared" si="54"/>
        <v>35019</v>
      </c>
      <c r="G409">
        <f t="shared" si="52"/>
        <v>2.501769999798853E-2</v>
      </c>
      <c r="K409">
        <f t="shared" si="55"/>
        <v>2.501769999798853E-2</v>
      </c>
      <c r="O409">
        <f t="shared" ca="1" si="50"/>
        <v>2.0944929512675084E-2</v>
      </c>
      <c r="Q409" s="2">
        <f t="shared" si="56"/>
        <v>43684.305399999997</v>
      </c>
    </row>
    <row r="410" spans="1:17" ht="12" customHeight="1" x14ac:dyDescent="0.2">
      <c r="A410" s="84" t="s">
        <v>1302</v>
      </c>
      <c r="B410" s="77" t="s">
        <v>129</v>
      </c>
      <c r="C410" s="75">
        <v>59035.797700000003</v>
      </c>
      <c r="D410" s="75">
        <v>4.0000000000000002E-4</v>
      </c>
      <c r="E410" s="35">
        <f t="shared" si="53"/>
        <v>35413.032595213386</v>
      </c>
      <c r="F410">
        <f t="shared" si="54"/>
        <v>35413</v>
      </c>
      <c r="G410">
        <f t="shared" si="52"/>
        <v>2.754790000471985E-2</v>
      </c>
      <c r="K410">
        <f t="shared" si="55"/>
        <v>2.754790000471985E-2</v>
      </c>
      <c r="O410">
        <f t="shared" ca="1" si="50"/>
        <v>2.1685674085363232E-2</v>
      </c>
      <c r="Q410" s="2">
        <f t="shared" si="56"/>
        <v>44017.297700000003</v>
      </c>
    </row>
    <row r="411" spans="1:17" ht="12" customHeight="1" x14ac:dyDescent="0.2">
      <c r="A411" s="84" t="s">
        <v>1303</v>
      </c>
      <c r="B411" s="77" t="s">
        <v>129</v>
      </c>
      <c r="C411" s="75">
        <v>59083.1224</v>
      </c>
      <c r="D411" s="75" t="s">
        <v>189</v>
      </c>
      <c r="E411" s="35">
        <f t="shared" si="53"/>
        <v>35469.02810465861</v>
      </c>
      <c r="F411">
        <f t="shared" si="54"/>
        <v>35469</v>
      </c>
      <c r="G411">
        <f t="shared" si="52"/>
        <v>2.3752700006298255E-2</v>
      </c>
      <c r="K411">
        <f t="shared" si="55"/>
        <v>2.3752700006298255E-2</v>
      </c>
      <c r="O411">
        <f t="shared" ca="1" si="50"/>
        <v>2.1790957577928038E-2</v>
      </c>
      <c r="Q411" s="2">
        <f t="shared" si="56"/>
        <v>44064.6224</v>
      </c>
    </row>
    <row r="412" spans="1:17" ht="12" customHeight="1" x14ac:dyDescent="0.2">
      <c r="A412" s="85" t="s">
        <v>1305</v>
      </c>
      <c r="B412" s="86" t="s">
        <v>129</v>
      </c>
      <c r="C412" s="87">
        <v>59337.512999999803</v>
      </c>
      <c r="D412" s="85">
        <v>1E-3</v>
      </c>
      <c r="E412" s="35">
        <f t="shared" si="53"/>
        <v>35770.028031653732</v>
      </c>
      <c r="F412">
        <f t="shared" si="54"/>
        <v>35770</v>
      </c>
      <c r="G412">
        <f t="shared" si="52"/>
        <v>2.3690999805694446E-2</v>
      </c>
      <c r="K412">
        <f t="shared" si="55"/>
        <v>2.3690999805694446E-2</v>
      </c>
      <c r="O412">
        <f t="shared" ca="1" si="50"/>
        <v>2.2356856350463916E-2</v>
      </c>
      <c r="Q412" s="2">
        <f t="shared" si="56"/>
        <v>44319.012999999803</v>
      </c>
    </row>
    <row r="413" spans="1:17" ht="12" customHeight="1" x14ac:dyDescent="0.2">
      <c r="A413" s="85" t="s">
        <v>1304</v>
      </c>
      <c r="B413" s="86" t="s">
        <v>129</v>
      </c>
      <c r="C413" s="87">
        <v>59381.4637</v>
      </c>
      <c r="D413" s="85">
        <v>5.0000000000000001E-4</v>
      </c>
      <c r="E413" s="35">
        <f t="shared" si="53"/>
        <v>35822.031358394001</v>
      </c>
      <c r="F413">
        <f t="shared" si="54"/>
        <v>35822</v>
      </c>
      <c r="G413">
        <f t="shared" si="52"/>
        <v>2.650260000518756E-2</v>
      </c>
      <c r="K413">
        <f t="shared" si="55"/>
        <v>2.650260000518756E-2</v>
      </c>
      <c r="O413">
        <f t="shared" ca="1" si="50"/>
        <v>2.2454619593559808E-2</v>
      </c>
      <c r="Q413" s="2">
        <f t="shared" si="56"/>
        <v>44362.9637</v>
      </c>
    </row>
    <row r="414" spans="1:17" ht="12" customHeight="1" x14ac:dyDescent="0.2">
      <c r="A414" s="85" t="s">
        <v>1304</v>
      </c>
      <c r="B414" s="86" t="s">
        <v>131</v>
      </c>
      <c r="C414" s="87">
        <v>59462.4516</v>
      </c>
      <c r="D414" s="85">
        <v>1E-4</v>
      </c>
      <c r="E414" s="35">
        <f t="shared" si="53"/>
        <v>35917.857823630955</v>
      </c>
      <c r="F414">
        <f t="shared" si="54"/>
        <v>35918</v>
      </c>
      <c r="G414">
        <f t="shared" si="52"/>
        <v>-0.12016059999587014</v>
      </c>
      <c r="K414">
        <f t="shared" si="55"/>
        <v>-0.12016059999587014</v>
      </c>
      <c r="O414">
        <f t="shared" ca="1" si="50"/>
        <v>2.2635105580813775E-2</v>
      </c>
      <c r="Q414" s="2">
        <f t="shared" si="56"/>
        <v>44443.9516</v>
      </c>
    </row>
    <row r="415" spans="1:17" ht="12" customHeight="1" x14ac:dyDescent="0.2">
      <c r="A415" s="85" t="s">
        <v>1306</v>
      </c>
      <c r="B415" s="86" t="s">
        <v>129</v>
      </c>
      <c r="C415" s="87">
        <v>59789.673600000002</v>
      </c>
      <c r="D415" s="85">
        <v>1E-4</v>
      </c>
      <c r="E415" s="35">
        <f t="shared" si="53"/>
        <v>36305.033285740305</v>
      </c>
      <c r="F415">
        <f t="shared" si="54"/>
        <v>36305</v>
      </c>
      <c r="G415">
        <f t="shared" si="52"/>
        <v>2.8131500002928078E-2</v>
      </c>
      <c r="K415">
        <f t="shared" si="55"/>
        <v>2.8131500002928078E-2</v>
      </c>
      <c r="O415">
        <f t="shared" ca="1" si="50"/>
        <v>2.3362689716931312E-2</v>
      </c>
      <c r="Q415" s="2">
        <f t="shared" si="56"/>
        <v>44771.173600000002</v>
      </c>
    </row>
    <row r="416" spans="1:17" ht="12" customHeight="1" x14ac:dyDescent="0.2">
      <c r="A416" s="88" t="s">
        <v>1307</v>
      </c>
      <c r="B416" s="89" t="s">
        <v>129</v>
      </c>
      <c r="C416" s="87">
        <v>59812.493000000002</v>
      </c>
      <c r="D416" s="85">
        <v>1E-4</v>
      </c>
      <c r="E416" s="35">
        <f t="shared" ref="E416:E417" si="57">+(C416-C$7)/C$8</f>
        <v>36332.033645557363</v>
      </c>
      <c r="F416">
        <f t="shared" ref="F416:F417" si="58">ROUND(2*E416,0)/2</f>
        <v>36332</v>
      </c>
      <c r="G416">
        <f t="shared" ref="G416:G417" si="59">+C416-(C$7+F416*C$8)</f>
        <v>2.8435600004740991E-2</v>
      </c>
      <c r="K416">
        <f t="shared" ref="K416:K417" si="60">G416</f>
        <v>2.8435600004740991E-2</v>
      </c>
      <c r="O416">
        <f t="shared" ref="O416:O417" ca="1" si="61">+C$11+C$12*F416</f>
        <v>2.3413451400846497E-2</v>
      </c>
      <c r="Q416" s="2">
        <f t="shared" ref="Q416:Q417" si="62">+C416-15018.5</f>
        <v>44793.993000000002</v>
      </c>
    </row>
    <row r="417" spans="1:17" ht="12" customHeight="1" x14ac:dyDescent="0.2">
      <c r="A417" s="88" t="s">
        <v>1307</v>
      </c>
      <c r="B417" s="89" t="s">
        <v>129</v>
      </c>
      <c r="C417" s="87">
        <v>59839.537600000003</v>
      </c>
      <c r="D417" s="85">
        <v>1E-4</v>
      </c>
      <c r="E417" s="35">
        <f t="shared" si="57"/>
        <v>36364.033344546318</v>
      </c>
      <c r="F417">
        <f t="shared" si="58"/>
        <v>36364</v>
      </c>
      <c r="G417">
        <f t="shared" si="59"/>
        <v>2.8181200003018603E-2</v>
      </c>
      <c r="K417">
        <f t="shared" si="60"/>
        <v>2.8181200003018603E-2</v>
      </c>
      <c r="O417">
        <f t="shared" ca="1" si="61"/>
        <v>2.3473613396597814E-2</v>
      </c>
      <c r="Q417" s="2">
        <f t="shared" si="62"/>
        <v>44821.037600000003</v>
      </c>
    </row>
    <row r="418" spans="1:17" x14ac:dyDescent="0.2">
      <c r="A418" s="35"/>
      <c r="B418" s="31"/>
      <c r="C418" s="35"/>
      <c r="D418" s="35"/>
      <c r="E418" s="35"/>
    </row>
    <row r="419" spans="1:17" x14ac:dyDescent="0.2">
      <c r="A419" s="35"/>
      <c r="B419" s="31"/>
      <c r="C419" s="35"/>
      <c r="D419" s="35"/>
      <c r="E419" s="35"/>
    </row>
    <row r="420" spans="1:17" x14ac:dyDescent="0.2">
      <c r="A420" s="35"/>
      <c r="B420" s="31"/>
      <c r="C420" s="35"/>
      <c r="D420" s="35"/>
      <c r="E420" s="35"/>
    </row>
    <row r="421" spans="1:17" x14ac:dyDescent="0.2">
      <c r="A421" s="35"/>
      <c r="B421" s="31"/>
      <c r="C421" s="35"/>
      <c r="D421" s="35"/>
      <c r="E421" s="35"/>
    </row>
    <row r="422" spans="1:17" x14ac:dyDescent="0.2">
      <c r="A422" s="35"/>
      <c r="B422" s="31"/>
      <c r="C422" s="35"/>
      <c r="D422" s="35"/>
      <c r="E422" s="35"/>
    </row>
    <row r="423" spans="1:17" x14ac:dyDescent="0.2">
      <c r="A423" s="35"/>
      <c r="B423" s="31"/>
      <c r="C423" s="35"/>
      <c r="D423" s="35"/>
      <c r="E423" s="35"/>
    </row>
    <row r="424" spans="1:17" x14ac:dyDescent="0.2">
      <c r="A424" s="35"/>
      <c r="B424" s="31"/>
      <c r="C424" s="35"/>
      <c r="D424" s="35"/>
      <c r="E424" s="35"/>
    </row>
    <row r="425" spans="1:17" x14ac:dyDescent="0.2">
      <c r="A425" s="35"/>
      <c r="B425" s="31"/>
      <c r="C425" s="35"/>
      <c r="D425" s="35"/>
      <c r="E425" s="35"/>
    </row>
    <row r="426" spans="1:17" x14ac:dyDescent="0.2">
      <c r="A426" s="35"/>
      <c r="B426" s="31"/>
      <c r="C426" s="35"/>
      <c r="D426" s="35"/>
      <c r="E426" s="35"/>
    </row>
    <row r="427" spans="1:17" x14ac:dyDescent="0.2">
      <c r="A427" s="35"/>
      <c r="B427" s="31"/>
      <c r="C427" s="35"/>
      <c r="D427" s="35"/>
      <c r="E427" s="35"/>
    </row>
    <row r="428" spans="1:17" x14ac:dyDescent="0.2">
      <c r="A428" s="35"/>
      <c r="B428" s="31"/>
      <c r="C428" s="35"/>
      <c r="D428" s="35"/>
      <c r="E428" s="35"/>
    </row>
    <row r="429" spans="1:17" x14ac:dyDescent="0.2">
      <c r="A429" s="35"/>
      <c r="B429" s="31"/>
      <c r="C429" s="35"/>
      <c r="D429" s="35"/>
      <c r="E429" s="35"/>
    </row>
    <row r="430" spans="1:17" x14ac:dyDescent="0.2">
      <c r="A430" s="35"/>
      <c r="B430" s="31"/>
      <c r="C430" s="35"/>
      <c r="D430" s="35"/>
      <c r="E430" s="35"/>
    </row>
    <row r="431" spans="1:17" x14ac:dyDescent="0.2">
      <c r="A431" s="35"/>
      <c r="B431" s="31"/>
      <c r="C431" s="35"/>
      <c r="D431" s="35"/>
      <c r="E431" s="35"/>
    </row>
    <row r="432" spans="1:17" x14ac:dyDescent="0.2">
      <c r="A432" s="35"/>
      <c r="B432" s="31"/>
      <c r="C432" s="35"/>
      <c r="D432" s="35"/>
      <c r="E432" s="35"/>
    </row>
    <row r="433" spans="1:5" x14ac:dyDescent="0.2">
      <c r="A433" s="35"/>
      <c r="B433" s="31"/>
      <c r="C433" s="35"/>
      <c r="D433" s="35"/>
      <c r="E433" s="35"/>
    </row>
    <row r="434" spans="1:5" x14ac:dyDescent="0.2">
      <c r="A434" s="35"/>
      <c r="B434" s="31"/>
      <c r="C434" s="35"/>
      <c r="D434" s="35"/>
      <c r="E434" s="35"/>
    </row>
    <row r="435" spans="1:5" x14ac:dyDescent="0.2">
      <c r="A435" s="35"/>
      <c r="B435" s="31"/>
      <c r="C435" s="35"/>
      <c r="D435" s="35"/>
      <c r="E435" s="35"/>
    </row>
    <row r="436" spans="1:5" x14ac:dyDescent="0.2">
      <c r="A436" s="35"/>
      <c r="B436" s="31"/>
      <c r="C436" s="35"/>
      <c r="D436" s="35"/>
      <c r="E436" s="35"/>
    </row>
    <row r="437" spans="1:5" x14ac:dyDescent="0.2">
      <c r="A437" s="35"/>
      <c r="B437" s="31"/>
      <c r="C437" s="35"/>
      <c r="D437" s="35"/>
      <c r="E437" s="35"/>
    </row>
    <row r="438" spans="1:5" x14ac:dyDescent="0.2">
      <c r="A438" s="35"/>
      <c r="B438" s="31"/>
      <c r="C438" s="35"/>
      <c r="D438" s="35"/>
      <c r="E438" s="35"/>
    </row>
    <row r="439" spans="1:5" x14ac:dyDescent="0.2">
      <c r="A439" s="35"/>
      <c r="B439" s="31"/>
      <c r="C439" s="35"/>
      <c r="D439" s="35"/>
      <c r="E439" s="35"/>
    </row>
    <row r="440" spans="1:5" x14ac:dyDescent="0.2">
      <c r="A440" s="35"/>
      <c r="B440" s="31"/>
      <c r="C440" s="35"/>
      <c r="D440" s="35"/>
      <c r="E440" s="35"/>
    </row>
    <row r="441" spans="1:5" x14ac:dyDescent="0.2">
      <c r="A441" s="35"/>
      <c r="B441" s="31"/>
      <c r="C441" s="35"/>
      <c r="D441" s="35"/>
      <c r="E441" s="35"/>
    </row>
    <row r="442" spans="1:5" x14ac:dyDescent="0.2">
      <c r="A442" s="35"/>
      <c r="B442" s="31"/>
      <c r="C442" s="35"/>
      <c r="D442" s="35"/>
      <c r="E442" s="35"/>
    </row>
    <row r="443" spans="1:5" x14ac:dyDescent="0.2">
      <c r="A443" s="35"/>
      <c r="B443" s="35"/>
      <c r="C443" s="35"/>
      <c r="D443" s="35"/>
      <c r="E443" s="35"/>
    </row>
    <row r="444" spans="1:5" x14ac:dyDescent="0.2">
      <c r="A444" s="35"/>
      <c r="B444" s="35"/>
      <c r="C444" s="35"/>
      <c r="D444" s="35"/>
      <c r="E444" s="35"/>
    </row>
    <row r="445" spans="1:5" x14ac:dyDescent="0.2">
      <c r="A445" s="35"/>
      <c r="B445" s="35"/>
      <c r="C445" s="35"/>
      <c r="D445" s="35"/>
      <c r="E445" s="35"/>
    </row>
    <row r="446" spans="1:5" x14ac:dyDescent="0.2">
      <c r="A446" s="35"/>
      <c r="B446" s="35"/>
      <c r="C446" s="35"/>
      <c r="D446" s="35"/>
      <c r="E446" s="35"/>
    </row>
    <row r="447" spans="1:5" x14ac:dyDescent="0.2">
      <c r="A447" s="35"/>
      <c r="B447" s="35"/>
      <c r="C447" s="35"/>
      <c r="D447" s="35"/>
      <c r="E447" s="35"/>
    </row>
    <row r="448" spans="1:5" x14ac:dyDescent="0.2">
      <c r="A448" s="35"/>
      <c r="B448" s="35"/>
      <c r="C448" s="35"/>
      <c r="D448" s="35"/>
      <c r="E448" s="35"/>
    </row>
    <row r="449" spans="1:5" x14ac:dyDescent="0.2">
      <c r="A449" s="35"/>
      <c r="B449" s="35"/>
      <c r="C449" s="35"/>
      <c r="D449" s="35"/>
      <c r="E449" s="35"/>
    </row>
    <row r="450" spans="1:5" x14ac:dyDescent="0.2">
      <c r="A450" s="35"/>
      <c r="B450" s="35"/>
      <c r="C450" s="35"/>
      <c r="D450" s="35"/>
      <c r="E450" s="35"/>
    </row>
    <row r="451" spans="1:5" x14ac:dyDescent="0.2">
      <c r="A451" s="35"/>
      <c r="B451" s="35"/>
      <c r="C451" s="35"/>
      <c r="D451" s="35"/>
      <c r="E451" s="35"/>
    </row>
    <row r="452" spans="1:5" x14ac:dyDescent="0.2">
      <c r="A452" s="35"/>
      <c r="B452" s="35"/>
      <c r="C452" s="35"/>
      <c r="D452" s="35"/>
      <c r="E452" s="35"/>
    </row>
    <row r="453" spans="1:5" x14ac:dyDescent="0.2">
      <c r="A453" s="35"/>
      <c r="B453" s="35"/>
      <c r="C453" s="35"/>
      <c r="D453" s="35"/>
      <c r="E453" s="35"/>
    </row>
    <row r="454" spans="1:5" x14ac:dyDescent="0.2">
      <c r="A454" s="35"/>
      <c r="B454" s="35"/>
      <c r="C454" s="35"/>
      <c r="D454" s="35"/>
      <c r="E454" s="35"/>
    </row>
    <row r="455" spans="1:5" x14ac:dyDescent="0.2">
      <c r="A455" s="35"/>
      <c r="B455" s="35"/>
      <c r="C455" s="35"/>
      <c r="D455" s="35"/>
      <c r="E455" s="35"/>
    </row>
    <row r="456" spans="1:5" x14ac:dyDescent="0.2">
      <c r="A456" s="35"/>
      <c r="B456" s="35"/>
      <c r="C456" s="35"/>
      <c r="D456" s="35"/>
      <c r="E456" s="35"/>
    </row>
    <row r="457" spans="1:5" x14ac:dyDescent="0.2">
      <c r="A457" s="35"/>
      <c r="B457" s="35"/>
      <c r="C457" s="35"/>
      <c r="D457" s="35"/>
      <c r="E457" s="35"/>
    </row>
    <row r="458" spans="1:5" x14ac:dyDescent="0.2">
      <c r="A458" s="35"/>
      <c r="B458" s="35"/>
      <c r="C458" s="35"/>
      <c r="D458" s="35"/>
      <c r="E458" s="35"/>
    </row>
    <row r="459" spans="1:5" x14ac:dyDescent="0.2">
      <c r="A459" s="35"/>
      <c r="B459" s="35"/>
      <c r="C459" s="35"/>
      <c r="D459" s="35"/>
      <c r="E459" s="35"/>
    </row>
    <row r="460" spans="1:5" x14ac:dyDescent="0.2">
      <c r="A460" s="35"/>
      <c r="B460" s="35"/>
      <c r="C460" s="35"/>
      <c r="D460" s="35"/>
      <c r="E460" s="35"/>
    </row>
    <row r="461" spans="1:5" x14ac:dyDescent="0.2">
      <c r="A461" s="35"/>
      <c r="B461" s="35"/>
      <c r="C461" s="35"/>
      <c r="D461" s="35"/>
      <c r="E461" s="35"/>
    </row>
    <row r="462" spans="1:5" x14ac:dyDescent="0.2">
      <c r="A462" s="35"/>
      <c r="B462" s="35"/>
      <c r="C462" s="35"/>
      <c r="D462" s="35"/>
      <c r="E462" s="35"/>
    </row>
    <row r="463" spans="1:5" x14ac:dyDescent="0.2">
      <c r="A463" s="35"/>
      <c r="B463" s="35"/>
      <c r="C463" s="35"/>
      <c r="D463" s="35"/>
      <c r="E463" s="35"/>
    </row>
    <row r="464" spans="1:5" x14ac:dyDescent="0.2">
      <c r="A464" s="35"/>
      <c r="B464" s="35"/>
      <c r="C464" s="35"/>
      <c r="D464" s="35"/>
      <c r="E464" s="35"/>
    </row>
    <row r="465" spans="1:5" x14ac:dyDescent="0.2">
      <c r="A465" s="35"/>
      <c r="B465" s="35"/>
      <c r="C465" s="35"/>
      <c r="D465" s="35"/>
      <c r="E465" s="35"/>
    </row>
    <row r="466" spans="1:5" x14ac:dyDescent="0.2">
      <c r="A466" s="35"/>
      <c r="B466" s="35"/>
      <c r="C466" s="35"/>
      <c r="D466" s="35"/>
      <c r="E466" s="35"/>
    </row>
    <row r="467" spans="1:5" x14ac:dyDescent="0.2">
      <c r="A467" s="35"/>
      <c r="B467" s="35"/>
      <c r="C467" s="35"/>
      <c r="D467" s="35"/>
      <c r="E467" s="35"/>
    </row>
    <row r="468" spans="1:5" x14ac:dyDescent="0.2">
      <c r="A468" s="35"/>
      <c r="B468" s="35"/>
      <c r="C468" s="35"/>
      <c r="D468" s="35"/>
      <c r="E468" s="35"/>
    </row>
    <row r="469" spans="1:5" x14ac:dyDescent="0.2">
      <c r="A469" s="35"/>
      <c r="B469" s="35"/>
      <c r="C469" s="35"/>
      <c r="D469" s="35"/>
      <c r="E469" s="35"/>
    </row>
    <row r="470" spans="1:5" x14ac:dyDescent="0.2">
      <c r="A470" s="35"/>
      <c r="B470" s="35"/>
      <c r="C470" s="35"/>
      <c r="D470" s="35"/>
      <c r="E470" s="35"/>
    </row>
    <row r="471" spans="1:5" x14ac:dyDescent="0.2">
      <c r="A471" s="35"/>
      <c r="B471" s="35"/>
      <c r="C471" s="35"/>
      <c r="D471" s="35"/>
      <c r="E471" s="35"/>
    </row>
    <row r="472" spans="1:5" x14ac:dyDescent="0.2">
      <c r="A472" s="35"/>
      <c r="B472" s="35"/>
      <c r="C472" s="35"/>
      <c r="D472" s="35"/>
      <c r="E472" s="35"/>
    </row>
    <row r="473" spans="1:5" x14ac:dyDescent="0.2">
      <c r="A473" s="35"/>
      <c r="B473" s="35"/>
      <c r="C473" s="35"/>
      <c r="D473" s="35"/>
      <c r="E473" s="35"/>
    </row>
    <row r="474" spans="1:5" x14ac:dyDescent="0.2">
      <c r="A474" s="35"/>
      <c r="B474" s="35"/>
      <c r="C474" s="35"/>
      <c r="D474" s="35"/>
      <c r="E474" s="35"/>
    </row>
    <row r="475" spans="1:5" x14ac:dyDescent="0.2">
      <c r="A475" s="35"/>
      <c r="B475" s="35"/>
      <c r="C475" s="35"/>
      <c r="D475" s="35"/>
      <c r="E475" s="35"/>
    </row>
    <row r="476" spans="1:5" x14ac:dyDescent="0.2">
      <c r="A476" s="35"/>
      <c r="B476" s="35"/>
      <c r="C476" s="35"/>
      <c r="D476" s="35"/>
      <c r="E476" s="35"/>
    </row>
    <row r="477" spans="1:5" x14ac:dyDescent="0.2">
      <c r="A477" s="35"/>
      <c r="B477" s="35"/>
      <c r="C477" s="35"/>
      <c r="D477" s="35"/>
      <c r="E477" s="35"/>
    </row>
    <row r="478" spans="1:5" x14ac:dyDescent="0.2">
      <c r="A478" s="35"/>
      <c r="B478" s="35"/>
      <c r="C478" s="35"/>
      <c r="D478" s="35"/>
      <c r="E478" s="35"/>
    </row>
    <row r="479" spans="1:5" x14ac:dyDescent="0.2">
      <c r="A479" s="35"/>
      <c r="B479" s="35"/>
      <c r="C479" s="35"/>
      <c r="D479" s="35"/>
      <c r="E479" s="35"/>
    </row>
    <row r="480" spans="1:5" x14ac:dyDescent="0.2">
      <c r="A480" s="35"/>
      <c r="B480" s="35"/>
      <c r="C480" s="35"/>
      <c r="D480" s="35"/>
      <c r="E480" s="35"/>
    </row>
    <row r="481" spans="1:5" x14ac:dyDescent="0.2">
      <c r="A481" s="35"/>
      <c r="B481" s="35"/>
      <c r="C481" s="35"/>
      <c r="D481" s="35"/>
      <c r="E481" s="35"/>
    </row>
    <row r="482" spans="1:5" x14ac:dyDescent="0.2">
      <c r="A482" s="35"/>
      <c r="B482" s="35"/>
      <c r="C482" s="35"/>
      <c r="D482" s="35"/>
      <c r="E482" s="35"/>
    </row>
    <row r="483" spans="1:5" x14ac:dyDescent="0.2">
      <c r="A483" s="35"/>
      <c r="B483" s="35"/>
      <c r="C483" s="35"/>
      <c r="D483" s="35"/>
      <c r="E483" s="35"/>
    </row>
    <row r="484" spans="1:5" x14ac:dyDescent="0.2">
      <c r="A484" s="35"/>
      <c r="B484" s="35"/>
      <c r="C484" s="35"/>
      <c r="D484" s="35"/>
      <c r="E484" s="35"/>
    </row>
    <row r="485" spans="1:5" x14ac:dyDescent="0.2">
      <c r="A485" s="35"/>
      <c r="B485" s="35"/>
      <c r="C485" s="35"/>
      <c r="D485" s="35"/>
      <c r="E485" s="35"/>
    </row>
    <row r="486" spans="1:5" x14ac:dyDescent="0.2">
      <c r="A486" s="35"/>
      <c r="B486" s="35"/>
      <c r="C486" s="35"/>
      <c r="D486" s="35"/>
      <c r="E486" s="35"/>
    </row>
    <row r="487" spans="1:5" x14ac:dyDescent="0.2">
      <c r="A487" s="35"/>
      <c r="B487" s="35"/>
      <c r="C487" s="35"/>
      <c r="D487" s="35"/>
      <c r="E487" s="35"/>
    </row>
    <row r="488" spans="1:5" x14ac:dyDescent="0.2">
      <c r="A488" s="35"/>
      <c r="B488" s="35"/>
      <c r="C488" s="35"/>
      <c r="D488" s="35"/>
      <c r="E488" s="35"/>
    </row>
    <row r="489" spans="1:5" x14ac:dyDescent="0.2">
      <c r="A489" s="35"/>
      <c r="B489" s="35"/>
      <c r="C489" s="35"/>
      <c r="D489" s="35"/>
      <c r="E489" s="35"/>
    </row>
    <row r="490" spans="1:5" x14ac:dyDescent="0.2">
      <c r="A490" s="35"/>
      <c r="B490" s="35"/>
      <c r="C490" s="35"/>
      <c r="D490" s="35"/>
      <c r="E490" s="35"/>
    </row>
    <row r="491" spans="1:5" x14ac:dyDescent="0.2">
      <c r="A491" s="35"/>
      <c r="B491" s="35"/>
      <c r="C491" s="35"/>
      <c r="D491" s="35"/>
      <c r="E491" s="35"/>
    </row>
    <row r="492" spans="1:5" x14ac:dyDescent="0.2">
      <c r="A492" s="35"/>
      <c r="B492" s="35"/>
      <c r="C492" s="35"/>
      <c r="D492" s="35"/>
      <c r="E492" s="35"/>
    </row>
    <row r="493" spans="1:5" x14ac:dyDescent="0.2">
      <c r="A493" s="35"/>
      <c r="B493" s="35"/>
      <c r="C493" s="35"/>
      <c r="D493" s="35"/>
      <c r="E493" s="35"/>
    </row>
    <row r="494" spans="1:5" x14ac:dyDescent="0.2">
      <c r="A494" s="35"/>
      <c r="B494" s="35"/>
      <c r="C494" s="35"/>
      <c r="D494" s="35"/>
      <c r="E494" s="35"/>
    </row>
    <row r="495" spans="1:5" x14ac:dyDescent="0.2">
      <c r="A495" s="35"/>
      <c r="B495" s="35"/>
      <c r="C495" s="35"/>
      <c r="D495" s="35"/>
      <c r="E495" s="35"/>
    </row>
    <row r="496" spans="1:5" x14ac:dyDescent="0.2">
      <c r="A496" s="35"/>
      <c r="B496" s="35"/>
      <c r="C496" s="35"/>
      <c r="D496" s="35"/>
      <c r="E496" s="35"/>
    </row>
    <row r="497" spans="1:5" x14ac:dyDescent="0.2">
      <c r="A497" s="35"/>
      <c r="B497" s="35"/>
      <c r="C497" s="35"/>
      <c r="D497" s="35"/>
      <c r="E497" s="35"/>
    </row>
    <row r="498" spans="1:5" x14ac:dyDescent="0.2">
      <c r="A498" s="35"/>
      <c r="B498" s="35"/>
      <c r="C498" s="35"/>
      <c r="D498" s="35"/>
      <c r="E498" s="35"/>
    </row>
    <row r="499" spans="1:5" x14ac:dyDescent="0.2">
      <c r="A499" s="35"/>
      <c r="B499" s="35"/>
      <c r="C499" s="35"/>
      <c r="D499" s="35"/>
      <c r="E499" s="35"/>
    </row>
    <row r="500" spans="1:5" x14ac:dyDescent="0.2">
      <c r="A500" s="35"/>
      <c r="B500" s="35"/>
      <c r="C500" s="35"/>
      <c r="D500" s="35"/>
      <c r="E500" s="35"/>
    </row>
    <row r="501" spans="1:5" x14ac:dyDescent="0.2">
      <c r="A501" s="35"/>
      <c r="B501" s="35"/>
      <c r="C501" s="35"/>
      <c r="D501" s="35"/>
      <c r="E501" s="35"/>
    </row>
    <row r="502" spans="1:5" x14ac:dyDescent="0.2">
      <c r="A502" s="35"/>
      <c r="B502" s="35"/>
      <c r="C502" s="35"/>
      <c r="D502" s="35"/>
      <c r="E502" s="35"/>
    </row>
    <row r="503" spans="1:5" x14ac:dyDescent="0.2">
      <c r="A503" s="35"/>
      <c r="B503" s="35"/>
      <c r="C503" s="35"/>
      <c r="D503" s="35"/>
      <c r="E503" s="35"/>
    </row>
    <row r="504" spans="1:5" x14ac:dyDescent="0.2">
      <c r="A504" s="35"/>
      <c r="B504" s="35"/>
      <c r="C504" s="35"/>
      <c r="D504" s="35"/>
      <c r="E504" s="35"/>
    </row>
    <row r="505" spans="1:5" x14ac:dyDescent="0.2">
      <c r="A505" s="35"/>
      <c r="B505" s="35"/>
      <c r="C505" s="35"/>
      <c r="D505" s="35"/>
      <c r="E505" s="35"/>
    </row>
    <row r="506" spans="1:5" x14ac:dyDescent="0.2">
      <c r="A506" s="13"/>
    </row>
    <row r="507" spans="1:5" x14ac:dyDescent="0.2">
      <c r="A507" s="13"/>
    </row>
    <row r="508" spans="1:5" x14ac:dyDescent="0.2">
      <c r="A508" s="13"/>
    </row>
    <row r="509" spans="1:5" x14ac:dyDescent="0.2">
      <c r="A509" s="13"/>
    </row>
    <row r="510" spans="1:5" x14ac:dyDescent="0.2">
      <c r="A510" s="13"/>
    </row>
    <row r="511" spans="1:5" x14ac:dyDescent="0.2">
      <c r="A511" s="13"/>
    </row>
    <row r="512" spans="1:5" x14ac:dyDescent="0.2">
      <c r="A512" s="13"/>
    </row>
    <row r="513" spans="1:1" x14ac:dyDescent="0.2">
      <c r="A513" s="13"/>
    </row>
    <row r="514" spans="1:1" x14ac:dyDescent="0.2">
      <c r="A514" s="13"/>
    </row>
    <row r="515" spans="1:1" x14ac:dyDescent="0.2">
      <c r="A515" s="13"/>
    </row>
    <row r="516" spans="1:1" x14ac:dyDescent="0.2">
      <c r="A516" s="13"/>
    </row>
    <row r="517" spans="1:1" x14ac:dyDescent="0.2">
      <c r="A517" s="13"/>
    </row>
    <row r="518" spans="1:1" x14ac:dyDescent="0.2">
      <c r="A518" s="13"/>
    </row>
    <row r="519" spans="1:1" x14ac:dyDescent="0.2">
      <c r="A519" s="13"/>
    </row>
    <row r="520" spans="1:1" x14ac:dyDescent="0.2">
      <c r="A520" s="13"/>
    </row>
    <row r="521" spans="1:1" x14ac:dyDescent="0.2">
      <c r="A521" s="13"/>
    </row>
    <row r="522" spans="1:1" x14ac:dyDescent="0.2">
      <c r="A522" s="13"/>
    </row>
    <row r="523" spans="1:1" x14ac:dyDescent="0.2">
      <c r="A523" s="13"/>
    </row>
    <row r="524" spans="1:1" x14ac:dyDescent="0.2">
      <c r="A524" s="13"/>
    </row>
    <row r="525" spans="1:1" x14ac:dyDescent="0.2">
      <c r="A525" s="13"/>
    </row>
    <row r="526" spans="1:1" x14ac:dyDescent="0.2">
      <c r="A526" s="13"/>
    </row>
    <row r="527" spans="1:1" x14ac:dyDescent="0.2">
      <c r="A527" s="13"/>
    </row>
    <row r="528" spans="1:1" x14ac:dyDescent="0.2">
      <c r="A528" s="13"/>
    </row>
    <row r="529" spans="1:1" x14ac:dyDescent="0.2">
      <c r="A529" s="13"/>
    </row>
    <row r="530" spans="1:1" x14ac:dyDescent="0.2">
      <c r="A530" s="13"/>
    </row>
    <row r="531" spans="1:1" x14ac:dyDescent="0.2">
      <c r="A531" s="13"/>
    </row>
    <row r="532" spans="1:1" x14ac:dyDescent="0.2">
      <c r="A532" s="13"/>
    </row>
    <row r="533" spans="1:1" x14ac:dyDescent="0.2">
      <c r="A533" s="13"/>
    </row>
    <row r="534" spans="1:1" x14ac:dyDescent="0.2">
      <c r="A534" s="13"/>
    </row>
    <row r="535" spans="1:1" x14ac:dyDescent="0.2">
      <c r="A535" s="13"/>
    </row>
    <row r="536" spans="1:1" x14ac:dyDescent="0.2">
      <c r="A536" s="13"/>
    </row>
    <row r="537" spans="1:1" x14ac:dyDescent="0.2">
      <c r="A537" s="13"/>
    </row>
    <row r="538" spans="1:1" x14ac:dyDescent="0.2">
      <c r="A538" s="13"/>
    </row>
    <row r="539" spans="1:1" x14ac:dyDescent="0.2">
      <c r="A539" s="13"/>
    </row>
    <row r="540" spans="1:1" x14ac:dyDescent="0.2">
      <c r="A540" s="13"/>
    </row>
    <row r="541" spans="1:1" x14ac:dyDescent="0.2">
      <c r="A541" s="13"/>
    </row>
    <row r="542" spans="1:1" x14ac:dyDescent="0.2">
      <c r="A542" s="13"/>
    </row>
    <row r="543" spans="1:1" x14ac:dyDescent="0.2">
      <c r="A543" s="13"/>
    </row>
    <row r="544" spans="1:1" x14ac:dyDescent="0.2">
      <c r="A544" s="13"/>
    </row>
    <row r="545" spans="1:1" x14ac:dyDescent="0.2">
      <c r="A545" s="13"/>
    </row>
    <row r="546" spans="1:1" x14ac:dyDescent="0.2">
      <c r="A546" s="13"/>
    </row>
    <row r="547" spans="1:1" x14ac:dyDescent="0.2">
      <c r="A547" s="13"/>
    </row>
    <row r="548" spans="1:1" x14ac:dyDescent="0.2">
      <c r="A548" s="13"/>
    </row>
    <row r="549" spans="1:1" x14ac:dyDescent="0.2">
      <c r="A549" s="13"/>
    </row>
    <row r="550" spans="1:1" x14ac:dyDescent="0.2">
      <c r="A550" s="13"/>
    </row>
    <row r="551" spans="1:1" x14ac:dyDescent="0.2">
      <c r="A551" s="13"/>
    </row>
    <row r="552" spans="1:1" x14ac:dyDescent="0.2">
      <c r="A552" s="13"/>
    </row>
    <row r="553" spans="1:1" x14ac:dyDescent="0.2">
      <c r="A553" s="13"/>
    </row>
    <row r="554" spans="1:1" x14ac:dyDescent="0.2">
      <c r="A554" s="13"/>
    </row>
    <row r="555" spans="1:1" x14ac:dyDescent="0.2">
      <c r="A555" s="13"/>
    </row>
    <row r="556" spans="1:1" x14ac:dyDescent="0.2">
      <c r="A556" s="13"/>
    </row>
    <row r="557" spans="1:1" x14ac:dyDescent="0.2">
      <c r="A557" s="13"/>
    </row>
    <row r="558" spans="1:1" x14ac:dyDescent="0.2">
      <c r="A558" s="13"/>
    </row>
    <row r="559" spans="1:1" x14ac:dyDescent="0.2">
      <c r="A559" s="13"/>
    </row>
    <row r="560" spans="1:1" x14ac:dyDescent="0.2">
      <c r="A560" s="13"/>
    </row>
    <row r="561" spans="1:1" x14ac:dyDescent="0.2">
      <c r="A561" s="13"/>
    </row>
    <row r="562" spans="1:1" x14ac:dyDescent="0.2">
      <c r="A562" s="13"/>
    </row>
    <row r="563" spans="1:1" x14ac:dyDescent="0.2">
      <c r="A563" s="13"/>
    </row>
    <row r="564" spans="1:1" x14ac:dyDescent="0.2">
      <c r="A564" s="13"/>
    </row>
    <row r="565" spans="1:1" x14ac:dyDescent="0.2">
      <c r="A565" s="13"/>
    </row>
    <row r="566" spans="1:1" x14ac:dyDescent="0.2">
      <c r="A566" s="13"/>
    </row>
    <row r="567" spans="1:1" x14ac:dyDescent="0.2">
      <c r="A567" s="13"/>
    </row>
    <row r="568" spans="1:1" x14ac:dyDescent="0.2">
      <c r="A568" s="13"/>
    </row>
    <row r="569" spans="1:1" x14ac:dyDescent="0.2">
      <c r="A569" s="13"/>
    </row>
    <row r="570" spans="1:1" x14ac:dyDescent="0.2">
      <c r="A570" s="13"/>
    </row>
    <row r="571" spans="1:1" x14ac:dyDescent="0.2">
      <c r="A571" s="13"/>
    </row>
    <row r="572" spans="1:1" x14ac:dyDescent="0.2">
      <c r="A572" s="13"/>
    </row>
    <row r="573" spans="1:1" x14ac:dyDescent="0.2">
      <c r="A573" s="13"/>
    </row>
    <row r="574" spans="1:1" x14ac:dyDescent="0.2">
      <c r="A574" s="13"/>
    </row>
    <row r="575" spans="1:1" x14ac:dyDescent="0.2">
      <c r="A575" s="13"/>
    </row>
    <row r="576" spans="1:1" x14ac:dyDescent="0.2">
      <c r="A576" s="13"/>
    </row>
    <row r="577" spans="1:1" x14ac:dyDescent="0.2">
      <c r="A577" s="13"/>
    </row>
    <row r="578" spans="1:1" x14ac:dyDescent="0.2">
      <c r="A578" s="13"/>
    </row>
    <row r="579" spans="1:1" x14ac:dyDescent="0.2">
      <c r="A579" s="13"/>
    </row>
    <row r="580" spans="1:1" x14ac:dyDescent="0.2">
      <c r="A580" s="13"/>
    </row>
    <row r="581" spans="1:1" x14ac:dyDescent="0.2">
      <c r="A581" s="13"/>
    </row>
    <row r="582" spans="1:1" x14ac:dyDescent="0.2">
      <c r="A582" s="13"/>
    </row>
    <row r="583" spans="1:1" x14ac:dyDescent="0.2">
      <c r="A583" s="13"/>
    </row>
    <row r="584" spans="1:1" x14ac:dyDescent="0.2">
      <c r="A584" s="13"/>
    </row>
    <row r="585" spans="1:1" x14ac:dyDescent="0.2">
      <c r="A585" s="13"/>
    </row>
    <row r="586" spans="1:1" x14ac:dyDescent="0.2">
      <c r="A586" s="13"/>
    </row>
    <row r="587" spans="1:1" x14ac:dyDescent="0.2">
      <c r="A587" s="13"/>
    </row>
    <row r="588" spans="1:1" x14ac:dyDescent="0.2">
      <c r="A588" s="13"/>
    </row>
    <row r="589" spans="1:1" x14ac:dyDescent="0.2">
      <c r="A589" s="13"/>
    </row>
    <row r="590" spans="1:1" x14ac:dyDescent="0.2">
      <c r="A590" s="13"/>
    </row>
    <row r="591" spans="1:1" x14ac:dyDescent="0.2">
      <c r="A591" s="13"/>
    </row>
    <row r="592" spans="1:1" x14ac:dyDescent="0.2">
      <c r="A592" s="13"/>
    </row>
    <row r="593" spans="1:1" x14ac:dyDescent="0.2">
      <c r="A593" s="13"/>
    </row>
    <row r="594" spans="1:1" x14ac:dyDescent="0.2">
      <c r="A594" s="13"/>
    </row>
    <row r="595" spans="1:1" x14ac:dyDescent="0.2">
      <c r="A595" s="13"/>
    </row>
    <row r="596" spans="1:1" x14ac:dyDescent="0.2">
      <c r="A596" s="13"/>
    </row>
    <row r="597" spans="1:1" x14ac:dyDescent="0.2">
      <c r="A597" s="13"/>
    </row>
    <row r="598" spans="1:1" x14ac:dyDescent="0.2">
      <c r="A598" s="13"/>
    </row>
    <row r="599" spans="1:1" x14ac:dyDescent="0.2">
      <c r="A599" s="13"/>
    </row>
    <row r="600" spans="1:1" x14ac:dyDescent="0.2">
      <c r="A600" s="13"/>
    </row>
    <row r="601" spans="1:1" x14ac:dyDescent="0.2">
      <c r="A601" s="13"/>
    </row>
    <row r="602" spans="1:1" x14ac:dyDescent="0.2">
      <c r="A602" s="13"/>
    </row>
    <row r="603" spans="1:1" x14ac:dyDescent="0.2">
      <c r="A603" s="13"/>
    </row>
    <row r="604" spans="1:1" x14ac:dyDescent="0.2">
      <c r="A604" s="13"/>
    </row>
    <row r="605" spans="1:1" x14ac:dyDescent="0.2">
      <c r="A605" s="13"/>
    </row>
    <row r="606" spans="1:1" x14ac:dyDescent="0.2">
      <c r="A606" s="13"/>
    </row>
    <row r="607" spans="1:1" x14ac:dyDescent="0.2">
      <c r="A607" s="13"/>
    </row>
    <row r="608" spans="1:1" x14ac:dyDescent="0.2">
      <c r="A608" s="13"/>
    </row>
    <row r="609" spans="1:1" x14ac:dyDescent="0.2">
      <c r="A609" s="13"/>
    </row>
    <row r="610" spans="1:1" x14ac:dyDescent="0.2">
      <c r="A610" s="13"/>
    </row>
    <row r="611" spans="1:1" x14ac:dyDescent="0.2">
      <c r="A611" s="13"/>
    </row>
    <row r="612" spans="1:1" x14ac:dyDescent="0.2">
      <c r="A612" s="13"/>
    </row>
    <row r="613" spans="1:1" x14ac:dyDescent="0.2">
      <c r="A613" s="13"/>
    </row>
    <row r="614" spans="1:1" x14ac:dyDescent="0.2">
      <c r="A614" s="13"/>
    </row>
    <row r="615" spans="1:1" x14ac:dyDescent="0.2">
      <c r="A615" s="13"/>
    </row>
    <row r="616" spans="1:1" x14ac:dyDescent="0.2">
      <c r="A616" s="13"/>
    </row>
    <row r="617" spans="1:1" x14ac:dyDescent="0.2">
      <c r="A617" s="13"/>
    </row>
    <row r="618" spans="1:1" x14ac:dyDescent="0.2">
      <c r="A618" s="13"/>
    </row>
    <row r="619" spans="1:1" x14ac:dyDescent="0.2">
      <c r="A619" s="13"/>
    </row>
    <row r="620" spans="1:1" x14ac:dyDescent="0.2">
      <c r="A620" s="13"/>
    </row>
    <row r="621" spans="1:1" x14ac:dyDescent="0.2">
      <c r="A621" s="13"/>
    </row>
    <row r="622" spans="1:1" x14ac:dyDescent="0.2">
      <c r="A622" s="13"/>
    </row>
    <row r="623" spans="1:1" x14ac:dyDescent="0.2">
      <c r="A623" s="13"/>
    </row>
    <row r="624" spans="1:1" x14ac:dyDescent="0.2">
      <c r="A624" s="13"/>
    </row>
    <row r="625" spans="1:1" x14ac:dyDescent="0.2">
      <c r="A625" s="13"/>
    </row>
    <row r="626" spans="1:1" x14ac:dyDescent="0.2">
      <c r="A626" s="13"/>
    </row>
    <row r="627" spans="1:1" x14ac:dyDescent="0.2">
      <c r="A627" s="13"/>
    </row>
    <row r="628" spans="1:1" x14ac:dyDescent="0.2">
      <c r="A628" s="13"/>
    </row>
    <row r="629" spans="1:1" x14ac:dyDescent="0.2">
      <c r="A629" s="13"/>
    </row>
    <row r="630" spans="1:1" x14ac:dyDescent="0.2">
      <c r="A630" s="13"/>
    </row>
    <row r="631" spans="1:1" x14ac:dyDescent="0.2">
      <c r="A631" s="13"/>
    </row>
    <row r="632" spans="1:1" x14ac:dyDescent="0.2">
      <c r="A632" s="13"/>
    </row>
    <row r="633" spans="1:1" x14ac:dyDescent="0.2">
      <c r="A633" s="13"/>
    </row>
    <row r="634" spans="1:1" x14ac:dyDescent="0.2">
      <c r="A634" s="13"/>
    </row>
    <row r="635" spans="1:1" x14ac:dyDescent="0.2">
      <c r="A635" s="13"/>
    </row>
    <row r="636" spans="1:1" x14ac:dyDescent="0.2">
      <c r="A636" s="13"/>
    </row>
    <row r="637" spans="1:1" x14ac:dyDescent="0.2">
      <c r="A637" s="13"/>
    </row>
    <row r="638" spans="1:1" x14ac:dyDescent="0.2">
      <c r="A638" s="13"/>
    </row>
    <row r="639" spans="1:1" x14ac:dyDescent="0.2">
      <c r="A639" s="13"/>
    </row>
    <row r="640" spans="1:1" x14ac:dyDescent="0.2">
      <c r="A640" s="13"/>
    </row>
    <row r="641" spans="1:1" x14ac:dyDescent="0.2">
      <c r="A641" s="13"/>
    </row>
    <row r="642" spans="1:1" x14ac:dyDescent="0.2">
      <c r="A642" s="13"/>
    </row>
    <row r="643" spans="1:1" x14ac:dyDescent="0.2">
      <c r="A643" s="13"/>
    </row>
    <row r="644" spans="1:1" x14ac:dyDescent="0.2">
      <c r="A644" s="13"/>
    </row>
    <row r="645" spans="1:1" x14ac:dyDescent="0.2">
      <c r="A645" s="13"/>
    </row>
    <row r="646" spans="1:1" x14ac:dyDescent="0.2">
      <c r="A646" s="13"/>
    </row>
    <row r="647" spans="1:1" x14ac:dyDescent="0.2">
      <c r="A647" s="13"/>
    </row>
    <row r="648" spans="1:1" x14ac:dyDescent="0.2">
      <c r="A648" s="13"/>
    </row>
    <row r="649" spans="1:1" x14ac:dyDescent="0.2">
      <c r="A649" s="13"/>
    </row>
    <row r="650" spans="1:1" x14ac:dyDescent="0.2">
      <c r="A650" s="13"/>
    </row>
    <row r="651" spans="1:1" x14ac:dyDescent="0.2">
      <c r="A651" s="13"/>
    </row>
    <row r="652" spans="1:1" x14ac:dyDescent="0.2">
      <c r="A652" s="13"/>
    </row>
    <row r="653" spans="1:1" x14ac:dyDescent="0.2">
      <c r="A653" s="13"/>
    </row>
    <row r="654" spans="1:1" x14ac:dyDescent="0.2">
      <c r="A654" s="13"/>
    </row>
    <row r="655" spans="1:1" x14ac:dyDescent="0.2">
      <c r="A655" s="13"/>
    </row>
    <row r="656" spans="1:1" x14ac:dyDescent="0.2">
      <c r="A656" s="13"/>
    </row>
    <row r="657" spans="1:1" x14ac:dyDescent="0.2">
      <c r="A657" s="13"/>
    </row>
    <row r="658" spans="1:1" x14ac:dyDescent="0.2">
      <c r="A658" s="13"/>
    </row>
    <row r="659" spans="1:1" x14ac:dyDescent="0.2">
      <c r="A659" s="13"/>
    </row>
    <row r="660" spans="1:1" x14ac:dyDescent="0.2">
      <c r="A660" s="13"/>
    </row>
    <row r="661" spans="1:1" x14ac:dyDescent="0.2">
      <c r="A661" s="13"/>
    </row>
    <row r="662" spans="1:1" x14ac:dyDescent="0.2">
      <c r="A662" s="13"/>
    </row>
    <row r="663" spans="1:1" x14ac:dyDescent="0.2">
      <c r="A663" s="13"/>
    </row>
    <row r="664" spans="1:1" x14ac:dyDescent="0.2">
      <c r="A664" s="13"/>
    </row>
    <row r="665" spans="1:1" x14ac:dyDescent="0.2">
      <c r="A665" s="13"/>
    </row>
    <row r="666" spans="1:1" x14ac:dyDescent="0.2">
      <c r="A666" s="13"/>
    </row>
    <row r="667" spans="1:1" x14ac:dyDescent="0.2">
      <c r="A667" s="13"/>
    </row>
    <row r="668" spans="1:1" x14ac:dyDescent="0.2">
      <c r="A668" s="13"/>
    </row>
    <row r="669" spans="1:1" x14ac:dyDescent="0.2">
      <c r="A669" s="13"/>
    </row>
    <row r="670" spans="1:1" x14ac:dyDescent="0.2">
      <c r="A670" s="13"/>
    </row>
    <row r="671" spans="1:1" x14ac:dyDescent="0.2">
      <c r="A671" s="13"/>
    </row>
    <row r="672" spans="1:1" x14ac:dyDescent="0.2">
      <c r="A672" s="13"/>
    </row>
    <row r="673" spans="1:1" x14ac:dyDescent="0.2">
      <c r="A673" s="13"/>
    </row>
    <row r="674" spans="1:1" x14ac:dyDescent="0.2">
      <c r="A674" s="13"/>
    </row>
    <row r="675" spans="1:1" x14ac:dyDescent="0.2">
      <c r="A675" s="13"/>
    </row>
    <row r="676" spans="1:1" x14ac:dyDescent="0.2">
      <c r="A676" s="13"/>
    </row>
    <row r="677" spans="1:1" x14ac:dyDescent="0.2">
      <c r="A677" s="13"/>
    </row>
    <row r="678" spans="1:1" x14ac:dyDescent="0.2">
      <c r="A678" s="13"/>
    </row>
    <row r="679" spans="1:1" x14ac:dyDescent="0.2">
      <c r="A679" s="13"/>
    </row>
    <row r="680" spans="1:1" x14ac:dyDescent="0.2">
      <c r="A680" s="13"/>
    </row>
    <row r="681" spans="1:1" x14ac:dyDescent="0.2">
      <c r="A681" s="13"/>
    </row>
    <row r="682" spans="1:1" x14ac:dyDescent="0.2">
      <c r="A682" s="13"/>
    </row>
    <row r="683" spans="1:1" x14ac:dyDescent="0.2">
      <c r="A683" s="13"/>
    </row>
    <row r="684" spans="1:1" x14ac:dyDescent="0.2">
      <c r="A684" s="13"/>
    </row>
    <row r="685" spans="1:1" x14ac:dyDescent="0.2">
      <c r="A685" s="13"/>
    </row>
    <row r="686" spans="1:1" x14ac:dyDescent="0.2">
      <c r="A686" s="13"/>
    </row>
    <row r="687" spans="1:1" x14ac:dyDescent="0.2">
      <c r="A687" s="13"/>
    </row>
    <row r="688" spans="1:1" x14ac:dyDescent="0.2">
      <c r="A688" s="13"/>
    </row>
    <row r="689" spans="1:1" x14ac:dyDescent="0.2">
      <c r="A689" s="13"/>
    </row>
    <row r="690" spans="1:1" x14ac:dyDescent="0.2">
      <c r="A690" s="13"/>
    </row>
    <row r="691" spans="1:1" x14ac:dyDescent="0.2">
      <c r="A691" s="13"/>
    </row>
    <row r="692" spans="1:1" x14ac:dyDescent="0.2">
      <c r="A692" s="13"/>
    </row>
    <row r="693" spans="1:1" x14ac:dyDescent="0.2">
      <c r="A693" s="13"/>
    </row>
    <row r="694" spans="1:1" x14ac:dyDescent="0.2">
      <c r="A694" s="13"/>
    </row>
    <row r="695" spans="1:1" x14ac:dyDescent="0.2">
      <c r="A695" s="13"/>
    </row>
    <row r="696" spans="1:1" x14ac:dyDescent="0.2">
      <c r="A696" s="13"/>
    </row>
    <row r="697" spans="1:1" x14ac:dyDescent="0.2">
      <c r="A697" s="13"/>
    </row>
    <row r="698" spans="1:1" x14ac:dyDescent="0.2">
      <c r="A698" s="13"/>
    </row>
    <row r="699" spans="1:1" x14ac:dyDescent="0.2">
      <c r="A699" s="13"/>
    </row>
    <row r="700" spans="1:1" x14ac:dyDescent="0.2">
      <c r="A700" s="13"/>
    </row>
    <row r="701" spans="1:1" x14ac:dyDescent="0.2">
      <c r="A701" s="13"/>
    </row>
    <row r="702" spans="1:1" x14ac:dyDescent="0.2">
      <c r="A702" s="13"/>
    </row>
    <row r="703" spans="1:1" x14ac:dyDescent="0.2">
      <c r="A703" s="13"/>
    </row>
    <row r="704" spans="1:1" x14ac:dyDescent="0.2">
      <c r="A704" s="13"/>
    </row>
    <row r="705" spans="1:1" x14ac:dyDescent="0.2">
      <c r="A705" s="13"/>
    </row>
    <row r="706" spans="1:1" x14ac:dyDescent="0.2">
      <c r="A706" s="13"/>
    </row>
    <row r="707" spans="1:1" x14ac:dyDescent="0.2">
      <c r="A707" s="13"/>
    </row>
    <row r="708" spans="1:1" x14ac:dyDescent="0.2">
      <c r="A708" s="13"/>
    </row>
    <row r="709" spans="1:1" x14ac:dyDescent="0.2">
      <c r="A709" s="13"/>
    </row>
    <row r="710" spans="1:1" x14ac:dyDescent="0.2">
      <c r="A710" s="13"/>
    </row>
    <row r="711" spans="1:1" x14ac:dyDescent="0.2">
      <c r="A711" s="13"/>
    </row>
    <row r="712" spans="1:1" x14ac:dyDescent="0.2">
      <c r="A712" s="13"/>
    </row>
    <row r="713" spans="1:1" x14ac:dyDescent="0.2">
      <c r="A713" s="13"/>
    </row>
    <row r="714" spans="1:1" x14ac:dyDescent="0.2">
      <c r="A714" s="13"/>
    </row>
    <row r="715" spans="1:1" x14ac:dyDescent="0.2">
      <c r="A715" s="13"/>
    </row>
    <row r="716" spans="1:1" x14ac:dyDescent="0.2">
      <c r="A716" s="13"/>
    </row>
    <row r="717" spans="1:1" x14ac:dyDescent="0.2">
      <c r="A717" s="13"/>
    </row>
    <row r="718" spans="1:1" x14ac:dyDescent="0.2">
      <c r="A718" s="13"/>
    </row>
    <row r="719" spans="1:1" x14ac:dyDescent="0.2">
      <c r="A719" s="13"/>
    </row>
    <row r="720" spans="1:1" x14ac:dyDescent="0.2">
      <c r="A720" s="13"/>
    </row>
    <row r="721" spans="1:1" x14ac:dyDescent="0.2">
      <c r="A721" s="13"/>
    </row>
    <row r="722" spans="1:1" x14ac:dyDescent="0.2">
      <c r="A722" s="13"/>
    </row>
    <row r="723" spans="1:1" x14ac:dyDescent="0.2">
      <c r="A723" s="13"/>
    </row>
    <row r="724" spans="1:1" x14ac:dyDescent="0.2">
      <c r="A724" s="13"/>
    </row>
    <row r="725" spans="1:1" x14ac:dyDescent="0.2">
      <c r="A725" s="13"/>
    </row>
    <row r="726" spans="1:1" x14ac:dyDescent="0.2">
      <c r="A726" s="13"/>
    </row>
    <row r="727" spans="1:1" x14ac:dyDescent="0.2">
      <c r="A727" s="13"/>
    </row>
    <row r="728" spans="1:1" x14ac:dyDescent="0.2">
      <c r="A728" s="13"/>
    </row>
    <row r="729" spans="1:1" x14ac:dyDescent="0.2">
      <c r="A729" s="13"/>
    </row>
    <row r="730" spans="1:1" x14ac:dyDescent="0.2">
      <c r="A730" s="13"/>
    </row>
    <row r="731" spans="1:1" x14ac:dyDescent="0.2">
      <c r="A731" s="13"/>
    </row>
    <row r="732" spans="1:1" x14ac:dyDescent="0.2">
      <c r="A732" s="13"/>
    </row>
    <row r="733" spans="1:1" x14ac:dyDescent="0.2">
      <c r="A733" s="13"/>
    </row>
    <row r="734" spans="1:1" x14ac:dyDescent="0.2">
      <c r="A734" s="13"/>
    </row>
    <row r="735" spans="1:1" x14ac:dyDescent="0.2">
      <c r="A735" s="13"/>
    </row>
    <row r="736" spans="1:1" x14ac:dyDescent="0.2">
      <c r="A736" s="13"/>
    </row>
    <row r="737" spans="1:1" x14ac:dyDescent="0.2">
      <c r="A737" s="13"/>
    </row>
    <row r="738" spans="1:1" x14ac:dyDescent="0.2">
      <c r="A738" s="13"/>
    </row>
    <row r="739" spans="1:1" x14ac:dyDescent="0.2">
      <c r="A739" s="13"/>
    </row>
    <row r="740" spans="1:1" x14ac:dyDescent="0.2">
      <c r="A740" s="13"/>
    </row>
    <row r="741" spans="1:1" x14ac:dyDescent="0.2">
      <c r="A741" s="13"/>
    </row>
    <row r="742" spans="1:1" x14ac:dyDescent="0.2">
      <c r="A742" s="13"/>
    </row>
    <row r="743" spans="1:1" x14ac:dyDescent="0.2">
      <c r="A743" s="13"/>
    </row>
    <row r="744" spans="1:1" x14ac:dyDescent="0.2">
      <c r="A744" s="13"/>
    </row>
    <row r="745" spans="1:1" x14ac:dyDescent="0.2">
      <c r="A745" s="13"/>
    </row>
    <row r="746" spans="1:1" x14ac:dyDescent="0.2">
      <c r="A746" s="13"/>
    </row>
    <row r="747" spans="1:1" x14ac:dyDescent="0.2">
      <c r="A747" s="13"/>
    </row>
    <row r="748" spans="1:1" x14ac:dyDescent="0.2">
      <c r="A748" s="13"/>
    </row>
    <row r="749" spans="1:1" x14ac:dyDescent="0.2">
      <c r="A749" s="13"/>
    </row>
    <row r="750" spans="1:1" x14ac:dyDescent="0.2">
      <c r="A750" s="13"/>
    </row>
    <row r="751" spans="1:1" x14ac:dyDescent="0.2">
      <c r="A751" s="13"/>
    </row>
    <row r="752" spans="1:1" x14ac:dyDescent="0.2">
      <c r="A752" s="13"/>
    </row>
    <row r="753" spans="1:1" x14ac:dyDescent="0.2">
      <c r="A753" s="13"/>
    </row>
    <row r="754" spans="1:1" x14ac:dyDescent="0.2">
      <c r="A754" s="13"/>
    </row>
    <row r="755" spans="1:1" x14ac:dyDescent="0.2">
      <c r="A755" s="13"/>
    </row>
    <row r="756" spans="1:1" x14ac:dyDescent="0.2">
      <c r="A756" s="13"/>
    </row>
    <row r="757" spans="1:1" x14ac:dyDescent="0.2">
      <c r="A757" s="13"/>
    </row>
    <row r="758" spans="1:1" x14ac:dyDescent="0.2">
      <c r="A758" s="13"/>
    </row>
    <row r="759" spans="1:1" x14ac:dyDescent="0.2">
      <c r="A759" s="13"/>
    </row>
    <row r="760" spans="1:1" x14ac:dyDescent="0.2">
      <c r="A760" s="13"/>
    </row>
    <row r="761" spans="1:1" x14ac:dyDescent="0.2">
      <c r="A761" s="13"/>
    </row>
    <row r="762" spans="1:1" x14ac:dyDescent="0.2">
      <c r="A762" s="13"/>
    </row>
    <row r="763" spans="1:1" x14ac:dyDescent="0.2">
      <c r="A763" s="13"/>
    </row>
    <row r="764" spans="1:1" x14ac:dyDescent="0.2">
      <c r="A764" s="13"/>
    </row>
    <row r="765" spans="1:1" x14ac:dyDescent="0.2">
      <c r="A765" s="13"/>
    </row>
    <row r="766" spans="1:1" x14ac:dyDescent="0.2">
      <c r="A766" s="13"/>
    </row>
    <row r="767" spans="1:1" x14ac:dyDescent="0.2">
      <c r="A767" s="13"/>
    </row>
    <row r="768" spans="1:1" x14ac:dyDescent="0.2">
      <c r="A768" s="13"/>
    </row>
    <row r="769" spans="1:1" x14ac:dyDescent="0.2">
      <c r="A769" s="13"/>
    </row>
    <row r="770" spans="1:1" x14ac:dyDescent="0.2">
      <c r="A770" s="13"/>
    </row>
    <row r="771" spans="1:1" x14ac:dyDescent="0.2">
      <c r="A771" s="13"/>
    </row>
    <row r="772" spans="1:1" x14ac:dyDescent="0.2">
      <c r="A772" s="13"/>
    </row>
    <row r="773" spans="1:1" x14ac:dyDescent="0.2">
      <c r="A773" s="13"/>
    </row>
    <row r="774" spans="1:1" x14ac:dyDescent="0.2">
      <c r="A774" s="13"/>
    </row>
    <row r="775" spans="1:1" x14ac:dyDescent="0.2">
      <c r="A775" s="13"/>
    </row>
    <row r="776" spans="1:1" x14ac:dyDescent="0.2">
      <c r="A776" s="13"/>
    </row>
    <row r="777" spans="1:1" x14ac:dyDescent="0.2">
      <c r="A777" s="13"/>
    </row>
    <row r="778" spans="1:1" x14ac:dyDescent="0.2">
      <c r="A778" s="13"/>
    </row>
    <row r="779" spans="1:1" x14ac:dyDescent="0.2">
      <c r="A779" s="13"/>
    </row>
    <row r="780" spans="1:1" x14ac:dyDescent="0.2">
      <c r="A780" s="13"/>
    </row>
    <row r="781" spans="1:1" x14ac:dyDescent="0.2">
      <c r="A781" s="13"/>
    </row>
    <row r="782" spans="1:1" x14ac:dyDescent="0.2">
      <c r="A782" s="13"/>
    </row>
    <row r="783" spans="1:1" x14ac:dyDescent="0.2">
      <c r="A783" s="13"/>
    </row>
    <row r="784" spans="1:1" x14ac:dyDescent="0.2">
      <c r="A784" s="13"/>
    </row>
    <row r="785" spans="1:1" x14ac:dyDescent="0.2">
      <c r="A785" s="13"/>
    </row>
    <row r="786" spans="1:1" x14ac:dyDescent="0.2">
      <c r="A786" s="13"/>
    </row>
    <row r="787" spans="1:1" x14ac:dyDescent="0.2">
      <c r="A787" s="13"/>
    </row>
    <row r="788" spans="1:1" x14ac:dyDescent="0.2">
      <c r="A788" s="13"/>
    </row>
    <row r="789" spans="1:1" x14ac:dyDescent="0.2">
      <c r="A789" s="13"/>
    </row>
    <row r="790" spans="1:1" x14ac:dyDescent="0.2">
      <c r="A790" s="13"/>
    </row>
    <row r="791" spans="1:1" x14ac:dyDescent="0.2">
      <c r="A791" s="13"/>
    </row>
    <row r="792" spans="1:1" x14ac:dyDescent="0.2">
      <c r="A792" s="13"/>
    </row>
    <row r="793" spans="1:1" x14ac:dyDescent="0.2">
      <c r="A793" s="13"/>
    </row>
    <row r="794" spans="1:1" x14ac:dyDescent="0.2">
      <c r="A794" s="13"/>
    </row>
    <row r="795" spans="1:1" x14ac:dyDescent="0.2">
      <c r="A795" s="13"/>
    </row>
    <row r="796" spans="1:1" x14ac:dyDescent="0.2">
      <c r="A796" s="13"/>
    </row>
    <row r="797" spans="1:1" x14ac:dyDescent="0.2">
      <c r="A797" s="13"/>
    </row>
    <row r="798" spans="1:1" x14ac:dyDescent="0.2">
      <c r="A798" s="13"/>
    </row>
    <row r="799" spans="1:1" x14ac:dyDescent="0.2">
      <c r="A799" s="13"/>
    </row>
    <row r="800" spans="1:1" x14ac:dyDescent="0.2">
      <c r="A800" s="13"/>
    </row>
    <row r="801" spans="1:1" x14ac:dyDescent="0.2">
      <c r="A801" s="13"/>
    </row>
    <row r="802" spans="1:1" x14ac:dyDescent="0.2">
      <c r="A802" s="13"/>
    </row>
    <row r="803" spans="1:1" x14ac:dyDescent="0.2">
      <c r="A803" s="13"/>
    </row>
    <row r="804" spans="1:1" x14ac:dyDescent="0.2">
      <c r="A804" s="13"/>
    </row>
    <row r="805" spans="1:1" x14ac:dyDescent="0.2">
      <c r="A805" s="13"/>
    </row>
    <row r="806" spans="1:1" x14ac:dyDescent="0.2">
      <c r="A806" s="13"/>
    </row>
    <row r="807" spans="1:1" x14ac:dyDescent="0.2">
      <c r="A807" s="13"/>
    </row>
    <row r="808" spans="1:1" x14ac:dyDescent="0.2">
      <c r="A808" s="13"/>
    </row>
    <row r="809" spans="1:1" x14ac:dyDescent="0.2">
      <c r="A809" s="13"/>
    </row>
    <row r="810" spans="1:1" x14ac:dyDescent="0.2">
      <c r="A810" s="13"/>
    </row>
    <row r="811" spans="1:1" x14ac:dyDescent="0.2">
      <c r="A811" s="13"/>
    </row>
    <row r="812" spans="1:1" x14ac:dyDescent="0.2">
      <c r="A812" s="13"/>
    </row>
    <row r="813" spans="1:1" x14ac:dyDescent="0.2">
      <c r="A813" s="13"/>
    </row>
    <row r="814" spans="1:1" x14ac:dyDescent="0.2">
      <c r="A814" s="13"/>
    </row>
    <row r="815" spans="1:1" x14ac:dyDescent="0.2">
      <c r="A815" s="13"/>
    </row>
    <row r="816" spans="1:1" x14ac:dyDescent="0.2">
      <c r="A816" s="13"/>
    </row>
    <row r="817" spans="1:1" x14ac:dyDescent="0.2">
      <c r="A817" s="13"/>
    </row>
    <row r="818" spans="1:1" x14ac:dyDescent="0.2">
      <c r="A818" s="13"/>
    </row>
    <row r="819" spans="1:1" x14ac:dyDescent="0.2">
      <c r="A819" s="13"/>
    </row>
    <row r="820" spans="1:1" x14ac:dyDescent="0.2">
      <c r="A820" s="13"/>
    </row>
    <row r="821" spans="1:1" x14ac:dyDescent="0.2">
      <c r="A821" s="13"/>
    </row>
    <row r="822" spans="1:1" x14ac:dyDescent="0.2">
      <c r="A822" s="13"/>
    </row>
    <row r="823" spans="1:1" x14ac:dyDescent="0.2">
      <c r="A823" s="13"/>
    </row>
    <row r="824" spans="1:1" x14ac:dyDescent="0.2">
      <c r="A824" s="13"/>
    </row>
    <row r="825" spans="1:1" x14ac:dyDescent="0.2">
      <c r="A825" s="13"/>
    </row>
    <row r="826" spans="1:1" x14ac:dyDescent="0.2">
      <c r="A826" s="13"/>
    </row>
    <row r="827" spans="1:1" x14ac:dyDescent="0.2">
      <c r="A827" s="13"/>
    </row>
    <row r="828" spans="1:1" x14ac:dyDescent="0.2">
      <c r="A828" s="13"/>
    </row>
    <row r="829" spans="1:1" x14ac:dyDescent="0.2">
      <c r="A829" s="13"/>
    </row>
    <row r="830" spans="1:1" x14ac:dyDescent="0.2">
      <c r="A830" s="13"/>
    </row>
    <row r="831" spans="1:1" x14ac:dyDescent="0.2">
      <c r="A831" s="13"/>
    </row>
    <row r="832" spans="1:1" x14ac:dyDescent="0.2">
      <c r="A832" s="13"/>
    </row>
    <row r="833" spans="1:1" x14ac:dyDescent="0.2">
      <c r="A833" s="13"/>
    </row>
    <row r="834" spans="1:1" x14ac:dyDescent="0.2">
      <c r="A834" s="13"/>
    </row>
    <row r="835" spans="1:1" x14ac:dyDescent="0.2">
      <c r="A835" s="13"/>
    </row>
    <row r="836" spans="1:1" x14ac:dyDescent="0.2">
      <c r="A836" s="13"/>
    </row>
    <row r="837" spans="1:1" x14ac:dyDescent="0.2">
      <c r="A837" s="13"/>
    </row>
    <row r="838" spans="1:1" x14ac:dyDescent="0.2">
      <c r="A838" s="13"/>
    </row>
    <row r="839" spans="1:1" x14ac:dyDescent="0.2">
      <c r="A839" s="13"/>
    </row>
    <row r="840" spans="1:1" x14ac:dyDescent="0.2">
      <c r="A840" s="13"/>
    </row>
    <row r="841" spans="1:1" x14ac:dyDescent="0.2">
      <c r="A841" s="13"/>
    </row>
    <row r="842" spans="1:1" x14ac:dyDescent="0.2">
      <c r="A842" s="13"/>
    </row>
    <row r="843" spans="1:1" x14ac:dyDescent="0.2">
      <c r="A843" s="13"/>
    </row>
    <row r="844" spans="1:1" x14ac:dyDescent="0.2">
      <c r="A844" s="13"/>
    </row>
    <row r="845" spans="1:1" x14ac:dyDescent="0.2">
      <c r="A845" s="13"/>
    </row>
    <row r="846" spans="1:1" x14ac:dyDescent="0.2">
      <c r="A846" s="13"/>
    </row>
    <row r="847" spans="1:1" x14ac:dyDescent="0.2">
      <c r="A847" s="13"/>
    </row>
    <row r="848" spans="1:1" x14ac:dyDescent="0.2">
      <c r="A848" s="13"/>
    </row>
    <row r="849" spans="1:1" x14ac:dyDescent="0.2">
      <c r="A849" s="13"/>
    </row>
    <row r="850" spans="1:1" x14ac:dyDescent="0.2">
      <c r="A850" s="13"/>
    </row>
    <row r="851" spans="1:1" x14ac:dyDescent="0.2">
      <c r="A851" s="13"/>
    </row>
    <row r="852" spans="1:1" x14ac:dyDescent="0.2">
      <c r="A852" s="13"/>
    </row>
    <row r="853" spans="1:1" x14ac:dyDescent="0.2">
      <c r="A853" s="13"/>
    </row>
    <row r="854" spans="1:1" x14ac:dyDescent="0.2">
      <c r="A854" s="13"/>
    </row>
    <row r="855" spans="1:1" x14ac:dyDescent="0.2">
      <c r="A855" s="13"/>
    </row>
    <row r="856" spans="1:1" x14ac:dyDescent="0.2">
      <c r="A856" s="13"/>
    </row>
    <row r="857" spans="1:1" x14ac:dyDescent="0.2">
      <c r="A857" s="13"/>
    </row>
    <row r="858" spans="1:1" x14ac:dyDescent="0.2">
      <c r="A858" s="13"/>
    </row>
    <row r="859" spans="1:1" x14ac:dyDescent="0.2">
      <c r="A859" s="13"/>
    </row>
    <row r="860" spans="1:1" x14ac:dyDescent="0.2">
      <c r="A860" s="13"/>
    </row>
    <row r="861" spans="1:1" x14ac:dyDescent="0.2">
      <c r="A861" s="13"/>
    </row>
    <row r="862" spans="1:1" x14ac:dyDescent="0.2">
      <c r="A862" s="13"/>
    </row>
    <row r="863" spans="1:1" x14ac:dyDescent="0.2">
      <c r="A863" s="13"/>
    </row>
    <row r="864" spans="1:1" x14ac:dyDescent="0.2">
      <c r="A864" s="13"/>
    </row>
    <row r="865" spans="1:1" x14ac:dyDescent="0.2">
      <c r="A865" s="13"/>
    </row>
    <row r="866" spans="1:1" x14ac:dyDescent="0.2">
      <c r="A866" s="13"/>
    </row>
    <row r="867" spans="1:1" x14ac:dyDescent="0.2">
      <c r="A867" s="13"/>
    </row>
    <row r="868" spans="1:1" x14ac:dyDescent="0.2">
      <c r="A868" s="13"/>
    </row>
    <row r="869" spans="1:1" x14ac:dyDescent="0.2">
      <c r="A869" s="13"/>
    </row>
    <row r="870" spans="1:1" x14ac:dyDescent="0.2">
      <c r="A870" s="13"/>
    </row>
    <row r="871" spans="1:1" x14ac:dyDescent="0.2">
      <c r="A871" s="13"/>
    </row>
    <row r="872" spans="1:1" x14ac:dyDescent="0.2">
      <c r="A872" s="13"/>
    </row>
    <row r="873" spans="1:1" x14ac:dyDescent="0.2">
      <c r="A873" s="13"/>
    </row>
    <row r="874" spans="1:1" x14ac:dyDescent="0.2">
      <c r="A874" s="13"/>
    </row>
    <row r="875" spans="1:1" x14ac:dyDescent="0.2">
      <c r="A875" s="13"/>
    </row>
    <row r="876" spans="1:1" x14ac:dyDescent="0.2">
      <c r="A876" s="13"/>
    </row>
    <row r="877" spans="1:1" x14ac:dyDescent="0.2">
      <c r="A877" s="13"/>
    </row>
    <row r="878" spans="1:1" x14ac:dyDescent="0.2">
      <c r="A878" s="13"/>
    </row>
    <row r="879" spans="1:1" x14ac:dyDescent="0.2">
      <c r="A879" s="13"/>
    </row>
    <row r="880" spans="1:1" x14ac:dyDescent="0.2">
      <c r="A880" s="13"/>
    </row>
    <row r="881" spans="1:1" x14ac:dyDescent="0.2">
      <c r="A881" s="13"/>
    </row>
    <row r="882" spans="1:1" x14ac:dyDescent="0.2">
      <c r="A882" s="13"/>
    </row>
    <row r="883" spans="1:1" x14ac:dyDescent="0.2">
      <c r="A883" s="13"/>
    </row>
    <row r="884" spans="1:1" x14ac:dyDescent="0.2">
      <c r="A884" s="13"/>
    </row>
    <row r="885" spans="1:1" x14ac:dyDescent="0.2">
      <c r="A885" s="13"/>
    </row>
    <row r="886" spans="1:1" x14ac:dyDescent="0.2">
      <c r="A886" s="13"/>
    </row>
    <row r="887" spans="1:1" x14ac:dyDescent="0.2">
      <c r="A887" s="13"/>
    </row>
    <row r="888" spans="1:1" x14ac:dyDescent="0.2">
      <c r="A888" s="13"/>
    </row>
    <row r="889" spans="1:1" x14ac:dyDescent="0.2">
      <c r="A889" s="13"/>
    </row>
    <row r="890" spans="1:1" x14ac:dyDescent="0.2">
      <c r="A890" s="13"/>
    </row>
    <row r="891" spans="1:1" x14ac:dyDescent="0.2">
      <c r="A891" s="13"/>
    </row>
    <row r="892" spans="1:1" x14ac:dyDescent="0.2">
      <c r="A892" s="13"/>
    </row>
    <row r="893" spans="1:1" x14ac:dyDescent="0.2">
      <c r="A893" s="13"/>
    </row>
    <row r="894" spans="1:1" x14ac:dyDescent="0.2">
      <c r="A894" s="13"/>
    </row>
    <row r="895" spans="1:1" x14ac:dyDescent="0.2">
      <c r="A895" s="13"/>
    </row>
    <row r="896" spans="1:1" x14ac:dyDescent="0.2">
      <c r="A896" s="13"/>
    </row>
    <row r="897" spans="1:1" x14ac:dyDescent="0.2">
      <c r="A897" s="13"/>
    </row>
    <row r="898" spans="1:1" x14ac:dyDescent="0.2">
      <c r="A898" s="13"/>
    </row>
    <row r="899" spans="1:1" x14ac:dyDescent="0.2">
      <c r="A899" s="13"/>
    </row>
    <row r="900" spans="1:1" x14ac:dyDescent="0.2">
      <c r="A900" s="13"/>
    </row>
    <row r="901" spans="1:1" x14ac:dyDescent="0.2">
      <c r="A901" s="13"/>
    </row>
    <row r="902" spans="1:1" x14ac:dyDescent="0.2">
      <c r="A902" s="13"/>
    </row>
    <row r="903" spans="1:1" x14ac:dyDescent="0.2">
      <c r="A903" s="13"/>
    </row>
    <row r="904" spans="1:1" x14ac:dyDescent="0.2">
      <c r="A904" s="13"/>
    </row>
    <row r="905" spans="1:1" x14ac:dyDescent="0.2">
      <c r="A905" s="13"/>
    </row>
    <row r="906" spans="1:1" x14ac:dyDescent="0.2">
      <c r="A906" s="13"/>
    </row>
    <row r="907" spans="1:1" x14ac:dyDescent="0.2">
      <c r="A907" s="13"/>
    </row>
    <row r="908" spans="1:1" x14ac:dyDescent="0.2">
      <c r="A908" s="13"/>
    </row>
    <row r="909" spans="1:1" x14ac:dyDescent="0.2">
      <c r="A909" s="13"/>
    </row>
    <row r="910" spans="1:1" x14ac:dyDescent="0.2">
      <c r="A910" s="13"/>
    </row>
    <row r="911" spans="1:1" x14ac:dyDescent="0.2">
      <c r="A911" s="13"/>
    </row>
    <row r="912" spans="1:1" x14ac:dyDescent="0.2">
      <c r="A912" s="13"/>
    </row>
    <row r="913" spans="1:1" x14ac:dyDescent="0.2">
      <c r="A913" s="13"/>
    </row>
    <row r="914" spans="1:1" x14ac:dyDescent="0.2">
      <c r="A914" s="13"/>
    </row>
    <row r="915" spans="1:1" x14ac:dyDescent="0.2">
      <c r="A915" s="13"/>
    </row>
    <row r="916" spans="1:1" x14ac:dyDescent="0.2">
      <c r="A916" s="13"/>
    </row>
    <row r="917" spans="1:1" x14ac:dyDescent="0.2">
      <c r="A917" s="13"/>
    </row>
    <row r="918" spans="1:1" x14ac:dyDescent="0.2">
      <c r="A918" s="13"/>
    </row>
    <row r="919" spans="1:1" x14ac:dyDescent="0.2">
      <c r="A919" s="13"/>
    </row>
    <row r="920" spans="1:1" x14ac:dyDescent="0.2">
      <c r="A920" s="13"/>
    </row>
    <row r="921" spans="1:1" x14ac:dyDescent="0.2">
      <c r="A921" s="13"/>
    </row>
    <row r="922" spans="1:1" x14ac:dyDescent="0.2">
      <c r="A922" s="13"/>
    </row>
    <row r="923" spans="1:1" x14ac:dyDescent="0.2">
      <c r="A923" s="13"/>
    </row>
    <row r="924" spans="1:1" x14ac:dyDescent="0.2">
      <c r="A924" s="13"/>
    </row>
    <row r="925" spans="1:1" x14ac:dyDescent="0.2">
      <c r="A925" s="13"/>
    </row>
    <row r="926" spans="1:1" x14ac:dyDescent="0.2">
      <c r="A926" s="13"/>
    </row>
    <row r="927" spans="1:1" x14ac:dyDescent="0.2">
      <c r="A927" s="13"/>
    </row>
    <row r="928" spans="1:1" x14ac:dyDescent="0.2">
      <c r="A928" s="13"/>
    </row>
    <row r="929" spans="1:1" x14ac:dyDescent="0.2">
      <c r="A929" s="13"/>
    </row>
    <row r="930" spans="1:1" x14ac:dyDescent="0.2">
      <c r="A930" s="13"/>
    </row>
    <row r="931" spans="1:1" x14ac:dyDescent="0.2">
      <c r="A931" s="13"/>
    </row>
    <row r="932" spans="1:1" x14ac:dyDescent="0.2">
      <c r="A932" s="13"/>
    </row>
    <row r="933" spans="1:1" x14ac:dyDescent="0.2">
      <c r="A933" s="13"/>
    </row>
    <row r="934" spans="1:1" x14ac:dyDescent="0.2">
      <c r="A934" s="13"/>
    </row>
    <row r="935" spans="1:1" x14ac:dyDescent="0.2">
      <c r="A935" s="13"/>
    </row>
    <row r="936" spans="1:1" x14ac:dyDescent="0.2">
      <c r="A936" s="13"/>
    </row>
    <row r="937" spans="1:1" x14ac:dyDescent="0.2">
      <c r="A937" s="13"/>
    </row>
    <row r="938" spans="1:1" x14ac:dyDescent="0.2">
      <c r="A938" s="13"/>
    </row>
    <row r="939" spans="1:1" x14ac:dyDescent="0.2">
      <c r="A939" s="13"/>
    </row>
    <row r="940" spans="1:1" x14ac:dyDescent="0.2">
      <c r="A940" s="13"/>
    </row>
    <row r="941" spans="1:1" x14ac:dyDescent="0.2">
      <c r="A941" s="13"/>
    </row>
    <row r="942" spans="1:1" x14ac:dyDescent="0.2">
      <c r="A942" s="13"/>
    </row>
    <row r="943" spans="1:1" x14ac:dyDescent="0.2">
      <c r="A943" s="13"/>
    </row>
    <row r="944" spans="1:1" x14ac:dyDescent="0.2">
      <c r="A944" s="13"/>
    </row>
    <row r="945" spans="1:1" x14ac:dyDescent="0.2">
      <c r="A945" s="13"/>
    </row>
    <row r="946" spans="1:1" x14ac:dyDescent="0.2">
      <c r="A946" s="13"/>
    </row>
    <row r="947" spans="1:1" x14ac:dyDescent="0.2">
      <c r="A947" s="13"/>
    </row>
    <row r="948" spans="1:1" x14ac:dyDescent="0.2">
      <c r="A948" s="13"/>
    </row>
    <row r="949" spans="1:1" x14ac:dyDescent="0.2">
      <c r="A949" s="13"/>
    </row>
    <row r="950" spans="1:1" x14ac:dyDescent="0.2">
      <c r="A950" s="13"/>
    </row>
    <row r="951" spans="1:1" x14ac:dyDescent="0.2">
      <c r="A951" s="13"/>
    </row>
    <row r="952" spans="1:1" x14ac:dyDescent="0.2">
      <c r="A952" s="13"/>
    </row>
    <row r="953" spans="1:1" x14ac:dyDescent="0.2">
      <c r="A953" s="13"/>
    </row>
    <row r="954" spans="1:1" x14ac:dyDescent="0.2">
      <c r="A954" s="13"/>
    </row>
    <row r="955" spans="1:1" x14ac:dyDescent="0.2">
      <c r="A955" s="13"/>
    </row>
    <row r="956" spans="1:1" x14ac:dyDescent="0.2">
      <c r="A956" s="13"/>
    </row>
    <row r="957" spans="1:1" x14ac:dyDescent="0.2">
      <c r="A957" s="13"/>
    </row>
    <row r="958" spans="1:1" x14ac:dyDescent="0.2">
      <c r="A958" s="13"/>
    </row>
    <row r="959" spans="1:1" x14ac:dyDescent="0.2">
      <c r="A959" s="13"/>
    </row>
    <row r="960" spans="1:1" x14ac:dyDescent="0.2">
      <c r="A960" s="13"/>
    </row>
    <row r="961" spans="1:1" x14ac:dyDescent="0.2">
      <c r="A961" s="13"/>
    </row>
    <row r="962" spans="1:1" x14ac:dyDescent="0.2">
      <c r="A962" s="13"/>
    </row>
    <row r="963" spans="1:1" x14ac:dyDescent="0.2">
      <c r="A963" s="13"/>
    </row>
    <row r="964" spans="1:1" x14ac:dyDescent="0.2">
      <c r="A964" s="13"/>
    </row>
    <row r="965" spans="1:1" x14ac:dyDescent="0.2">
      <c r="A965" s="13"/>
    </row>
    <row r="966" spans="1:1" x14ac:dyDescent="0.2">
      <c r="A966" s="13"/>
    </row>
    <row r="967" spans="1:1" x14ac:dyDescent="0.2">
      <c r="A967" s="13"/>
    </row>
    <row r="968" spans="1:1" x14ac:dyDescent="0.2">
      <c r="A968" s="13"/>
    </row>
    <row r="969" spans="1:1" x14ac:dyDescent="0.2">
      <c r="A969" s="13"/>
    </row>
    <row r="970" spans="1:1" x14ac:dyDescent="0.2">
      <c r="A970" s="13"/>
    </row>
    <row r="971" spans="1:1" x14ac:dyDescent="0.2">
      <c r="A971" s="13"/>
    </row>
    <row r="972" spans="1:1" x14ac:dyDescent="0.2">
      <c r="A972" s="13"/>
    </row>
    <row r="973" spans="1:1" x14ac:dyDescent="0.2">
      <c r="A973" s="13"/>
    </row>
    <row r="974" spans="1:1" x14ac:dyDescent="0.2">
      <c r="A974" s="13"/>
    </row>
    <row r="975" spans="1:1" x14ac:dyDescent="0.2">
      <c r="A975" s="13"/>
    </row>
    <row r="976" spans="1:1" x14ac:dyDescent="0.2">
      <c r="A976" s="13"/>
    </row>
    <row r="977" spans="1:1" x14ac:dyDescent="0.2">
      <c r="A977" s="13"/>
    </row>
    <row r="978" spans="1:1" x14ac:dyDescent="0.2">
      <c r="A978" s="13"/>
    </row>
    <row r="979" spans="1:1" x14ac:dyDescent="0.2">
      <c r="A979" s="13"/>
    </row>
    <row r="980" spans="1:1" x14ac:dyDescent="0.2">
      <c r="A980" s="13"/>
    </row>
    <row r="981" spans="1:1" x14ac:dyDescent="0.2">
      <c r="A981" s="13"/>
    </row>
    <row r="982" spans="1:1" x14ac:dyDescent="0.2">
      <c r="A982" s="13"/>
    </row>
    <row r="983" spans="1:1" x14ac:dyDescent="0.2">
      <c r="A983" s="13"/>
    </row>
    <row r="984" spans="1:1" x14ac:dyDescent="0.2">
      <c r="A984" s="13"/>
    </row>
    <row r="985" spans="1:1" x14ac:dyDescent="0.2">
      <c r="A985" s="13"/>
    </row>
    <row r="986" spans="1:1" x14ac:dyDescent="0.2">
      <c r="A986" s="13"/>
    </row>
    <row r="987" spans="1:1" x14ac:dyDescent="0.2">
      <c r="A987" s="13"/>
    </row>
    <row r="988" spans="1:1" x14ac:dyDescent="0.2">
      <c r="A988" s="13"/>
    </row>
    <row r="989" spans="1:1" x14ac:dyDescent="0.2">
      <c r="A989" s="13"/>
    </row>
    <row r="990" spans="1:1" x14ac:dyDescent="0.2">
      <c r="A990" s="13"/>
    </row>
    <row r="991" spans="1:1" x14ac:dyDescent="0.2">
      <c r="A991" s="13"/>
    </row>
    <row r="992" spans="1:1" x14ac:dyDescent="0.2">
      <c r="A992" s="13"/>
    </row>
    <row r="993" spans="1:1" x14ac:dyDescent="0.2">
      <c r="A993" s="13"/>
    </row>
    <row r="994" spans="1:1" x14ac:dyDescent="0.2">
      <c r="A994" s="13"/>
    </row>
    <row r="995" spans="1:1" x14ac:dyDescent="0.2">
      <c r="A995" s="13"/>
    </row>
    <row r="996" spans="1:1" x14ac:dyDescent="0.2">
      <c r="A996" s="13"/>
    </row>
    <row r="997" spans="1:1" x14ac:dyDescent="0.2">
      <c r="A997" s="13"/>
    </row>
    <row r="998" spans="1:1" x14ac:dyDescent="0.2">
      <c r="A998" s="13"/>
    </row>
    <row r="999" spans="1:1" x14ac:dyDescent="0.2">
      <c r="A999" s="13"/>
    </row>
    <row r="1000" spans="1:1" x14ac:dyDescent="0.2">
      <c r="A1000" s="13"/>
    </row>
    <row r="1001" spans="1:1" x14ac:dyDescent="0.2">
      <c r="A1001" s="13"/>
    </row>
    <row r="1002" spans="1:1" x14ac:dyDescent="0.2">
      <c r="A1002" s="13"/>
    </row>
    <row r="1003" spans="1:1" x14ac:dyDescent="0.2">
      <c r="A1003" s="13"/>
    </row>
    <row r="1004" spans="1:1" x14ac:dyDescent="0.2">
      <c r="A1004" s="13"/>
    </row>
    <row r="1005" spans="1:1" x14ac:dyDescent="0.2">
      <c r="A1005" s="13"/>
    </row>
    <row r="1006" spans="1:1" x14ac:dyDescent="0.2">
      <c r="A1006" s="13"/>
    </row>
    <row r="1007" spans="1:1" x14ac:dyDescent="0.2">
      <c r="A1007" s="13"/>
    </row>
    <row r="1008" spans="1:1" x14ac:dyDescent="0.2">
      <c r="A1008" s="13"/>
    </row>
    <row r="1009" spans="1:1" x14ac:dyDescent="0.2">
      <c r="A1009" s="13"/>
    </row>
    <row r="1010" spans="1:1" x14ac:dyDescent="0.2">
      <c r="A1010" s="13"/>
    </row>
    <row r="1011" spans="1:1" x14ac:dyDescent="0.2">
      <c r="A1011" s="13"/>
    </row>
    <row r="1012" spans="1:1" x14ac:dyDescent="0.2">
      <c r="A1012" s="13"/>
    </row>
    <row r="1013" spans="1:1" x14ac:dyDescent="0.2">
      <c r="A1013" s="13"/>
    </row>
    <row r="1014" spans="1:1" x14ac:dyDescent="0.2">
      <c r="A1014" s="13"/>
    </row>
    <row r="1015" spans="1:1" x14ac:dyDescent="0.2">
      <c r="A1015" s="13"/>
    </row>
    <row r="1016" spans="1:1" x14ac:dyDescent="0.2">
      <c r="A1016" s="13"/>
    </row>
    <row r="1017" spans="1:1" x14ac:dyDescent="0.2">
      <c r="A1017" s="13"/>
    </row>
    <row r="1018" spans="1:1" x14ac:dyDescent="0.2">
      <c r="A1018" s="13"/>
    </row>
    <row r="1019" spans="1:1" x14ac:dyDescent="0.2">
      <c r="A1019" s="13"/>
    </row>
    <row r="1020" spans="1:1" x14ac:dyDescent="0.2">
      <c r="A1020" s="13"/>
    </row>
    <row r="1021" spans="1:1" x14ac:dyDescent="0.2">
      <c r="A1021" s="13"/>
    </row>
    <row r="1022" spans="1:1" x14ac:dyDescent="0.2">
      <c r="A1022" s="13"/>
    </row>
    <row r="1023" spans="1:1" x14ac:dyDescent="0.2">
      <c r="A1023" s="13"/>
    </row>
    <row r="1024" spans="1:1" x14ac:dyDescent="0.2">
      <c r="A1024" s="13"/>
    </row>
    <row r="1025" spans="1:1" x14ac:dyDescent="0.2">
      <c r="A1025" s="13"/>
    </row>
    <row r="1026" spans="1:1" x14ac:dyDescent="0.2">
      <c r="A1026" s="13"/>
    </row>
    <row r="1027" spans="1:1" x14ac:dyDescent="0.2">
      <c r="A1027" s="13"/>
    </row>
    <row r="1028" spans="1:1" x14ac:dyDescent="0.2">
      <c r="A1028" s="13"/>
    </row>
    <row r="1029" spans="1:1" x14ac:dyDescent="0.2">
      <c r="A1029" s="13"/>
    </row>
    <row r="1030" spans="1:1" x14ac:dyDescent="0.2">
      <c r="A1030" s="13"/>
    </row>
    <row r="1031" spans="1:1" x14ac:dyDescent="0.2">
      <c r="A1031" s="13"/>
    </row>
    <row r="1032" spans="1:1" x14ac:dyDescent="0.2">
      <c r="A1032" s="13"/>
    </row>
    <row r="1033" spans="1:1" x14ac:dyDescent="0.2">
      <c r="A1033" s="13"/>
    </row>
    <row r="1034" spans="1:1" x14ac:dyDescent="0.2">
      <c r="A1034" s="13"/>
    </row>
    <row r="1035" spans="1:1" x14ac:dyDescent="0.2">
      <c r="A1035" s="13"/>
    </row>
    <row r="1036" spans="1:1" x14ac:dyDescent="0.2">
      <c r="A1036" s="13"/>
    </row>
    <row r="1037" spans="1:1" x14ac:dyDescent="0.2">
      <c r="A1037" s="13"/>
    </row>
    <row r="1038" spans="1:1" x14ac:dyDescent="0.2">
      <c r="A1038" s="13"/>
    </row>
    <row r="1039" spans="1:1" x14ac:dyDescent="0.2">
      <c r="A1039" s="13"/>
    </row>
    <row r="1040" spans="1:1" x14ac:dyDescent="0.2">
      <c r="A1040" s="13"/>
    </row>
    <row r="1041" spans="1:1" x14ac:dyDescent="0.2">
      <c r="A1041" s="13"/>
    </row>
    <row r="1042" spans="1:1" x14ac:dyDescent="0.2">
      <c r="A1042" s="13"/>
    </row>
    <row r="1043" spans="1:1" x14ac:dyDescent="0.2">
      <c r="A1043" s="13"/>
    </row>
    <row r="1044" spans="1:1" x14ac:dyDescent="0.2">
      <c r="A1044" s="13"/>
    </row>
    <row r="1045" spans="1:1" x14ac:dyDescent="0.2">
      <c r="A1045" s="13"/>
    </row>
    <row r="1046" spans="1:1" x14ac:dyDescent="0.2">
      <c r="A1046" s="13"/>
    </row>
    <row r="1047" spans="1:1" x14ac:dyDescent="0.2">
      <c r="A1047" s="13"/>
    </row>
    <row r="1048" spans="1:1" x14ac:dyDescent="0.2">
      <c r="A1048" s="13"/>
    </row>
    <row r="1049" spans="1:1" x14ac:dyDescent="0.2">
      <c r="A1049" s="13"/>
    </row>
    <row r="1050" spans="1:1" x14ac:dyDescent="0.2">
      <c r="A1050" s="13"/>
    </row>
    <row r="1051" spans="1:1" x14ac:dyDescent="0.2">
      <c r="A1051" s="13"/>
    </row>
    <row r="1052" spans="1:1" x14ac:dyDescent="0.2">
      <c r="A1052" s="13"/>
    </row>
    <row r="1053" spans="1:1" x14ac:dyDescent="0.2">
      <c r="A1053" s="13"/>
    </row>
    <row r="1054" spans="1:1" x14ac:dyDescent="0.2">
      <c r="A1054" s="13"/>
    </row>
    <row r="1055" spans="1:1" x14ac:dyDescent="0.2">
      <c r="A1055" s="13"/>
    </row>
    <row r="1056" spans="1:1" x14ac:dyDescent="0.2">
      <c r="A1056" s="13"/>
    </row>
    <row r="1057" spans="1:1" x14ac:dyDescent="0.2">
      <c r="A1057" s="13"/>
    </row>
    <row r="1058" spans="1:1" x14ac:dyDescent="0.2">
      <c r="A1058" s="13"/>
    </row>
    <row r="1059" spans="1:1" x14ac:dyDescent="0.2">
      <c r="A1059" s="13"/>
    </row>
    <row r="1060" spans="1:1" x14ac:dyDescent="0.2">
      <c r="A1060" s="13"/>
    </row>
    <row r="1061" spans="1:1" x14ac:dyDescent="0.2">
      <c r="A1061" s="13"/>
    </row>
    <row r="1062" spans="1:1" x14ac:dyDescent="0.2">
      <c r="A1062" s="13"/>
    </row>
    <row r="1063" spans="1:1" x14ac:dyDescent="0.2">
      <c r="A1063" s="13"/>
    </row>
    <row r="1064" spans="1:1" x14ac:dyDescent="0.2">
      <c r="A1064" s="13"/>
    </row>
    <row r="1065" spans="1:1" x14ac:dyDescent="0.2">
      <c r="A1065" s="13"/>
    </row>
    <row r="1066" spans="1:1" x14ac:dyDescent="0.2">
      <c r="A1066" s="13"/>
    </row>
    <row r="1067" spans="1:1" x14ac:dyDescent="0.2">
      <c r="A1067" s="13"/>
    </row>
    <row r="1068" spans="1:1" x14ac:dyDescent="0.2">
      <c r="A1068" s="13"/>
    </row>
    <row r="1069" spans="1:1" x14ac:dyDescent="0.2">
      <c r="A1069" s="13"/>
    </row>
    <row r="1070" spans="1:1" x14ac:dyDescent="0.2">
      <c r="A1070" s="13"/>
    </row>
    <row r="1071" spans="1:1" x14ac:dyDescent="0.2">
      <c r="A1071" s="13"/>
    </row>
    <row r="1072" spans="1:1" x14ac:dyDescent="0.2">
      <c r="A1072" s="13"/>
    </row>
    <row r="1073" spans="1:1" x14ac:dyDescent="0.2">
      <c r="A1073" s="13"/>
    </row>
    <row r="1074" spans="1:1" x14ac:dyDescent="0.2">
      <c r="A1074" s="13"/>
    </row>
    <row r="1075" spans="1:1" x14ac:dyDescent="0.2">
      <c r="A1075" s="13"/>
    </row>
    <row r="1076" spans="1:1" x14ac:dyDescent="0.2">
      <c r="A1076" s="13"/>
    </row>
    <row r="1077" spans="1:1" x14ac:dyDescent="0.2">
      <c r="A1077" s="13"/>
    </row>
    <row r="1078" spans="1:1" x14ac:dyDescent="0.2">
      <c r="A1078" s="13"/>
    </row>
    <row r="1079" spans="1:1" x14ac:dyDescent="0.2">
      <c r="A1079" s="13"/>
    </row>
    <row r="1080" spans="1:1" x14ac:dyDescent="0.2">
      <c r="A1080" s="13"/>
    </row>
    <row r="1081" spans="1:1" x14ac:dyDescent="0.2">
      <c r="A1081" s="13"/>
    </row>
    <row r="1082" spans="1:1" x14ac:dyDescent="0.2">
      <c r="A1082" s="13"/>
    </row>
    <row r="1083" spans="1:1" x14ac:dyDescent="0.2">
      <c r="A1083" s="13"/>
    </row>
    <row r="1084" spans="1:1" x14ac:dyDescent="0.2">
      <c r="A1084" s="13"/>
    </row>
    <row r="1085" spans="1:1" x14ac:dyDescent="0.2">
      <c r="A1085" s="13"/>
    </row>
    <row r="1086" spans="1:1" x14ac:dyDescent="0.2">
      <c r="A1086" s="13"/>
    </row>
    <row r="1087" spans="1:1" x14ac:dyDescent="0.2">
      <c r="A1087" s="13"/>
    </row>
    <row r="1088" spans="1:1" x14ac:dyDescent="0.2">
      <c r="A1088" s="13"/>
    </row>
    <row r="1089" spans="1:1" x14ac:dyDescent="0.2">
      <c r="A1089" s="13"/>
    </row>
    <row r="1090" spans="1:1" x14ac:dyDescent="0.2">
      <c r="A1090" s="13"/>
    </row>
    <row r="1091" spans="1:1" x14ac:dyDescent="0.2">
      <c r="A1091" s="13"/>
    </row>
    <row r="1092" spans="1:1" x14ac:dyDescent="0.2">
      <c r="A1092" s="13"/>
    </row>
    <row r="1093" spans="1:1" x14ac:dyDescent="0.2">
      <c r="A1093" s="13"/>
    </row>
    <row r="1094" spans="1:1" x14ac:dyDescent="0.2">
      <c r="A1094" s="13"/>
    </row>
    <row r="1095" spans="1:1" x14ac:dyDescent="0.2">
      <c r="A1095" s="13"/>
    </row>
    <row r="1096" spans="1:1" x14ac:dyDescent="0.2">
      <c r="A1096" s="13"/>
    </row>
    <row r="1097" spans="1:1" x14ac:dyDescent="0.2">
      <c r="A1097" s="13"/>
    </row>
    <row r="1098" spans="1:1" x14ac:dyDescent="0.2">
      <c r="A1098" s="13"/>
    </row>
    <row r="1099" spans="1:1" x14ac:dyDescent="0.2">
      <c r="A1099" s="13"/>
    </row>
    <row r="1100" spans="1:1" x14ac:dyDescent="0.2">
      <c r="A1100" s="13"/>
    </row>
    <row r="1101" spans="1:1" x14ac:dyDescent="0.2">
      <c r="A1101" s="13"/>
    </row>
    <row r="1102" spans="1:1" x14ac:dyDescent="0.2">
      <c r="A1102" s="13"/>
    </row>
    <row r="1103" spans="1:1" x14ac:dyDescent="0.2">
      <c r="A1103" s="13"/>
    </row>
    <row r="1104" spans="1:1" x14ac:dyDescent="0.2">
      <c r="A1104" s="13"/>
    </row>
    <row r="1105" spans="1:1" x14ac:dyDescent="0.2">
      <c r="A1105" s="13"/>
    </row>
    <row r="1106" spans="1:1" x14ac:dyDescent="0.2">
      <c r="A1106" s="13"/>
    </row>
    <row r="1107" spans="1:1" x14ac:dyDescent="0.2">
      <c r="A1107" s="13"/>
    </row>
    <row r="1108" spans="1:1" x14ac:dyDescent="0.2">
      <c r="A1108" s="13"/>
    </row>
    <row r="1109" spans="1:1" x14ac:dyDescent="0.2">
      <c r="A1109" s="13"/>
    </row>
    <row r="1110" spans="1:1" x14ac:dyDescent="0.2">
      <c r="A1110" s="13"/>
    </row>
    <row r="1111" spans="1:1" x14ac:dyDescent="0.2">
      <c r="A1111" s="13"/>
    </row>
    <row r="1112" spans="1:1" x14ac:dyDescent="0.2">
      <c r="A1112" s="13"/>
    </row>
    <row r="1113" spans="1:1" x14ac:dyDescent="0.2">
      <c r="A1113" s="13"/>
    </row>
    <row r="1114" spans="1:1" x14ac:dyDescent="0.2">
      <c r="A1114" s="13"/>
    </row>
    <row r="1115" spans="1:1" x14ac:dyDescent="0.2">
      <c r="A1115" s="13"/>
    </row>
    <row r="1116" spans="1:1" x14ac:dyDescent="0.2">
      <c r="A1116" s="13"/>
    </row>
    <row r="1117" spans="1:1" x14ac:dyDescent="0.2">
      <c r="A1117" s="13"/>
    </row>
    <row r="1118" spans="1:1" x14ac:dyDescent="0.2">
      <c r="A1118" s="13"/>
    </row>
    <row r="1119" spans="1:1" x14ac:dyDescent="0.2">
      <c r="A1119" s="13"/>
    </row>
    <row r="1120" spans="1:1" x14ac:dyDescent="0.2">
      <c r="A1120" s="13"/>
    </row>
    <row r="1121" spans="1:1" x14ac:dyDescent="0.2">
      <c r="A1121" s="13"/>
    </row>
    <row r="1122" spans="1:1" x14ac:dyDescent="0.2">
      <c r="A1122" s="13"/>
    </row>
    <row r="1123" spans="1:1" x14ac:dyDescent="0.2">
      <c r="A1123" s="13"/>
    </row>
    <row r="1124" spans="1:1" x14ac:dyDescent="0.2">
      <c r="A1124" s="13"/>
    </row>
    <row r="1125" spans="1:1" x14ac:dyDescent="0.2">
      <c r="A1125" s="13"/>
    </row>
    <row r="1126" spans="1:1" x14ac:dyDescent="0.2">
      <c r="A1126" s="13"/>
    </row>
    <row r="1127" spans="1:1" x14ac:dyDescent="0.2">
      <c r="A1127" s="13"/>
    </row>
    <row r="1128" spans="1:1" x14ac:dyDescent="0.2">
      <c r="A1128" s="13"/>
    </row>
    <row r="1129" spans="1:1" x14ac:dyDescent="0.2">
      <c r="A1129" s="13"/>
    </row>
    <row r="1130" spans="1:1" x14ac:dyDescent="0.2">
      <c r="A1130" s="13"/>
    </row>
    <row r="1131" spans="1:1" x14ac:dyDescent="0.2">
      <c r="A1131" s="13"/>
    </row>
    <row r="1132" spans="1:1" x14ac:dyDescent="0.2">
      <c r="A1132" s="13"/>
    </row>
    <row r="1133" spans="1:1" x14ac:dyDescent="0.2">
      <c r="A1133" s="13"/>
    </row>
    <row r="1134" spans="1:1" x14ac:dyDescent="0.2">
      <c r="A1134" s="13"/>
    </row>
    <row r="1135" spans="1:1" x14ac:dyDescent="0.2">
      <c r="A1135" s="13"/>
    </row>
    <row r="1136" spans="1:1" x14ac:dyDescent="0.2">
      <c r="A1136" s="13"/>
    </row>
    <row r="1137" spans="1:1" x14ac:dyDescent="0.2">
      <c r="A1137" s="13"/>
    </row>
    <row r="1138" spans="1:1" x14ac:dyDescent="0.2">
      <c r="A1138" s="13"/>
    </row>
    <row r="1139" spans="1:1" x14ac:dyDescent="0.2">
      <c r="A1139" s="13"/>
    </row>
    <row r="1140" spans="1:1" x14ac:dyDescent="0.2">
      <c r="A1140" s="13"/>
    </row>
    <row r="1141" spans="1:1" x14ac:dyDescent="0.2">
      <c r="A1141" s="13"/>
    </row>
    <row r="1142" spans="1:1" x14ac:dyDescent="0.2">
      <c r="A1142" s="13"/>
    </row>
    <row r="1143" spans="1:1" x14ac:dyDescent="0.2">
      <c r="A1143" s="13"/>
    </row>
    <row r="1144" spans="1:1" x14ac:dyDescent="0.2">
      <c r="A1144" s="13"/>
    </row>
    <row r="1145" spans="1:1" x14ac:dyDescent="0.2">
      <c r="A1145" s="13"/>
    </row>
    <row r="1146" spans="1:1" x14ac:dyDescent="0.2">
      <c r="A1146" s="13"/>
    </row>
    <row r="1147" spans="1:1" x14ac:dyDescent="0.2">
      <c r="A1147" s="13"/>
    </row>
    <row r="1148" spans="1:1" x14ac:dyDescent="0.2">
      <c r="A1148" s="13"/>
    </row>
    <row r="1149" spans="1:1" x14ac:dyDescent="0.2">
      <c r="A1149" s="13"/>
    </row>
    <row r="1150" spans="1:1" x14ac:dyDescent="0.2">
      <c r="A1150" s="13"/>
    </row>
    <row r="1151" spans="1:1" x14ac:dyDescent="0.2">
      <c r="A1151" s="13"/>
    </row>
    <row r="1152" spans="1:1" x14ac:dyDescent="0.2">
      <c r="A1152" s="13"/>
    </row>
    <row r="1153" spans="1:1" x14ac:dyDescent="0.2">
      <c r="A1153" s="13"/>
    </row>
    <row r="1154" spans="1:1" x14ac:dyDescent="0.2">
      <c r="A1154" s="13"/>
    </row>
    <row r="1155" spans="1:1" x14ac:dyDescent="0.2">
      <c r="A1155" s="13"/>
    </row>
    <row r="1156" spans="1:1" x14ac:dyDescent="0.2">
      <c r="A1156" s="13"/>
    </row>
    <row r="1157" spans="1:1" x14ac:dyDescent="0.2">
      <c r="A1157" s="13"/>
    </row>
    <row r="1158" spans="1:1" x14ac:dyDescent="0.2">
      <c r="A1158" s="13"/>
    </row>
    <row r="1159" spans="1:1" x14ac:dyDescent="0.2">
      <c r="A1159" s="13"/>
    </row>
    <row r="1160" spans="1:1" x14ac:dyDescent="0.2">
      <c r="A1160" s="13"/>
    </row>
    <row r="1161" spans="1:1" x14ac:dyDescent="0.2">
      <c r="A1161" s="13"/>
    </row>
    <row r="1162" spans="1:1" x14ac:dyDescent="0.2">
      <c r="A1162" s="13"/>
    </row>
    <row r="1163" spans="1:1" x14ac:dyDescent="0.2">
      <c r="A1163" s="13"/>
    </row>
    <row r="1164" spans="1:1" x14ac:dyDescent="0.2">
      <c r="A1164" s="13"/>
    </row>
    <row r="1165" spans="1:1" x14ac:dyDescent="0.2">
      <c r="A1165" s="13"/>
    </row>
    <row r="1166" spans="1:1" x14ac:dyDescent="0.2">
      <c r="A1166" s="13"/>
    </row>
    <row r="1167" spans="1:1" x14ac:dyDescent="0.2">
      <c r="A1167" s="13"/>
    </row>
    <row r="1168" spans="1:1" x14ac:dyDescent="0.2">
      <c r="A1168" s="13"/>
    </row>
    <row r="1169" spans="1:1" x14ac:dyDescent="0.2">
      <c r="A1169" s="13"/>
    </row>
    <row r="1170" spans="1:1" x14ac:dyDescent="0.2">
      <c r="A1170" s="13"/>
    </row>
    <row r="1171" spans="1:1" x14ac:dyDescent="0.2">
      <c r="A1171" s="13"/>
    </row>
    <row r="1172" spans="1:1" x14ac:dyDescent="0.2">
      <c r="A1172" s="13"/>
    </row>
    <row r="1173" spans="1:1" x14ac:dyDescent="0.2">
      <c r="A1173" s="13"/>
    </row>
    <row r="1174" spans="1:1" x14ac:dyDescent="0.2">
      <c r="A1174" s="13"/>
    </row>
    <row r="1175" spans="1:1" x14ac:dyDescent="0.2">
      <c r="A1175" s="13"/>
    </row>
    <row r="1176" spans="1:1" x14ac:dyDescent="0.2">
      <c r="A1176" s="13"/>
    </row>
    <row r="1177" spans="1:1" x14ac:dyDescent="0.2">
      <c r="A1177" s="13"/>
    </row>
    <row r="1178" spans="1:1" x14ac:dyDescent="0.2">
      <c r="A1178" s="13"/>
    </row>
    <row r="1179" spans="1:1" x14ac:dyDescent="0.2">
      <c r="A1179" s="13"/>
    </row>
    <row r="1180" spans="1:1" x14ac:dyDescent="0.2">
      <c r="A1180" s="13"/>
    </row>
    <row r="1181" spans="1:1" x14ac:dyDescent="0.2">
      <c r="A1181" s="13"/>
    </row>
    <row r="1182" spans="1:1" x14ac:dyDescent="0.2">
      <c r="A1182" s="13"/>
    </row>
    <row r="1183" spans="1:1" x14ac:dyDescent="0.2">
      <c r="A1183" s="13"/>
    </row>
    <row r="1184" spans="1:1" x14ac:dyDescent="0.2">
      <c r="A1184" s="13"/>
    </row>
    <row r="1185" spans="1:1" x14ac:dyDescent="0.2">
      <c r="A1185" s="13"/>
    </row>
    <row r="1186" spans="1:1" x14ac:dyDescent="0.2">
      <c r="A1186" s="13"/>
    </row>
    <row r="1187" spans="1:1" x14ac:dyDescent="0.2">
      <c r="A1187" s="13"/>
    </row>
    <row r="1188" spans="1:1" x14ac:dyDescent="0.2">
      <c r="A1188" s="13"/>
    </row>
    <row r="1189" spans="1:1" x14ac:dyDescent="0.2">
      <c r="A1189" s="13"/>
    </row>
    <row r="1190" spans="1:1" x14ac:dyDescent="0.2">
      <c r="A1190" s="13"/>
    </row>
    <row r="1191" spans="1:1" x14ac:dyDescent="0.2">
      <c r="A1191" s="13"/>
    </row>
    <row r="1192" spans="1:1" x14ac:dyDescent="0.2">
      <c r="A1192" s="13"/>
    </row>
    <row r="1193" spans="1:1" x14ac:dyDescent="0.2">
      <c r="A1193" s="13"/>
    </row>
    <row r="1194" spans="1:1" x14ac:dyDescent="0.2">
      <c r="A1194" s="13"/>
    </row>
    <row r="1195" spans="1:1" x14ac:dyDescent="0.2">
      <c r="A1195" s="13"/>
    </row>
    <row r="1196" spans="1:1" x14ac:dyDescent="0.2">
      <c r="A1196" s="13"/>
    </row>
    <row r="1197" spans="1:1" x14ac:dyDescent="0.2">
      <c r="A1197" s="13"/>
    </row>
    <row r="1198" spans="1:1" x14ac:dyDescent="0.2">
      <c r="A1198" s="13"/>
    </row>
    <row r="1199" spans="1:1" x14ac:dyDescent="0.2">
      <c r="A1199" s="13"/>
    </row>
    <row r="1200" spans="1:1" x14ac:dyDescent="0.2">
      <c r="A1200" s="13"/>
    </row>
    <row r="1201" spans="1:1" x14ac:dyDescent="0.2">
      <c r="A1201" s="13"/>
    </row>
    <row r="1202" spans="1:1" x14ac:dyDescent="0.2">
      <c r="A1202" s="13"/>
    </row>
    <row r="1203" spans="1:1" x14ac:dyDescent="0.2">
      <c r="A1203" s="13"/>
    </row>
    <row r="1204" spans="1:1" x14ac:dyDescent="0.2">
      <c r="A1204" s="13"/>
    </row>
    <row r="1205" spans="1:1" x14ac:dyDescent="0.2">
      <c r="A1205" s="13"/>
    </row>
    <row r="1206" spans="1:1" x14ac:dyDescent="0.2">
      <c r="A1206" s="13"/>
    </row>
    <row r="1207" spans="1:1" x14ac:dyDescent="0.2">
      <c r="A1207" s="13"/>
    </row>
    <row r="1208" spans="1:1" x14ac:dyDescent="0.2">
      <c r="A1208" s="13"/>
    </row>
    <row r="1209" spans="1:1" x14ac:dyDescent="0.2">
      <c r="A1209" s="13"/>
    </row>
    <row r="1210" spans="1:1" x14ac:dyDescent="0.2">
      <c r="A1210" s="13"/>
    </row>
    <row r="1211" spans="1:1" x14ac:dyDescent="0.2">
      <c r="A1211" s="13"/>
    </row>
    <row r="1212" spans="1:1" x14ac:dyDescent="0.2">
      <c r="A1212" s="13"/>
    </row>
    <row r="1213" spans="1:1" x14ac:dyDescent="0.2">
      <c r="A1213" s="13"/>
    </row>
    <row r="1214" spans="1:1" x14ac:dyDescent="0.2">
      <c r="A1214" s="13"/>
    </row>
    <row r="1215" spans="1:1" x14ac:dyDescent="0.2">
      <c r="A1215" s="13"/>
    </row>
    <row r="1216" spans="1:1" x14ac:dyDescent="0.2">
      <c r="A1216" s="13"/>
    </row>
    <row r="1217" spans="1:1" x14ac:dyDescent="0.2">
      <c r="A1217" s="13"/>
    </row>
    <row r="1218" spans="1:1" x14ac:dyDescent="0.2">
      <c r="A1218" s="13"/>
    </row>
    <row r="1219" spans="1:1" x14ac:dyDescent="0.2">
      <c r="A1219" s="13"/>
    </row>
    <row r="1220" spans="1:1" x14ac:dyDescent="0.2">
      <c r="A1220" s="13"/>
    </row>
    <row r="1221" spans="1:1" x14ac:dyDescent="0.2">
      <c r="A1221" s="13"/>
    </row>
    <row r="1222" spans="1:1" x14ac:dyDescent="0.2">
      <c r="A1222" s="13"/>
    </row>
    <row r="1223" spans="1:1" x14ac:dyDescent="0.2">
      <c r="A1223" s="13"/>
    </row>
    <row r="1224" spans="1:1" x14ac:dyDescent="0.2">
      <c r="A1224" s="13"/>
    </row>
    <row r="1225" spans="1:1" x14ac:dyDescent="0.2">
      <c r="A1225" s="13"/>
    </row>
  </sheetData>
  <protectedRanges>
    <protectedRange sqref="A406:D410" name="Range1"/>
  </protectedRanges>
  <sortState xmlns:xlrd2="http://schemas.microsoft.com/office/spreadsheetml/2017/richdata2" ref="A21:T415">
    <sortCondition ref="C21:C415"/>
  </sortState>
  <phoneticPr fontId="0" type="noConversion"/>
  <hyperlinks>
    <hyperlink ref="H1438" r:id="rId1" display="http://vsolj.cetus-net.org/bulletin.html" xr:uid="{00000000-0004-0000-0000-000000000000}"/>
    <hyperlink ref="H65026" r:id="rId2" display="http://vsolj.cetus-net.org/bulletin.html" xr:uid="{00000000-0004-0000-0000-000001000000}"/>
    <hyperlink ref="H65019" r:id="rId3" display="https://www.aavso.org/ejaavso" xr:uid="{00000000-0004-0000-0000-000002000000}"/>
    <hyperlink ref="AP1170" r:id="rId4" display="http://cdsbib.u-strasbg.fr/cgi-bin/cdsbib?1990RMxAA..21..381G" xr:uid="{00000000-0004-0000-0000-000003000000}"/>
    <hyperlink ref="AP1174" r:id="rId5" display="http://cdsbib.u-strasbg.fr/cgi-bin/cdsbib?1990RMxAA..21..381G" xr:uid="{00000000-0004-0000-0000-000004000000}"/>
    <hyperlink ref="AP1173" r:id="rId6" display="http://cdsbib.u-strasbg.fr/cgi-bin/cdsbib?1990RMxAA..21..381G" xr:uid="{00000000-0004-0000-0000-000005000000}"/>
    <hyperlink ref="AP1154" r:id="rId7" display="http://cdsbib.u-strasbg.fr/cgi-bin/cdsbib?1990RMxAA..21..381G" xr:uid="{00000000-0004-0000-0000-000006000000}"/>
    <hyperlink ref="I65026" r:id="rId8" display="http://vsolj.cetus-net.org/bulletin.html" xr:uid="{00000000-0004-0000-0000-000007000000}"/>
    <hyperlink ref="AQ1310" r:id="rId9" display="http://cdsbib.u-strasbg.fr/cgi-bin/cdsbib?1990RMxAA..21..381G" xr:uid="{00000000-0004-0000-0000-000008000000}"/>
    <hyperlink ref="AQ56076" r:id="rId10" display="http://cdsbib.u-strasbg.fr/cgi-bin/cdsbib?1990RMxAA..21..381G" xr:uid="{00000000-0004-0000-0000-000009000000}"/>
    <hyperlink ref="AQ1311" r:id="rId11" display="http://cdsbib.u-strasbg.fr/cgi-bin/cdsbib?1990RMxAA..21..381G" xr:uid="{00000000-0004-0000-0000-00000A000000}"/>
    <hyperlink ref="H65023" r:id="rId12" display="https://www.aavso.org/ejaavso" xr:uid="{00000000-0004-0000-0000-00000B000000}"/>
    <hyperlink ref="H2196" r:id="rId13" display="http://vsolj.cetus-net.org/bulletin.html" xr:uid="{00000000-0004-0000-0000-00000C000000}"/>
    <hyperlink ref="AP3440" r:id="rId14" display="http://cdsbib.u-strasbg.fr/cgi-bin/cdsbib?1990RMxAA..21..381G" xr:uid="{00000000-0004-0000-0000-00000D000000}"/>
    <hyperlink ref="AP3443" r:id="rId15" display="http://cdsbib.u-strasbg.fr/cgi-bin/cdsbib?1990RMxAA..21..381G" xr:uid="{00000000-0004-0000-0000-00000E000000}"/>
    <hyperlink ref="AP3441" r:id="rId16" display="http://cdsbib.u-strasbg.fr/cgi-bin/cdsbib?1990RMxAA..21..381G" xr:uid="{00000000-0004-0000-0000-00000F000000}"/>
    <hyperlink ref="AP3425" r:id="rId17" display="http://cdsbib.u-strasbg.fr/cgi-bin/cdsbib?1990RMxAA..21..381G" xr:uid="{00000000-0004-0000-0000-000010000000}"/>
    <hyperlink ref="I2196" r:id="rId18" display="http://vsolj.cetus-net.org/bulletin.html" xr:uid="{00000000-0004-0000-0000-000011000000}"/>
    <hyperlink ref="AQ3654" r:id="rId19" display="http://cdsbib.u-strasbg.fr/cgi-bin/cdsbib?1990RMxAA..21..381G" xr:uid="{00000000-0004-0000-0000-000012000000}"/>
    <hyperlink ref="AQ360" r:id="rId20" display="http://cdsbib.u-strasbg.fr/cgi-bin/cdsbib?1990RMxAA..21..381G" xr:uid="{00000000-0004-0000-0000-000013000000}"/>
    <hyperlink ref="AQ3658" r:id="rId21" display="http://cdsbib.u-strasbg.fr/cgi-bin/cdsbib?1990RMxAA..21..381G" xr:uid="{00000000-0004-0000-0000-000014000000}"/>
    <hyperlink ref="H64750" r:id="rId22" display="http://vsolj.cetus-net.org/bulletin.html" xr:uid="{00000000-0004-0000-0000-000015000000}"/>
    <hyperlink ref="H64743" r:id="rId23" display="https://www.aavso.org/ejaavso" xr:uid="{00000000-0004-0000-0000-000016000000}"/>
    <hyperlink ref="I64750" r:id="rId24" display="http://vsolj.cetus-net.org/bulletin.html" xr:uid="{00000000-0004-0000-0000-000017000000}"/>
    <hyperlink ref="AQ58401" r:id="rId25" display="http://cdsbib.u-strasbg.fr/cgi-bin/cdsbib?1990RMxAA..21..381G" xr:uid="{00000000-0004-0000-0000-000018000000}"/>
    <hyperlink ref="H64747" r:id="rId26" display="https://www.aavso.org/ejaavso" xr:uid="{00000000-0004-0000-0000-000019000000}"/>
    <hyperlink ref="AP5765" r:id="rId27" display="http://cdsbib.u-strasbg.fr/cgi-bin/cdsbib?1990RMxAA..21..381G" xr:uid="{00000000-0004-0000-0000-00001A000000}"/>
    <hyperlink ref="AP5768" r:id="rId28" display="http://cdsbib.u-strasbg.fr/cgi-bin/cdsbib?1990RMxAA..21..381G" xr:uid="{00000000-0004-0000-0000-00001B000000}"/>
    <hyperlink ref="AP5766" r:id="rId29" display="http://cdsbib.u-strasbg.fr/cgi-bin/cdsbib?1990RMxAA..21..381G" xr:uid="{00000000-0004-0000-0000-00001C000000}"/>
    <hyperlink ref="AP5750" r:id="rId30" display="http://cdsbib.u-strasbg.fr/cgi-bin/cdsbib?1990RMxAA..21..381G" xr:uid="{00000000-0004-0000-0000-00001D000000}"/>
    <hyperlink ref="AQ5979" r:id="rId31" display="http://cdsbib.u-strasbg.fr/cgi-bin/cdsbib?1990RMxAA..21..381G" xr:uid="{00000000-0004-0000-0000-00001E000000}"/>
    <hyperlink ref="AQ5983" r:id="rId32" display="http://cdsbib.u-strasbg.fr/cgi-bin/cdsbib?1990RMxAA..21..381G" xr:uid="{00000000-0004-0000-0000-00001F000000}"/>
    <hyperlink ref="AQ132" r:id="rId33" display="http://cdsbib.u-strasbg.fr/cgi-bin/cdsbib?1990RMxAA..21..381G" xr:uid="{00000000-0004-0000-0000-000020000000}"/>
    <hyperlink ref="I2871" r:id="rId34" display="http://vsolj.cetus-net.org/bulletin.html" xr:uid="{00000000-0004-0000-0000-000021000000}"/>
    <hyperlink ref="H2871" r:id="rId35" display="http://vsolj.cetus-net.org/bulletin.html" xr:uid="{00000000-0004-0000-0000-000022000000}"/>
    <hyperlink ref="AQ788" r:id="rId36" display="http://cdsbib.u-strasbg.fr/cgi-bin/cdsbib?1990RMxAA..21..381G" xr:uid="{00000000-0004-0000-0000-000023000000}"/>
    <hyperlink ref="AQ787" r:id="rId37" display="http://cdsbib.u-strasbg.fr/cgi-bin/cdsbib?1990RMxAA..21..381G" xr:uid="{00000000-0004-0000-0000-000024000000}"/>
    <hyperlink ref="AP4041" r:id="rId38" display="http://cdsbib.u-strasbg.fr/cgi-bin/cdsbib?1990RMxAA..21..381G" xr:uid="{00000000-0004-0000-0000-000025000000}"/>
    <hyperlink ref="AP4059" r:id="rId39" display="http://cdsbib.u-strasbg.fr/cgi-bin/cdsbib?1990RMxAA..21..381G" xr:uid="{00000000-0004-0000-0000-000026000000}"/>
    <hyperlink ref="AP4060" r:id="rId40" display="http://cdsbib.u-strasbg.fr/cgi-bin/cdsbib?1990RMxAA..21..381G" xr:uid="{00000000-0004-0000-0000-000027000000}"/>
    <hyperlink ref="AP4056" r:id="rId41" display="http://cdsbib.u-strasbg.fr/cgi-bin/cdsbib?1990RMxAA..21..381G" xr:uid="{00000000-0004-0000-0000-000028000000}"/>
  </hyperlinks>
  <pageMargins left="0.75" right="0.75" top="1" bottom="1" header="0.5" footer="0.5"/>
  <pageSetup orientation="portrait" horizontalDpi="300" verticalDpi="300" r:id="rId42"/>
  <headerFooter alignWithMargins="0"/>
  <drawing r:id="rId4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1139"/>
  <sheetViews>
    <sheetView topLeftCell="A316" workbookViewId="0">
      <selection activeCell="A258" sqref="A258:D355"/>
    </sheetView>
  </sheetViews>
  <sheetFormatPr defaultRowHeight="12.75" x14ac:dyDescent="0.2"/>
  <cols>
    <col min="1" max="1" width="19.7109375" style="14" customWidth="1"/>
    <col min="2" max="2" width="4.42578125" style="15" customWidth="1"/>
    <col min="3" max="3" width="12.7109375" style="14" customWidth="1"/>
    <col min="4" max="4" width="5.42578125" style="15" customWidth="1"/>
    <col min="5" max="5" width="14.85546875" style="15" customWidth="1"/>
    <col min="6" max="6" width="9.140625" style="15"/>
    <col min="7" max="7" width="12" style="15" customWidth="1"/>
    <col min="8" max="8" width="14.140625" style="14" customWidth="1"/>
    <col min="9" max="9" width="22.5703125" style="15" customWidth="1"/>
    <col min="10" max="10" width="25.140625" style="15" customWidth="1"/>
    <col min="11" max="11" width="15.7109375" style="15" customWidth="1"/>
    <col min="12" max="12" width="14.140625" style="15" customWidth="1"/>
    <col min="13" max="13" width="9.5703125" style="15" customWidth="1"/>
    <col min="14" max="14" width="14.140625" style="15" customWidth="1"/>
    <col min="15" max="15" width="23.42578125" style="15" customWidth="1"/>
    <col min="16" max="16" width="16.5703125" style="15" customWidth="1"/>
    <col min="17" max="17" width="41" style="15" customWidth="1"/>
    <col min="18" max="16384" width="9.140625" style="15"/>
  </cols>
  <sheetData>
    <row r="1" spans="1:16" ht="15.75" x14ac:dyDescent="0.25">
      <c r="A1" s="45" t="s">
        <v>181</v>
      </c>
      <c r="I1" s="46" t="s">
        <v>182</v>
      </c>
      <c r="J1" s="47" t="s">
        <v>183</v>
      </c>
    </row>
    <row r="2" spans="1:16" x14ac:dyDescent="0.2">
      <c r="I2" s="48" t="s">
        <v>184</v>
      </c>
      <c r="J2" s="49" t="s">
        <v>185</v>
      </c>
    </row>
    <row r="3" spans="1:16" x14ac:dyDescent="0.2">
      <c r="A3" s="50" t="s">
        <v>186</v>
      </c>
      <c r="I3" s="48" t="s">
        <v>187</v>
      </c>
      <c r="J3" s="49" t="s">
        <v>33</v>
      </c>
    </row>
    <row r="4" spans="1:16" x14ac:dyDescent="0.2">
      <c r="I4" s="48" t="s">
        <v>188</v>
      </c>
      <c r="J4" s="49" t="s">
        <v>33</v>
      </c>
    </row>
    <row r="5" spans="1:16" ht="13.5" thickBot="1" x14ac:dyDescent="0.25">
      <c r="I5" s="51" t="s">
        <v>189</v>
      </c>
      <c r="J5" s="52" t="s">
        <v>190</v>
      </c>
    </row>
    <row r="10" spans="1:16" ht="13.5" thickBot="1" x14ac:dyDescent="0.25"/>
    <row r="11" spans="1:16" ht="12.75" customHeight="1" thickBot="1" x14ac:dyDescent="0.25">
      <c r="A11" s="14" t="str">
        <f t="shared" ref="A11:A74" si="0">P11</f>
        <v> BTOK 49.385 </v>
      </c>
      <c r="B11" s="5" t="str">
        <f t="shared" ref="B11:B74" si="1">IF(H11=INT(H11),"I","II")</f>
        <v>I</v>
      </c>
      <c r="C11" s="14">
        <f t="shared" ref="C11:C74" si="2">1*G11</f>
        <v>33567.97</v>
      </c>
      <c r="D11" s="15" t="str">
        <f t="shared" ref="D11:D74" si="3">VLOOKUP(F11,I$1:J$5,2,FALSE)</f>
        <v>vis</v>
      </c>
      <c r="E11" s="53">
        <f>VLOOKUP(C11,Active!C$21:E$966,3,FALSE)</f>
        <v>5279.0013911112064</v>
      </c>
      <c r="F11" s="5" t="s">
        <v>189</v>
      </c>
      <c r="G11" s="15" t="str">
        <f t="shared" ref="G11:G74" si="4">MID(I11,3,LEN(I11)-3)</f>
        <v>33567.970</v>
      </c>
      <c r="H11" s="14">
        <f t="shared" ref="H11:H74" si="5">1*K11</f>
        <v>5279</v>
      </c>
      <c r="I11" s="54" t="s">
        <v>293</v>
      </c>
      <c r="J11" s="55" t="s">
        <v>294</v>
      </c>
      <c r="K11" s="54">
        <v>5279</v>
      </c>
      <c r="L11" s="54" t="s">
        <v>295</v>
      </c>
      <c r="M11" s="55" t="s">
        <v>192</v>
      </c>
      <c r="N11" s="55"/>
      <c r="O11" s="56" t="s">
        <v>296</v>
      </c>
      <c r="P11" s="56" t="s">
        <v>297</v>
      </c>
    </row>
    <row r="12" spans="1:16" ht="12.75" customHeight="1" thickBot="1" x14ac:dyDescent="0.25">
      <c r="A12" s="14" t="str">
        <f t="shared" si="0"/>
        <v> AJ 69.316 </v>
      </c>
      <c r="B12" s="5" t="str">
        <f t="shared" si="1"/>
        <v>I</v>
      </c>
      <c r="C12" s="14">
        <f t="shared" si="2"/>
        <v>34512.845999999998</v>
      </c>
      <c r="D12" s="15" t="str">
        <f t="shared" si="3"/>
        <v>vis</v>
      </c>
      <c r="E12" s="53">
        <f>VLOOKUP(C12,Active!C$21:E$966,3,FALSE)</f>
        <v>6396.9971308109507</v>
      </c>
      <c r="F12" s="5" t="s">
        <v>189</v>
      </c>
      <c r="G12" s="15" t="str">
        <f t="shared" si="4"/>
        <v>34512.846</v>
      </c>
      <c r="H12" s="14">
        <f t="shared" si="5"/>
        <v>6397</v>
      </c>
      <c r="I12" s="54" t="s">
        <v>303</v>
      </c>
      <c r="J12" s="55" t="s">
        <v>304</v>
      </c>
      <c r="K12" s="54">
        <v>6397</v>
      </c>
      <c r="L12" s="54" t="s">
        <v>305</v>
      </c>
      <c r="M12" s="55" t="s">
        <v>306</v>
      </c>
      <c r="N12" s="55" t="s">
        <v>159</v>
      </c>
      <c r="O12" s="56" t="s">
        <v>307</v>
      </c>
      <c r="P12" s="56" t="s">
        <v>308</v>
      </c>
    </row>
    <row r="13" spans="1:16" ht="12.75" customHeight="1" thickBot="1" x14ac:dyDescent="0.25">
      <c r="A13" s="14" t="str">
        <f t="shared" si="0"/>
        <v> AN 288.70 </v>
      </c>
      <c r="B13" s="5" t="str">
        <f t="shared" si="1"/>
        <v>I</v>
      </c>
      <c r="C13" s="14">
        <f t="shared" si="2"/>
        <v>38336.311999999998</v>
      </c>
      <c r="D13" s="15" t="str">
        <f t="shared" si="3"/>
        <v>vis</v>
      </c>
      <c r="E13" s="53">
        <f>VLOOKUP(C13,Active!C$21:E$966,3,FALSE)</f>
        <v>10920.996786730711</v>
      </c>
      <c r="F13" s="5" t="s">
        <v>189</v>
      </c>
      <c r="G13" s="15" t="str">
        <f t="shared" si="4"/>
        <v>38336.312</v>
      </c>
      <c r="H13" s="14">
        <f t="shared" si="5"/>
        <v>10921</v>
      </c>
      <c r="I13" s="54" t="s">
        <v>332</v>
      </c>
      <c r="J13" s="55" t="s">
        <v>333</v>
      </c>
      <c r="K13" s="54">
        <v>10921</v>
      </c>
      <c r="L13" s="54" t="s">
        <v>191</v>
      </c>
      <c r="M13" s="55" t="s">
        <v>211</v>
      </c>
      <c r="N13" s="55"/>
      <c r="O13" s="56" t="s">
        <v>334</v>
      </c>
      <c r="P13" s="56" t="s">
        <v>335</v>
      </c>
    </row>
    <row r="14" spans="1:16" ht="12.75" customHeight="1" thickBot="1" x14ac:dyDescent="0.25">
      <c r="A14" s="14" t="str">
        <f t="shared" si="0"/>
        <v> BAC 16.326 </v>
      </c>
      <c r="B14" s="5" t="str">
        <f t="shared" si="1"/>
        <v>I</v>
      </c>
      <c r="C14" s="14">
        <f t="shared" si="2"/>
        <v>38558.589999999997</v>
      </c>
      <c r="D14" s="15" t="str">
        <f t="shared" si="3"/>
        <v>vis</v>
      </c>
      <c r="E14" s="53">
        <f>VLOOKUP(C14,Active!C$21:E$966,3,FALSE)</f>
        <v>11184.0004581426</v>
      </c>
      <c r="F14" s="5" t="s">
        <v>189</v>
      </c>
      <c r="G14" s="15" t="str">
        <f t="shared" si="4"/>
        <v>38558.5900</v>
      </c>
      <c r="H14" s="14">
        <f t="shared" si="5"/>
        <v>11184</v>
      </c>
      <c r="I14" s="54" t="s">
        <v>336</v>
      </c>
      <c r="J14" s="55" t="s">
        <v>337</v>
      </c>
      <c r="K14" s="54">
        <v>11184</v>
      </c>
      <c r="L14" s="54" t="s">
        <v>338</v>
      </c>
      <c r="M14" s="55" t="s">
        <v>306</v>
      </c>
      <c r="N14" s="55" t="s">
        <v>159</v>
      </c>
      <c r="O14" s="56" t="s">
        <v>339</v>
      </c>
      <c r="P14" s="56" t="s">
        <v>340</v>
      </c>
    </row>
    <row r="15" spans="1:16" ht="12.75" customHeight="1" thickBot="1" x14ac:dyDescent="0.25">
      <c r="A15" s="14" t="str">
        <f t="shared" si="0"/>
        <v> BAC 16.326 </v>
      </c>
      <c r="B15" s="5" t="str">
        <f t="shared" si="1"/>
        <v>I</v>
      </c>
      <c r="C15" s="14">
        <f t="shared" si="2"/>
        <v>38597.467100000002</v>
      </c>
      <c r="D15" s="15" t="str">
        <f t="shared" si="3"/>
        <v>vis</v>
      </c>
      <c r="E15" s="53">
        <f>VLOOKUP(C15,Active!C$21:E$966,3,FALSE)</f>
        <v>11230.000602258744</v>
      </c>
      <c r="F15" s="5" t="s">
        <v>189</v>
      </c>
      <c r="G15" s="15" t="str">
        <f t="shared" si="4"/>
        <v>38597.4671</v>
      </c>
      <c r="H15" s="14">
        <f t="shared" si="5"/>
        <v>11230</v>
      </c>
      <c r="I15" s="54" t="s">
        <v>347</v>
      </c>
      <c r="J15" s="55" t="s">
        <v>348</v>
      </c>
      <c r="K15" s="54">
        <v>11230</v>
      </c>
      <c r="L15" s="54" t="s">
        <v>349</v>
      </c>
      <c r="M15" s="55" t="s">
        <v>306</v>
      </c>
      <c r="N15" s="55" t="s">
        <v>159</v>
      </c>
      <c r="O15" s="56" t="s">
        <v>339</v>
      </c>
      <c r="P15" s="56" t="s">
        <v>340</v>
      </c>
    </row>
    <row r="16" spans="1:16" ht="12.75" customHeight="1" thickBot="1" x14ac:dyDescent="0.25">
      <c r="A16" s="14" t="str">
        <f t="shared" si="0"/>
        <v> BAC 16.326 </v>
      </c>
      <c r="B16" s="5" t="str">
        <f t="shared" si="1"/>
        <v>I</v>
      </c>
      <c r="C16" s="14">
        <f t="shared" si="2"/>
        <v>38608.453500000003</v>
      </c>
      <c r="D16" s="15" t="str">
        <f t="shared" si="3"/>
        <v>vis</v>
      </c>
      <c r="E16" s="53">
        <f>VLOOKUP(C16,Active!C$21:E$966,3,FALSE)</f>
        <v>11242.999925338851</v>
      </c>
      <c r="F16" s="5" t="s">
        <v>189</v>
      </c>
      <c r="G16" s="15" t="str">
        <f t="shared" si="4"/>
        <v>38608.4535</v>
      </c>
      <c r="H16" s="14">
        <f t="shared" si="5"/>
        <v>11243</v>
      </c>
      <c r="I16" s="54" t="s">
        <v>350</v>
      </c>
      <c r="J16" s="55" t="s">
        <v>351</v>
      </c>
      <c r="K16" s="54">
        <v>11243</v>
      </c>
      <c r="L16" s="54" t="s">
        <v>352</v>
      </c>
      <c r="M16" s="55" t="s">
        <v>306</v>
      </c>
      <c r="N16" s="55" t="s">
        <v>159</v>
      </c>
      <c r="O16" s="56" t="s">
        <v>339</v>
      </c>
      <c r="P16" s="56" t="s">
        <v>340</v>
      </c>
    </row>
    <row r="17" spans="1:16" ht="12.75" customHeight="1" thickBot="1" x14ac:dyDescent="0.25">
      <c r="A17" s="14" t="str">
        <f t="shared" si="0"/>
        <v> AN 289.192 </v>
      </c>
      <c r="B17" s="5" t="str">
        <f t="shared" si="1"/>
        <v>I</v>
      </c>
      <c r="C17" s="14">
        <f t="shared" si="2"/>
        <v>38652.404999999999</v>
      </c>
      <c r="D17" s="15" t="str">
        <f t="shared" si="3"/>
        <v>vis</v>
      </c>
      <c r="E17" s="53">
        <f>VLOOKUP(C17,Active!C$21:E$966,3,FALSE)</f>
        <v>11295.004198654513</v>
      </c>
      <c r="F17" s="5" t="s">
        <v>189</v>
      </c>
      <c r="G17" s="15" t="str">
        <f t="shared" si="4"/>
        <v>38652.405</v>
      </c>
      <c r="H17" s="14">
        <f t="shared" si="5"/>
        <v>11295</v>
      </c>
      <c r="I17" s="54" t="s">
        <v>356</v>
      </c>
      <c r="J17" s="55" t="s">
        <v>357</v>
      </c>
      <c r="K17" s="54">
        <v>11295</v>
      </c>
      <c r="L17" s="54" t="s">
        <v>267</v>
      </c>
      <c r="M17" s="55" t="s">
        <v>211</v>
      </c>
      <c r="N17" s="55"/>
      <c r="O17" s="56" t="s">
        <v>334</v>
      </c>
      <c r="P17" s="56" t="s">
        <v>358</v>
      </c>
    </row>
    <row r="18" spans="1:16" ht="12.75" customHeight="1" thickBot="1" x14ac:dyDescent="0.25">
      <c r="A18" s="14" t="str">
        <f t="shared" si="0"/>
        <v>BAVM 18 </v>
      </c>
      <c r="B18" s="5" t="str">
        <f t="shared" si="1"/>
        <v>I</v>
      </c>
      <c r="C18" s="14">
        <f t="shared" si="2"/>
        <v>38941.451999999997</v>
      </c>
      <c r="D18" s="15" t="str">
        <f t="shared" si="3"/>
        <v>vis</v>
      </c>
      <c r="E18" s="53">
        <f>VLOOKUP(C18,Active!C$21:E$966,3,FALSE)</f>
        <v>11637.010255082014</v>
      </c>
      <c r="F18" s="5" t="s">
        <v>189</v>
      </c>
      <c r="G18" s="15" t="str">
        <f t="shared" si="4"/>
        <v>38941.452</v>
      </c>
      <c r="H18" s="14">
        <f t="shared" si="5"/>
        <v>11637</v>
      </c>
      <c r="I18" s="54" t="s">
        <v>362</v>
      </c>
      <c r="J18" s="55" t="s">
        <v>363</v>
      </c>
      <c r="K18" s="54">
        <v>11637</v>
      </c>
      <c r="L18" s="54" t="s">
        <v>364</v>
      </c>
      <c r="M18" s="55" t="s">
        <v>211</v>
      </c>
      <c r="N18" s="55"/>
      <c r="O18" s="56" t="s">
        <v>365</v>
      </c>
      <c r="P18" s="57" t="s">
        <v>366</v>
      </c>
    </row>
    <row r="19" spans="1:16" ht="12.75" customHeight="1" thickBot="1" x14ac:dyDescent="0.25">
      <c r="A19" s="14" t="str">
        <f t="shared" si="0"/>
        <v>BAVM 18 </v>
      </c>
      <c r="B19" s="5" t="str">
        <f t="shared" si="1"/>
        <v>I</v>
      </c>
      <c r="C19" s="14">
        <f t="shared" si="2"/>
        <v>39040.317000000003</v>
      </c>
      <c r="D19" s="15" t="str">
        <f t="shared" si="3"/>
        <v>vis</v>
      </c>
      <c r="E19" s="53">
        <f>VLOOKUP(C19,Active!C$21:E$966,3,FALSE)</f>
        <v>11753.989254236847</v>
      </c>
      <c r="F19" s="5" t="s">
        <v>189</v>
      </c>
      <c r="G19" s="15" t="str">
        <f t="shared" si="4"/>
        <v>39040.317</v>
      </c>
      <c r="H19" s="14">
        <f t="shared" si="5"/>
        <v>11754</v>
      </c>
      <c r="I19" s="54" t="s">
        <v>367</v>
      </c>
      <c r="J19" s="55" t="s">
        <v>368</v>
      </c>
      <c r="K19" s="54">
        <v>11754</v>
      </c>
      <c r="L19" s="54" t="s">
        <v>369</v>
      </c>
      <c r="M19" s="55" t="s">
        <v>211</v>
      </c>
      <c r="N19" s="55"/>
      <c r="O19" s="56" t="s">
        <v>365</v>
      </c>
      <c r="P19" s="57" t="s">
        <v>366</v>
      </c>
    </row>
    <row r="20" spans="1:16" ht="12.75" customHeight="1" thickBot="1" x14ac:dyDescent="0.25">
      <c r="A20" s="14" t="str">
        <f t="shared" si="0"/>
        <v>BAVM 18 </v>
      </c>
      <c r="B20" s="5" t="str">
        <f t="shared" si="1"/>
        <v>I</v>
      </c>
      <c r="C20" s="14">
        <f t="shared" si="2"/>
        <v>39040.33</v>
      </c>
      <c r="D20" s="15" t="str">
        <f t="shared" si="3"/>
        <v>vis</v>
      </c>
      <c r="E20" s="53">
        <f>VLOOKUP(C20,Active!C$21:E$966,3,FALSE)</f>
        <v>11754.004636090778</v>
      </c>
      <c r="F20" s="5" t="s">
        <v>189</v>
      </c>
      <c r="G20" s="15" t="str">
        <f t="shared" si="4"/>
        <v>39040.330</v>
      </c>
      <c r="H20" s="14">
        <f t="shared" si="5"/>
        <v>11754</v>
      </c>
      <c r="I20" s="54" t="s">
        <v>370</v>
      </c>
      <c r="J20" s="55" t="s">
        <v>371</v>
      </c>
      <c r="K20" s="54">
        <v>11754</v>
      </c>
      <c r="L20" s="54" t="s">
        <v>267</v>
      </c>
      <c r="M20" s="55" t="s">
        <v>211</v>
      </c>
      <c r="N20" s="55"/>
      <c r="O20" s="56" t="s">
        <v>372</v>
      </c>
      <c r="P20" s="57" t="s">
        <v>366</v>
      </c>
    </row>
    <row r="21" spans="1:16" ht="12.75" customHeight="1" thickBot="1" x14ac:dyDescent="0.25">
      <c r="A21" s="14" t="str">
        <f t="shared" si="0"/>
        <v> AN 289.192 </v>
      </c>
      <c r="B21" s="5" t="str">
        <f t="shared" si="1"/>
        <v>I</v>
      </c>
      <c r="C21" s="14">
        <f t="shared" si="2"/>
        <v>39051.305999999997</v>
      </c>
      <c r="D21" s="15" t="str">
        <f t="shared" si="3"/>
        <v>vis</v>
      </c>
      <c r="E21" s="53">
        <f>VLOOKUP(C21,Active!C$21:E$966,3,FALSE)</f>
        <v>11766.99165368773</v>
      </c>
      <c r="F21" s="5" t="s">
        <v>189</v>
      </c>
      <c r="G21" s="15" t="str">
        <f t="shared" si="4"/>
        <v>39051.306</v>
      </c>
      <c r="H21" s="14">
        <f t="shared" si="5"/>
        <v>11767</v>
      </c>
      <c r="I21" s="54" t="s">
        <v>377</v>
      </c>
      <c r="J21" s="55" t="s">
        <v>378</v>
      </c>
      <c r="K21" s="54">
        <v>11767</v>
      </c>
      <c r="L21" s="54" t="s">
        <v>379</v>
      </c>
      <c r="M21" s="55" t="s">
        <v>211</v>
      </c>
      <c r="N21" s="55"/>
      <c r="O21" s="56" t="s">
        <v>380</v>
      </c>
      <c r="P21" s="56" t="s">
        <v>358</v>
      </c>
    </row>
    <row r="22" spans="1:16" ht="12.75" customHeight="1" thickBot="1" x14ac:dyDescent="0.25">
      <c r="A22" s="14" t="str">
        <f t="shared" si="0"/>
        <v>BAVM 23 </v>
      </c>
      <c r="B22" s="5" t="str">
        <f t="shared" si="1"/>
        <v>I</v>
      </c>
      <c r="C22" s="14">
        <f t="shared" si="2"/>
        <v>39389.377</v>
      </c>
      <c r="D22" s="15" t="str">
        <f t="shared" si="3"/>
        <v>vis</v>
      </c>
      <c r="E22" s="53">
        <f>VLOOKUP(C22,Active!C$21:E$966,3,FALSE)</f>
        <v>12167.003864513319</v>
      </c>
      <c r="F22" s="5" t="s">
        <v>189</v>
      </c>
      <c r="G22" s="15" t="str">
        <f t="shared" si="4"/>
        <v>39389.377</v>
      </c>
      <c r="H22" s="14">
        <f t="shared" si="5"/>
        <v>12167</v>
      </c>
      <c r="I22" s="54" t="s">
        <v>381</v>
      </c>
      <c r="J22" s="55" t="s">
        <v>382</v>
      </c>
      <c r="K22" s="54">
        <v>12167</v>
      </c>
      <c r="L22" s="54" t="s">
        <v>383</v>
      </c>
      <c r="M22" s="55" t="s">
        <v>211</v>
      </c>
      <c r="N22" s="55"/>
      <c r="O22" s="56" t="s">
        <v>365</v>
      </c>
      <c r="P22" s="57" t="s">
        <v>384</v>
      </c>
    </row>
    <row r="23" spans="1:16" ht="12.75" customHeight="1" thickBot="1" x14ac:dyDescent="0.25">
      <c r="A23" s="14" t="str">
        <f t="shared" si="0"/>
        <v>IBVS 456 </v>
      </c>
      <c r="B23" s="5" t="str">
        <f t="shared" si="1"/>
        <v>I</v>
      </c>
      <c r="C23" s="14">
        <f t="shared" si="2"/>
        <v>40420.457799999996</v>
      </c>
      <c r="D23" s="15" t="str">
        <f t="shared" si="3"/>
        <v>vis</v>
      </c>
      <c r="E23" s="53">
        <f>VLOOKUP(C23,Active!C$21:E$966,3,FALSE)</f>
        <v>13386.998807433029</v>
      </c>
      <c r="F23" s="5" t="s">
        <v>189</v>
      </c>
      <c r="G23" s="15" t="str">
        <f t="shared" si="4"/>
        <v>40420.4578</v>
      </c>
      <c r="H23" s="14">
        <f t="shared" si="5"/>
        <v>13387</v>
      </c>
      <c r="I23" s="54" t="s">
        <v>385</v>
      </c>
      <c r="J23" s="55" t="s">
        <v>386</v>
      </c>
      <c r="K23" s="54">
        <v>13387</v>
      </c>
      <c r="L23" s="54" t="s">
        <v>387</v>
      </c>
      <c r="M23" s="55" t="s">
        <v>306</v>
      </c>
      <c r="N23" s="55" t="s">
        <v>159</v>
      </c>
      <c r="O23" s="56" t="s">
        <v>388</v>
      </c>
      <c r="P23" s="57" t="s">
        <v>389</v>
      </c>
    </row>
    <row r="24" spans="1:16" ht="12.75" customHeight="1" thickBot="1" x14ac:dyDescent="0.25">
      <c r="A24" s="14" t="str">
        <f t="shared" si="0"/>
        <v> ORI 119 </v>
      </c>
      <c r="B24" s="5" t="str">
        <f t="shared" si="1"/>
        <v>I</v>
      </c>
      <c r="C24" s="14">
        <f t="shared" si="2"/>
        <v>40725.559000000001</v>
      </c>
      <c r="D24" s="15" t="str">
        <f t="shared" si="3"/>
        <v>vis</v>
      </c>
      <c r="E24" s="53">
        <f>VLOOKUP(C24,Active!C$21:E$966,3,FALSE)</f>
        <v>13748.000506891249</v>
      </c>
      <c r="F24" s="5" t="s">
        <v>189</v>
      </c>
      <c r="G24" s="15" t="str">
        <f t="shared" si="4"/>
        <v>40725.559</v>
      </c>
      <c r="H24" s="14">
        <f t="shared" si="5"/>
        <v>13748</v>
      </c>
      <c r="I24" s="54" t="s">
        <v>390</v>
      </c>
      <c r="J24" s="55" t="s">
        <v>391</v>
      </c>
      <c r="K24" s="54">
        <v>13748</v>
      </c>
      <c r="L24" s="54" t="s">
        <v>392</v>
      </c>
      <c r="M24" s="55" t="s">
        <v>211</v>
      </c>
      <c r="N24" s="55"/>
      <c r="O24" s="56" t="s">
        <v>393</v>
      </c>
      <c r="P24" s="56" t="s">
        <v>394</v>
      </c>
    </row>
    <row r="25" spans="1:16" ht="12.75" customHeight="1" thickBot="1" x14ac:dyDescent="0.25">
      <c r="A25" s="14" t="str">
        <f t="shared" si="0"/>
        <v> ORI 119 </v>
      </c>
      <c r="B25" s="5" t="str">
        <f t="shared" si="1"/>
        <v>I</v>
      </c>
      <c r="C25" s="14">
        <f t="shared" si="2"/>
        <v>40731.468999999997</v>
      </c>
      <c r="D25" s="15" t="str">
        <f t="shared" si="3"/>
        <v>vis</v>
      </c>
      <c r="E25" s="53">
        <f>VLOOKUP(C25,Active!C$21:E$966,3,FALSE)</f>
        <v>13754.993334332756</v>
      </c>
      <c r="F25" s="5" t="s">
        <v>189</v>
      </c>
      <c r="G25" s="15" t="str">
        <f t="shared" si="4"/>
        <v>40731.469</v>
      </c>
      <c r="H25" s="14">
        <f t="shared" si="5"/>
        <v>13755</v>
      </c>
      <c r="I25" s="54" t="s">
        <v>395</v>
      </c>
      <c r="J25" s="55" t="s">
        <v>396</v>
      </c>
      <c r="K25" s="54">
        <v>13755</v>
      </c>
      <c r="L25" s="54" t="s">
        <v>201</v>
      </c>
      <c r="M25" s="55" t="s">
        <v>211</v>
      </c>
      <c r="N25" s="55"/>
      <c r="O25" s="56" t="s">
        <v>393</v>
      </c>
      <c r="P25" s="56" t="s">
        <v>394</v>
      </c>
    </row>
    <row r="26" spans="1:16" ht="12.75" customHeight="1" thickBot="1" x14ac:dyDescent="0.25">
      <c r="A26" s="14" t="str">
        <f t="shared" si="0"/>
        <v> ORI 120 </v>
      </c>
      <c r="B26" s="5" t="str">
        <f t="shared" si="1"/>
        <v>I</v>
      </c>
      <c r="C26" s="14">
        <f t="shared" si="2"/>
        <v>40753.459000000003</v>
      </c>
      <c r="D26" s="15" t="str">
        <f t="shared" si="3"/>
        <v>vis</v>
      </c>
      <c r="E26" s="53">
        <f>VLOOKUP(C26,Active!C$21:E$966,3,FALSE)</f>
        <v>13781.012331868944</v>
      </c>
      <c r="F26" s="5" t="s">
        <v>189</v>
      </c>
      <c r="G26" s="15" t="str">
        <f t="shared" si="4"/>
        <v>40753.459</v>
      </c>
      <c r="H26" s="14">
        <f t="shared" si="5"/>
        <v>13781</v>
      </c>
      <c r="I26" s="54" t="s">
        <v>397</v>
      </c>
      <c r="J26" s="55" t="s">
        <v>398</v>
      </c>
      <c r="K26" s="54">
        <v>13781</v>
      </c>
      <c r="L26" s="54" t="s">
        <v>311</v>
      </c>
      <c r="M26" s="55" t="s">
        <v>211</v>
      </c>
      <c r="N26" s="55"/>
      <c r="O26" s="56" t="s">
        <v>393</v>
      </c>
      <c r="P26" s="56" t="s">
        <v>399</v>
      </c>
    </row>
    <row r="27" spans="1:16" ht="12.75" customHeight="1" thickBot="1" x14ac:dyDescent="0.25">
      <c r="A27" s="14" t="str">
        <f t="shared" si="0"/>
        <v> ORI 120 </v>
      </c>
      <c r="B27" s="5" t="str">
        <f t="shared" si="1"/>
        <v>I</v>
      </c>
      <c r="C27" s="14">
        <f t="shared" si="2"/>
        <v>40759.374000000003</v>
      </c>
      <c r="D27" s="15" t="str">
        <f t="shared" si="3"/>
        <v>vis</v>
      </c>
      <c r="E27" s="53">
        <f>VLOOKUP(C27,Active!C$21:E$966,3,FALSE)</f>
        <v>13788.011075408123</v>
      </c>
      <c r="F27" s="5" t="s">
        <v>189</v>
      </c>
      <c r="G27" s="15" t="str">
        <f t="shared" si="4"/>
        <v>40759.374</v>
      </c>
      <c r="H27" s="14">
        <f t="shared" si="5"/>
        <v>13788</v>
      </c>
      <c r="I27" s="54" t="s">
        <v>400</v>
      </c>
      <c r="J27" s="55" t="s">
        <v>401</v>
      </c>
      <c r="K27" s="54">
        <v>13788</v>
      </c>
      <c r="L27" s="54" t="s">
        <v>364</v>
      </c>
      <c r="M27" s="55" t="s">
        <v>211</v>
      </c>
      <c r="N27" s="55"/>
      <c r="O27" s="56" t="s">
        <v>393</v>
      </c>
      <c r="P27" s="56" t="s">
        <v>399</v>
      </c>
    </row>
    <row r="28" spans="1:16" ht="12.75" customHeight="1" thickBot="1" x14ac:dyDescent="0.25">
      <c r="A28" s="14" t="str">
        <f t="shared" si="0"/>
        <v> ORI 120 </v>
      </c>
      <c r="B28" s="5" t="str">
        <f t="shared" si="1"/>
        <v>I</v>
      </c>
      <c r="C28" s="14">
        <f t="shared" si="2"/>
        <v>40780.5</v>
      </c>
      <c r="D28" s="15" t="str">
        <f t="shared" si="3"/>
        <v>vis</v>
      </c>
      <c r="E28" s="53">
        <f>VLOOKUP(C28,Active!C$21:E$966,3,FALSE)</f>
        <v>13813.007771267572</v>
      </c>
      <c r="F28" s="5" t="s">
        <v>189</v>
      </c>
      <c r="G28" s="15" t="str">
        <f t="shared" si="4"/>
        <v>40780.500</v>
      </c>
      <c r="H28" s="14">
        <f t="shared" si="5"/>
        <v>13813</v>
      </c>
      <c r="I28" s="54" t="s">
        <v>402</v>
      </c>
      <c r="J28" s="55" t="s">
        <v>403</v>
      </c>
      <c r="K28" s="54">
        <v>13813</v>
      </c>
      <c r="L28" s="54" t="s">
        <v>404</v>
      </c>
      <c r="M28" s="55" t="s">
        <v>211</v>
      </c>
      <c r="N28" s="55"/>
      <c r="O28" s="56" t="s">
        <v>393</v>
      </c>
      <c r="P28" s="56" t="s">
        <v>399</v>
      </c>
    </row>
    <row r="29" spans="1:16" ht="12.75" customHeight="1" thickBot="1" x14ac:dyDescent="0.25">
      <c r="A29" s="14" t="str">
        <f t="shared" si="0"/>
        <v> ORI 120 </v>
      </c>
      <c r="B29" s="5" t="str">
        <f t="shared" si="1"/>
        <v>I</v>
      </c>
      <c r="C29" s="14">
        <f t="shared" si="2"/>
        <v>40785.57</v>
      </c>
      <c r="D29" s="15" t="str">
        <f t="shared" si="3"/>
        <v>vis</v>
      </c>
      <c r="E29" s="53">
        <f>VLOOKUP(C29,Active!C$21:E$966,3,FALSE)</f>
        <v>13819.006694301153</v>
      </c>
      <c r="F29" s="5" t="s">
        <v>189</v>
      </c>
      <c r="G29" s="15" t="str">
        <f t="shared" si="4"/>
        <v>40785.570</v>
      </c>
      <c r="H29" s="14">
        <f t="shared" si="5"/>
        <v>13819</v>
      </c>
      <c r="I29" s="54" t="s">
        <v>405</v>
      </c>
      <c r="J29" s="55" t="s">
        <v>406</v>
      </c>
      <c r="K29" s="54">
        <v>13819</v>
      </c>
      <c r="L29" s="54" t="s">
        <v>407</v>
      </c>
      <c r="M29" s="55" t="s">
        <v>211</v>
      </c>
      <c r="N29" s="55"/>
      <c r="O29" s="56" t="s">
        <v>408</v>
      </c>
      <c r="P29" s="56" t="s">
        <v>399</v>
      </c>
    </row>
    <row r="30" spans="1:16" ht="12.75" customHeight="1" thickBot="1" x14ac:dyDescent="0.25">
      <c r="A30" s="14" t="str">
        <f t="shared" si="0"/>
        <v> ORI 120 </v>
      </c>
      <c r="B30" s="5" t="str">
        <f t="shared" si="1"/>
        <v>I</v>
      </c>
      <c r="C30" s="14">
        <f t="shared" si="2"/>
        <v>40786.410000000003</v>
      </c>
      <c r="D30" s="15" t="str">
        <f t="shared" si="3"/>
        <v>vis</v>
      </c>
      <c r="E30" s="53">
        <f>VLOOKUP(C30,Active!C$21:E$966,3,FALSE)</f>
        <v>13820.000598709088</v>
      </c>
      <c r="F30" s="5" t="s">
        <v>189</v>
      </c>
      <c r="G30" s="15" t="str">
        <f t="shared" si="4"/>
        <v>40786.410</v>
      </c>
      <c r="H30" s="14">
        <f t="shared" si="5"/>
        <v>13820</v>
      </c>
      <c r="I30" s="54" t="s">
        <v>409</v>
      </c>
      <c r="J30" s="55" t="s">
        <v>410</v>
      </c>
      <c r="K30" s="54">
        <v>13820</v>
      </c>
      <c r="L30" s="54" t="s">
        <v>295</v>
      </c>
      <c r="M30" s="55" t="s">
        <v>211</v>
      </c>
      <c r="N30" s="55"/>
      <c r="O30" s="56" t="s">
        <v>408</v>
      </c>
      <c r="P30" s="56" t="s">
        <v>399</v>
      </c>
    </row>
    <row r="31" spans="1:16" ht="12.75" customHeight="1" thickBot="1" x14ac:dyDescent="0.25">
      <c r="A31" s="14" t="str">
        <f t="shared" si="0"/>
        <v> ORI 120 </v>
      </c>
      <c r="B31" s="5" t="str">
        <f t="shared" si="1"/>
        <v>I</v>
      </c>
      <c r="C31" s="14">
        <f t="shared" si="2"/>
        <v>40791.480000000003</v>
      </c>
      <c r="D31" s="15" t="str">
        <f t="shared" si="3"/>
        <v>vis</v>
      </c>
      <c r="E31" s="53">
        <f>VLOOKUP(C31,Active!C$21:E$966,3,FALSE)</f>
        <v>13825.999521742669</v>
      </c>
      <c r="F31" s="5" t="s">
        <v>189</v>
      </c>
      <c r="G31" s="15" t="str">
        <f t="shared" si="4"/>
        <v>40791.480</v>
      </c>
      <c r="H31" s="14">
        <f t="shared" si="5"/>
        <v>13826</v>
      </c>
      <c r="I31" s="54" t="s">
        <v>411</v>
      </c>
      <c r="J31" s="55" t="s">
        <v>412</v>
      </c>
      <c r="K31" s="54">
        <v>13826</v>
      </c>
      <c r="L31" s="54" t="s">
        <v>413</v>
      </c>
      <c r="M31" s="55" t="s">
        <v>211</v>
      </c>
      <c r="N31" s="55"/>
      <c r="O31" s="56" t="s">
        <v>408</v>
      </c>
      <c r="P31" s="56" t="s">
        <v>399</v>
      </c>
    </row>
    <row r="32" spans="1:16" ht="12.75" customHeight="1" thickBot="1" x14ac:dyDescent="0.25">
      <c r="A32" s="14" t="str">
        <f t="shared" si="0"/>
        <v> ORI 120 </v>
      </c>
      <c r="B32" s="5" t="str">
        <f t="shared" si="1"/>
        <v>I</v>
      </c>
      <c r="C32" s="14">
        <f t="shared" si="2"/>
        <v>40796.553999999996</v>
      </c>
      <c r="D32" s="15" t="str">
        <f t="shared" si="3"/>
        <v>vis</v>
      </c>
      <c r="E32" s="53">
        <f>VLOOKUP(C32,Active!C$21:E$966,3,FALSE)</f>
        <v>13832.003177654375</v>
      </c>
      <c r="F32" s="5" t="s">
        <v>189</v>
      </c>
      <c r="G32" s="15" t="str">
        <f t="shared" si="4"/>
        <v>40796.554</v>
      </c>
      <c r="H32" s="14">
        <f t="shared" si="5"/>
        <v>13832</v>
      </c>
      <c r="I32" s="54" t="s">
        <v>414</v>
      </c>
      <c r="J32" s="55" t="s">
        <v>415</v>
      </c>
      <c r="K32" s="54">
        <v>13832</v>
      </c>
      <c r="L32" s="54" t="s">
        <v>383</v>
      </c>
      <c r="M32" s="55" t="s">
        <v>211</v>
      </c>
      <c r="N32" s="55"/>
      <c r="O32" s="56" t="s">
        <v>393</v>
      </c>
      <c r="P32" s="56" t="s">
        <v>399</v>
      </c>
    </row>
    <row r="33" spans="1:16" ht="12.75" customHeight="1" thickBot="1" x14ac:dyDescent="0.25">
      <c r="A33" s="14" t="str">
        <f t="shared" si="0"/>
        <v> ORI 121 </v>
      </c>
      <c r="B33" s="5" t="str">
        <f t="shared" si="1"/>
        <v>I</v>
      </c>
      <c r="C33" s="14">
        <f t="shared" si="2"/>
        <v>40830.366999999998</v>
      </c>
      <c r="D33" s="15" t="str">
        <f t="shared" si="3"/>
        <v>vis</v>
      </c>
      <c r="E33" s="53">
        <f>VLOOKUP(C33,Active!C$21:E$966,3,FALSE)</f>
        <v>13872.011379732181</v>
      </c>
      <c r="F33" s="5" t="s">
        <v>189</v>
      </c>
      <c r="G33" s="15" t="str">
        <f t="shared" si="4"/>
        <v>40830.367</v>
      </c>
      <c r="H33" s="14">
        <f t="shared" si="5"/>
        <v>13872</v>
      </c>
      <c r="I33" s="54" t="s">
        <v>416</v>
      </c>
      <c r="J33" s="55" t="s">
        <v>417</v>
      </c>
      <c r="K33" s="54">
        <v>13872</v>
      </c>
      <c r="L33" s="54" t="s">
        <v>311</v>
      </c>
      <c r="M33" s="55" t="s">
        <v>211</v>
      </c>
      <c r="N33" s="55"/>
      <c r="O33" s="56" t="s">
        <v>408</v>
      </c>
      <c r="P33" s="56" t="s">
        <v>418</v>
      </c>
    </row>
    <row r="34" spans="1:16" ht="12.75" customHeight="1" thickBot="1" x14ac:dyDescent="0.25">
      <c r="A34" s="14" t="str">
        <f t="shared" si="0"/>
        <v> ORI 121 </v>
      </c>
      <c r="B34" s="5" t="str">
        <f t="shared" si="1"/>
        <v>I</v>
      </c>
      <c r="C34" s="14">
        <f t="shared" si="2"/>
        <v>40830.385999999999</v>
      </c>
      <c r="D34" s="15" t="str">
        <f t="shared" si="3"/>
        <v>vis</v>
      </c>
      <c r="E34" s="53">
        <f>VLOOKUP(C34,Active!C$21:E$966,3,FALSE)</f>
        <v>13872.033860903313</v>
      </c>
      <c r="F34" s="5" t="s">
        <v>189</v>
      </c>
      <c r="G34" s="15" t="str">
        <f t="shared" si="4"/>
        <v>40830.386</v>
      </c>
      <c r="H34" s="14">
        <f t="shared" si="5"/>
        <v>13872</v>
      </c>
      <c r="I34" s="54" t="s">
        <v>419</v>
      </c>
      <c r="J34" s="55" t="s">
        <v>420</v>
      </c>
      <c r="K34" s="54">
        <v>13872</v>
      </c>
      <c r="L34" s="54" t="s">
        <v>421</v>
      </c>
      <c r="M34" s="55" t="s">
        <v>211</v>
      </c>
      <c r="N34" s="55"/>
      <c r="O34" s="56" t="s">
        <v>393</v>
      </c>
      <c r="P34" s="56" t="s">
        <v>418</v>
      </c>
    </row>
    <row r="35" spans="1:16" ht="12.75" customHeight="1" thickBot="1" x14ac:dyDescent="0.25">
      <c r="A35" s="14" t="str">
        <f t="shared" si="0"/>
        <v>IBVS 530 </v>
      </c>
      <c r="B35" s="5" t="str">
        <f t="shared" si="1"/>
        <v>I</v>
      </c>
      <c r="C35" s="14">
        <f t="shared" si="2"/>
        <v>40841.345999999998</v>
      </c>
      <c r="D35" s="15" t="str">
        <f t="shared" si="3"/>
        <v>PE</v>
      </c>
      <c r="E35" s="53">
        <f>VLOOKUP(C35,Active!C$21:E$966,3,FALSE)</f>
        <v>13885.001946987739</v>
      </c>
      <c r="F35" s="5" t="str">
        <f>LEFT(M35,1)</f>
        <v>E</v>
      </c>
      <c r="G35" s="15" t="str">
        <f t="shared" si="4"/>
        <v>40841.346</v>
      </c>
      <c r="H35" s="14">
        <f t="shared" si="5"/>
        <v>13885</v>
      </c>
      <c r="I35" s="54" t="s">
        <v>422</v>
      </c>
      <c r="J35" s="55" t="s">
        <v>423</v>
      </c>
      <c r="K35" s="54">
        <v>13885</v>
      </c>
      <c r="L35" s="54" t="s">
        <v>424</v>
      </c>
      <c r="M35" s="55" t="s">
        <v>306</v>
      </c>
      <c r="N35" s="55" t="s">
        <v>159</v>
      </c>
      <c r="O35" s="56" t="s">
        <v>425</v>
      </c>
      <c r="P35" s="57" t="s">
        <v>426</v>
      </c>
    </row>
    <row r="36" spans="1:16" ht="12.75" customHeight="1" thickBot="1" x14ac:dyDescent="0.25">
      <c r="A36" s="14" t="str">
        <f t="shared" si="0"/>
        <v> ORI 122 </v>
      </c>
      <c r="B36" s="5" t="str">
        <f t="shared" si="1"/>
        <v>I</v>
      </c>
      <c r="C36" s="14">
        <f t="shared" si="2"/>
        <v>40890.355000000003</v>
      </c>
      <c r="D36" s="15" t="str">
        <f t="shared" si="3"/>
        <v>vis</v>
      </c>
      <c r="E36" s="53">
        <f>VLOOKUP(C36,Active!C$21:E$966,3,FALSE)</f>
        <v>13942.990353092828</v>
      </c>
      <c r="F36" s="5" t="str">
        <f>LEFT(M36,1)</f>
        <v>V</v>
      </c>
      <c r="G36" s="15" t="str">
        <f t="shared" si="4"/>
        <v>40890.355</v>
      </c>
      <c r="H36" s="14">
        <f t="shared" si="5"/>
        <v>13943</v>
      </c>
      <c r="I36" s="54" t="s">
        <v>427</v>
      </c>
      <c r="J36" s="55" t="s">
        <v>428</v>
      </c>
      <c r="K36" s="54">
        <v>13943</v>
      </c>
      <c r="L36" s="54" t="s">
        <v>375</v>
      </c>
      <c r="M36" s="55" t="s">
        <v>211</v>
      </c>
      <c r="N36" s="55"/>
      <c r="O36" s="56" t="s">
        <v>393</v>
      </c>
      <c r="P36" s="56" t="s">
        <v>429</v>
      </c>
    </row>
    <row r="37" spans="1:16" ht="12.75" customHeight="1" thickBot="1" x14ac:dyDescent="0.25">
      <c r="A37" s="14" t="str">
        <f t="shared" si="0"/>
        <v> ORI 126 </v>
      </c>
      <c r="B37" s="5" t="str">
        <f t="shared" si="1"/>
        <v>I</v>
      </c>
      <c r="C37" s="14">
        <f t="shared" si="2"/>
        <v>41135.453999999998</v>
      </c>
      <c r="D37" s="15" t="str">
        <f t="shared" si="3"/>
        <v>vis</v>
      </c>
      <c r="E37" s="53">
        <f>VLOOKUP(C37,Active!C$21:E$966,3,FALSE)</f>
        <v>14232.996277473025</v>
      </c>
      <c r="F37" s="5" t="str">
        <f>LEFT(M37,1)</f>
        <v>V</v>
      </c>
      <c r="G37" s="15" t="str">
        <f t="shared" si="4"/>
        <v>41135.454</v>
      </c>
      <c r="H37" s="14">
        <f t="shared" si="5"/>
        <v>14233</v>
      </c>
      <c r="I37" s="54" t="s">
        <v>430</v>
      </c>
      <c r="J37" s="55" t="s">
        <v>431</v>
      </c>
      <c r="K37" s="54">
        <v>14233</v>
      </c>
      <c r="L37" s="54" t="s">
        <v>191</v>
      </c>
      <c r="M37" s="55" t="s">
        <v>211</v>
      </c>
      <c r="N37" s="55"/>
      <c r="O37" s="56" t="s">
        <v>393</v>
      </c>
      <c r="P37" s="56" t="s">
        <v>432</v>
      </c>
    </row>
    <row r="38" spans="1:16" ht="12.75" customHeight="1" thickBot="1" x14ac:dyDescent="0.25">
      <c r="A38" s="14" t="str">
        <f t="shared" si="0"/>
        <v> ORI 126 </v>
      </c>
      <c r="B38" s="5" t="str">
        <f t="shared" si="1"/>
        <v>I</v>
      </c>
      <c r="C38" s="14">
        <f t="shared" si="2"/>
        <v>41146.455999999998</v>
      </c>
      <c r="D38" s="15" t="str">
        <f t="shared" si="3"/>
        <v>vis</v>
      </c>
      <c r="E38" s="53">
        <f>VLOOKUP(C38,Active!C$21:E$966,3,FALSE)</f>
        <v>14246.014058777848</v>
      </c>
      <c r="F38" s="5" t="str">
        <f>LEFT(M38,1)</f>
        <v>V</v>
      </c>
      <c r="G38" s="15" t="str">
        <f t="shared" si="4"/>
        <v>41146.456</v>
      </c>
      <c r="H38" s="14">
        <f t="shared" si="5"/>
        <v>14246</v>
      </c>
      <c r="I38" s="54" t="s">
        <v>433</v>
      </c>
      <c r="J38" s="55" t="s">
        <v>434</v>
      </c>
      <c r="K38" s="54">
        <v>14246</v>
      </c>
      <c r="L38" s="54" t="s">
        <v>435</v>
      </c>
      <c r="M38" s="55" t="s">
        <v>211</v>
      </c>
      <c r="N38" s="55"/>
      <c r="O38" s="56" t="s">
        <v>408</v>
      </c>
      <c r="P38" s="56" t="s">
        <v>432</v>
      </c>
    </row>
    <row r="39" spans="1:16" ht="12.75" customHeight="1" thickBot="1" x14ac:dyDescent="0.25">
      <c r="A39" s="14" t="str">
        <f t="shared" si="0"/>
        <v> ORI 126 </v>
      </c>
      <c r="B39" s="5" t="str">
        <f t="shared" si="1"/>
        <v>I</v>
      </c>
      <c r="C39" s="14">
        <f t="shared" si="2"/>
        <v>41162.497000000003</v>
      </c>
      <c r="D39" s="15" t="str">
        <f t="shared" si="3"/>
        <v>vis</v>
      </c>
      <c r="E39" s="53">
        <f>VLOOKUP(C39,Active!C$21:E$966,3,FALSE)</f>
        <v>14264.994083310728</v>
      </c>
      <c r="F39" s="5" t="str">
        <f>LEFT(M39,1)</f>
        <v>V</v>
      </c>
      <c r="G39" s="15" t="str">
        <f t="shared" si="4"/>
        <v>41162.497</v>
      </c>
      <c r="H39" s="14">
        <f t="shared" si="5"/>
        <v>14265</v>
      </c>
      <c r="I39" s="54" t="s">
        <v>436</v>
      </c>
      <c r="J39" s="55" t="s">
        <v>437</v>
      </c>
      <c r="K39" s="54">
        <v>14265</v>
      </c>
      <c r="L39" s="54" t="s">
        <v>285</v>
      </c>
      <c r="M39" s="55" t="s">
        <v>211</v>
      </c>
      <c r="N39" s="55"/>
      <c r="O39" s="56" t="s">
        <v>438</v>
      </c>
      <c r="P39" s="56" t="s">
        <v>432</v>
      </c>
    </row>
    <row r="40" spans="1:16" ht="12.75" customHeight="1" thickBot="1" x14ac:dyDescent="0.25">
      <c r="A40" s="14" t="str">
        <f t="shared" si="0"/>
        <v> ORI 126 </v>
      </c>
      <c r="B40" s="5" t="str">
        <f t="shared" si="1"/>
        <v>I</v>
      </c>
      <c r="C40" s="14">
        <f t="shared" si="2"/>
        <v>41168.413</v>
      </c>
      <c r="D40" s="15" t="str">
        <f t="shared" si="3"/>
        <v>vis</v>
      </c>
      <c r="E40" s="53">
        <f>VLOOKUP(C40,Active!C$21:E$966,3,FALSE)</f>
        <v>14271.994010069435</v>
      </c>
      <c r="F40" s="5" t="s">
        <v>189</v>
      </c>
      <c r="G40" s="15" t="str">
        <f t="shared" si="4"/>
        <v>41168.413</v>
      </c>
      <c r="H40" s="14">
        <f t="shared" si="5"/>
        <v>14272</v>
      </c>
      <c r="I40" s="54" t="s">
        <v>439</v>
      </c>
      <c r="J40" s="55" t="s">
        <v>440</v>
      </c>
      <c r="K40" s="54">
        <v>14272</v>
      </c>
      <c r="L40" s="54" t="s">
        <v>285</v>
      </c>
      <c r="M40" s="55" t="s">
        <v>211</v>
      </c>
      <c r="N40" s="55"/>
      <c r="O40" s="56" t="s">
        <v>393</v>
      </c>
      <c r="P40" s="56" t="s">
        <v>432</v>
      </c>
    </row>
    <row r="41" spans="1:16" ht="12.75" customHeight="1" thickBot="1" x14ac:dyDescent="0.25">
      <c r="A41" s="14" t="str">
        <f t="shared" si="0"/>
        <v> ORI 127 </v>
      </c>
      <c r="B41" s="5" t="str">
        <f t="shared" si="1"/>
        <v>I</v>
      </c>
      <c r="C41" s="14">
        <f t="shared" si="2"/>
        <v>41173.493000000002</v>
      </c>
      <c r="D41" s="15" t="str">
        <f t="shared" si="3"/>
        <v>vis</v>
      </c>
      <c r="E41" s="53">
        <f>VLOOKUP(C41,Active!C$21:E$966,3,FALSE)</f>
        <v>14278.00476529835</v>
      </c>
      <c r="F41" s="5" t="s">
        <v>189</v>
      </c>
      <c r="G41" s="15" t="str">
        <f t="shared" si="4"/>
        <v>41173.493</v>
      </c>
      <c r="H41" s="14">
        <f t="shared" si="5"/>
        <v>14278</v>
      </c>
      <c r="I41" s="54" t="s">
        <v>441</v>
      </c>
      <c r="J41" s="55" t="s">
        <v>442</v>
      </c>
      <c r="K41" s="54">
        <v>14278</v>
      </c>
      <c r="L41" s="54" t="s">
        <v>267</v>
      </c>
      <c r="M41" s="55" t="s">
        <v>211</v>
      </c>
      <c r="N41" s="55"/>
      <c r="O41" s="56" t="s">
        <v>438</v>
      </c>
      <c r="P41" s="56" t="s">
        <v>443</v>
      </c>
    </row>
    <row r="42" spans="1:16" ht="12.75" customHeight="1" thickBot="1" x14ac:dyDescent="0.25">
      <c r="A42" s="14" t="str">
        <f t="shared" si="0"/>
        <v>IBVS 647 </v>
      </c>
      <c r="B42" s="5" t="str">
        <f t="shared" si="1"/>
        <v>I</v>
      </c>
      <c r="C42" s="14">
        <f t="shared" si="2"/>
        <v>41174.332300000002</v>
      </c>
      <c r="D42" s="15" t="str">
        <f t="shared" si="3"/>
        <v>vis</v>
      </c>
      <c r="E42" s="53">
        <f>VLOOKUP(C42,Active!C$21:E$966,3,FALSE)</f>
        <v>14278.997841452609</v>
      </c>
      <c r="F42" s="5" t="s">
        <v>189</v>
      </c>
      <c r="G42" s="15" t="str">
        <f t="shared" si="4"/>
        <v>41174.3323</v>
      </c>
      <c r="H42" s="14">
        <f t="shared" si="5"/>
        <v>14279</v>
      </c>
      <c r="I42" s="54" t="s">
        <v>444</v>
      </c>
      <c r="J42" s="55" t="s">
        <v>445</v>
      </c>
      <c r="K42" s="54">
        <v>14279</v>
      </c>
      <c r="L42" s="54" t="s">
        <v>446</v>
      </c>
      <c r="M42" s="55" t="s">
        <v>306</v>
      </c>
      <c r="N42" s="55" t="s">
        <v>159</v>
      </c>
      <c r="O42" s="56" t="s">
        <v>447</v>
      </c>
      <c r="P42" s="57" t="s">
        <v>448</v>
      </c>
    </row>
    <row r="43" spans="1:16" ht="12.75" customHeight="1" thickBot="1" x14ac:dyDescent="0.25">
      <c r="A43" s="14" t="str">
        <f t="shared" si="0"/>
        <v> ORI 127 </v>
      </c>
      <c r="B43" s="5" t="str">
        <f t="shared" si="1"/>
        <v>I</v>
      </c>
      <c r="C43" s="14">
        <f t="shared" si="2"/>
        <v>41201.391000000003</v>
      </c>
      <c r="D43" s="15" t="str">
        <f t="shared" si="3"/>
        <v>vis</v>
      </c>
      <c r="E43" s="53">
        <f>VLOOKUP(C43,Active!C$21:E$966,3,FALSE)</f>
        <v>14311.014223836979</v>
      </c>
      <c r="F43" s="5" t="s">
        <v>189</v>
      </c>
      <c r="G43" s="15" t="str">
        <f t="shared" si="4"/>
        <v>41201.391</v>
      </c>
      <c r="H43" s="14">
        <f t="shared" si="5"/>
        <v>14311</v>
      </c>
      <c r="I43" s="54" t="s">
        <v>449</v>
      </c>
      <c r="J43" s="55" t="s">
        <v>450</v>
      </c>
      <c r="K43" s="54">
        <v>14311</v>
      </c>
      <c r="L43" s="54" t="s">
        <v>435</v>
      </c>
      <c r="M43" s="55" t="s">
        <v>211</v>
      </c>
      <c r="N43" s="55"/>
      <c r="O43" s="56" t="s">
        <v>393</v>
      </c>
      <c r="P43" s="56" t="s">
        <v>443</v>
      </c>
    </row>
    <row r="44" spans="1:16" ht="12.75" customHeight="1" thickBot="1" x14ac:dyDescent="0.25">
      <c r="A44" s="14" t="str">
        <f t="shared" si="0"/>
        <v> ORI 127 </v>
      </c>
      <c r="B44" s="5" t="str">
        <f t="shared" si="1"/>
        <v>I</v>
      </c>
      <c r="C44" s="14">
        <f t="shared" si="2"/>
        <v>41234.353999999999</v>
      </c>
      <c r="D44" s="15" t="str">
        <f t="shared" si="3"/>
        <v>vis</v>
      </c>
      <c r="E44" s="53">
        <f>VLOOKUP(C44,Active!C$21:E$966,3,FALSE)</f>
        <v>14350.016689311517</v>
      </c>
      <c r="F44" s="5" t="s">
        <v>189</v>
      </c>
      <c r="G44" s="15" t="str">
        <f t="shared" si="4"/>
        <v>41234.354</v>
      </c>
      <c r="H44" s="14">
        <f t="shared" si="5"/>
        <v>14350</v>
      </c>
      <c r="I44" s="54" t="s">
        <v>451</v>
      </c>
      <c r="J44" s="55" t="s">
        <v>452</v>
      </c>
      <c r="K44" s="54">
        <v>14350</v>
      </c>
      <c r="L44" s="54" t="s">
        <v>453</v>
      </c>
      <c r="M44" s="55" t="s">
        <v>211</v>
      </c>
      <c r="N44" s="55"/>
      <c r="O44" s="56" t="s">
        <v>408</v>
      </c>
      <c r="P44" s="56" t="s">
        <v>443</v>
      </c>
    </row>
    <row r="45" spans="1:16" ht="12.75" customHeight="1" thickBot="1" x14ac:dyDescent="0.25">
      <c r="A45" s="14" t="str">
        <f t="shared" si="0"/>
        <v> BBS 3 </v>
      </c>
      <c r="B45" s="5" t="str">
        <f t="shared" si="1"/>
        <v>I</v>
      </c>
      <c r="C45" s="14">
        <f t="shared" si="2"/>
        <v>41490.417000000001</v>
      </c>
      <c r="D45" s="15" t="str">
        <f t="shared" si="3"/>
        <v>vis</v>
      </c>
      <c r="E45" s="53">
        <f>VLOOKUP(C45,Active!C$21:E$966,3,FALSE)</f>
        <v>14652.995432654281</v>
      </c>
      <c r="F45" s="5" t="s">
        <v>189</v>
      </c>
      <c r="G45" s="15" t="str">
        <f t="shared" si="4"/>
        <v>41490.417</v>
      </c>
      <c r="H45" s="14">
        <f t="shared" si="5"/>
        <v>14653</v>
      </c>
      <c r="I45" s="54" t="s">
        <v>454</v>
      </c>
      <c r="J45" s="55" t="s">
        <v>455</v>
      </c>
      <c r="K45" s="54">
        <v>14653</v>
      </c>
      <c r="L45" s="54" t="s">
        <v>302</v>
      </c>
      <c r="M45" s="55" t="s">
        <v>211</v>
      </c>
      <c r="N45" s="55"/>
      <c r="O45" s="56" t="s">
        <v>393</v>
      </c>
      <c r="P45" s="56" t="s">
        <v>456</v>
      </c>
    </row>
    <row r="46" spans="1:16" ht="12.75" customHeight="1" thickBot="1" x14ac:dyDescent="0.25">
      <c r="A46" s="14" t="str">
        <f t="shared" si="0"/>
        <v> BBS 3 </v>
      </c>
      <c r="B46" s="5" t="str">
        <f t="shared" si="1"/>
        <v>I</v>
      </c>
      <c r="C46" s="14">
        <f t="shared" si="2"/>
        <v>41490.423000000003</v>
      </c>
      <c r="D46" s="15" t="str">
        <f t="shared" si="3"/>
        <v>vis</v>
      </c>
      <c r="E46" s="53">
        <f>VLOOKUP(C46,Active!C$21:E$966,3,FALSE)</f>
        <v>14653.002531971482</v>
      </c>
      <c r="F46" s="5" t="s">
        <v>189</v>
      </c>
      <c r="G46" s="15" t="str">
        <f t="shared" si="4"/>
        <v>41490.423</v>
      </c>
      <c r="H46" s="14">
        <f t="shared" si="5"/>
        <v>14653</v>
      </c>
      <c r="I46" s="54" t="s">
        <v>457</v>
      </c>
      <c r="J46" s="55" t="s">
        <v>458</v>
      </c>
      <c r="K46" s="54">
        <v>14653</v>
      </c>
      <c r="L46" s="54" t="s">
        <v>424</v>
      </c>
      <c r="M46" s="55" t="s">
        <v>211</v>
      </c>
      <c r="N46" s="55"/>
      <c r="O46" s="56" t="s">
        <v>408</v>
      </c>
      <c r="P46" s="56" t="s">
        <v>456</v>
      </c>
    </row>
    <row r="47" spans="1:16" ht="12.75" customHeight="1" thickBot="1" x14ac:dyDescent="0.25">
      <c r="A47" s="14" t="str">
        <f t="shared" si="0"/>
        <v> BBS 4 </v>
      </c>
      <c r="B47" s="5" t="str">
        <f t="shared" si="1"/>
        <v>I</v>
      </c>
      <c r="C47" s="14">
        <f t="shared" si="2"/>
        <v>41506.474000000002</v>
      </c>
      <c r="D47" s="15" t="str">
        <f t="shared" si="3"/>
        <v>vis</v>
      </c>
      <c r="E47" s="53">
        <f>VLOOKUP(C47,Active!C$21:E$966,3,FALSE)</f>
        <v>14671.994388699688</v>
      </c>
      <c r="F47" s="5" t="s">
        <v>189</v>
      </c>
      <c r="G47" s="15" t="str">
        <f t="shared" si="4"/>
        <v>41506.474</v>
      </c>
      <c r="H47" s="14">
        <f t="shared" si="5"/>
        <v>14672</v>
      </c>
      <c r="I47" s="54" t="s">
        <v>459</v>
      </c>
      <c r="J47" s="55" t="s">
        <v>460</v>
      </c>
      <c r="K47" s="54">
        <v>14672</v>
      </c>
      <c r="L47" s="54" t="s">
        <v>285</v>
      </c>
      <c r="M47" s="55" t="s">
        <v>211</v>
      </c>
      <c r="N47" s="55"/>
      <c r="O47" s="56" t="s">
        <v>438</v>
      </c>
      <c r="P47" s="56" t="s">
        <v>461</v>
      </c>
    </row>
    <row r="48" spans="1:16" ht="12.75" customHeight="1" thickBot="1" x14ac:dyDescent="0.25">
      <c r="A48" s="14" t="str">
        <f t="shared" si="0"/>
        <v> BBS 4 </v>
      </c>
      <c r="B48" s="5" t="str">
        <f t="shared" si="1"/>
        <v>I</v>
      </c>
      <c r="C48" s="14">
        <f t="shared" si="2"/>
        <v>41511.555</v>
      </c>
      <c r="D48" s="15" t="str">
        <f t="shared" si="3"/>
        <v>vis</v>
      </c>
      <c r="E48" s="53">
        <f>VLOOKUP(C48,Active!C$21:E$966,3,FALSE)</f>
        <v>14678.006327148132</v>
      </c>
      <c r="F48" s="5" t="s">
        <v>189</v>
      </c>
      <c r="G48" s="15" t="str">
        <f t="shared" si="4"/>
        <v>41511.555</v>
      </c>
      <c r="H48" s="14">
        <f t="shared" si="5"/>
        <v>14678</v>
      </c>
      <c r="I48" s="54" t="s">
        <v>462</v>
      </c>
      <c r="J48" s="55" t="s">
        <v>463</v>
      </c>
      <c r="K48" s="54">
        <v>14678</v>
      </c>
      <c r="L48" s="54" t="s">
        <v>464</v>
      </c>
      <c r="M48" s="55" t="s">
        <v>211</v>
      </c>
      <c r="N48" s="55"/>
      <c r="O48" s="56" t="s">
        <v>408</v>
      </c>
      <c r="P48" s="56" t="s">
        <v>461</v>
      </c>
    </row>
    <row r="49" spans="1:16" ht="12.75" customHeight="1" thickBot="1" x14ac:dyDescent="0.25">
      <c r="A49" s="14" t="str">
        <f t="shared" si="0"/>
        <v> BBS 4 </v>
      </c>
      <c r="B49" s="5" t="str">
        <f t="shared" si="1"/>
        <v>I</v>
      </c>
      <c r="C49" s="14">
        <f t="shared" si="2"/>
        <v>41522.542999999998</v>
      </c>
      <c r="D49" s="15" t="str">
        <f t="shared" si="3"/>
        <v>vis</v>
      </c>
      <c r="E49" s="53">
        <f>VLOOKUP(C49,Active!C$21:E$966,3,FALSE)</f>
        <v>14691.007543379488</v>
      </c>
      <c r="F49" s="5" t="s">
        <v>189</v>
      </c>
      <c r="G49" s="15" t="str">
        <f t="shared" si="4"/>
        <v>41522.543</v>
      </c>
      <c r="H49" s="14">
        <f t="shared" si="5"/>
        <v>14691</v>
      </c>
      <c r="I49" s="54" t="s">
        <v>465</v>
      </c>
      <c r="J49" s="55" t="s">
        <v>466</v>
      </c>
      <c r="K49" s="54">
        <v>14691</v>
      </c>
      <c r="L49" s="54" t="s">
        <v>407</v>
      </c>
      <c r="M49" s="55" t="s">
        <v>211</v>
      </c>
      <c r="N49" s="55"/>
      <c r="O49" s="56" t="s">
        <v>408</v>
      </c>
      <c r="P49" s="56" t="s">
        <v>461</v>
      </c>
    </row>
    <row r="50" spans="1:16" ht="12.75" customHeight="1" thickBot="1" x14ac:dyDescent="0.25">
      <c r="A50" s="14" t="str">
        <f t="shared" si="0"/>
        <v>IBVS 937 </v>
      </c>
      <c r="B50" s="5" t="str">
        <f t="shared" si="1"/>
        <v>I</v>
      </c>
      <c r="C50" s="14">
        <f t="shared" si="2"/>
        <v>41528.452400000002</v>
      </c>
      <c r="D50" s="15" t="str">
        <f t="shared" si="3"/>
        <v>vis</v>
      </c>
      <c r="E50" s="53">
        <f>VLOOKUP(C50,Active!C$21:E$966,3,FALSE)</f>
        <v>14697.999660889285</v>
      </c>
      <c r="F50" s="5" t="s">
        <v>189</v>
      </c>
      <c r="G50" s="15" t="str">
        <f t="shared" si="4"/>
        <v>41528.4524</v>
      </c>
      <c r="H50" s="14">
        <f t="shared" si="5"/>
        <v>14698</v>
      </c>
      <c r="I50" s="54" t="s">
        <v>467</v>
      </c>
      <c r="J50" s="55" t="s">
        <v>468</v>
      </c>
      <c r="K50" s="54">
        <v>14698</v>
      </c>
      <c r="L50" s="54" t="s">
        <v>469</v>
      </c>
      <c r="M50" s="55" t="s">
        <v>306</v>
      </c>
      <c r="N50" s="55" t="s">
        <v>159</v>
      </c>
      <c r="O50" s="56" t="s">
        <v>425</v>
      </c>
      <c r="P50" s="57" t="s">
        <v>470</v>
      </c>
    </row>
    <row r="51" spans="1:16" ht="12.75" customHeight="1" thickBot="1" x14ac:dyDescent="0.25">
      <c r="A51" s="14" t="str">
        <f t="shared" si="0"/>
        <v> BBS 5 </v>
      </c>
      <c r="B51" s="5" t="str">
        <f t="shared" si="1"/>
        <v>I</v>
      </c>
      <c r="C51" s="14">
        <f t="shared" si="2"/>
        <v>41556.355000000003</v>
      </c>
      <c r="D51" s="15" t="str">
        <f t="shared" si="3"/>
        <v>vis</v>
      </c>
      <c r="E51" s="53">
        <f>VLOOKUP(C51,Active!C$21:E$966,3,FALSE)</f>
        <v>14731.014562237766</v>
      </c>
      <c r="F51" s="5" t="s">
        <v>189</v>
      </c>
      <c r="G51" s="15" t="str">
        <f t="shared" si="4"/>
        <v>41556.355</v>
      </c>
      <c r="H51" s="14">
        <f t="shared" si="5"/>
        <v>14731</v>
      </c>
      <c r="I51" s="54" t="s">
        <v>471</v>
      </c>
      <c r="J51" s="55" t="s">
        <v>472</v>
      </c>
      <c r="K51" s="54">
        <v>14731</v>
      </c>
      <c r="L51" s="54" t="s">
        <v>435</v>
      </c>
      <c r="M51" s="55" t="s">
        <v>211</v>
      </c>
      <c r="N51" s="55"/>
      <c r="O51" s="56" t="s">
        <v>438</v>
      </c>
      <c r="P51" s="56" t="s">
        <v>473</v>
      </c>
    </row>
    <row r="52" spans="1:16" ht="12.75" customHeight="1" thickBot="1" x14ac:dyDescent="0.25">
      <c r="A52" s="14" t="str">
        <f t="shared" si="0"/>
        <v> BBS 5 </v>
      </c>
      <c r="B52" s="5" t="str">
        <f t="shared" si="1"/>
        <v>I</v>
      </c>
      <c r="C52" s="14">
        <f t="shared" si="2"/>
        <v>41583.39</v>
      </c>
      <c r="D52" s="15" t="str">
        <f t="shared" si="3"/>
        <v>vis</v>
      </c>
      <c r="E52" s="53">
        <f>VLOOKUP(C52,Active!C$21:E$966,3,FALSE)</f>
        <v>14763.002902319193</v>
      </c>
      <c r="F52" s="5" t="s">
        <v>189</v>
      </c>
      <c r="G52" s="15" t="str">
        <f t="shared" si="4"/>
        <v>41583.390</v>
      </c>
      <c r="H52" s="14">
        <f t="shared" si="5"/>
        <v>14763</v>
      </c>
      <c r="I52" s="54" t="s">
        <v>474</v>
      </c>
      <c r="J52" s="55" t="s">
        <v>475</v>
      </c>
      <c r="K52" s="54">
        <v>14763</v>
      </c>
      <c r="L52" s="54" t="s">
        <v>424</v>
      </c>
      <c r="M52" s="55" t="s">
        <v>211</v>
      </c>
      <c r="N52" s="55"/>
      <c r="O52" s="56" t="s">
        <v>438</v>
      </c>
      <c r="P52" s="56" t="s">
        <v>473</v>
      </c>
    </row>
    <row r="53" spans="1:16" ht="12.75" customHeight="1" thickBot="1" x14ac:dyDescent="0.25">
      <c r="A53" s="14" t="str">
        <f t="shared" si="0"/>
        <v> BBS 5 </v>
      </c>
      <c r="B53" s="5" t="str">
        <f t="shared" si="1"/>
        <v>I</v>
      </c>
      <c r="C53" s="14">
        <f t="shared" si="2"/>
        <v>41589.307999999997</v>
      </c>
      <c r="D53" s="15" t="str">
        <f t="shared" si="3"/>
        <v>vis</v>
      </c>
      <c r="E53" s="53">
        <f>VLOOKUP(C53,Active!C$21:E$966,3,FALSE)</f>
        <v>14770.005195516967</v>
      </c>
      <c r="F53" s="5" t="s">
        <v>189</v>
      </c>
      <c r="G53" s="15" t="str">
        <f t="shared" si="4"/>
        <v>41589.308</v>
      </c>
      <c r="H53" s="14">
        <f t="shared" si="5"/>
        <v>14770</v>
      </c>
      <c r="I53" s="54" t="s">
        <v>476</v>
      </c>
      <c r="J53" s="55" t="s">
        <v>477</v>
      </c>
      <c r="K53" s="54">
        <v>14770</v>
      </c>
      <c r="L53" s="54" t="s">
        <v>267</v>
      </c>
      <c r="M53" s="55" t="s">
        <v>211</v>
      </c>
      <c r="N53" s="55"/>
      <c r="O53" s="56" t="s">
        <v>438</v>
      </c>
      <c r="P53" s="56" t="s">
        <v>473</v>
      </c>
    </row>
    <row r="54" spans="1:16" ht="12.75" customHeight="1" thickBot="1" x14ac:dyDescent="0.25">
      <c r="A54" s="14" t="str">
        <f t="shared" si="0"/>
        <v> BBS 6 </v>
      </c>
      <c r="B54" s="5" t="str">
        <f t="shared" si="1"/>
        <v>I</v>
      </c>
      <c r="C54" s="14">
        <f t="shared" si="2"/>
        <v>41594.408000000003</v>
      </c>
      <c r="D54" s="15" t="str">
        <f t="shared" si="3"/>
        <v>vis</v>
      </c>
      <c r="E54" s="53">
        <f>VLOOKUP(C54,Active!C$21:E$966,3,FALSE)</f>
        <v>14776.039615136553</v>
      </c>
      <c r="F54" s="5" t="s">
        <v>189</v>
      </c>
      <c r="G54" s="15" t="str">
        <f t="shared" si="4"/>
        <v>41594.408</v>
      </c>
      <c r="H54" s="14">
        <f t="shared" si="5"/>
        <v>14776</v>
      </c>
      <c r="I54" s="54" t="s">
        <v>478</v>
      </c>
      <c r="J54" s="55" t="s">
        <v>479</v>
      </c>
      <c r="K54" s="54">
        <v>14776</v>
      </c>
      <c r="L54" s="54" t="s">
        <v>480</v>
      </c>
      <c r="M54" s="55" t="s">
        <v>211</v>
      </c>
      <c r="N54" s="55"/>
      <c r="O54" s="56" t="s">
        <v>438</v>
      </c>
      <c r="P54" s="56" t="s">
        <v>481</v>
      </c>
    </row>
    <row r="55" spans="1:16" ht="12.75" customHeight="1" thickBot="1" x14ac:dyDescent="0.25">
      <c r="A55" s="14" t="str">
        <f t="shared" si="0"/>
        <v>BAVM 26 </v>
      </c>
      <c r="B55" s="5" t="str">
        <f t="shared" si="1"/>
        <v>I</v>
      </c>
      <c r="C55" s="14">
        <f t="shared" si="2"/>
        <v>41599.440999999999</v>
      </c>
      <c r="D55" s="15" t="str">
        <f t="shared" si="3"/>
        <v>vis</v>
      </c>
      <c r="E55" s="53">
        <f>VLOOKUP(C55,Active!C$21:E$966,3,FALSE)</f>
        <v>14781.994759047398</v>
      </c>
      <c r="F55" s="5" t="s">
        <v>189</v>
      </c>
      <c r="G55" s="15" t="str">
        <f t="shared" si="4"/>
        <v>41599.441</v>
      </c>
      <c r="H55" s="14">
        <f t="shared" si="5"/>
        <v>14782</v>
      </c>
      <c r="I55" s="54" t="s">
        <v>482</v>
      </c>
      <c r="J55" s="55" t="s">
        <v>483</v>
      </c>
      <c r="K55" s="54">
        <v>14782</v>
      </c>
      <c r="L55" s="54" t="s">
        <v>302</v>
      </c>
      <c r="M55" s="55" t="s">
        <v>211</v>
      </c>
      <c r="N55" s="55"/>
      <c r="O55" s="56" t="s">
        <v>365</v>
      </c>
      <c r="P55" s="57" t="s">
        <v>484</v>
      </c>
    </row>
    <row r="56" spans="1:16" ht="12.75" customHeight="1" thickBot="1" x14ac:dyDescent="0.25">
      <c r="A56" s="14" t="str">
        <f t="shared" si="0"/>
        <v> BBS 6 </v>
      </c>
      <c r="B56" s="5" t="str">
        <f t="shared" si="1"/>
        <v>I</v>
      </c>
      <c r="C56" s="14">
        <f t="shared" si="2"/>
        <v>41622.281999999999</v>
      </c>
      <c r="D56" s="15" t="str">
        <f t="shared" si="3"/>
        <v>vis</v>
      </c>
      <c r="E56" s="53">
        <f>VLOOKUP(C56,Active!C$21:E$966,3,FALSE)</f>
        <v>14809.020676406377</v>
      </c>
      <c r="F56" s="5" t="s">
        <v>189</v>
      </c>
      <c r="G56" s="15" t="str">
        <f t="shared" si="4"/>
        <v>41622.282</v>
      </c>
      <c r="H56" s="14">
        <f t="shared" si="5"/>
        <v>14809</v>
      </c>
      <c r="I56" s="54" t="s">
        <v>485</v>
      </c>
      <c r="J56" s="55" t="s">
        <v>486</v>
      </c>
      <c r="K56" s="54">
        <v>14809</v>
      </c>
      <c r="L56" s="54" t="s">
        <v>487</v>
      </c>
      <c r="M56" s="55" t="s">
        <v>211</v>
      </c>
      <c r="N56" s="55"/>
      <c r="O56" s="56" t="s">
        <v>408</v>
      </c>
      <c r="P56" s="56" t="s">
        <v>481</v>
      </c>
    </row>
    <row r="57" spans="1:16" ht="12.75" customHeight="1" thickBot="1" x14ac:dyDescent="0.25">
      <c r="A57" s="14" t="str">
        <f t="shared" si="0"/>
        <v>IBVS 937 </v>
      </c>
      <c r="B57" s="5" t="str">
        <f t="shared" si="1"/>
        <v>I</v>
      </c>
      <c r="C57" s="14">
        <f t="shared" si="2"/>
        <v>41627.332999999999</v>
      </c>
      <c r="D57" s="15" t="str">
        <f t="shared" si="3"/>
        <v>vis</v>
      </c>
      <c r="E57" s="53">
        <f>VLOOKUP(C57,Active!C$21:E$966,3,FALSE)</f>
        <v>14814.997118268826</v>
      </c>
      <c r="F57" s="5" t="s">
        <v>189</v>
      </c>
      <c r="G57" s="15" t="str">
        <f t="shared" si="4"/>
        <v>41627.333</v>
      </c>
      <c r="H57" s="14">
        <f t="shared" si="5"/>
        <v>14815</v>
      </c>
      <c r="I57" s="54" t="s">
        <v>488</v>
      </c>
      <c r="J57" s="55" t="s">
        <v>489</v>
      </c>
      <c r="K57" s="54">
        <v>14815</v>
      </c>
      <c r="L57" s="54" t="s">
        <v>305</v>
      </c>
      <c r="M57" s="55" t="s">
        <v>306</v>
      </c>
      <c r="N57" s="55" t="s">
        <v>159</v>
      </c>
      <c r="O57" s="56" t="s">
        <v>425</v>
      </c>
      <c r="P57" s="57" t="s">
        <v>470</v>
      </c>
    </row>
    <row r="58" spans="1:16" ht="12.75" customHeight="1" thickBot="1" x14ac:dyDescent="0.25">
      <c r="A58" s="14" t="str">
        <f t="shared" si="0"/>
        <v> BBS 9 </v>
      </c>
      <c r="B58" s="5" t="str">
        <f t="shared" si="1"/>
        <v>I</v>
      </c>
      <c r="C58" s="14">
        <f t="shared" si="2"/>
        <v>41823.402999999998</v>
      </c>
      <c r="D58" s="15" t="str">
        <f t="shared" si="3"/>
        <v>vis</v>
      </c>
      <c r="E58" s="53">
        <f>VLOOKUP(C58,Active!C$21:E$966,3,FALSE)</f>
        <v>15046.990972153282</v>
      </c>
      <c r="F58" s="5" t="s">
        <v>189</v>
      </c>
      <c r="G58" s="15" t="str">
        <f t="shared" si="4"/>
        <v>41823.403</v>
      </c>
      <c r="H58" s="14">
        <f t="shared" si="5"/>
        <v>15047</v>
      </c>
      <c r="I58" s="54" t="s">
        <v>493</v>
      </c>
      <c r="J58" s="55" t="s">
        <v>494</v>
      </c>
      <c r="K58" s="54">
        <v>15047</v>
      </c>
      <c r="L58" s="54" t="s">
        <v>375</v>
      </c>
      <c r="M58" s="55" t="s">
        <v>211</v>
      </c>
      <c r="N58" s="55"/>
      <c r="O58" s="56" t="s">
        <v>438</v>
      </c>
      <c r="P58" s="56" t="s">
        <v>495</v>
      </c>
    </row>
    <row r="59" spans="1:16" ht="12.75" customHeight="1" thickBot="1" x14ac:dyDescent="0.25">
      <c r="A59" s="14" t="str">
        <f t="shared" si="0"/>
        <v> BBS 10 </v>
      </c>
      <c r="B59" s="5" t="str">
        <f t="shared" si="1"/>
        <v>I</v>
      </c>
      <c r="C59" s="14">
        <f t="shared" si="2"/>
        <v>41850.444000000003</v>
      </c>
      <c r="D59" s="15" t="str">
        <f t="shared" si="3"/>
        <v>vis</v>
      </c>
      <c r="E59" s="53">
        <f>VLOOKUP(C59,Active!C$21:E$966,3,FALSE)</f>
        <v>15078.986411551918</v>
      </c>
      <c r="F59" s="5" t="s">
        <v>189</v>
      </c>
      <c r="G59" s="15" t="str">
        <f t="shared" si="4"/>
        <v>41850.444</v>
      </c>
      <c r="H59" s="14">
        <f t="shared" si="5"/>
        <v>15079</v>
      </c>
      <c r="I59" s="54" t="s">
        <v>496</v>
      </c>
      <c r="J59" s="55" t="s">
        <v>497</v>
      </c>
      <c r="K59" s="54">
        <v>15079</v>
      </c>
      <c r="L59" s="54" t="s">
        <v>244</v>
      </c>
      <c r="M59" s="55" t="s">
        <v>211</v>
      </c>
      <c r="N59" s="55"/>
      <c r="O59" s="56" t="s">
        <v>408</v>
      </c>
      <c r="P59" s="56" t="s">
        <v>498</v>
      </c>
    </row>
    <row r="60" spans="1:16" ht="12.75" customHeight="1" thickBot="1" x14ac:dyDescent="0.25">
      <c r="A60" s="14" t="str">
        <f t="shared" si="0"/>
        <v> BBS 10 </v>
      </c>
      <c r="B60" s="5" t="str">
        <f t="shared" si="1"/>
        <v>I</v>
      </c>
      <c r="C60" s="14">
        <f t="shared" si="2"/>
        <v>41850.451000000001</v>
      </c>
      <c r="D60" s="15" t="str">
        <f t="shared" si="3"/>
        <v>vis</v>
      </c>
      <c r="E60" s="53">
        <f>VLOOKUP(C60,Active!C$21:E$966,3,FALSE)</f>
        <v>15078.994694088649</v>
      </c>
      <c r="F60" s="5" t="s">
        <v>189</v>
      </c>
      <c r="G60" s="15" t="str">
        <f t="shared" si="4"/>
        <v>41850.451</v>
      </c>
      <c r="H60" s="14">
        <f t="shared" si="5"/>
        <v>15079</v>
      </c>
      <c r="I60" s="54" t="s">
        <v>499</v>
      </c>
      <c r="J60" s="55" t="s">
        <v>500</v>
      </c>
      <c r="K60" s="54">
        <v>15079</v>
      </c>
      <c r="L60" s="54" t="s">
        <v>302</v>
      </c>
      <c r="M60" s="55" t="s">
        <v>211</v>
      </c>
      <c r="N60" s="55"/>
      <c r="O60" s="56" t="s">
        <v>438</v>
      </c>
      <c r="P60" s="56" t="s">
        <v>498</v>
      </c>
    </row>
    <row r="61" spans="1:16" ht="12.75" customHeight="1" thickBot="1" x14ac:dyDescent="0.25">
      <c r="A61" s="14" t="str">
        <f t="shared" si="0"/>
        <v> BBS 10 </v>
      </c>
      <c r="B61" s="5" t="str">
        <f t="shared" si="1"/>
        <v>I</v>
      </c>
      <c r="C61" s="14">
        <f t="shared" si="2"/>
        <v>41871.584999999999</v>
      </c>
      <c r="D61" s="15" t="str">
        <f t="shared" si="3"/>
        <v>vis</v>
      </c>
      <c r="E61" s="53">
        <f>VLOOKUP(C61,Active!C$21:E$966,3,FALSE)</f>
        <v>15104.000855704366</v>
      </c>
      <c r="F61" s="5" t="s">
        <v>189</v>
      </c>
      <c r="G61" s="15" t="str">
        <f t="shared" si="4"/>
        <v>41871.585</v>
      </c>
      <c r="H61" s="14">
        <f t="shared" si="5"/>
        <v>15104</v>
      </c>
      <c r="I61" s="54" t="s">
        <v>501</v>
      </c>
      <c r="J61" s="55" t="s">
        <v>502</v>
      </c>
      <c r="K61" s="54">
        <v>15104</v>
      </c>
      <c r="L61" s="54" t="s">
        <v>295</v>
      </c>
      <c r="M61" s="55" t="s">
        <v>211</v>
      </c>
      <c r="N61" s="55"/>
      <c r="O61" s="56" t="s">
        <v>408</v>
      </c>
      <c r="P61" s="56" t="s">
        <v>498</v>
      </c>
    </row>
    <row r="62" spans="1:16" ht="12.75" customHeight="1" thickBot="1" x14ac:dyDescent="0.25">
      <c r="A62" s="14" t="str">
        <f t="shared" si="0"/>
        <v> BBS 11 </v>
      </c>
      <c r="B62" s="5" t="str">
        <f t="shared" si="1"/>
        <v>I</v>
      </c>
      <c r="C62" s="14">
        <f t="shared" si="2"/>
        <v>41904.542999999998</v>
      </c>
      <c r="D62" s="15" t="str">
        <f t="shared" si="3"/>
        <v>vis</v>
      </c>
      <c r="E62" s="53">
        <f>VLOOKUP(C62,Active!C$21:E$966,3,FALSE)</f>
        <v>15142.99740508124</v>
      </c>
      <c r="F62" s="5" t="s">
        <v>189</v>
      </c>
      <c r="G62" s="15" t="str">
        <f t="shared" si="4"/>
        <v>41904.543</v>
      </c>
      <c r="H62" s="14">
        <f t="shared" si="5"/>
        <v>15143</v>
      </c>
      <c r="I62" s="54" t="s">
        <v>503</v>
      </c>
      <c r="J62" s="55" t="s">
        <v>504</v>
      </c>
      <c r="K62" s="54">
        <v>15143</v>
      </c>
      <c r="L62" s="54" t="s">
        <v>305</v>
      </c>
      <c r="M62" s="55" t="s">
        <v>211</v>
      </c>
      <c r="N62" s="55"/>
      <c r="O62" s="56" t="s">
        <v>393</v>
      </c>
      <c r="P62" s="56" t="s">
        <v>505</v>
      </c>
    </row>
    <row r="63" spans="1:16" ht="12.75" customHeight="1" thickBot="1" x14ac:dyDescent="0.25">
      <c r="A63" s="14" t="str">
        <f t="shared" si="0"/>
        <v> BBS 11 </v>
      </c>
      <c r="B63" s="5" t="str">
        <f t="shared" si="1"/>
        <v>I</v>
      </c>
      <c r="C63" s="14">
        <f t="shared" si="2"/>
        <v>41931.582000000002</v>
      </c>
      <c r="D63" s="15" t="str">
        <f t="shared" si="3"/>
        <v>vis</v>
      </c>
      <c r="E63" s="53">
        <f>VLOOKUP(C63,Active!C$21:E$966,3,FALSE)</f>
        <v>15174.990478040809</v>
      </c>
      <c r="F63" s="5" t="s">
        <v>189</v>
      </c>
      <c r="G63" s="15" t="str">
        <f t="shared" si="4"/>
        <v>41931.582</v>
      </c>
      <c r="H63" s="14">
        <f t="shared" si="5"/>
        <v>15175</v>
      </c>
      <c r="I63" s="54" t="s">
        <v>506</v>
      </c>
      <c r="J63" s="55" t="s">
        <v>507</v>
      </c>
      <c r="K63" s="54">
        <v>15175</v>
      </c>
      <c r="L63" s="54" t="s">
        <v>375</v>
      </c>
      <c r="M63" s="55" t="s">
        <v>211</v>
      </c>
      <c r="N63" s="55"/>
      <c r="O63" s="56" t="s">
        <v>393</v>
      </c>
      <c r="P63" s="56" t="s">
        <v>505</v>
      </c>
    </row>
    <row r="64" spans="1:16" ht="12.75" customHeight="1" thickBot="1" x14ac:dyDescent="0.25">
      <c r="A64" s="14" t="str">
        <f t="shared" si="0"/>
        <v> BBS 11 </v>
      </c>
      <c r="B64" s="5" t="str">
        <f t="shared" si="1"/>
        <v>I</v>
      </c>
      <c r="C64" s="14">
        <f t="shared" si="2"/>
        <v>41932.432999999997</v>
      </c>
      <c r="D64" s="15" t="str">
        <f t="shared" si="3"/>
        <v>vis</v>
      </c>
      <c r="E64" s="53">
        <f>VLOOKUP(C64,Active!C$21:E$966,3,FALSE)</f>
        <v>15175.997397863599</v>
      </c>
      <c r="F64" s="5" t="s">
        <v>189</v>
      </c>
      <c r="G64" s="15" t="str">
        <f t="shared" si="4"/>
        <v>41932.433</v>
      </c>
      <c r="H64" s="14">
        <f t="shared" si="5"/>
        <v>15176</v>
      </c>
      <c r="I64" s="54" t="s">
        <v>508</v>
      </c>
      <c r="J64" s="55" t="s">
        <v>509</v>
      </c>
      <c r="K64" s="54">
        <v>15176</v>
      </c>
      <c r="L64" s="54" t="s">
        <v>305</v>
      </c>
      <c r="M64" s="55" t="s">
        <v>211</v>
      </c>
      <c r="N64" s="55"/>
      <c r="O64" s="56" t="s">
        <v>438</v>
      </c>
      <c r="P64" s="56" t="s">
        <v>505</v>
      </c>
    </row>
    <row r="65" spans="1:16" ht="12.75" customHeight="1" thickBot="1" x14ac:dyDescent="0.25">
      <c r="A65" s="14" t="str">
        <f t="shared" si="0"/>
        <v> BBS 11 </v>
      </c>
      <c r="B65" s="5" t="str">
        <f t="shared" si="1"/>
        <v>I</v>
      </c>
      <c r="C65" s="14">
        <f t="shared" si="2"/>
        <v>41938.347999999998</v>
      </c>
      <c r="D65" s="15" t="str">
        <f t="shared" si="3"/>
        <v>vis</v>
      </c>
      <c r="E65" s="53">
        <f>VLOOKUP(C65,Active!C$21:E$966,3,FALSE)</f>
        <v>15182.996141402778</v>
      </c>
      <c r="F65" s="5" t="s">
        <v>189</v>
      </c>
      <c r="G65" s="15" t="str">
        <f t="shared" si="4"/>
        <v>41938.348</v>
      </c>
      <c r="H65" s="14">
        <f t="shared" si="5"/>
        <v>15183</v>
      </c>
      <c r="I65" s="54" t="s">
        <v>510</v>
      </c>
      <c r="J65" s="55" t="s">
        <v>511</v>
      </c>
      <c r="K65" s="54">
        <v>15183</v>
      </c>
      <c r="L65" s="54" t="s">
        <v>191</v>
      </c>
      <c r="M65" s="55" t="s">
        <v>211</v>
      </c>
      <c r="N65" s="55"/>
      <c r="O65" s="56" t="s">
        <v>438</v>
      </c>
      <c r="P65" s="56" t="s">
        <v>505</v>
      </c>
    </row>
    <row r="66" spans="1:16" ht="12.75" customHeight="1" thickBot="1" x14ac:dyDescent="0.25">
      <c r="A66" s="14" t="str">
        <f t="shared" si="0"/>
        <v> BBS 11 </v>
      </c>
      <c r="B66" s="5" t="str">
        <f t="shared" si="1"/>
        <v>I</v>
      </c>
      <c r="C66" s="14">
        <f t="shared" si="2"/>
        <v>41938.351000000002</v>
      </c>
      <c r="D66" s="15" t="str">
        <f t="shared" si="3"/>
        <v>vis</v>
      </c>
      <c r="E66" s="53">
        <f>VLOOKUP(C66,Active!C$21:E$966,3,FALSE)</f>
        <v>15182.999691061383</v>
      </c>
      <c r="F66" s="5" t="s">
        <v>189</v>
      </c>
      <c r="G66" s="15" t="str">
        <f t="shared" si="4"/>
        <v>41938.351</v>
      </c>
      <c r="H66" s="14">
        <f t="shared" si="5"/>
        <v>15183</v>
      </c>
      <c r="I66" s="54" t="s">
        <v>512</v>
      </c>
      <c r="J66" s="55" t="s">
        <v>513</v>
      </c>
      <c r="K66" s="54">
        <v>15183</v>
      </c>
      <c r="L66" s="54" t="s">
        <v>413</v>
      </c>
      <c r="M66" s="55" t="s">
        <v>211</v>
      </c>
      <c r="N66" s="55"/>
      <c r="O66" s="56" t="s">
        <v>393</v>
      </c>
      <c r="P66" s="56" t="s">
        <v>505</v>
      </c>
    </row>
    <row r="67" spans="1:16" ht="12.75" customHeight="1" thickBot="1" x14ac:dyDescent="0.25">
      <c r="A67" s="14" t="str">
        <f t="shared" si="0"/>
        <v> BBS 11 </v>
      </c>
      <c r="B67" s="5" t="str">
        <f t="shared" si="1"/>
        <v>I</v>
      </c>
      <c r="C67" s="14">
        <f t="shared" si="2"/>
        <v>41943.421999999999</v>
      </c>
      <c r="D67" s="15" t="str">
        <f t="shared" si="3"/>
        <v>vis</v>
      </c>
      <c r="E67" s="53">
        <f>VLOOKUP(C67,Active!C$21:E$966,3,FALSE)</f>
        <v>15188.999797314493</v>
      </c>
      <c r="F67" s="5" t="s">
        <v>189</v>
      </c>
      <c r="G67" s="15" t="str">
        <f t="shared" si="4"/>
        <v>41943.422</v>
      </c>
      <c r="H67" s="14">
        <f t="shared" si="5"/>
        <v>15189</v>
      </c>
      <c r="I67" s="54" t="s">
        <v>514</v>
      </c>
      <c r="J67" s="55" t="s">
        <v>515</v>
      </c>
      <c r="K67" s="54">
        <v>15189</v>
      </c>
      <c r="L67" s="54" t="s">
        <v>413</v>
      </c>
      <c r="M67" s="55" t="s">
        <v>211</v>
      </c>
      <c r="N67" s="55"/>
      <c r="O67" s="56" t="s">
        <v>438</v>
      </c>
      <c r="P67" s="56" t="s">
        <v>505</v>
      </c>
    </row>
    <row r="68" spans="1:16" ht="12.75" customHeight="1" thickBot="1" x14ac:dyDescent="0.25">
      <c r="A68" s="14" t="str">
        <f t="shared" si="0"/>
        <v> BBS 15 </v>
      </c>
      <c r="B68" s="5" t="str">
        <f t="shared" si="1"/>
        <v>I</v>
      </c>
      <c r="C68" s="14">
        <f t="shared" si="2"/>
        <v>42144.555999999997</v>
      </c>
      <c r="D68" s="15" t="str">
        <f t="shared" si="3"/>
        <v>vis</v>
      </c>
      <c r="E68" s="53">
        <f>VLOOKUP(C68,Active!C$21:E$966,3,FALSE)</f>
        <v>15426.985474915329</v>
      </c>
      <c r="F68" s="5" t="s">
        <v>189</v>
      </c>
      <c r="G68" s="15" t="str">
        <f t="shared" si="4"/>
        <v>42144.556</v>
      </c>
      <c r="H68" s="14">
        <f t="shared" si="5"/>
        <v>15427</v>
      </c>
      <c r="I68" s="54" t="s">
        <v>516</v>
      </c>
      <c r="J68" s="55" t="s">
        <v>517</v>
      </c>
      <c r="K68" s="54">
        <v>15427</v>
      </c>
      <c r="L68" s="54" t="s">
        <v>257</v>
      </c>
      <c r="M68" s="55" t="s">
        <v>211</v>
      </c>
      <c r="N68" s="55"/>
      <c r="O68" s="56" t="s">
        <v>408</v>
      </c>
      <c r="P68" s="56" t="s">
        <v>518</v>
      </c>
    </row>
    <row r="69" spans="1:16" ht="12.75" customHeight="1" thickBot="1" x14ac:dyDescent="0.25">
      <c r="A69" s="14" t="str">
        <f t="shared" si="0"/>
        <v> BBS 15 </v>
      </c>
      <c r="B69" s="5" t="str">
        <f t="shared" si="1"/>
        <v>I</v>
      </c>
      <c r="C69" s="14">
        <f t="shared" si="2"/>
        <v>42193.580999999998</v>
      </c>
      <c r="D69" s="15" t="str">
        <f t="shared" si="3"/>
        <v>vis</v>
      </c>
      <c r="E69" s="53">
        <f>VLOOKUP(C69,Active!C$21:E$966,3,FALSE)</f>
        <v>15484.992812532944</v>
      </c>
      <c r="F69" s="5" t="s">
        <v>189</v>
      </c>
      <c r="G69" s="15" t="str">
        <f t="shared" si="4"/>
        <v>42193.581</v>
      </c>
      <c r="H69" s="14">
        <f t="shared" si="5"/>
        <v>15485</v>
      </c>
      <c r="I69" s="54" t="s">
        <v>519</v>
      </c>
      <c r="J69" s="55" t="s">
        <v>520</v>
      </c>
      <c r="K69" s="54">
        <v>15485</v>
      </c>
      <c r="L69" s="54" t="s">
        <v>201</v>
      </c>
      <c r="M69" s="55" t="s">
        <v>211</v>
      </c>
      <c r="N69" s="55"/>
      <c r="O69" s="56" t="s">
        <v>408</v>
      </c>
      <c r="P69" s="56" t="s">
        <v>518</v>
      </c>
    </row>
    <row r="70" spans="1:16" ht="12.75" customHeight="1" thickBot="1" x14ac:dyDescent="0.25">
      <c r="A70" s="14" t="str">
        <f t="shared" si="0"/>
        <v>IBVS 1053 </v>
      </c>
      <c r="B70" s="5" t="str">
        <f t="shared" si="1"/>
        <v>I</v>
      </c>
      <c r="C70" s="14">
        <f t="shared" si="2"/>
        <v>42221.474099999999</v>
      </c>
      <c r="D70" s="15" t="str">
        <f t="shared" si="3"/>
        <v>vis</v>
      </c>
      <c r="E70" s="53">
        <f>VLOOKUP(C70,Active!C$21:E$966,3,FALSE)</f>
        <v>15517.99647329586</v>
      </c>
      <c r="F70" s="5" t="s">
        <v>189</v>
      </c>
      <c r="G70" s="15" t="str">
        <f t="shared" si="4"/>
        <v>42221.4741</v>
      </c>
      <c r="H70" s="14">
        <f t="shared" si="5"/>
        <v>15518</v>
      </c>
      <c r="I70" s="54" t="s">
        <v>521</v>
      </c>
      <c r="J70" s="55" t="s">
        <v>522</v>
      </c>
      <c r="K70" s="54">
        <v>15518</v>
      </c>
      <c r="L70" s="54" t="s">
        <v>523</v>
      </c>
      <c r="M70" s="55" t="s">
        <v>306</v>
      </c>
      <c r="N70" s="55" t="s">
        <v>159</v>
      </c>
      <c r="O70" s="56" t="s">
        <v>524</v>
      </c>
      <c r="P70" s="57" t="s">
        <v>525</v>
      </c>
    </row>
    <row r="71" spans="1:16" ht="12.75" customHeight="1" thickBot="1" x14ac:dyDescent="0.25">
      <c r="A71" s="14" t="str">
        <f t="shared" si="0"/>
        <v> BBS 16 </v>
      </c>
      <c r="B71" s="5" t="str">
        <f t="shared" si="1"/>
        <v>I</v>
      </c>
      <c r="C71" s="14">
        <f t="shared" si="2"/>
        <v>42254.449000000001</v>
      </c>
      <c r="D71" s="15" t="str">
        <f t="shared" si="3"/>
        <v>vis</v>
      </c>
      <c r="E71" s="53">
        <f>VLOOKUP(C71,Active!C$21:E$966,3,FALSE)</f>
        <v>15557.013019082848</v>
      </c>
      <c r="F71" s="5" t="s">
        <v>189</v>
      </c>
      <c r="G71" s="15" t="str">
        <f t="shared" si="4"/>
        <v>42254.449</v>
      </c>
      <c r="H71" s="14">
        <f t="shared" si="5"/>
        <v>15557</v>
      </c>
      <c r="I71" s="54" t="s">
        <v>526</v>
      </c>
      <c r="J71" s="55" t="s">
        <v>527</v>
      </c>
      <c r="K71" s="54">
        <v>15557</v>
      </c>
      <c r="L71" s="54" t="s">
        <v>528</v>
      </c>
      <c r="M71" s="55" t="s">
        <v>211</v>
      </c>
      <c r="N71" s="55"/>
      <c r="O71" s="56" t="s">
        <v>438</v>
      </c>
      <c r="P71" s="56" t="s">
        <v>529</v>
      </c>
    </row>
    <row r="72" spans="1:16" ht="12.75" customHeight="1" thickBot="1" x14ac:dyDescent="0.25">
      <c r="A72" s="14" t="str">
        <f t="shared" si="0"/>
        <v> BBS 18 </v>
      </c>
      <c r="B72" s="5" t="str">
        <f t="shared" si="1"/>
        <v>I</v>
      </c>
      <c r="C72" s="14">
        <f t="shared" si="2"/>
        <v>42337.241000000002</v>
      </c>
      <c r="D72" s="15" t="str">
        <f t="shared" si="3"/>
        <v>vis</v>
      </c>
      <c r="E72" s="53">
        <f>VLOOKUP(C72,Active!C$21:E$966,3,FALSE)</f>
        <v>15654.974130679737</v>
      </c>
      <c r="F72" s="5" t="s">
        <v>189</v>
      </c>
      <c r="G72" s="15" t="str">
        <f t="shared" si="4"/>
        <v>42337.241</v>
      </c>
      <c r="H72" s="14">
        <f t="shared" si="5"/>
        <v>15655</v>
      </c>
      <c r="I72" s="54" t="s">
        <v>530</v>
      </c>
      <c r="J72" s="55" t="s">
        <v>531</v>
      </c>
      <c r="K72" s="54">
        <v>15655</v>
      </c>
      <c r="L72" s="54" t="s">
        <v>247</v>
      </c>
      <c r="M72" s="55" t="s">
        <v>211</v>
      </c>
      <c r="N72" s="55"/>
      <c r="O72" s="56" t="s">
        <v>408</v>
      </c>
      <c r="P72" s="56" t="s">
        <v>532</v>
      </c>
    </row>
    <row r="73" spans="1:16" ht="12.75" customHeight="1" thickBot="1" x14ac:dyDescent="0.25">
      <c r="A73" s="14" t="str">
        <f t="shared" si="0"/>
        <v> BBS 20 </v>
      </c>
      <c r="B73" s="5" t="str">
        <f t="shared" si="1"/>
        <v>I</v>
      </c>
      <c r="C73" s="14">
        <f t="shared" si="2"/>
        <v>42419.241000000002</v>
      </c>
      <c r="D73" s="15" t="str">
        <f t="shared" si="3"/>
        <v>vis</v>
      </c>
      <c r="E73" s="53">
        <f>VLOOKUP(C73,Active!C$21:E$966,3,FALSE)</f>
        <v>15751.998132406292</v>
      </c>
      <c r="F73" s="5" t="s">
        <v>189</v>
      </c>
      <c r="G73" s="15" t="str">
        <f t="shared" si="4"/>
        <v>42419.241</v>
      </c>
      <c r="H73" s="14">
        <f t="shared" si="5"/>
        <v>15752</v>
      </c>
      <c r="I73" s="54" t="s">
        <v>533</v>
      </c>
      <c r="J73" s="55" t="s">
        <v>534</v>
      </c>
      <c r="K73" s="54">
        <v>15752</v>
      </c>
      <c r="L73" s="54" t="s">
        <v>305</v>
      </c>
      <c r="M73" s="55" t="s">
        <v>211</v>
      </c>
      <c r="N73" s="55"/>
      <c r="O73" s="56" t="s">
        <v>438</v>
      </c>
      <c r="P73" s="56" t="s">
        <v>535</v>
      </c>
    </row>
    <row r="74" spans="1:16" ht="12.75" customHeight="1" thickBot="1" x14ac:dyDescent="0.25">
      <c r="A74" s="14" t="str">
        <f t="shared" si="0"/>
        <v> BBS 23 </v>
      </c>
      <c r="B74" s="5" t="str">
        <f t="shared" si="1"/>
        <v>I</v>
      </c>
      <c r="C74" s="14">
        <f t="shared" si="2"/>
        <v>42570.52</v>
      </c>
      <c r="D74" s="15" t="str">
        <f t="shared" si="3"/>
        <v>vis</v>
      </c>
      <c r="E74" s="53">
        <f>VLOOKUP(C74,Active!C$21:E$966,3,FALSE)</f>
        <v>15930.994400176911</v>
      </c>
      <c r="F74" s="5" t="s">
        <v>189</v>
      </c>
      <c r="G74" s="15" t="str">
        <f t="shared" si="4"/>
        <v>42570.520</v>
      </c>
      <c r="H74" s="14">
        <f t="shared" si="5"/>
        <v>15931</v>
      </c>
      <c r="I74" s="54" t="s">
        <v>536</v>
      </c>
      <c r="J74" s="55" t="s">
        <v>537</v>
      </c>
      <c r="K74" s="54">
        <v>15931</v>
      </c>
      <c r="L74" s="54" t="s">
        <v>285</v>
      </c>
      <c r="M74" s="55" t="s">
        <v>211</v>
      </c>
      <c r="N74" s="55"/>
      <c r="O74" s="56" t="s">
        <v>438</v>
      </c>
      <c r="P74" s="56" t="s">
        <v>538</v>
      </c>
    </row>
    <row r="75" spans="1:16" ht="12.75" customHeight="1" thickBot="1" x14ac:dyDescent="0.25">
      <c r="A75" s="14" t="str">
        <f t="shared" ref="A75:A138" si="6">P75</f>
        <v> BBS 23 </v>
      </c>
      <c r="B75" s="5" t="str">
        <f t="shared" ref="B75:B138" si="7">IF(H75=INT(H75),"I","II")</f>
        <v>I</v>
      </c>
      <c r="C75" s="14">
        <f t="shared" ref="C75:C138" si="8">1*G75</f>
        <v>42576.447999999997</v>
      </c>
      <c r="D75" s="15" t="str">
        <f t="shared" ref="D75:D138" si="9">VLOOKUP(F75,I$1:J$5,2,FALSE)</f>
        <v>vis</v>
      </c>
      <c r="E75" s="53">
        <f>VLOOKUP(C75,Active!C$21:E$966,3,FALSE)</f>
        <v>15938.008525570021</v>
      </c>
      <c r="F75" s="5" t="s">
        <v>189</v>
      </c>
      <c r="G75" s="15" t="str">
        <f t="shared" ref="G75:G138" si="10">MID(I75,3,LEN(I75)-3)</f>
        <v>42576.448</v>
      </c>
      <c r="H75" s="14">
        <f t="shared" ref="H75:H138" si="11">1*K75</f>
        <v>15938</v>
      </c>
      <c r="I75" s="54" t="s">
        <v>539</v>
      </c>
      <c r="J75" s="55" t="s">
        <v>540</v>
      </c>
      <c r="K75" s="54">
        <v>15938</v>
      </c>
      <c r="L75" s="54" t="s">
        <v>404</v>
      </c>
      <c r="M75" s="55" t="s">
        <v>211</v>
      </c>
      <c r="N75" s="55"/>
      <c r="O75" s="56" t="s">
        <v>438</v>
      </c>
      <c r="P75" s="56" t="s">
        <v>538</v>
      </c>
    </row>
    <row r="76" spans="1:16" ht="12.75" customHeight="1" thickBot="1" x14ac:dyDescent="0.25">
      <c r="A76" s="14" t="str">
        <f t="shared" si="6"/>
        <v> BBS 24 </v>
      </c>
      <c r="B76" s="5" t="str">
        <f t="shared" si="7"/>
        <v>I</v>
      </c>
      <c r="C76" s="14">
        <f t="shared" si="8"/>
        <v>42708.292999999998</v>
      </c>
      <c r="D76" s="15" t="str">
        <f t="shared" si="9"/>
        <v>vis</v>
      </c>
      <c r="E76" s="53">
        <f>VLOOKUP(C76,Active!C$21:E$966,3,FALSE)</f>
        <v>16094.010104931456</v>
      </c>
      <c r="F76" s="5" t="s">
        <v>189</v>
      </c>
      <c r="G76" s="15" t="str">
        <f t="shared" si="10"/>
        <v>42708.293</v>
      </c>
      <c r="H76" s="14">
        <f t="shared" si="11"/>
        <v>16094</v>
      </c>
      <c r="I76" s="54" t="s">
        <v>541</v>
      </c>
      <c r="J76" s="55" t="s">
        <v>542</v>
      </c>
      <c r="K76" s="54">
        <v>16094</v>
      </c>
      <c r="L76" s="54" t="s">
        <v>364</v>
      </c>
      <c r="M76" s="55" t="s">
        <v>211</v>
      </c>
      <c r="N76" s="55"/>
      <c r="O76" s="56" t="s">
        <v>438</v>
      </c>
      <c r="P76" s="56" t="s">
        <v>543</v>
      </c>
    </row>
    <row r="77" spans="1:16" ht="12.75" customHeight="1" thickBot="1" x14ac:dyDescent="0.25">
      <c r="A77" s="14" t="str">
        <f t="shared" si="6"/>
        <v> BBS 28 </v>
      </c>
      <c r="B77" s="5" t="str">
        <f t="shared" si="7"/>
        <v>I</v>
      </c>
      <c r="C77" s="14">
        <f t="shared" si="8"/>
        <v>42958.455999999998</v>
      </c>
      <c r="D77" s="15" t="str">
        <f t="shared" si="9"/>
        <v>vis</v>
      </c>
      <c r="E77" s="53">
        <f>VLOOKUP(C77,Active!C$21:E$966,3,FALSE)</f>
        <v>16390.007853028041</v>
      </c>
      <c r="F77" s="5" t="s">
        <v>189</v>
      </c>
      <c r="G77" s="15" t="str">
        <f t="shared" si="10"/>
        <v>42958.456</v>
      </c>
      <c r="H77" s="14">
        <f t="shared" si="11"/>
        <v>16390</v>
      </c>
      <c r="I77" s="54" t="s">
        <v>544</v>
      </c>
      <c r="J77" s="55" t="s">
        <v>545</v>
      </c>
      <c r="K77" s="54">
        <v>16390</v>
      </c>
      <c r="L77" s="54" t="s">
        <v>404</v>
      </c>
      <c r="M77" s="55" t="s">
        <v>211</v>
      </c>
      <c r="N77" s="55"/>
      <c r="O77" s="56" t="s">
        <v>438</v>
      </c>
      <c r="P77" s="56" t="s">
        <v>546</v>
      </c>
    </row>
    <row r="78" spans="1:16" ht="12.75" customHeight="1" thickBot="1" x14ac:dyDescent="0.25">
      <c r="A78" s="14" t="str">
        <f t="shared" si="6"/>
        <v> BBS 29 </v>
      </c>
      <c r="B78" s="5" t="str">
        <f t="shared" si="7"/>
        <v>I</v>
      </c>
      <c r="C78" s="14">
        <f t="shared" si="8"/>
        <v>42980.425999999999</v>
      </c>
      <c r="D78" s="15" t="str">
        <f t="shared" si="9"/>
        <v>vis</v>
      </c>
      <c r="E78" s="53">
        <f>VLOOKUP(C78,Active!C$21:E$966,3,FALSE)</f>
        <v>16416.003186173559</v>
      </c>
      <c r="F78" s="5" t="s">
        <v>189</v>
      </c>
      <c r="G78" s="15" t="str">
        <f t="shared" si="10"/>
        <v>42980.426</v>
      </c>
      <c r="H78" s="14">
        <f t="shared" si="11"/>
        <v>16416</v>
      </c>
      <c r="I78" s="54" t="s">
        <v>547</v>
      </c>
      <c r="J78" s="55" t="s">
        <v>548</v>
      </c>
      <c r="K78" s="54">
        <v>16416</v>
      </c>
      <c r="L78" s="54" t="s">
        <v>383</v>
      </c>
      <c r="M78" s="55" t="s">
        <v>211</v>
      </c>
      <c r="N78" s="55"/>
      <c r="O78" s="56" t="s">
        <v>438</v>
      </c>
      <c r="P78" s="56" t="s">
        <v>549</v>
      </c>
    </row>
    <row r="79" spans="1:16" ht="12.75" customHeight="1" thickBot="1" x14ac:dyDescent="0.25">
      <c r="A79" s="14" t="str">
        <f t="shared" si="6"/>
        <v> BBS 29 </v>
      </c>
      <c r="B79" s="5" t="str">
        <f t="shared" si="7"/>
        <v>I</v>
      </c>
      <c r="C79" s="14">
        <f t="shared" si="8"/>
        <v>42996.485000000001</v>
      </c>
      <c r="D79" s="15" t="str">
        <f t="shared" si="9"/>
        <v>vis</v>
      </c>
      <c r="E79" s="53">
        <f>VLOOKUP(C79,Active!C$21:E$966,3,FALSE)</f>
        <v>16435.004508658032</v>
      </c>
      <c r="F79" s="5" t="s">
        <v>189</v>
      </c>
      <c r="G79" s="15" t="str">
        <f t="shared" si="10"/>
        <v>42996.485</v>
      </c>
      <c r="H79" s="14">
        <f t="shared" si="11"/>
        <v>16435</v>
      </c>
      <c r="I79" s="54" t="s">
        <v>550</v>
      </c>
      <c r="J79" s="55" t="s">
        <v>551</v>
      </c>
      <c r="K79" s="54">
        <v>16435</v>
      </c>
      <c r="L79" s="54" t="s">
        <v>267</v>
      </c>
      <c r="M79" s="55" t="s">
        <v>211</v>
      </c>
      <c r="N79" s="55"/>
      <c r="O79" s="56" t="s">
        <v>438</v>
      </c>
      <c r="P79" s="56" t="s">
        <v>549</v>
      </c>
    </row>
    <row r="80" spans="1:16" ht="12.75" customHeight="1" thickBot="1" x14ac:dyDescent="0.25">
      <c r="A80" s="14" t="str">
        <f t="shared" si="6"/>
        <v> BBS 29 </v>
      </c>
      <c r="B80" s="5" t="str">
        <f t="shared" si="7"/>
        <v>I</v>
      </c>
      <c r="C80" s="14">
        <f t="shared" si="8"/>
        <v>43013.39</v>
      </c>
      <c r="D80" s="15" t="str">
        <f t="shared" si="9"/>
        <v>vis</v>
      </c>
      <c r="E80" s="53">
        <f>VLOOKUP(C80,Active!C$21:E$966,3,FALSE)</f>
        <v>16455.006834867632</v>
      </c>
      <c r="F80" s="5" t="s">
        <v>189</v>
      </c>
      <c r="G80" s="15" t="str">
        <f t="shared" si="10"/>
        <v>43013.390</v>
      </c>
      <c r="H80" s="14">
        <f t="shared" si="11"/>
        <v>16455</v>
      </c>
      <c r="I80" s="54" t="s">
        <v>552</v>
      </c>
      <c r="J80" s="55" t="s">
        <v>553</v>
      </c>
      <c r="K80" s="54">
        <v>16455</v>
      </c>
      <c r="L80" s="54" t="s">
        <v>407</v>
      </c>
      <c r="M80" s="55" t="s">
        <v>211</v>
      </c>
      <c r="N80" s="55"/>
      <c r="O80" s="56" t="s">
        <v>438</v>
      </c>
      <c r="P80" s="56" t="s">
        <v>549</v>
      </c>
    </row>
    <row r="81" spans="1:16" ht="12.75" customHeight="1" thickBot="1" x14ac:dyDescent="0.25">
      <c r="A81" s="14" t="str">
        <f t="shared" si="6"/>
        <v> BBS 30 </v>
      </c>
      <c r="B81" s="5" t="str">
        <f t="shared" si="7"/>
        <v>I</v>
      </c>
      <c r="C81" s="14">
        <f t="shared" si="8"/>
        <v>43046.356</v>
      </c>
      <c r="D81" s="15" t="str">
        <f t="shared" si="9"/>
        <v>vis</v>
      </c>
      <c r="E81" s="53">
        <f>VLOOKUP(C81,Active!C$21:E$966,3,FALSE)</f>
        <v>16494.012850000774</v>
      </c>
      <c r="F81" s="5" t="s">
        <v>189</v>
      </c>
      <c r="G81" s="15" t="str">
        <f t="shared" si="10"/>
        <v>43046.356</v>
      </c>
      <c r="H81" s="14">
        <f t="shared" si="11"/>
        <v>16494</v>
      </c>
      <c r="I81" s="54" t="s">
        <v>554</v>
      </c>
      <c r="J81" s="55" t="s">
        <v>555</v>
      </c>
      <c r="K81" s="54">
        <v>16494</v>
      </c>
      <c r="L81" s="54" t="s">
        <v>528</v>
      </c>
      <c r="M81" s="55" t="s">
        <v>211</v>
      </c>
      <c r="N81" s="55"/>
      <c r="O81" s="56" t="s">
        <v>438</v>
      </c>
      <c r="P81" s="56" t="s">
        <v>556</v>
      </c>
    </row>
    <row r="82" spans="1:16" ht="12.75" customHeight="1" thickBot="1" x14ac:dyDescent="0.25">
      <c r="A82" s="14" t="str">
        <f t="shared" si="6"/>
        <v>BAVM 29 </v>
      </c>
      <c r="B82" s="5" t="str">
        <f t="shared" si="7"/>
        <v>I</v>
      </c>
      <c r="C82" s="14">
        <f t="shared" si="8"/>
        <v>43280.45</v>
      </c>
      <c r="D82" s="15" t="str">
        <f t="shared" si="9"/>
        <v>vis</v>
      </c>
      <c r="E82" s="53">
        <f>VLOOKUP(C82,Active!C$21:E$966,3,FALSE)</f>
        <v>16770.997443417553</v>
      </c>
      <c r="F82" s="5" t="s">
        <v>189</v>
      </c>
      <c r="G82" s="15" t="str">
        <f t="shared" si="10"/>
        <v>43280.450</v>
      </c>
      <c r="H82" s="14">
        <f t="shared" si="11"/>
        <v>16771</v>
      </c>
      <c r="I82" s="54" t="s">
        <v>557</v>
      </c>
      <c r="J82" s="55" t="s">
        <v>558</v>
      </c>
      <c r="K82" s="54">
        <v>16771</v>
      </c>
      <c r="L82" s="54" t="s">
        <v>305</v>
      </c>
      <c r="M82" s="55" t="s">
        <v>211</v>
      </c>
      <c r="N82" s="55"/>
      <c r="O82" s="56" t="s">
        <v>365</v>
      </c>
      <c r="P82" s="57" t="s">
        <v>559</v>
      </c>
    </row>
    <row r="83" spans="1:16" ht="12.75" customHeight="1" thickBot="1" x14ac:dyDescent="0.25">
      <c r="A83" s="14" t="str">
        <f t="shared" si="6"/>
        <v> BBS 37 </v>
      </c>
      <c r="B83" s="5" t="str">
        <f t="shared" si="7"/>
        <v>I</v>
      </c>
      <c r="C83" s="14">
        <f t="shared" si="8"/>
        <v>43673.453999999998</v>
      </c>
      <c r="D83" s="15" t="str">
        <f t="shared" si="9"/>
        <v>vis</v>
      </c>
      <c r="E83" s="53">
        <f>VLOOKUP(C83,Active!C$21:E$966,3,FALSE)</f>
        <v>17236.007452863196</v>
      </c>
      <c r="F83" s="5" t="s">
        <v>189</v>
      </c>
      <c r="G83" s="15" t="str">
        <f t="shared" si="10"/>
        <v>43673.454</v>
      </c>
      <c r="H83" s="14">
        <f t="shared" si="11"/>
        <v>17236</v>
      </c>
      <c r="I83" s="54" t="s">
        <v>560</v>
      </c>
      <c r="J83" s="55" t="s">
        <v>561</v>
      </c>
      <c r="K83" s="54">
        <v>17236</v>
      </c>
      <c r="L83" s="54" t="s">
        <v>407</v>
      </c>
      <c r="M83" s="55" t="s">
        <v>211</v>
      </c>
      <c r="N83" s="55"/>
      <c r="O83" s="56" t="s">
        <v>438</v>
      </c>
      <c r="P83" s="56" t="s">
        <v>562</v>
      </c>
    </row>
    <row r="84" spans="1:16" ht="12.75" customHeight="1" thickBot="1" x14ac:dyDescent="0.25">
      <c r="A84" s="14" t="str">
        <f t="shared" si="6"/>
        <v> BBS 37 </v>
      </c>
      <c r="B84" s="5" t="str">
        <f t="shared" si="7"/>
        <v>I</v>
      </c>
      <c r="C84" s="14">
        <f t="shared" si="8"/>
        <v>43689.514999999999</v>
      </c>
      <c r="D84" s="15" t="str">
        <f t="shared" si="9"/>
        <v>vis</v>
      </c>
      <c r="E84" s="53">
        <f>VLOOKUP(C84,Active!C$21:E$966,3,FALSE)</f>
        <v>17255.011141786734</v>
      </c>
      <c r="F84" s="5" t="s">
        <v>189</v>
      </c>
      <c r="G84" s="15" t="str">
        <f t="shared" si="10"/>
        <v>43689.515</v>
      </c>
      <c r="H84" s="14">
        <f t="shared" si="11"/>
        <v>17255</v>
      </c>
      <c r="I84" s="54" t="s">
        <v>563</v>
      </c>
      <c r="J84" s="55" t="s">
        <v>564</v>
      </c>
      <c r="K84" s="54">
        <v>17255</v>
      </c>
      <c r="L84" s="54" t="s">
        <v>364</v>
      </c>
      <c r="M84" s="55" t="s">
        <v>211</v>
      </c>
      <c r="N84" s="55"/>
      <c r="O84" s="56" t="s">
        <v>438</v>
      </c>
      <c r="P84" s="56" t="s">
        <v>562</v>
      </c>
    </row>
    <row r="85" spans="1:16" ht="12.75" customHeight="1" thickBot="1" x14ac:dyDescent="0.25">
      <c r="A85" s="14" t="str">
        <f t="shared" si="6"/>
        <v> BBS 38 </v>
      </c>
      <c r="B85" s="5" t="str">
        <f t="shared" si="7"/>
        <v>I</v>
      </c>
      <c r="C85" s="14">
        <f t="shared" si="8"/>
        <v>43706.425999999999</v>
      </c>
      <c r="D85" s="15" t="str">
        <f t="shared" si="9"/>
        <v>vis</v>
      </c>
      <c r="E85" s="53">
        <f>VLOOKUP(C85,Active!C$21:E$966,3,FALSE)</f>
        <v>17275.020567313535</v>
      </c>
      <c r="F85" s="5" t="s">
        <v>189</v>
      </c>
      <c r="G85" s="15" t="str">
        <f t="shared" si="10"/>
        <v>43706.426</v>
      </c>
      <c r="H85" s="14">
        <f t="shared" si="11"/>
        <v>17275</v>
      </c>
      <c r="I85" s="54" t="s">
        <v>565</v>
      </c>
      <c r="J85" s="55" t="s">
        <v>566</v>
      </c>
      <c r="K85" s="54">
        <v>17275</v>
      </c>
      <c r="L85" s="54" t="s">
        <v>487</v>
      </c>
      <c r="M85" s="55" t="s">
        <v>211</v>
      </c>
      <c r="N85" s="55"/>
      <c r="O85" s="56" t="s">
        <v>438</v>
      </c>
      <c r="P85" s="56" t="s">
        <v>567</v>
      </c>
    </row>
    <row r="86" spans="1:16" ht="12.75" customHeight="1" thickBot="1" x14ac:dyDescent="0.25">
      <c r="A86" s="14" t="str">
        <f t="shared" si="6"/>
        <v> BBS 38 </v>
      </c>
      <c r="B86" s="5" t="str">
        <f t="shared" si="7"/>
        <v>I</v>
      </c>
      <c r="C86" s="14">
        <f t="shared" si="8"/>
        <v>43739.368000000002</v>
      </c>
      <c r="D86" s="15" t="str">
        <f t="shared" si="9"/>
        <v>vis</v>
      </c>
      <c r="E86" s="53">
        <f>VLOOKUP(C86,Active!C$21:E$966,3,FALSE)</f>
        <v>17313.998185177883</v>
      </c>
      <c r="F86" s="5" t="s">
        <v>189</v>
      </c>
      <c r="G86" s="15" t="str">
        <f t="shared" si="10"/>
        <v>43739.368</v>
      </c>
      <c r="H86" s="14">
        <f t="shared" si="11"/>
        <v>17314</v>
      </c>
      <c r="I86" s="54" t="s">
        <v>568</v>
      </c>
      <c r="J86" s="55" t="s">
        <v>569</v>
      </c>
      <c r="K86" s="54">
        <v>17314</v>
      </c>
      <c r="L86" s="54" t="s">
        <v>305</v>
      </c>
      <c r="M86" s="55" t="s">
        <v>211</v>
      </c>
      <c r="N86" s="55"/>
      <c r="O86" s="56" t="s">
        <v>438</v>
      </c>
      <c r="P86" s="56" t="s">
        <v>567</v>
      </c>
    </row>
    <row r="87" spans="1:16" ht="12.75" customHeight="1" thickBot="1" x14ac:dyDescent="0.25">
      <c r="A87" s="14" t="str">
        <f t="shared" si="6"/>
        <v>BAVM 31 </v>
      </c>
      <c r="B87" s="5" t="str">
        <f t="shared" si="7"/>
        <v>I</v>
      </c>
      <c r="C87" s="14">
        <f t="shared" si="8"/>
        <v>43744.434999999998</v>
      </c>
      <c r="D87" s="15" t="str">
        <f t="shared" si="9"/>
        <v>vis</v>
      </c>
      <c r="E87" s="53">
        <f>VLOOKUP(C87,Active!C$21:E$966,3,FALSE)</f>
        <v>17319.993558552858</v>
      </c>
      <c r="F87" s="5" t="s">
        <v>189</v>
      </c>
      <c r="G87" s="15" t="str">
        <f t="shared" si="10"/>
        <v>43744.435</v>
      </c>
      <c r="H87" s="14">
        <f t="shared" si="11"/>
        <v>17320</v>
      </c>
      <c r="I87" s="54" t="s">
        <v>570</v>
      </c>
      <c r="J87" s="55" t="s">
        <v>571</v>
      </c>
      <c r="K87" s="54">
        <v>17320</v>
      </c>
      <c r="L87" s="54" t="s">
        <v>285</v>
      </c>
      <c r="M87" s="55" t="s">
        <v>211</v>
      </c>
      <c r="N87" s="55"/>
      <c r="O87" s="56" t="s">
        <v>572</v>
      </c>
      <c r="P87" s="57" t="s">
        <v>573</v>
      </c>
    </row>
    <row r="88" spans="1:16" ht="12.75" customHeight="1" thickBot="1" x14ac:dyDescent="0.25">
      <c r="A88" s="14" t="str">
        <f t="shared" si="6"/>
        <v> BBS 39 </v>
      </c>
      <c r="B88" s="5" t="str">
        <f t="shared" si="7"/>
        <v>I</v>
      </c>
      <c r="C88" s="14">
        <f t="shared" si="8"/>
        <v>43766.421000000002</v>
      </c>
      <c r="D88" s="15" t="str">
        <f t="shared" si="9"/>
        <v>vis</v>
      </c>
      <c r="E88" s="53">
        <f>VLOOKUP(C88,Active!C$21:E$966,3,FALSE)</f>
        <v>17346.007823210912</v>
      </c>
      <c r="F88" s="5" t="s">
        <v>189</v>
      </c>
      <c r="G88" s="15" t="str">
        <f t="shared" si="10"/>
        <v>43766.421</v>
      </c>
      <c r="H88" s="14">
        <f t="shared" si="11"/>
        <v>17346</v>
      </c>
      <c r="I88" s="54" t="s">
        <v>574</v>
      </c>
      <c r="J88" s="55" t="s">
        <v>575</v>
      </c>
      <c r="K88" s="54">
        <v>17346</v>
      </c>
      <c r="L88" s="54" t="s">
        <v>404</v>
      </c>
      <c r="M88" s="55" t="s">
        <v>211</v>
      </c>
      <c r="N88" s="55"/>
      <c r="O88" s="56" t="s">
        <v>438</v>
      </c>
      <c r="P88" s="56" t="s">
        <v>576</v>
      </c>
    </row>
    <row r="89" spans="1:16" ht="12.75" customHeight="1" thickBot="1" x14ac:dyDescent="0.25">
      <c r="A89" s="14" t="str">
        <f t="shared" si="6"/>
        <v> BBS 39 </v>
      </c>
      <c r="B89" s="5" t="str">
        <f t="shared" si="7"/>
        <v>I</v>
      </c>
      <c r="C89" s="14">
        <f t="shared" si="8"/>
        <v>43777.415000000001</v>
      </c>
      <c r="D89" s="15" t="str">
        <f t="shared" si="9"/>
        <v>vis</v>
      </c>
      <c r="E89" s="53">
        <f>VLOOKUP(C89,Active!C$21:E$966,3,FALSE)</f>
        <v>17359.016138759471</v>
      </c>
      <c r="F89" s="5" t="s">
        <v>189</v>
      </c>
      <c r="G89" s="15" t="str">
        <f t="shared" si="10"/>
        <v>43777.415</v>
      </c>
      <c r="H89" s="14">
        <f t="shared" si="11"/>
        <v>17359</v>
      </c>
      <c r="I89" s="54" t="s">
        <v>577</v>
      </c>
      <c r="J89" s="55" t="s">
        <v>578</v>
      </c>
      <c r="K89" s="54">
        <v>17359</v>
      </c>
      <c r="L89" s="54" t="s">
        <v>453</v>
      </c>
      <c r="M89" s="55" t="s">
        <v>211</v>
      </c>
      <c r="N89" s="55"/>
      <c r="O89" s="56" t="s">
        <v>438</v>
      </c>
      <c r="P89" s="56" t="s">
        <v>576</v>
      </c>
    </row>
    <row r="90" spans="1:16" ht="12.75" customHeight="1" thickBot="1" x14ac:dyDescent="0.25">
      <c r="A90" s="14" t="str">
        <f t="shared" si="6"/>
        <v> BBS 46 </v>
      </c>
      <c r="B90" s="5" t="str">
        <f t="shared" si="7"/>
        <v>I</v>
      </c>
      <c r="C90" s="14">
        <f t="shared" si="8"/>
        <v>44165.332000000002</v>
      </c>
      <c r="D90" s="15" t="str">
        <f t="shared" si="9"/>
        <v>vis</v>
      </c>
      <c r="E90" s="53">
        <f>VLOOKUP(C90,Active!C$21:E$966,3,FALSE)</f>
        <v>17818.007110439466</v>
      </c>
      <c r="F90" s="5" t="s">
        <v>189</v>
      </c>
      <c r="G90" s="15" t="str">
        <f t="shared" si="10"/>
        <v>44165.332</v>
      </c>
      <c r="H90" s="14">
        <f t="shared" si="11"/>
        <v>17818</v>
      </c>
      <c r="I90" s="54" t="s">
        <v>579</v>
      </c>
      <c r="J90" s="55" t="s">
        <v>580</v>
      </c>
      <c r="K90" s="54">
        <v>17818</v>
      </c>
      <c r="L90" s="54" t="s">
        <v>407</v>
      </c>
      <c r="M90" s="55" t="s">
        <v>211</v>
      </c>
      <c r="N90" s="55"/>
      <c r="O90" s="56" t="s">
        <v>438</v>
      </c>
      <c r="P90" s="56" t="s">
        <v>581</v>
      </c>
    </row>
    <row r="91" spans="1:16" ht="12.75" customHeight="1" thickBot="1" x14ac:dyDescent="0.25">
      <c r="A91" s="14" t="str">
        <f t="shared" si="6"/>
        <v> BBS 49 </v>
      </c>
      <c r="B91" s="5" t="str">
        <f t="shared" si="7"/>
        <v>I</v>
      </c>
      <c r="C91" s="14">
        <f t="shared" si="8"/>
        <v>44426.481</v>
      </c>
      <c r="D91" s="15" t="str">
        <f t="shared" si="9"/>
        <v>vis</v>
      </c>
      <c r="E91" s="53">
        <f>VLOOKUP(C91,Active!C$21:E$966,3,FALSE)</f>
        <v>18127.003708328339</v>
      </c>
      <c r="F91" s="5" t="s">
        <v>189</v>
      </c>
      <c r="G91" s="15" t="str">
        <f t="shared" si="10"/>
        <v>44426.481</v>
      </c>
      <c r="H91" s="14">
        <f t="shared" si="11"/>
        <v>18127</v>
      </c>
      <c r="I91" s="54" t="s">
        <v>582</v>
      </c>
      <c r="J91" s="55" t="s">
        <v>583</v>
      </c>
      <c r="K91" s="54">
        <v>18127</v>
      </c>
      <c r="L91" s="54" t="s">
        <v>383</v>
      </c>
      <c r="M91" s="55" t="s">
        <v>211</v>
      </c>
      <c r="N91" s="55"/>
      <c r="O91" s="56" t="s">
        <v>584</v>
      </c>
      <c r="P91" s="56" t="s">
        <v>585</v>
      </c>
    </row>
    <row r="92" spans="1:16" ht="12.75" customHeight="1" thickBot="1" x14ac:dyDescent="0.25">
      <c r="A92" s="14" t="str">
        <f t="shared" si="6"/>
        <v> BBS 49 </v>
      </c>
      <c r="B92" s="5" t="str">
        <f t="shared" si="7"/>
        <v>I</v>
      </c>
      <c r="C92" s="14">
        <f t="shared" si="8"/>
        <v>44437.487999999998</v>
      </c>
      <c r="D92" s="15" t="str">
        <f t="shared" si="9"/>
        <v>vis</v>
      </c>
      <c r="E92" s="53">
        <f>VLOOKUP(C92,Active!C$21:E$966,3,FALSE)</f>
        <v>18140.027405730827</v>
      </c>
      <c r="F92" s="5" t="s">
        <v>189</v>
      </c>
      <c r="G92" s="15" t="str">
        <f t="shared" si="10"/>
        <v>44437.488</v>
      </c>
      <c r="H92" s="14">
        <f t="shared" si="11"/>
        <v>18140</v>
      </c>
      <c r="I92" s="54" t="s">
        <v>586</v>
      </c>
      <c r="J92" s="55" t="s">
        <v>587</v>
      </c>
      <c r="K92" s="54">
        <v>18140</v>
      </c>
      <c r="L92" s="54" t="s">
        <v>588</v>
      </c>
      <c r="M92" s="55" t="s">
        <v>211</v>
      </c>
      <c r="N92" s="55"/>
      <c r="O92" s="56" t="s">
        <v>584</v>
      </c>
      <c r="P92" s="56" t="s">
        <v>585</v>
      </c>
    </row>
    <row r="93" spans="1:16" ht="12.75" customHeight="1" thickBot="1" x14ac:dyDescent="0.25">
      <c r="A93" s="14" t="str">
        <f t="shared" si="6"/>
        <v> BBS 49 </v>
      </c>
      <c r="B93" s="5" t="str">
        <f t="shared" si="7"/>
        <v>I</v>
      </c>
      <c r="C93" s="14">
        <f t="shared" si="8"/>
        <v>44443.37</v>
      </c>
      <c r="D93" s="15" t="str">
        <f t="shared" si="9"/>
        <v>vis</v>
      </c>
      <c r="E93" s="53">
        <f>VLOOKUP(C93,Active!C$21:E$966,3,FALSE)</f>
        <v>18146.987103025414</v>
      </c>
      <c r="F93" s="5" t="s">
        <v>189</v>
      </c>
      <c r="G93" s="15" t="str">
        <f t="shared" si="10"/>
        <v>44443.370</v>
      </c>
      <c r="H93" s="14">
        <f t="shared" si="11"/>
        <v>18147</v>
      </c>
      <c r="I93" s="54" t="s">
        <v>589</v>
      </c>
      <c r="J93" s="55" t="s">
        <v>590</v>
      </c>
      <c r="K93" s="54">
        <v>18147</v>
      </c>
      <c r="L93" s="54" t="s">
        <v>244</v>
      </c>
      <c r="M93" s="55" t="s">
        <v>211</v>
      </c>
      <c r="N93" s="55"/>
      <c r="O93" s="56" t="s">
        <v>584</v>
      </c>
      <c r="P93" s="56" t="s">
        <v>585</v>
      </c>
    </row>
    <row r="94" spans="1:16" ht="12.75" customHeight="1" thickBot="1" x14ac:dyDescent="0.25">
      <c r="A94" s="14" t="str">
        <f t="shared" si="6"/>
        <v> BBS 49 </v>
      </c>
      <c r="B94" s="5" t="str">
        <f t="shared" si="7"/>
        <v>I</v>
      </c>
      <c r="C94" s="14">
        <f t="shared" si="8"/>
        <v>44454.37</v>
      </c>
      <c r="D94" s="15" t="str">
        <f t="shared" si="9"/>
        <v>vis</v>
      </c>
      <c r="E94" s="53">
        <f>VLOOKUP(C94,Active!C$21:E$966,3,FALSE)</f>
        <v>18160.002517891171</v>
      </c>
      <c r="F94" s="5" t="s">
        <v>189</v>
      </c>
      <c r="G94" s="15" t="str">
        <f t="shared" si="10"/>
        <v>44454.370</v>
      </c>
      <c r="H94" s="14">
        <f t="shared" si="11"/>
        <v>18160</v>
      </c>
      <c r="I94" s="54" t="s">
        <v>591</v>
      </c>
      <c r="J94" s="55" t="s">
        <v>592</v>
      </c>
      <c r="K94" s="54">
        <v>18160</v>
      </c>
      <c r="L94" s="54" t="s">
        <v>424</v>
      </c>
      <c r="M94" s="55" t="s">
        <v>211</v>
      </c>
      <c r="N94" s="55"/>
      <c r="O94" s="56" t="s">
        <v>584</v>
      </c>
      <c r="P94" s="56" t="s">
        <v>585</v>
      </c>
    </row>
    <row r="95" spans="1:16" ht="12.75" customHeight="1" thickBot="1" x14ac:dyDescent="0.25">
      <c r="A95" s="14" t="str">
        <f t="shared" si="6"/>
        <v> BBS 51 </v>
      </c>
      <c r="B95" s="5" t="str">
        <f t="shared" si="7"/>
        <v>I</v>
      </c>
      <c r="C95" s="14">
        <f t="shared" si="8"/>
        <v>44498.349000000002</v>
      </c>
      <c r="D95" s="15" t="str">
        <f t="shared" si="9"/>
        <v>vis</v>
      </c>
      <c r="E95" s="53">
        <f>VLOOKUP(C95,Active!C$21:E$966,3,FALSE)</f>
        <v>18212.039329743999</v>
      </c>
      <c r="F95" s="5" t="s">
        <v>189</v>
      </c>
      <c r="G95" s="15" t="str">
        <f t="shared" si="10"/>
        <v>44498.349</v>
      </c>
      <c r="H95" s="14">
        <f t="shared" si="11"/>
        <v>18212</v>
      </c>
      <c r="I95" s="54" t="s">
        <v>593</v>
      </c>
      <c r="J95" s="55" t="s">
        <v>594</v>
      </c>
      <c r="K95" s="54">
        <v>18212</v>
      </c>
      <c r="L95" s="54" t="s">
        <v>480</v>
      </c>
      <c r="M95" s="55" t="s">
        <v>211</v>
      </c>
      <c r="N95" s="55"/>
      <c r="O95" s="56" t="s">
        <v>584</v>
      </c>
      <c r="P95" s="56" t="s">
        <v>595</v>
      </c>
    </row>
    <row r="96" spans="1:16" ht="12.75" customHeight="1" thickBot="1" x14ac:dyDescent="0.25">
      <c r="A96" s="14" t="str">
        <f t="shared" si="6"/>
        <v> BBS 51 </v>
      </c>
      <c r="B96" s="5" t="str">
        <f t="shared" si="7"/>
        <v>I</v>
      </c>
      <c r="C96" s="14">
        <f t="shared" si="8"/>
        <v>44503.387000000002</v>
      </c>
      <c r="D96" s="15" t="str">
        <f t="shared" si="9"/>
        <v>vis</v>
      </c>
      <c r="E96" s="53">
        <f>VLOOKUP(C96,Active!C$21:E$966,3,FALSE)</f>
        <v>18218.000389752517</v>
      </c>
      <c r="F96" s="5" t="s">
        <v>189</v>
      </c>
      <c r="G96" s="15" t="str">
        <f t="shared" si="10"/>
        <v>44503.387</v>
      </c>
      <c r="H96" s="14">
        <f t="shared" si="11"/>
        <v>18218</v>
      </c>
      <c r="I96" s="54" t="s">
        <v>596</v>
      </c>
      <c r="J96" s="55" t="s">
        <v>597</v>
      </c>
      <c r="K96" s="54">
        <v>18218</v>
      </c>
      <c r="L96" s="54" t="s">
        <v>392</v>
      </c>
      <c r="M96" s="55" t="s">
        <v>211</v>
      </c>
      <c r="N96" s="55"/>
      <c r="O96" s="56" t="s">
        <v>584</v>
      </c>
      <c r="P96" s="56" t="s">
        <v>595</v>
      </c>
    </row>
    <row r="97" spans="1:16" ht="12.75" customHeight="1" thickBot="1" x14ac:dyDescent="0.25">
      <c r="A97" s="14" t="str">
        <f t="shared" si="6"/>
        <v> BBS 51 </v>
      </c>
      <c r="B97" s="5" t="str">
        <f t="shared" si="7"/>
        <v>I</v>
      </c>
      <c r="C97" s="14">
        <f t="shared" si="8"/>
        <v>44514.387000000002</v>
      </c>
      <c r="D97" s="15" t="str">
        <f t="shared" si="9"/>
        <v>vis</v>
      </c>
      <c r="E97" s="53">
        <f>VLOOKUP(C97,Active!C$21:E$966,3,FALSE)</f>
        <v>18231.015804618273</v>
      </c>
      <c r="F97" s="5" t="s">
        <v>189</v>
      </c>
      <c r="G97" s="15" t="str">
        <f t="shared" si="10"/>
        <v>44514.387</v>
      </c>
      <c r="H97" s="14">
        <f t="shared" si="11"/>
        <v>18231</v>
      </c>
      <c r="I97" s="54" t="s">
        <v>598</v>
      </c>
      <c r="J97" s="55" t="s">
        <v>599</v>
      </c>
      <c r="K97" s="54">
        <v>18231</v>
      </c>
      <c r="L97" s="54" t="s">
        <v>600</v>
      </c>
      <c r="M97" s="55" t="s">
        <v>211</v>
      </c>
      <c r="N97" s="55"/>
      <c r="O97" s="56" t="s">
        <v>584</v>
      </c>
      <c r="P97" s="56" t="s">
        <v>595</v>
      </c>
    </row>
    <row r="98" spans="1:16" ht="12.75" customHeight="1" thickBot="1" x14ac:dyDescent="0.25">
      <c r="A98" s="14" t="str">
        <f t="shared" si="6"/>
        <v> BBS 52 </v>
      </c>
      <c r="B98" s="5" t="str">
        <f t="shared" si="7"/>
        <v>I</v>
      </c>
      <c r="C98" s="14">
        <f t="shared" si="8"/>
        <v>44569.296999999999</v>
      </c>
      <c r="D98" s="15" t="str">
        <f t="shared" si="9"/>
        <v>vis</v>
      </c>
      <c r="E98" s="53">
        <f>VLOOKUP(C98,Active!C$21:E$966,3,FALSE)</f>
        <v>18295.986389189064</v>
      </c>
      <c r="F98" s="5" t="s">
        <v>189</v>
      </c>
      <c r="G98" s="15" t="str">
        <f t="shared" si="10"/>
        <v>44569.297</v>
      </c>
      <c r="H98" s="14">
        <f t="shared" si="11"/>
        <v>18296</v>
      </c>
      <c r="I98" s="54" t="s">
        <v>601</v>
      </c>
      <c r="J98" s="55" t="s">
        <v>602</v>
      </c>
      <c r="K98" s="54">
        <v>18296</v>
      </c>
      <c r="L98" s="54" t="s">
        <v>257</v>
      </c>
      <c r="M98" s="55" t="s">
        <v>211</v>
      </c>
      <c r="N98" s="55"/>
      <c r="O98" s="56" t="s">
        <v>603</v>
      </c>
      <c r="P98" s="56" t="s">
        <v>604</v>
      </c>
    </row>
    <row r="99" spans="1:16" ht="12.75" customHeight="1" thickBot="1" x14ac:dyDescent="0.25">
      <c r="A99" s="14" t="str">
        <f t="shared" si="6"/>
        <v> BBS 52 </v>
      </c>
      <c r="B99" s="5" t="str">
        <f t="shared" si="7"/>
        <v>I</v>
      </c>
      <c r="C99" s="14">
        <f t="shared" si="8"/>
        <v>44569.298999999999</v>
      </c>
      <c r="D99" s="15" t="str">
        <f t="shared" si="9"/>
        <v>vis</v>
      </c>
      <c r="E99" s="53">
        <f>VLOOKUP(C99,Active!C$21:E$966,3,FALSE)</f>
        <v>18295.988755628132</v>
      </c>
      <c r="F99" s="5" t="s">
        <v>189</v>
      </c>
      <c r="G99" s="15" t="str">
        <f t="shared" si="10"/>
        <v>44569.299</v>
      </c>
      <c r="H99" s="14">
        <f t="shared" si="11"/>
        <v>18296</v>
      </c>
      <c r="I99" s="54" t="s">
        <v>605</v>
      </c>
      <c r="J99" s="55" t="s">
        <v>606</v>
      </c>
      <c r="K99" s="54">
        <v>18296</v>
      </c>
      <c r="L99" s="54" t="s">
        <v>324</v>
      </c>
      <c r="M99" s="55" t="s">
        <v>211</v>
      </c>
      <c r="N99" s="55"/>
      <c r="O99" s="56" t="s">
        <v>584</v>
      </c>
      <c r="P99" s="56" t="s">
        <v>604</v>
      </c>
    </row>
    <row r="100" spans="1:16" ht="12.75" customHeight="1" thickBot="1" x14ac:dyDescent="0.25">
      <c r="A100" s="14" t="str">
        <f t="shared" si="6"/>
        <v> BBS 58 </v>
      </c>
      <c r="B100" s="5" t="str">
        <f t="shared" si="7"/>
        <v>I</v>
      </c>
      <c r="C100" s="14">
        <f t="shared" si="8"/>
        <v>44913.279999999999</v>
      </c>
      <c r="D100" s="15" t="str">
        <f t="shared" si="9"/>
        <v>vis</v>
      </c>
      <c r="E100" s="53">
        <f>VLOOKUP(C100,Active!C$21:E$966,3,FALSE)</f>
        <v>18702.993793895224</v>
      </c>
      <c r="F100" s="5" t="s">
        <v>189</v>
      </c>
      <c r="G100" s="15" t="str">
        <f t="shared" si="10"/>
        <v>44913.280</v>
      </c>
      <c r="H100" s="14">
        <f t="shared" si="11"/>
        <v>18703</v>
      </c>
      <c r="I100" s="54" t="s">
        <v>607</v>
      </c>
      <c r="J100" s="55" t="s">
        <v>608</v>
      </c>
      <c r="K100" s="54">
        <v>18703</v>
      </c>
      <c r="L100" s="54" t="s">
        <v>285</v>
      </c>
      <c r="M100" s="55" t="s">
        <v>211</v>
      </c>
      <c r="N100" s="55"/>
      <c r="O100" s="56" t="s">
        <v>603</v>
      </c>
      <c r="P100" s="56" t="s">
        <v>609</v>
      </c>
    </row>
    <row r="101" spans="1:16" ht="12.75" customHeight="1" thickBot="1" x14ac:dyDescent="0.25">
      <c r="A101" s="14" t="str">
        <f t="shared" si="6"/>
        <v> BBS 58 </v>
      </c>
      <c r="B101" s="5" t="str">
        <f t="shared" si="7"/>
        <v>I</v>
      </c>
      <c r="C101" s="14">
        <f t="shared" si="8"/>
        <v>44913.292000000001</v>
      </c>
      <c r="D101" s="15" t="str">
        <f t="shared" si="9"/>
        <v>vis</v>
      </c>
      <c r="E101" s="53">
        <f>VLOOKUP(C101,Active!C$21:E$966,3,FALSE)</f>
        <v>18703.007992529627</v>
      </c>
      <c r="F101" s="5" t="s">
        <v>189</v>
      </c>
      <c r="G101" s="15" t="str">
        <f t="shared" si="10"/>
        <v>44913.292</v>
      </c>
      <c r="H101" s="14">
        <f t="shared" si="11"/>
        <v>18703</v>
      </c>
      <c r="I101" s="54" t="s">
        <v>610</v>
      </c>
      <c r="J101" s="55" t="s">
        <v>611</v>
      </c>
      <c r="K101" s="54">
        <v>18703</v>
      </c>
      <c r="L101" s="54" t="s">
        <v>404</v>
      </c>
      <c r="M101" s="55" t="s">
        <v>211</v>
      </c>
      <c r="N101" s="55"/>
      <c r="O101" s="56" t="s">
        <v>584</v>
      </c>
      <c r="P101" s="56" t="s">
        <v>609</v>
      </c>
    </row>
    <row r="102" spans="1:16" ht="12.75" customHeight="1" thickBot="1" x14ac:dyDescent="0.25">
      <c r="A102" s="14" t="str">
        <f t="shared" si="6"/>
        <v>IBVS 2385 </v>
      </c>
      <c r="B102" s="5" t="str">
        <f t="shared" si="7"/>
        <v>I</v>
      </c>
      <c r="C102" s="14">
        <f t="shared" si="8"/>
        <v>45130.490700000002</v>
      </c>
      <c r="D102" s="15" t="str">
        <f t="shared" si="9"/>
        <v>vis</v>
      </c>
      <c r="E102" s="53">
        <f>VLOOKUP(C102,Active!C$21:E$966,3,FALSE)</f>
        <v>18960.001736966278</v>
      </c>
      <c r="F102" s="5" t="s">
        <v>189</v>
      </c>
      <c r="G102" s="15" t="str">
        <f t="shared" si="10"/>
        <v>45130.4907</v>
      </c>
      <c r="H102" s="14">
        <f t="shared" si="11"/>
        <v>18960</v>
      </c>
      <c r="I102" s="54" t="s">
        <v>612</v>
      </c>
      <c r="J102" s="55" t="s">
        <v>613</v>
      </c>
      <c r="K102" s="54">
        <v>18960</v>
      </c>
      <c r="L102" s="54" t="s">
        <v>361</v>
      </c>
      <c r="M102" s="55" t="s">
        <v>306</v>
      </c>
      <c r="N102" s="55" t="s">
        <v>159</v>
      </c>
      <c r="O102" s="56" t="s">
        <v>614</v>
      </c>
      <c r="P102" s="57" t="s">
        <v>615</v>
      </c>
    </row>
    <row r="103" spans="1:16" ht="12.75" customHeight="1" thickBot="1" x14ac:dyDescent="0.25">
      <c r="A103" s="14" t="str">
        <f t="shared" si="6"/>
        <v> BBS 68 </v>
      </c>
      <c r="B103" s="5" t="str">
        <f t="shared" si="7"/>
        <v>I</v>
      </c>
      <c r="C103" s="14">
        <f t="shared" si="8"/>
        <v>45600.392</v>
      </c>
      <c r="D103" s="15" t="str">
        <f t="shared" si="9"/>
        <v>vis</v>
      </c>
      <c r="E103" s="53">
        <f>VLOOKUP(C103,Active!C$21:E$966,3,FALSE)</f>
        <v>19515.998133826153</v>
      </c>
      <c r="F103" s="5" t="s">
        <v>189</v>
      </c>
      <c r="G103" s="15" t="str">
        <f t="shared" si="10"/>
        <v>45600.392</v>
      </c>
      <c r="H103" s="14">
        <f t="shared" si="11"/>
        <v>19516</v>
      </c>
      <c r="I103" s="54" t="s">
        <v>616</v>
      </c>
      <c r="J103" s="55" t="s">
        <v>617</v>
      </c>
      <c r="K103" s="54">
        <v>19516</v>
      </c>
      <c r="L103" s="54" t="s">
        <v>305</v>
      </c>
      <c r="M103" s="55" t="s">
        <v>211</v>
      </c>
      <c r="N103" s="55"/>
      <c r="O103" s="56" t="s">
        <v>618</v>
      </c>
      <c r="P103" s="56" t="s">
        <v>619</v>
      </c>
    </row>
    <row r="104" spans="1:16" ht="12.75" customHeight="1" thickBot="1" x14ac:dyDescent="0.25">
      <c r="A104" s="14" t="str">
        <f t="shared" si="6"/>
        <v> BBS 69 </v>
      </c>
      <c r="B104" s="5" t="str">
        <f t="shared" si="7"/>
        <v>I</v>
      </c>
      <c r="C104" s="14">
        <f t="shared" si="8"/>
        <v>45644.334000000003</v>
      </c>
      <c r="D104" s="15" t="str">
        <f t="shared" si="9"/>
        <v>vis</v>
      </c>
      <c r="E104" s="53">
        <f>VLOOKUP(C104,Active!C$21:E$966,3,FALSE)</f>
        <v>19567.991166556258</v>
      </c>
      <c r="F104" s="5" t="s">
        <v>189</v>
      </c>
      <c r="G104" s="15" t="str">
        <f t="shared" si="10"/>
        <v>45644.334</v>
      </c>
      <c r="H104" s="14">
        <f t="shared" si="11"/>
        <v>19568</v>
      </c>
      <c r="I104" s="54" t="s">
        <v>620</v>
      </c>
      <c r="J104" s="55" t="s">
        <v>621</v>
      </c>
      <c r="K104" s="54">
        <v>19568</v>
      </c>
      <c r="L104" s="54" t="s">
        <v>379</v>
      </c>
      <c r="M104" s="55" t="s">
        <v>211</v>
      </c>
      <c r="N104" s="55"/>
      <c r="O104" s="56" t="s">
        <v>438</v>
      </c>
      <c r="P104" s="56" t="s">
        <v>622</v>
      </c>
    </row>
    <row r="105" spans="1:16" ht="12.75" customHeight="1" thickBot="1" x14ac:dyDescent="0.25">
      <c r="A105" s="14" t="str">
        <f t="shared" si="6"/>
        <v> BBS 72 </v>
      </c>
      <c r="B105" s="5" t="str">
        <f t="shared" si="7"/>
        <v>I</v>
      </c>
      <c r="C105" s="14">
        <f t="shared" si="8"/>
        <v>45878.447999999997</v>
      </c>
      <c r="D105" s="15" t="str">
        <f t="shared" si="9"/>
        <v>vis</v>
      </c>
      <c r="E105" s="53">
        <f>VLOOKUP(C105,Active!C$21:E$966,3,FALSE)</f>
        <v>19844.999424363694</v>
      </c>
      <c r="F105" s="5" t="s">
        <v>189</v>
      </c>
      <c r="G105" s="15" t="str">
        <f t="shared" si="10"/>
        <v>45878.448</v>
      </c>
      <c r="H105" s="14">
        <f t="shared" si="11"/>
        <v>19845</v>
      </c>
      <c r="I105" s="54" t="s">
        <v>623</v>
      </c>
      <c r="J105" s="55" t="s">
        <v>624</v>
      </c>
      <c r="K105" s="54">
        <v>19845</v>
      </c>
      <c r="L105" s="54" t="s">
        <v>413</v>
      </c>
      <c r="M105" s="55" t="s">
        <v>211</v>
      </c>
      <c r="N105" s="55"/>
      <c r="O105" s="56" t="s">
        <v>438</v>
      </c>
      <c r="P105" s="56" t="s">
        <v>625</v>
      </c>
    </row>
    <row r="106" spans="1:16" ht="12.75" customHeight="1" thickBot="1" x14ac:dyDescent="0.25">
      <c r="A106" s="14" t="str">
        <f t="shared" si="6"/>
        <v> BBS 73 </v>
      </c>
      <c r="B106" s="5" t="str">
        <f t="shared" si="7"/>
        <v>I</v>
      </c>
      <c r="C106" s="14">
        <f t="shared" si="8"/>
        <v>45889.432999999997</v>
      </c>
      <c r="D106" s="15" t="str">
        <f t="shared" si="9"/>
        <v>vis</v>
      </c>
      <c r="E106" s="53">
        <f>VLOOKUP(C106,Active!C$21:E$966,3,FALSE)</f>
        <v>19857.997090936453</v>
      </c>
      <c r="F106" s="5" t="s">
        <v>189</v>
      </c>
      <c r="G106" s="15" t="str">
        <f t="shared" si="10"/>
        <v>45889.433</v>
      </c>
      <c r="H106" s="14">
        <f t="shared" si="11"/>
        <v>19858</v>
      </c>
      <c r="I106" s="54" t="s">
        <v>626</v>
      </c>
      <c r="J106" s="55" t="s">
        <v>627</v>
      </c>
      <c r="K106" s="54">
        <v>19858</v>
      </c>
      <c r="L106" s="54" t="s">
        <v>305</v>
      </c>
      <c r="M106" s="55" t="s">
        <v>211</v>
      </c>
      <c r="N106" s="55"/>
      <c r="O106" s="56" t="s">
        <v>438</v>
      </c>
      <c r="P106" s="56" t="s">
        <v>628</v>
      </c>
    </row>
    <row r="107" spans="1:16" ht="12.75" customHeight="1" thickBot="1" x14ac:dyDescent="0.25">
      <c r="A107" s="14" t="str">
        <f t="shared" si="6"/>
        <v> BBS 73 </v>
      </c>
      <c r="B107" s="5" t="str">
        <f t="shared" si="7"/>
        <v>I</v>
      </c>
      <c r="C107" s="14">
        <f t="shared" si="8"/>
        <v>45911.398000000001</v>
      </c>
      <c r="D107" s="15" t="str">
        <f t="shared" si="9"/>
        <v>vis</v>
      </c>
      <c r="E107" s="53">
        <f>VLOOKUP(C107,Active!C$21:E$966,3,FALSE)</f>
        <v>19883.986507984308</v>
      </c>
      <c r="F107" s="5" t="s">
        <v>189</v>
      </c>
      <c r="G107" s="15" t="str">
        <f t="shared" si="10"/>
        <v>45911.398</v>
      </c>
      <c r="H107" s="14">
        <f t="shared" si="11"/>
        <v>19884</v>
      </c>
      <c r="I107" s="54" t="s">
        <v>629</v>
      </c>
      <c r="J107" s="55" t="s">
        <v>630</v>
      </c>
      <c r="K107" s="54">
        <v>19884</v>
      </c>
      <c r="L107" s="54" t="s">
        <v>244</v>
      </c>
      <c r="M107" s="55" t="s">
        <v>211</v>
      </c>
      <c r="N107" s="55"/>
      <c r="O107" s="56" t="s">
        <v>631</v>
      </c>
      <c r="P107" s="56" t="s">
        <v>628</v>
      </c>
    </row>
    <row r="108" spans="1:16" ht="12.75" customHeight="1" thickBot="1" x14ac:dyDescent="0.25">
      <c r="A108" s="14" t="str">
        <f t="shared" si="6"/>
        <v> BBS 73 </v>
      </c>
      <c r="B108" s="5" t="str">
        <f t="shared" si="7"/>
        <v>I</v>
      </c>
      <c r="C108" s="14">
        <f t="shared" si="8"/>
        <v>45933.383999999998</v>
      </c>
      <c r="D108" s="15" t="str">
        <f t="shared" si="9"/>
        <v>vis</v>
      </c>
      <c r="E108" s="53">
        <f>VLOOKUP(C108,Active!C$21:E$966,3,FALSE)</f>
        <v>19910.000772642354</v>
      </c>
      <c r="F108" s="5" t="s">
        <v>189</v>
      </c>
      <c r="G108" s="15" t="str">
        <f t="shared" si="10"/>
        <v>45933.384</v>
      </c>
      <c r="H108" s="14">
        <f t="shared" si="11"/>
        <v>19910</v>
      </c>
      <c r="I108" s="54" t="s">
        <v>632</v>
      </c>
      <c r="J108" s="55" t="s">
        <v>633</v>
      </c>
      <c r="K108" s="54">
        <v>19910</v>
      </c>
      <c r="L108" s="54" t="s">
        <v>295</v>
      </c>
      <c r="M108" s="55" t="s">
        <v>211</v>
      </c>
      <c r="N108" s="55"/>
      <c r="O108" s="56" t="s">
        <v>438</v>
      </c>
      <c r="P108" s="56" t="s">
        <v>628</v>
      </c>
    </row>
    <row r="109" spans="1:16" ht="12.75" customHeight="1" thickBot="1" x14ac:dyDescent="0.25">
      <c r="A109" s="14" t="str">
        <f t="shared" si="6"/>
        <v> BBS 74 </v>
      </c>
      <c r="B109" s="5" t="str">
        <f t="shared" si="7"/>
        <v>I</v>
      </c>
      <c r="C109" s="14">
        <f t="shared" si="8"/>
        <v>46004.381999999998</v>
      </c>
      <c r="D109" s="15" t="str">
        <f t="shared" si="9"/>
        <v>vis</v>
      </c>
      <c r="E109" s="53">
        <f>VLOOKUP(C109,Active!C$21:E$966,3,FALSE)</f>
        <v>19994.006993064082</v>
      </c>
      <c r="F109" s="5" t="s">
        <v>189</v>
      </c>
      <c r="G109" s="15" t="str">
        <f t="shared" si="10"/>
        <v>46004.382</v>
      </c>
      <c r="H109" s="14">
        <f t="shared" si="11"/>
        <v>19994</v>
      </c>
      <c r="I109" s="54" t="s">
        <v>634</v>
      </c>
      <c r="J109" s="55" t="s">
        <v>635</v>
      </c>
      <c r="K109" s="54">
        <v>19994</v>
      </c>
      <c r="L109" s="54" t="s">
        <v>407</v>
      </c>
      <c r="M109" s="55" t="s">
        <v>211</v>
      </c>
      <c r="N109" s="55"/>
      <c r="O109" s="56" t="s">
        <v>438</v>
      </c>
      <c r="P109" s="56" t="s">
        <v>636</v>
      </c>
    </row>
    <row r="110" spans="1:16" ht="12.75" customHeight="1" thickBot="1" x14ac:dyDescent="0.25">
      <c r="A110" s="14" t="str">
        <f t="shared" si="6"/>
        <v> BBS 77 </v>
      </c>
      <c r="B110" s="5" t="str">
        <f t="shared" si="7"/>
        <v>I</v>
      </c>
      <c r="C110" s="14">
        <f t="shared" si="8"/>
        <v>46271.447999999997</v>
      </c>
      <c r="D110" s="15" t="str">
        <f t="shared" si="9"/>
        <v>vis</v>
      </c>
      <c r="E110" s="53">
        <f>VLOOKUP(C110,Active!C$21:E$966,3,FALSE)</f>
        <v>20310.004700931204</v>
      </c>
      <c r="F110" s="5" t="s">
        <v>189</v>
      </c>
      <c r="G110" s="15" t="str">
        <f t="shared" si="10"/>
        <v>46271.448</v>
      </c>
      <c r="H110" s="14">
        <f t="shared" si="11"/>
        <v>20310</v>
      </c>
      <c r="I110" s="54" t="s">
        <v>637</v>
      </c>
      <c r="J110" s="55" t="s">
        <v>638</v>
      </c>
      <c r="K110" s="54">
        <v>20310</v>
      </c>
      <c r="L110" s="54" t="s">
        <v>267</v>
      </c>
      <c r="M110" s="55" t="s">
        <v>211</v>
      </c>
      <c r="N110" s="55"/>
      <c r="O110" s="56" t="s">
        <v>639</v>
      </c>
      <c r="P110" s="56" t="s">
        <v>640</v>
      </c>
    </row>
    <row r="111" spans="1:16" ht="12.75" customHeight="1" thickBot="1" x14ac:dyDescent="0.25">
      <c r="A111" s="14" t="str">
        <f t="shared" si="6"/>
        <v> BBS 77 </v>
      </c>
      <c r="B111" s="5" t="str">
        <f t="shared" si="7"/>
        <v>I</v>
      </c>
      <c r="C111" s="14">
        <f t="shared" si="8"/>
        <v>46271.459000000003</v>
      </c>
      <c r="D111" s="15" t="str">
        <f t="shared" si="9"/>
        <v>vis</v>
      </c>
      <c r="E111" s="53">
        <f>VLOOKUP(C111,Active!C$21:E$966,3,FALSE)</f>
        <v>20310.017716346076</v>
      </c>
      <c r="F111" s="5" t="s">
        <v>189</v>
      </c>
      <c r="G111" s="15" t="str">
        <f t="shared" si="10"/>
        <v>46271.459</v>
      </c>
      <c r="H111" s="14">
        <f t="shared" si="11"/>
        <v>20310</v>
      </c>
      <c r="I111" s="54" t="s">
        <v>641</v>
      </c>
      <c r="J111" s="55" t="s">
        <v>642</v>
      </c>
      <c r="K111" s="54">
        <v>20310</v>
      </c>
      <c r="L111" s="54" t="s">
        <v>643</v>
      </c>
      <c r="M111" s="55" t="s">
        <v>211</v>
      </c>
      <c r="N111" s="55"/>
      <c r="O111" s="56" t="s">
        <v>438</v>
      </c>
      <c r="P111" s="56" t="s">
        <v>640</v>
      </c>
    </row>
    <row r="112" spans="1:16" ht="12.75" customHeight="1" thickBot="1" x14ac:dyDescent="0.25">
      <c r="A112" s="14" t="str">
        <f t="shared" si="6"/>
        <v> BBS 78 </v>
      </c>
      <c r="B112" s="5" t="str">
        <f t="shared" si="7"/>
        <v>I</v>
      </c>
      <c r="C112" s="14">
        <f t="shared" si="8"/>
        <v>46326.381000000001</v>
      </c>
      <c r="D112" s="15" t="str">
        <f t="shared" si="9"/>
        <v>vis</v>
      </c>
      <c r="E112" s="53">
        <f>VLOOKUP(C112,Active!C$21:E$966,3,FALSE)</f>
        <v>20375.002499551265</v>
      </c>
      <c r="F112" s="5" t="s">
        <v>189</v>
      </c>
      <c r="G112" s="15" t="str">
        <f t="shared" si="10"/>
        <v>46326.381</v>
      </c>
      <c r="H112" s="14">
        <f t="shared" si="11"/>
        <v>20375</v>
      </c>
      <c r="I112" s="54" t="s">
        <v>644</v>
      </c>
      <c r="J112" s="55" t="s">
        <v>645</v>
      </c>
      <c r="K112" s="54">
        <v>20375</v>
      </c>
      <c r="L112" s="54" t="s">
        <v>424</v>
      </c>
      <c r="M112" s="55" t="s">
        <v>211</v>
      </c>
      <c r="N112" s="55"/>
      <c r="O112" s="56" t="s">
        <v>438</v>
      </c>
      <c r="P112" s="56" t="s">
        <v>646</v>
      </c>
    </row>
    <row r="113" spans="1:16" ht="12.75" customHeight="1" thickBot="1" x14ac:dyDescent="0.25">
      <c r="A113" s="14" t="str">
        <f t="shared" si="6"/>
        <v> BBS 78 </v>
      </c>
      <c r="B113" s="5" t="str">
        <f t="shared" si="7"/>
        <v>I</v>
      </c>
      <c r="C113" s="14">
        <f t="shared" si="8"/>
        <v>46331.451999999997</v>
      </c>
      <c r="D113" s="15" t="str">
        <f t="shared" si="9"/>
        <v>vis</v>
      </c>
      <c r="E113" s="53">
        <f>VLOOKUP(C113,Active!C$21:E$966,3,FALSE)</f>
        <v>20381.002605804377</v>
      </c>
      <c r="F113" s="5" t="s">
        <v>189</v>
      </c>
      <c r="G113" s="15" t="str">
        <f t="shared" si="10"/>
        <v>46331.452</v>
      </c>
      <c r="H113" s="14">
        <f t="shared" si="11"/>
        <v>20381</v>
      </c>
      <c r="I113" s="54" t="s">
        <v>647</v>
      </c>
      <c r="J113" s="55" t="s">
        <v>648</v>
      </c>
      <c r="K113" s="54">
        <v>20381</v>
      </c>
      <c r="L113" s="54" t="s">
        <v>424</v>
      </c>
      <c r="M113" s="55" t="s">
        <v>211</v>
      </c>
      <c r="N113" s="55"/>
      <c r="O113" s="56" t="s">
        <v>438</v>
      </c>
      <c r="P113" s="56" t="s">
        <v>646</v>
      </c>
    </row>
    <row r="114" spans="1:16" ht="12.75" customHeight="1" thickBot="1" x14ac:dyDescent="0.25">
      <c r="A114" s="14" t="str">
        <f t="shared" si="6"/>
        <v> BBS 83 </v>
      </c>
      <c r="B114" s="5" t="str">
        <f t="shared" si="7"/>
        <v>II</v>
      </c>
      <c r="C114" s="14">
        <f t="shared" si="8"/>
        <v>46917.589</v>
      </c>
      <c r="D114" s="15" t="str">
        <f t="shared" si="9"/>
        <v>vis</v>
      </c>
      <c r="E114" s="53">
        <f>VLOOKUP(C114,Active!C$21:E$966,3,FALSE)</f>
        <v>21074.531353365321</v>
      </c>
      <c r="F114" s="5" t="s">
        <v>189</v>
      </c>
      <c r="G114" s="15" t="str">
        <f t="shared" si="10"/>
        <v>46917.589</v>
      </c>
      <c r="H114" s="14">
        <f t="shared" si="11"/>
        <v>21074.5</v>
      </c>
      <c r="I114" s="54" t="s">
        <v>649</v>
      </c>
      <c r="J114" s="55" t="s">
        <v>650</v>
      </c>
      <c r="K114" s="54">
        <v>21074.5</v>
      </c>
      <c r="L114" s="54" t="s">
        <v>651</v>
      </c>
      <c r="M114" s="55" t="s">
        <v>306</v>
      </c>
      <c r="N114" s="55" t="s">
        <v>159</v>
      </c>
      <c r="O114" s="56" t="s">
        <v>393</v>
      </c>
      <c r="P114" s="56" t="s">
        <v>652</v>
      </c>
    </row>
    <row r="115" spans="1:16" ht="12.75" customHeight="1" thickBot="1" x14ac:dyDescent="0.25">
      <c r="A115" s="14" t="str">
        <f t="shared" si="6"/>
        <v> BBS 86 </v>
      </c>
      <c r="B115" s="5" t="str">
        <f t="shared" si="7"/>
        <v>I</v>
      </c>
      <c r="C115" s="14">
        <f t="shared" si="8"/>
        <v>46992.366000000002</v>
      </c>
      <c r="D115" s="15" t="str">
        <f t="shared" si="9"/>
        <v>vis</v>
      </c>
      <c r="E115" s="53">
        <f>VLOOKUP(C115,Active!C$21:E$966,3,FALSE)</f>
        <v>21163.008960403207</v>
      </c>
      <c r="F115" s="5" t="s">
        <v>189</v>
      </c>
      <c r="G115" s="15" t="str">
        <f t="shared" si="10"/>
        <v>46992.366</v>
      </c>
      <c r="H115" s="14">
        <f t="shared" si="11"/>
        <v>21163</v>
      </c>
      <c r="I115" s="54" t="s">
        <v>653</v>
      </c>
      <c r="J115" s="55" t="s">
        <v>654</v>
      </c>
      <c r="K115" s="54">
        <v>21163</v>
      </c>
      <c r="L115" s="54" t="s">
        <v>655</v>
      </c>
      <c r="M115" s="55" t="s">
        <v>211</v>
      </c>
      <c r="N115" s="55"/>
      <c r="O115" s="56" t="s">
        <v>584</v>
      </c>
      <c r="P115" s="56" t="s">
        <v>656</v>
      </c>
    </row>
    <row r="116" spans="1:16" ht="12.75" customHeight="1" thickBot="1" x14ac:dyDescent="0.25">
      <c r="A116" s="14" t="str">
        <f t="shared" si="6"/>
        <v> BBS 86 </v>
      </c>
      <c r="B116" s="5" t="str">
        <f t="shared" si="7"/>
        <v>I</v>
      </c>
      <c r="C116" s="14">
        <f t="shared" si="8"/>
        <v>47003.351999999999</v>
      </c>
      <c r="D116" s="15" t="str">
        <f t="shared" si="9"/>
        <v>vis</v>
      </c>
      <c r="E116" s="53">
        <f>VLOOKUP(C116,Active!C$21:E$966,3,FALSE)</f>
        <v>21176.007810195493</v>
      </c>
      <c r="F116" s="5" t="s">
        <v>189</v>
      </c>
      <c r="G116" s="15" t="str">
        <f t="shared" si="10"/>
        <v>47003.352</v>
      </c>
      <c r="H116" s="14">
        <f t="shared" si="11"/>
        <v>21176</v>
      </c>
      <c r="I116" s="54" t="s">
        <v>657</v>
      </c>
      <c r="J116" s="55" t="s">
        <v>658</v>
      </c>
      <c r="K116" s="54">
        <v>21176</v>
      </c>
      <c r="L116" s="54" t="s">
        <v>404</v>
      </c>
      <c r="M116" s="55" t="s">
        <v>211</v>
      </c>
      <c r="N116" s="55"/>
      <c r="O116" s="56" t="s">
        <v>584</v>
      </c>
      <c r="P116" s="56" t="s">
        <v>656</v>
      </c>
    </row>
    <row r="117" spans="1:16" ht="12.75" customHeight="1" thickBot="1" x14ac:dyDescent="0.25">
      <c r="A117" s="14" t="str">
        <f t="shared" si="6"/>
        <v> BBS 86 </v>
      </c>
      <c r="B117" s="5" t="str">
        <f t="shared" si="7"/>
        <v>I</v>
      </c>
      <c r="C117" s="14">
        <f t="shared" si="8"/>
        <v>47008.406999999999</v>
      </c>
      <c r="D117" s="15" t="str">
        <f t="shared" si="9"/>
        <v>vis</v>
      </c>
      <c r="E117" s="53">
        <f>VLOOKUP(C117,Active!C$21:E$966,3,FALSE)</f>
        <v>21181.988984936077</v>
      </c>
      <c r="F117" s="5" t="s">
        <v>189</v>
      </c>
      <c r="G117" s="15" t="str">
        <f t="shared" si="10"/>
        <v>47008.407</v>
      </c>
      <c r="H117" s="14">
        <f t="shared" si="11"/>
        <v>21182</v>
      </c>
      <c r="I117" s="54" t="s">
        <v>659</v>
      </c>
      <c r="J117" s="55" t="s">
        <v>660</v>
      </c>
      <c r="K117" s="54">
        <v>21182</v>
      </c>
      <c r="L117" s="54" t="s">
        <v>369</v>
      </c>
      <c r="M117" s="55" t="s">
        <v>211</v>
      </c>
      <c r="N117" s="55"/>
      <c r="O117" s="56" t="s">
        <v>584</v>
      </c>
      <c r="P117" s="56" t="s">
        <v>656</v>
      </c>
    </row>
    <row r="118" spans="1:16" ht="12.75" customHeight="1" thickBot="1" x14ac:dyDescent="0.25">
      <c r="A118" s="14" t="str">
        <f t="shared" si="6"/>
        <v> AOEB 2 </v>
      </c>
      <c r="B118" s="5" t="str">
        <f t="shared" si="7"/>
        <v>I</v>
      </c>
      <c r="C118" s="14">
        <f t="shared" si="8"/>
        <v>47023.63</v>
      </c>
      <c r="D118" s="15" t="str">
        <f t="shared" si="9"/>
        <v>vis</v>
      </c>
      <c r="E118" s="53">
        <f>VLOOKUP(C118,Active!C$21:E$966,3,FALSE)</f>
        <v>21200.00113589075</v>
      </c>
      <c r="F118" s="5" t="s">
        <v>189</v>
      </c>
      <c r="G118" s="15" t="str">
        <f t="shared" si="10"/>
        <v>47023.630</v>
      </c>
      <c r="H118" s="14">
        <f t="shared" si="11"/>
        <v>21200</v>
      </c>
      <c r="I118" s="54" t="s">
        <v>661</v>
      </c>
      <c r="J118" s="55" t="s">
        <v>662</v>
      </c>
      <c r="K118" s="54">
        <v>21200</v>
      </c>
      <c r="L118" s="54" t="s">
        <v>295</v>
      </c>
      <c r="M118" s="55" t="s">
        <v>211</v>
      </c>
      <c r="N118" s="55"/>
      <c r="O118" s="56" t="s">
        <v>663</v>
      </c>
      <c r="P118" s="56" t="s">
        <v>664</v>
      </c>
    </row>
    <row r="119" spans="1:16" ht="12.75" customHeight="1" thickBot="1" x14ac:dyDescent="0.25">
      <c r="A119" s="14" t="str">
        <f t="shared" si="6"/>
        <v> AOEB 2 </v>
      </c>
      <c r="B119" s="5" t="str">
        <f t="shared" si="7"/>
        <v>I</v>
      </c>
      <c r="C119" s="14">
        <f t="shared" si="8"/>
        <v>47039.692000000003</v>
      </c>
      <c r="D119" s="15" t="str">
        <f t="shared" si="9"/>
        <v>vis</v>
      </c>
      <c r="E119" s="53">
        <f>VLOOKUP(C119,Active!C$21:E$966,3,FALSE)</f>
        <v>21219.006008033826</v>
      </c>
      <c r="F119" s="5" t="s">
        <v>189</v>
      </c>
      <c r="G119" s="15" t="str">
        <f t="shared" si="10"/>
        <v>47039.692</v>
      </c>
      <c r="H119" s="14">
        <f t="shared" si="11"/>
        <v>21219</v>
      </c>
      <c r="I119" s="54" t="s">
        <v>665</v>
      </c>
      <c r="J119" s="55" t="s">
        <v>666</v>
      </c>
      <c r="K119" s="54">
        <v>21219</v>
      </c>
      <c r="L119" s="54" t="s">
        <v>464</v>
      </c>
      <c r="M119" s="55" t="s">
        <v>211</v>
      </c>
      <c r="N119" s="55"/>
      <c r="O119" s="56" t="s">
        <v>663</v>
      </c>
      <c r="P119" s="56" t="s">
        <v>664</v>
      </c>
    </row>
    <row r="120" spans="1:16" ht="12.75" customHeight="1" thickBot="1" x14ac:dyDescent="0.25">
      <c r="A120" s="14" t="str">
        <f t="shared" si="6"/>
        <v> BBS 86 </v>
      </c>
      <c r="B120" s="5" t="str">
        <f t="shared" si="7"/>
        <v>II</v>
      </c>
      <c r="C120" s="14">
        <f t="shared" si="8"/>
        <v>47055.324999999997</v>
      </c>
      <c r="D120" s="15" t="str">
        <f t="shared" si="9"/>
        <v>vis</v>
      </c>
      <c r="E120" s="53">
        <f>VLOOKUP(C120,Active!C$21:E$966,3,FALSE)</f>
        <v>21237.50327899713</v>
      </c>
      <c r="F120" s="5" t="s">
        <v>189</v>
      </c>
      <c r="G120" s="15" t="str">
        <f t="shared" si="10"/>
        <v>47055.325</v>
      </c>
      <c r="H120" s="14">
        <f t="shared" si="11"/>
        <v>21237.5</v>
      </c>
      <c r="I120" s="54" t="s">
        <v>667</v>
      </c>
      <c r="J120" s="55" t="s">
        <v>668</v>
      </c>
      <c r="K120" s="54">
        <v>21237.5</v>
      </c>
      <c r="L120" s="54" t="s">
        <v>383</v>
      </c>
      <c r="M120" s="55" t="s">
        <v>211</v>
      </c>
      <c r="N120" s="55"/>
      <c r="O120" s="56" t="s">
        <v>669</v>
      </c>
      <c r="P120" s="56" t="s">
        <v>656</v>
      </c>
    </row>
    <row r="121" spans="1:16" ht="12.75" customHeight="1" thickBot="1" x14ac:dyDescent="0.25">
      <c r="A121" s="14" t="str">
        <f t="shared" si="6"/>
        <v> AOEB 2 </v>
      </c>
      <c r="B121" s="5" t="str">
        <f t="shared" si="7"/>
        <v>I</v>
      </c>
      <c r="C121" s="14">
        <f t="shared" si="8"/>
        <v>47083.641000000003</v>
      </c>
      <c r="D121" s="15" t="str">
        <f t="shared" si="9"/>
        <v>vis</v>
      </c>
      <c r="E121" s="53">
        <f>VLOOKUP(C121,Active!C$21:E$966,3,FALSE)</f>
        <v>21271.007323300662</v>
      </c>
      <c r="F121" s="5" t="s">
        <v>189</v>
      </c>
      <c r="G121" s="15" t="str">
        <f t="shared" si="10"/>
        <v>47083.641</v>
      </c>
      <c r="H121" s="14">
        <f t="shared" si="11"/>
        <v>21271</v>
      </c>
      <c r="I121" s="54" t="s">
        <v>670</v>
      </c>
      <c r="J121" s="55" t="s">
        <v>671</v>
      </c>
      <c r="K121" s="54">
        <v>21271</v>
      </c>
      <c r="L121" s="54" t="s">
        <v>407</v>
      </c>
      <c r="M121" s="55" t="s">
        <v>211</v>
      </c>
      <c r="N121" s="55"/>
      <c r="O121" s="56" t="s">
        <v>663</v>
      </c>
      <c r="P121" s="56" t="s">
        <v>664</v>
      </c>
    </row>
    <row r="122" spans="1:16" ht="12.75" customHeight="1" thickBot="1" x14ac:dyDescent="0.25">
      <c r="A122" s="14" t="str">
        <f t="shared" si="6"/>
        <v> AOEB 2 </v>
      </c>
      <c r="B122" s="5" t="str">
        <f t="shared" si="7"/>
        <v>I</v>
      </c>
      <c r="C122" s="14">
        <f t="shared" si="8"/>
        <v>47111.525000000001</v>
      </c>
      <c r="D122" s="15" t="str">
        <f t="shared" si="9"/>
        <v>vis</v>
      </c>
      <c r="E122" s="53">
        <f>VLOOKUP(C122,Active!C$21:E$966,3,FALSE)</f>
        <v>21304.00021676582</v>
      </c>
      <c r="F122" s="5" t="s">
        <v>189</v>
      </c>
      <c r="G122" s="15" t="str">
        <f t="shared" si="10"/>
        <v>47111.525</v>
      </c>
      <c r="H122" s="14">
        <f t="shared" si="11"/>
        <v>21304</v>
      </c>
      <c r="I122" s="54" t="s">
        <v>672</v>
      </c>
      <c r="J122" s="55" t="s">
        <v>673</v>
      </c>
      <c r="K122" s="54">
        <v>21304</v>
      </c>
      <c r="L122" s="54" t="s">
        <v>392</v>
      </c>
      <c r="M122" s="55" t="s">
        <v>211</v>
      </c>
      <c r="N122" s="55"/>
      <c r="O122" s="56" t="s">
        <v>663</v>
      </c>
      <c r="P122" s="56" t="s">
        <v>664</v>
      </c>
    </row>
    <row r="123" spans="1:16" ht="12.75" customHeight="1" thickBot="1" x14ac:dyDescent="0.25">
      <c r="A123" s="14" t="str">
        <f t="shared" si="6"/>
        <v> AOEB 2 </v>
      </c>
      <c r="B123" s="5" t="str">
        <f t="shared" si="7"/>
        <v>I</v>
      </c>
      <c r="C123" s="14">
        <f t="shared" si="8"/>
        <v>47121.67</v>
      </c>
      <c r="D123" s="15" t="str">
        <f t="shared" si="9"/>
        <v>vis</v>
      </c>
      <c r="E123" s="53">
        <f>VLOOKUP(C123,Active!C$21:E$966,3,FALSE)</f>
        <v>21316.003978930647</v>
      </c>
      <c r="F123" s="5" t="s">
        <v>189</v>
      </c>
      <c r="G123" s="15" t="str">
        <f t="shared" si="10"/>
        <v>47121.670</v>
      </c>
      <c r="H123" s="14">
        <f t="shared" si="11"/>
        <v>21316</v>
      </c>
      <c r="I123" s="54" t="s">
        <v>674</v>
      </c>
      <c r="J123" s="55" t="s">
        <v>675</v>
      </c>
      <c r="K123" s="54">
        <v>21316</v>
      </c>
      <c r="L123" s="54" t="s">
        <v>383</v>
      </c>
      <c r="M123" s="55" t="s">
        <v>211</v>
      </c>
      <c r="N123" s="55"/>
      <c r="O123" s="56" t="s">
        <v>663</v>
      </c>
      <c r="P123" s="56" t="s">
        <v>664</v>
      </c>
    </row>
    <row r="124" spans="1:16" ht="12.75" customHeight="1" thickBot="1" x14ac:dyDescent="0.25">
      <c r="A124" s="14" t="str">
        <f t="shared" si="6"/>
        <v> BBS 86 </v>
      </c>
      <c r="B124" s="5" t="str">
        <f t="shared" si="7"/>
        <v>I</v>
      </c>
      <c r="C124" s="14">
        <f t="shared" si="8"/>
        <v>47151.241999999998</v>
      </c>
      <c r="D124" s="15" t="str">
        <f t="shared" si="9"/>
        <v>vis</v>
      </c>
      <c r="E124" s="53">
        <f>VLOOKUP(C124,Active!C$21:E$966,3,FALSE)</f>
        <v>21350.994146967932</v>
      </c>
      <c r="F124" s="5" t="s">
        <v>189</v>
      </c>
      <c r="G124" s="15" t="str">
        <f t="shared" si="10"/>
        <v>47151.242</v>
      </c>
      <c r="H124" s="14">
        <f t="shared" si="11"/>
        <v>21351</v>
      </c>
      <c r="I124" s="54" t="s">
        <v>676</v>
      </c>
      <c r="J124" s="55" t="s">
        <v>677</v>
      </c>
      <c r="K124" s="54">
        <v>21351</v>
      </c>
      <c r="L124" s="54" t="s">
        <v>285</v>
      </c>
      <c r="M124" s="55" t="s">
        <v>211</v>
      </c>
      <c r="N124" s="55"/>
      <c r="O124" s="56" t="s">
        <v>438</v>
      </c>
      <c r="P124" s="56" t="s">
        <v>656</v>
      </c>
    </row>
    <row r="125" spans="1:16" ht="12.75" customHeight="1" thickBot="1" x14ac:dyDescent="0.25">
      <c r="A125" s="14" t="str">
        <f t="shared" si="6"/>
        <v> AOEB 2 </v>
      </c>
      <c r="B125" s="5" t="str">
        <f t="shared" si="7"/>
        <v>I</v>
      </c>
      <c r="C125" s="14">
        <f t="shared" si="8"/>
        <v>47300.843000000001</v>
      </c>
      <c r="D125" s="15" t="str">
        <f t="shared" si="9"/>
        <v>vis</v>
      </c>
      <c r="E125" s="53">
        <f>VLOOKUP(C125,Active!C$21:E$966,3,FALSE)</f>
        <v>21528.004972361767</v>
      </c>
      <c r="F125" s="5" t="s">
        <v>189</v>
      </c>
      <c r="G125" s="15" t="str">
        <f t="shared" si="10"/>
        <v>47300.843</v>
      </c>
      <c r="H125" s="14">
        <f t="shared" si="11"/>
        <v>21528</v>
      </c>
      <c r="I125" s="54" t="s">
        <v>678</v>
      </c>
      <c r="J125" s="55" t="s">
        <v>679</v>
      </c>
      <c r="K125" s="54">
        <v>21528</v>
      </c>
      <c r="L125" s="54" t="s">
        <v>267</v>
      </c>
      <c r="M125" s="55" t="s">
        <v>211</v>
      </c>
      <c r="N125" s="55"/>
      <c r="O125" s="56" t="s">
        <v>663</v>
      </c>
      <c r="P125" s="56" t="s">
        <v>664</v>
      </c>
    </row>
    <row r="126" spans="1:16" ht="12.75" customHeight="1" thickBot="1" x14ac:dyDescent="0.25">
      <c r="A126" s="14" t="str">
        <f t="shared" si="6"/>
        <v> BBS 89 </v>
      </c>
      <c r="B126" s="5" t="str">
        <f t="shared" si="7"/>
        <v>I</v>
      </c>
      <c r="C126" s="14">
        <f t="shared" si="8"/>
        <v>47362.536</v>
      </c>
      <c r="D126" s="15" t="str">
        <f t="shared" si="9"/>
        <v>vis</v>
      </c>
      <c r="E126" s="53">
        <f>VLOOKUP(C126,Active!C$21:E$966,3,FALSE)</f>
        <v>21601.001335026602</v>
      </c>
      <c r="F126" s="5" t="s">
        <v>189</v>
      </c>
      <c r="G126" s="15" t="str">
        <f t="shared" si="10"/>
        <v>47362.536</v>
      </c>
      <c r="H126" s="14">
        <f t="shared" si="11"/>
        <v>21601</v>
      </c>
      <c r="I126" s="54" t="s">
        <v>680</v>
      </c>
      <c r="J126" s="55" t="s">
        <v>681</v>
      </c>
      <c r="K126" s="54">
        <v>21601</v>
      </c>
      <c r="L126" s="54" t="s">
        <v>295</v>
      </c>
      <c r="M126" s="55" t="s">
        <v>306</v>
      </c>
      <c r="N126" s="55" t="s">
        <v>159</v>
      </c>
      <c r="O126" s="56" t="s">
        <v>393</v>
      </c>
      <c r="P126" s="56" t="s">
        <v>682</v>
      </c>
    </row>
    <row r="127" spans="1:16" ht="12.75" customHeight="1" thickBot="1" x14ac:dyDescent="0.25">
      <c r="A127" s="14" t="str">
        <f t="shared" si="6"/>
        <v> BBS 89 </v>
      </c>
      <c r="B127" s="5" t="str">
        <f t="shared" si="7"/>
        <v>I</v>
      </c>
      <c r="C127" s="14">
        <f t="shared" si="8"/>
        <v>47368.430999999997</v>
      </c>
      <c r="D127" s="15" t="str">
        <f t="shared" si="9"/>
        <v>vis</v>
      </c>
      <c r="E127" s="53">
        <f>VLOOKUP(C127,Active!C$21:E$966,3,FALSE)</f>
        <v>21607.976414175107</v>
      </c>
      <c r="F127" s="5" t="s">
        <v>189</v>
      </c>
      <c r="G127" s="15" t="str">
        <f t="shared" si="10"/>
        <v>47368.431</v>
      </c>
      <c r="H127" s="14">
        <f t="shared" si="11"/>
        <v>21608</v>
      </c>
      <c r="I127" s="54" t="s">
        <v>683</v>
      </c>
      <c r="J127" s="55" t="s">
        <v>684</v>
      </c>
      <c r="K127" s="54">
        <v>21608</v>
      </c>
      <c r="L127" s="54" t="s">
        <v>254</v>
      </c>
      <c r="M127" s="55" t="s">
        <v>211</v>
      </c>
      <c r="N127" s="55"/>
      <c r="O127" s="56" t="s">
        <v>639</v>
      </c>
      <c r="P127" s="56" t="s">
        <v>682</v>
      </c>
    </row>
    <row r="128" spans="1:16" ht="12.75" customHeight="1" thickBot="1" x14ac:dyDescent="0.25">
      <c r="A128" s="14" t="str">
        <f t="shared" si="6"/>
        <v> BBS 89 </v>
      </c>
      <c r="B128" s="5" t="str">
        <f t="shared" si="7"/>
        <v>I</v>
      </c>
      <c r="C128" s="14">
        <f t="shared" si="8"/>
        <v>47374.362999999998</v>
      </c>
      <c r="D128" s="15" t="str">
        <f t="shared" si="9"/>
        <v>vis</v>
      </c>
      <c r="E128" s="53">
        <f>VLOOKUP(C128,Active!C$21:E$966,3,FALSE)</f>
        <v>21614.995272446351</v>
      </c>
      <c r="F128" s="5" t="s">
        <v>189</v>
      </c>
      <c r="G128" s="15" t="str">
        <f t="shared" si="10"/>
        <v>47374.363</v>
      </c>
      <c r="H128" s="14">
        <f t="shared" si="11"/>
        <v>21615</v>
      </c>
      <c r="I128" s="54" t="s">
        <v>685</v>
      </c>
      <c r="J128" s="55" t="s">
        <v>686</v>
      </c>
      <c r="K128" s="54">
        <v>21615</v>
      </c>
      <c r="L128" s="54" t="s">
        <v>302</v>
      </c>
      <c r="M128" s="55" t="s">
        <v>211</v>
      </c>
      <c r="N128" s="55"/>
      <c r="O128" s="56" t="s">
        <v>669</v>
      </c>
      <c r="P128" s="56" t="s">
        <v>682</v>
      </c>
    </row>
    <row r="129" spans="1:16" ht="12.75" customHeight="1" thickBot="1" x14ac:dyDescent="0.25">
      <c r="A129" s="14" t="str">
        <f t="shared" si="6"/>
        <v> BBS 89 </v>
      </c>
      <c r="B129" s="5" t="str">
        <f t="shared" si="7"/>
        <v>I</v>
      </c>
      <c r="C129" s="14">
        <f t="shared" si="8"/>
        <v>47374.381999999998</v>
      </c>
      <c r="D129" s="15" t="str">
        <f t="shared" si="9"/>
        <v>vis</v>
      </c>
      <c r="E129" s="53">
        <f>VLOOKUP(C129,Active!C$21:E$966,3,FALSE)</f>
        <v>21615.017753617485</v>
      </c>
      <c r="F129" s="5" t="s">
        <v>189</v>
      </c>
      <c r="G129" s="15" t="str">
        <f t="shared" si="10"/>
        <v>47374.382</v>
      </c>
      <c r="H129" s="14">
        <f t="shared" si="11"/>
        <v>21615</v>
      </c>
      <c r="I129" s="54" t="s">
        <v>687</v>
      </c>
      <c r="J129" s="55" t="s">
        <v>688</v>
      </c>
      <c r="K129" s="54">
        <v>21615</v>
      </c>
      <c r="L129" s="54" t="s">
        <v>643</v>
      </c>
      <c r="M129" s="55" t="s">
        <v>211</v>
      </c>
      <c r="N129" s="55"/>
      <c r="O129" s="56" t="s">
        <v>438</v>
      </c>
      <c r="P129" s="56" t="s">
        <v>682</v>
      </c>
    </row>
    <row r="130" spans="1:16" ht="12.75" customHeight="1" thickBot="1" x14ac:dyDescent="0.25">
      <c r="A130" s="14" t="str">
        <f t="shared" si="6"/>
        <v> BBS 89 </v>
      </c>
      <c r="B130" s="5" t="str">
        <f t="shared" si="7"/>
        <v>I</v>
      </c>
      <c r="C130" s="14">
        <f t="shared" si="8"/>
        <v>47385.38</v>
      </c>
      <c r="D130" s="15" t="str">
        <f t="shared" si="9"/>
        <v>vis</v>
      </c>
      <c r="E130" s="53">
        <f>VLOOKUP(C130,Active!C$21:E$966,3,FALSE)</f>
        <v>21628.030802044173</v>
      </c>
      <c r="F130" s="5" t="s">
        <v>189</v>
      </c>
      <c r="G130" s="15" t="str">
        <f t="shared" si="10"/>
        <v>47385.380</v>
      </c>
      <c r="H130" s="14">
        <f t="shared" si="11"/>
        <v>21628</v>
      </c>
      <c r="I130" s="54" t="s">
        <v>689</v>
      </c>
      <c r="J130" s="55" t="s">
        <v>690</v>
      </c>
      <c r="K130" s="54">
        <v>21628</v>
      </c>
      <c r="L130" s="54" t="s">
        <v>651</v>
      </c>
      <c r="M130" s="55" t="s">
        <v>211</v>
      </c>
      <c r="N130" s="55"/>
      <c r="O130" s="56" t="s">
        <v>584</v>
      </c>
      <c r="P130" s="56" t="s">
        <v>682</v>
      </c>
    </row>
    <row r="131" spans="1:16" ht="12.75" customHeight="1" thickBot="1" x14ac:dyDescent="0.25">
      <c r="A131" s="14" t="str">
        <f t="shared" si="6"/>
        <v> BBS 89 </v>
      </c>
      <c r="B131" s="5" t="str">
        <f t="shared" si="7"/>
        <v>I</v>
      </c>
      <c r="C131" s="14">
        <f t="shared" si="8"/>
        <v>47407.34</v>
      </c>
      <c r="D131" s="15" t="str">
        <f t="shared" si="9"/>
        <v>vis</v>
      </c>
      <c r="E131" s="53">
        <f>VLOOKUP(C131,Active!C$21:E$966,3,FALSE)</f>
        <v>21654.014302994357</v>
      </c>
      <c r="F131" s="5" t="s">
        <v>189</v>
      </c>
      <c r="G131" s="15" t="str">
        <f t="shared" si="10"/>
        <v>47407.340</v>
      </c>
      <c r="H131" s="14">
        <f t="shared" si="11"/>
        <v>21654</v>
      </c>
      <c r="I131" s="54" t="s">
        <v>691</v>
      </c>
      <c r="J131" s="55" t="s">
        <v>692</v>
      </c>
      <c r="K131" s="54">
        <v>21654</v>
      </c>
      <c r="L131" s="54" t="s">
        <v>435</v>
      </c>
      <c r="M131" s="55" t="s">
        <v>211</v>
      </c>
      <c r="N131" s="55"/>
      <c r="O131" s="56" t="s">
        <v>438</v>
      </c>
      <c r="P131" s="56" t="s">
        <v>682</v>
      </c>
    </row>
    <row r="132" spans="1:16" ht="12.75" customHeight="1" thickBot="1" x14ac:dyDescent="0.25">
      <c r="A132" s="14" t="str">
        <f t="shared" si="6"/>
        <v> AOEB 2 </v>
      </c>
      <c r="B132" s="5" t="str">
        <f t="shared" si="7"/>
        <v>I</v>
      </c>
      <c r="C132" s="14">
        <f t="shared" si="8"/>
        <v>47410.709000000003</v>
      </c>
      <c r="D132" s="15" t="str">
        <f t="shared" si="9"/>
        <v>vis</v>
      </c>
      <c r="E132" s="53">
        <f>VLOOKUP(C132,Active!C$21:E$966,3,FALSE)</f>
        <v>21658.000569601889</v>
      </c>
      <c r="F132" s="5" t="s">
        <v>189</v>
      </c>
      <c r="G132" s="15" t="str">
        <f t="shared" si="10"/>
        <v>47410.709</v>
      </c>
      <c r="H132" s="14">
        <f t="shared" si="11"/>
        <v>21658</v>
      </c>
      <c r="I132" s="54" t="s">
        <v>693</v>
      </c>
      <c r="J132" s="55" t="s">
        <v>694</v>
      </c>
      <c r="K132" s="54">
        <v>21658</v>
      </c>
      <c r="L132" s="54" t="s">
        <v>392</v>
      </c>
      <c r="M132" s="55" t="s">
        <v>211</v>
      </c>
      <c r="N132" s="55"/>
      <c r="O132" s="56" t="s">
        <v>663</v>
      </c>
      <c r="P132" s="56" t="s">
        <v>664</v>
      </c>
    </row>
    <row r="133" spans="1:16" ht="12.75" customHeight="1" thickBot="1" x14ac:dyDescent="0.25">
      <c r="A133" s="14" t="str">
        <f t="shared" si="6"/>
        <v> BRNO 30 </v>
      </c>
      <c r="B133" s="5" t="str">
        <f t="shared" si="7"/>
        <v>I</v>
      </c>
      <c r="C133" s="14">
        <f t="shared" si="8"/>
        <v>47412.4</v>
      </c>
      <c r="D133" s="15" t="str">
        <f t="shared" si="9"/>
        <v>vis</v>
      </c>
      <c r="E133" s="53">
        <f>VLOOKUP(C133,Active!C$21:E$966,3,FALSE)</f>
        <v>21660.001393832612</v>
      </c>
      <c r="F133" s="5" t="s">
        <v>189</v>
      </c>
      <c r="G133" s="15" t="str">
        <f t="shared" si="10"/>
        <v>47412.400</v>
      </c>
      <c r="H133" s="14">
        <f t="shared" si="11"/>
        <v>21660</v>
      </c>
      <c r="I133" s="54" t="s">
        <v>695</v>
      </c>
      <c r="J133" s="55" t="s">
        <v>696</v>
      </c>
      <c r="K133" s="54">
        <v>21660</v>
      </c>
      <c r="L133" s="54" t="s">
        <v>295</v>
      </c>
      <c r="M133" s="55" t="s">
        <v>211</v>
      </c>
      <c r="N133" s="55"/>
      <c r="O133" s="56" t="s">
        <v>697</v>
      </c>
      <c r="P133" s="56" t="s">
        <v>698</v>
      </c>
    </row>
    <row r="134" spans="1:16" ht="12.75" customHeight="1" thickBot="1" x14ac:dyDescent="0.25">
      <c r="A134" s="14" t="str">
        <f t="shared" si="6"/>
        <v> BBS 89 </v>
      </c>
      <c r="B134" s="5" t="str">
        <f t="shared" si="7"/>
        <v>I</v>
      </c>
      <c r="C134" s="14">
        <f t="shared" si="8"/>
        <v>47423.396999999997</v>
      </c>
      <c r="D134" s="15" t="str">
        <f t="shared" si="9"/>
        <v>vis</v>
      </c>
      <c r="E134" s="53">
        <f>VLOOKUP(C134,Active!C$21:E$966,3,FALSE)</f>
        <v>21673.013259039766</v>
      </c>
      <c r="F134" s="5" t="s">
        <v>189</v>
      </c>
      <c r="G134" s="15" t="str">
        <f t="shared" si="10"/>
        <v>47423.397</v>
      </c>
      <c r="H134" s="14">
        <f t="shared" si="11"/>
        <v>21673</v>
      </c>
      <c r="I134" s="54" t="s">
        <v>699</v>
      </c>
      <c r="J134" s="55" t="s">
        <v>700</v>
      </c>
      <c r="K134" s="54">
        <v>21673</v>
      </c>
      <c r="L134" s="54" t="s">
        <v>528</v>
      </c>
      <c r="M134" s="55" t="s">
        <v>211</v>
      </c>
      <c r="N134" s="55"/>
      <c r="O134" s="56" t="s">
        <v>438</v>
      </c>
      <c r="P134" s="56" t="s">
        <v>682</v>
      </c>
    </row>
    <row r="135" spans="1:16" ht="12.75" customHeight="1" thickBot="1" x14ac:dyDescent="0.25">
      <c r="A135" s="14" t="str">
        <f t="shared" si="6"/>
        <v> AOEB 2 </v>
      </c>
      <c r="B135" s="5" t="str">
        <f t="shared" si="7"/>
        <v>I</v>
      </c>
      <c r="C135" s="14">
        <f t="shared" si="8"/>
        <v>47448.733999999997</v>
      </c>
      <c r="D135" s="15" t="str">
        <f t="shared" si="9"/>
        <v>vis</v>
      </c>
      <c r="E135" s="53">
        <f>VLOOKUP(C135,Active!C$21:E$966,3,FALSE)</f>
        <v>21702.992492353736</v>
      </c>
      <c r="F135" s="5" t="s">
        <v>189</v>
      </c>
      <c r="G135" s="15" t="str">
        <f t="shared" si="10"/>
        <v>47448.734</v>
      </c>
      <c r="H135" s="14">
        <f t="shared" si="11"/>
        <v>21703</v>
      </c>
      <c r="I135" s="54" t="s">
        <v>701</v>
      </c>
      <c r="J135" s="55" t="s">
        <v>702</v>
      </c>
      <c r="K135" s="54">
        <v>21703</v>
      </c>
      <c r="L135" s="54" t="s">
        <v>201</v>
      </c>
      <c r="M135" s="55" t="s">
        <v>211</v>
      </c>
      <c r="N135" s="55"/>
      <c r="O135" s="56" t="s">
        <v>663</v>
      </c>
      <c r="P135" s="56" t="s">
        <v>664</v>
      </c>
    </row>
    <row r="136" spans="1:16" ht="12.75" customHeight="1" thickBot="1" x14ac:dyDescent="0.25">
      <c r="A136" s="14" t="str">
        <f t="shared" si="6"/>
        <v> AOEB 2 </v>
      </c>
      <c r="B136" s="5" t="str">
        <f t="shared" si="7"/>
        <v>I</v>
      </c>
      <c r="C136" s="14">
        <f t="shared" si="8"/>
        <v>47460.574999999997</v>
      </c>
      <c r="D136" s="15" t="str">
        <f t="shared" si="9"/>
        <v>vis</v>
      </c>
      <c r="E136" s="53">
        <f>VLOOKUP(C136,Active!C$21:E$966,3,FALSE)</f>
        <v>21717.002994846956</v>
      </c>
      <c r="F136" s="5" t="s">
        <v>189</v>
      </c>
      <c r="G136" s="15" t="str">
        <f t="shared" si="10"/>
        <v>47460.575</v>
      </c>
      <c r="H136" s="14">
        <f t="shared" si="11"/>
        <v>21717</v>
      </c>
      <c r="I136" s="54" t="s">
        <v>703</v>
      </c>
      <c r="J136" s="55" t="s">
        <v>704</v>
      </c>
      <c r="K136" s="54">
        <v>21717</v>
      </c>
      <c r="L136" s="54" t="s">
        <v>383</v>
      </c>
      <c r="M136" s="55" t="s">
        <v>211</v>
      </c>
      <c r="N136" s="55"/>
      <c r="O136" s="56" t="s">
        <v>663</v>
      </c>
      <c r="P136" s="56" t="s">
        <v>664</v>
      </c>
    </row>
    <row r="137" spans="1:16" ht="12.75" customHeight="1" thickBot="1" x14ac:dyDescent="0.25">
      <c r="A137" s="14" t="str">
        <f t="shared" si="6"/>
        <v> BBS 90 </v>
      </c>
      <c r="B137" s="5" t="str">
        <f t="shared" si="7"/>
        <v>I</v>
      </c>
      <c r="C137" s="14">
        <f t="shared" si="8"/>
        <v>47462.264999999999</v>
      </c>
      <c r="D137" s="15" t="str">
        <f t="shared" si="9"/>
        <v>vis</v>
      </c>
      <c r="E137" s="53">
        <f>VLOOKUP(C137,Active!C$21:E$966,3,FALSE)</f>
        <v>21719.002635858153</v>
      </c>
      <c r="F137" s="5" t="s">
        <v>189</v>
      </c>
      <c r="G137" s="15" t="str">
        <f t="shared" si="10"/>
        <v>47462.265</v>
      </c>
      <c r="H137" s="14">
        <f t="shared" si="11"/>
        <v>21719</v>
      </c>
      <c r="I137" s="54" t="s">
        <v>705</v>
      </c>
      <c r="J137" s="55" t="s">
        <v>706</v>
      </c>
      <c r="K137" s="54">
        <v>21719</v>
      </c>
      <c r="L137" s="54" t="s">
        <v>424</v>
      </c>
      <c r="M137" s="55" t="s">
        <v>211</v>
      </c>
      <c r="N137" s="55"/>
      <c r="O137" s="56" t="s">
        <v>438</v>
      </c>
      <c r="P137" s="56" t="s">
        <v>707</v>
      </c>
    </row>
    <row r="138" spans="1:16" ht="12.75" customHeight="1" thickBot="1" x14ac:dyDescent="0.25">
      <c r="A138" s="14" t="str">
        <f t="shared" si="6"/>
        <v> AOEB 2 </v>
      </c>
      <c r="B138" s="5" t="str">
        <f t="shared" si="7"/>
        <v>I</v>
      </c>
      <c r="C138" s="14">
        <f t="shared" si="8"/>
        <v>47498.603000000003</v>
      </c>
      <c r="D138" s="15" t="str">
        <f t="shared" si="9"/>
        <v>vis</v>
      </c>
      <c r="E138" s="53">
        <f>VLOOKUP(C138,Active!C$21:E$966,3,FALSE)</f>
        <v>21761.998467257421</v>
      </c>
      <c r="F138" s="5" t="s">
        <v>189</v>
      </c>
      <c r="G138" s="15" t="str">
        <f t="shared" si="10"/>
        <v>47498.603</v>
      </c>
      <c r="H138" s="14">
        <f t="shared" si="11"/>
        <v>21762</v>
      </c>
      <c r="I138" s="54" t="s">
        <v>708</v>
      </c>
      <c r="J138" s="55" t="s">
        <v>709</v>
      </c>
      <c r="K138" s="54">
        <v>21762</v>
      </c>
      <c r="L138" s="54" t="s">
        <v>710</v>
      </c>
      <c r="M138" s="55" t="s">
        <v>211</v>
      </c>
      <c r="N138" s="55"/>
      <c r="O138" s="56" t="s">
        <v>663</v>
      </c>
      <c r="P138" s="56" t="s">
        <v>664</v>
      </c>
    </row>
    <row r="139" spans="1:16" ht="12.75" customHeight="1" thickBot="1" x14ac:dyDescent="0.25">
      <c r="A139" s="14" t="str">
        <f t="shared" ref="A139:A202" si="12">P139</f>
        <v> BBS 90 </v>
      </c>
      <c r="B139" s="5" t="str">
        <f t="shared" ref="B139:B202" si="13">IF(H139=INT(H139),"I","II")</f>
        <v>I</v>
      </c>
      <c r="C139" s="14">
        <f t="shared" ref="C139:C202" si="14">1*G139</f>
        <v>47522.267999999996</v>
      </c>
      <c r="D139" s="15" t="str">
        <f t="shared" ref="D139:D202" si="15">VLOOKUP(F139,I$1:J$5,2,FALSE)</f>
        <v>vis</v>
      </c>
      <c r="E139" s="53">
        <f>VLOOKUP(C139,Active!C$21:E$966,3,FALSE)</f>
        <v>21789.999357511791</v>
      </c>
      <c r="F139" s="5" t="s">
        <v>189</v>
      </c>
      <c r="G139" s="15" t="str">
        <f t="shared" ref="G139:G202" si="16">MID(I139,3,LEN(I139)-3)</f>
        <v>47522.268</v>
      </c>
      <c r="H139" s="14">
        <f t="shared" ref="H139:H202" si="17">1*K139</f>
        <v>21790</v>
      </c>
      <c r="I139" s="54" t="s">
        <v>711</v>
      </c>
      <c r="J139" s="55" t="s">
        <v>712</v>
      </c>
      <c r="K139" s="54">
        <v>21790</v>
      </c>
      <c r="L139" s="54" t="s">
        <v>710</v>
      </c>
      <c r="M139" s="55" t="s">
        <v>211</v>
      </c>
      <c r="N139" s="55"/>
      <c r="O139" s="56" t="s">
        <v>438</v>
      </c>
      <c r="P139" s="56" t="s">
        <v>707</v>
      </c>
    </row>
    <row r="140" spans="1:16" ht="12.75" customHeight="1" thickBot="1" x14ac:dyDescent="0.25">
      <c r="A140" s="14" t="str">
        <f t="shared" si="12"/>
        <v> AOEB 2 </v>
      </c>
      <c r="B140" s="5" t="str">
        <f t="shared" si="13"/>
        <v>I</v>
      </c>
      <c r="C140" s="14">
        <f t="shared" si="14"/>
        <v>47721.72</v>
      </c>
      <c r="D140" s="15" t="str">
        <f t="shared" si="15"/>
        <v>vis</v>
      </c>
      <c r="E140" s="53">
        <f>VLOOKUP(C140,Active!C$21:E$966,3,FALSE)</f>
        <v>22025.994859857707</v>
      </c>
      <c r="F140" s="5" t="s">
        <v>189</v>
      </c>
      <c r="G140" s="15" t="str">
        <f t="shared" si="16"/>
        <v>47721.720</v>
      </c>
      <c r="H140" s="14">
        <f t="shared" si="17"/>
        <v>22026</v>
      </c>
      <c r="I140" s="54" t="s">
        <v>718</v>
      </c>
      <c r="J140" s="55" t="s">
        <v>719</v>
      </c>
      <c r="K140" s="54">
        <v>22026</v>
      </c>
      <c r="L140" s="54" t="s">
        <v>302</v>
      </c>
      <c r="M140" s="55" t="s">
        <v>211</v>
      </c>
      <c r="N140" s="55"/>
      <c r="O140" s="56" t="s">
        <v>663</v>
      </c>
      <c r="P140" s="56" t="s">
        <v>664</v>
      </c>
    </row>
    <row r="141" spans="1:16" ht="12.75" customHeight="1" thickBot="1" x14ac:dyDescent="0.25">
      <c r="A141" s="14" t="str">
        <f t="shared" si="12"/>
        <v> BBS 92 </v>
      </c>
      <c r="B141" s="5" t="str">
        <f t="shared" si="13"/>
        <v>I</v>
      </c>
      <c r="C141" s="14">
        <f t="shared" si="14"/>
        <v>47734.423000000003</v>
      </c>
      <c r="D141" s="15" t="str">
        <f t="shared" si="15"/>
        <v>vis</v>
      </c>
      <c r="E141" s="53">
        <f>VLOOKUP(C141,Active!C$21:E$966,3,FALSE)</f>
        <v>22041.025297588589</v>
      </c>
      <c r="F141" s="5" t="s">
        <v>189</v>
      </c>
      <c r="G141" s="15" t="str">
        <f t="shared" si="16"/>
        <v>47734.423</v>
      </c>
      <c r="H141" s="14">
        <f t="shared" si="17"/>
        <v>22041</v>
      </c>
      <c r="I141" s="54" t="s">
        <v>720</v>
      </c>
      <c r="J141" s="55" t="s">
        <v>721</v>
      </c>
      <c r="K141" s="54">
        <v>22041</v>
      </c>
      <c r="L141" s="54" t="s">
        <v>722</v>
      </c>
      <c r="M141" s="55" t="s">
        <v>211</v>
      </c>
      <c r="N141" s="55"/>
      <c r="O141" s="56" t="s">
        <v>438</v>
      </c>
      <c r="P141" s="56" t="s">
        <v>723</v>
      </c>
    </row>
    <row r="142" spans="1:16" ht="12.75" customHeight="1" thickBot="1" x14ac:dyDescent="0.25">
      <c r="A142" s="14" t="str">
        <f t="shared" si="12"/>
        <v> BBS 93 </v>
      </c>
      <c r="B142" s="5" t="str">
        <f t="shared" si="13"/>
        <v>I</v>
      </c>
      <c r="C142" s="14">
        <f t="shared" si="14"/>
        <v>47805.398000000001</v>
      </c>
      <c r="D142" s="15" t="str">
        <f t="shared" si="15"/>
        <v>vis</v>
      </c>
      <c r="E142" s="53">
        <f>VLOOKUP(C142,Active!C$21:E$966,3,FALSE)</f>
        <v>22125.004303961054</v>
      </c>
      <c r="F142" s="5" t="s">
        <v>189</v>
      </c>
      <c r="G142" s="15" t="str">
        <f t="shared" si="16"/>
        <v>47805.398</v>
      </c>
      <c r="H142" s="14">
        <f t="shared" si="17"/>
        <v>22125</v>
      </c>
      <c r="I142" s="54" t="s">
        <v>724</v>
      </c>
      <c r="J142" s="55" t="s">
        <v>725</v>
      </c>
      <c r="K142" s="54">
        <v>22125</v>
      </c>
      <c r="L142" s="54" t="s">
        <v>267</v>
      </c>
      <c r="M142" s="55" t="s">
        <v>211</v>
      </c>
      <c r="N142" s="55"/>
      <c r="O142" s="56" t="s">
        <v>438</v>
      </c>
      <c r="P142" s="56" t="s">
        <v>726</v>
      </c>
    </row>
    <row r="143" spans="1:16" ht="12.75" customHeight="1" thickBot="1" x14ac:dyDescent="0.25">
      <c r="A143" s="14" t="str">
        <f t="shared" si="12"/>
        <v> BBS 95 </v>
      </c>
      <c r="B143" s="5" t="str">
        <f t="shared" si="13"/>
        <v>I</v>
      </c>
      <c r="C143" s="14">
        <f t="shared" si="14"/>
        <v>48012.453000000001</v>
      </c>
      <c r="D143" s="15" t="str">
        <f t="shared" si="15"/>
        <v>vis</v>
      </c>
      <c r="E143" s="53">
        <f>VLOOKUP(C143,Active!C$21:E$966,3,FALSE)</f>
        <v>22369.995824418271</v>
      </c>
      <c r="F143" s="5" t="s">
        <v>189</v>
      </c>
      <c r="G143" s="15" t="str">
        <f t="shared" si="16"/>
        <v>48012.453</v>
      </c>
      <c r="H143" s="14">
        <f t="shared" si="17"/>
        <v>22370</v>
      </c>
      <c r="I143" s="54" t="s">
        <v>727</v>
      </c>
      <c r="J143" s="55" t="s">
        <v>728</v>
      </c>
      <c r="K143" s="54">
        <v>22370</v>
      </c>
      <c r="L143" s="54" t="s">
        <v>302</v>
      </c>
      <c r="M143" s="55" t="s">
        <v>211</v>
      </c>
      <c r="N143" s="55"/>
      <c r="O143" s="56" t="s">
        <v>438</v>
      </c>
      <c r="P143" s="56" t="s">
        <v>729</v>
      </c>
    </row>
    <row r="144" spans="1:16" ht="12.75" customHeight="1" thickBot="1" x14ac:dyDescent="0.25">
      <c r="A144" s="14" t="str">
        <f t="shared" si="12"/>
        <v> AOEB 2 </v>
      </c>
      <c r="B144" s="5" t="str">
        <f t="shared" si="13"/>
        <v>I</v>
      </c>
      <c r="C144" s="14">
        <f t="shared" si="14"/>
        <v>48043.733999999997</v>
      </c>
      <c r="D144" s="15" t="str">
        <f t="shared" si="15"/>
        <v>vis</v>
      </c>
      <c r="E144" s="53">
        <f>VLOOKUP(C144,Active!C$21:E$966,3,FALSE)</f>
        <v>22407.008114637876</v>
      </c>
      <c r="F144" s="5" t="s">
        <v>189</v>
      </c>
      <c r="G144" s="15" t="str">
        <f t="shared" si="16"/>
        <v>48043.734</v>
      </c>
      <c r="H144" s="14">
        <f t="shared" si="17"/>
        <v>22407</v>
      </c>
      <c r="I144" s="54" t="s">
        <v>730</v>
      </c>
      <c r="J144" s="55" t="s">
        <v>731</v>
      </c>
      <c r="K144" s="54">
        <v>22407</v>
      </c>
      <c r="L144" s="54" t="s">
        <v>404</v>
      </c>
      <c r="M144" s="55" t="s">
        <v>211</v>
      </c>
      <c r="N144" s="55"/>
      <c r="O144" s="56" t="s">
        <v>663</v>
      </c>
      <c r="P144" s="56" t="s">
        <v>664</v>
      </c>
    </row>
    <row r="145" spans="1:16" ht="12.75" customHeight="1" thickBot="1" x14ac:dyDescent="0.25">
      <c r="A145" s="14" t="str">
        <f t="shared" si="12"/>
        <v> AOEB 2 </v>
      </c>
      <c r="B145" s="5" t="str">
        <f t="shared" si="13"/>
        <v>I</v>
      </c>
      <c r="C145" s="14">
        <f t="shared" si="14"/>
        <v>48065.703999999998</v>
      </c>
      <c r="D145" s="15" t="str">
        <f t="shared" si="15"/>
        <v>vis</v>
      </c>
      <c r="E145" s="53">
        <f>VLOOKUP(C145,Active!C$21:E$966,3,FALSE)</f>
        <v>22433.003447783398</v>
      </c>
      <c r="F145" s="5" t="s">
        <v>189</v>
      </c>
      <c r="G145" s="15" t="str">
        <f t="shared" si="16"/>
        <v>48065.704</v>
      </c>
      <c r="H145" s="14">
        <f t="shared" si="17"/>
        <v>22433</v>
      </c>
      <c r="I145" s="54" t="s">
        <v>732</v>
      </c>
      <c r="J145" s="55" t="s">
        <v>733</v>
      </c>
      <c r="K145" s="54">
        <v>22433</v>
      </c>
      <c r="L145" s="54" t="s">
        <v>383</v>
      </c>
      <c r="M145" s="55" t="s">
        <v>211</v>
      </c>
      <c r="N145" s="55"/>
      <c r="O145" s="56" t="s">
        <v>663</v>
      </c>
      <c r="P145" s="56" t="s">
        <v>664</v>
      </c>
    </row>
    <row r="146" spans="1:16" ht="12.75" customHeight="1" thickBot="1" x14ac:dyDescent="0.25">
      <c r="A146" s="14" t="str">
        <f t="shared" si="12"/>
        <v> BBS 96 </v>
      </c>
      <c r="B146" s="5" t="str">
        <f t="shared" si="13"/>
        <v>I</v>
      </c>
      <c r="C146" s="14">
        <f t="shared" si="14"/>
        <v>48127.404000000002</v>
      </c>
      <c r="D146" s="15" t="str">
        <f t="shared" si="15"/>
        <v>vis</v>
      </c>
      <c r="E146" s="53">
        <f>VLOOKUP(C146,Active!C$21:E$966,3,FALSE)</f>
        <v>22506.008092984968</v>
      </c>
      <c r="F146" s="5" t="s">
        <v>189</v>
      </c>
      <c r="G146" s="15" t="str">
        <f t="shared" si="16"/>
        <v>48127.404</v>
      </c>
      <c r="H146" s="14">
        <f t="shared" si="17"/>
        <v>22506</v>
      </c>
      <c r="I146" s="54" t="s">
        <v>734</v>
      </c>
      <c r="J146" s="55" t="s">
        <v>735</v>
      </c>
      <c r="K146" s="54">
        <v>22506</v>
      </c>
      <c r="L146" s="54" t="s">
        <v>404</v>
      </c>
      <c r="M146" s="55" t="s">
        <v>211</v>
      </c>
      <c r="N146" s="55"/>
      <c r="O146" s="56" t="s">
        <v>438</v>
      </c>
      <c r="P146" s="56" t="s">
        <v>736</v>
      </c>
    </row>
    <row r="147" spans="1:16" ht="12.75" customHeight="1" thickBot="1" x14ac:dyDescent="0.25">
      <c r="A147" s="14" t="str">
        <f t="shared" si="12"/>
        <v> BBS 96 </v>
      </c>
      <c r="B147" s="5" t="str">
        <f t="shared" si="13"/>
        <v>I</v>
      </c>
      <c r="C147" s="14">
        <f t="shared" si="14"/>
        <v>48143.466</v>
      </c>
      <c r="D147" s="15" t="str">
        <f t="shared" si="15"/>
        <v>vis</v>
      </c>
      <c r="E147" s="53">
        <f>VLOOKUP(C147,Active!C$21:E$966,3,FALSE)</f>
        <v>22525.012965128037</v>
      </c>
      <c r="F147" s="5" t="s">
        <v>189</v>
      </c>
      <c r="G147" s="15" t="str">
        <f t="shared" si="16"/>
        <v>48143.466</v>
      </c>
      <c r="H147" s="14">
        <f t="shared" si="17"/>
        <v>22525</v>
      </c>
      <c r="I147" s="54" t="s">
        <v>737</v>
      </c>
      <c r="J147" s="55" t="s">
        <v>738</v>
      </c>
      <c r="K147" s="54">
        <v>22525</v>
      </c>
      <c r="L147" s="54" t="s">
        <v>528</v>
      </c>
      <c r="M147" s="55" t="s">
        <v>211</v>
      </c>
      <c r="N147" s="55"/>
      <c r="O147" s="56" t="s">
        <v>438</v>
      </c>
      <c r="P147" s="56" t="s">
        <v>736</v>
      </c>
    </row>
    <row r="148" spans="1:16" ht="12.75" customHeight="1" thickBot="1" x14ac:dyDescent="0.25">
      <c r="A148" s="14" t="str">
        <f t="shared" si="12"/>
        <v> AOEB 2 </v>
      </c>
      <c r="B148" s="5" t="str">
        <f t="shared" si="13"/>
        <v>I</v>
      </c>
      <c r="C148" s="14">
        <f t="shared" si="14"/>
        <v>48158.661999999997</v>
      </c>
      <c r="D148" s="15" t="str">
        <f t="shared" si="15"/>
        <v>vis</v>
      </c>
      <c r="E148" s="53">
        <f>VLOOKUP(C148,Active!C$21:E$966,3,FALSE)</f>
        <v>22542.99316915531</v>
      </c>
      <c r="F148" s="5" t="s">
        <v>189</v>
      </c>
      <c r="G148" s="15" t="str">
        <f t="shared" si="16"/>
        <v>48158.662</v>
      </c>
      <c r="H148" s="14">
        <f t="shared" si="17"/>
        <v>22543</v>
      </c>
      <c r="I148" s="54" t="s">
        <v>739</v>
      </c>
      <c r="J148" s="55" t="s">
        <v>740</v>
      </c>
      <c r="K148" s="54">
        <v>22543</v>
      </c>
      <c r="L148" s="54" t="s">
        <v>201</v>
      </c>
      <c r="M148" s="55" t="s">
        <v>211</v>
      </c>
      <c r="N148" s="55"/>
      <c r="O148" s="56" t="s">
        <v>663</v>
      </c>
      <c r="P148" s="56" t="s">
        <v>664</v>
      </c>
    </row>
    <row r="149" spans="1:16" ht="12.75" customHeight="1" thickBot="1" x14ac:dyDescent="0.25">
      <c r="A149" s="14" t="str">
        <f t="shared" si="12"/>
        <v> AOEB 2 </v>
      </c>
      <c r="B149" s="5" t="str">
        <f t="shared" si="13"/>
        <v>I</v>
      </c>
      <c r="C149" s="14">
        <f t="shared" si="14"/>
        <v>48180.642999999996</v>
      </c>
      <c r="D149" s="15" t="str">
        <f t="shared" si="15"/>
        <v>vis</v>
      </c>
      <c r="E149" s="53">
        <f>VLOOKUP(C149,Active!C$21:E$966,3,FALSE)</f>
        <v>22569.001517715693</v>
      </c>
      <c r="F149" s="5" t="s">
        <v>189</v>
      </c>
      <c r="G149" s="15" t="str">
        <f t="shared" si="16"/>
        <v>48180.643</v>
      </c>
      <c r="H149" s="14">
        <f t="shared" si="17"/>
        <v>22569</v>
      </c>
      <c r="I149" s="54" t="s">
        <v>741</v>
      </c>
      <c r="J149" s="55" t="s">
        <v>742</v>
      </c>
      <c r="K149" s="54">
        <v>22569</v>
      </c>
      <c r="L149" s="54" t="s">
        <v>295</v>
      </c>
      <c r="M149" s="55" t="s">
        <v>211</v>
      </c>
      <c r="N149" s="55"/>
      <c r="O149" s="56" t="s">
        <v>663</v>
      </c>
      <c r="P149" s="56" t="s">
        <v>664</v>
      </c>
    </row>
    <row r="150" spans="1:16" ht="12.75" customHeight="1" thickBot="1" x14ac:dyDescent="0.25">
      <c r="A150" s="14" t="str">
        <f t="shared" si="12"/>
        <v> AOEB 2 </v>
      </c>
      <c r="B150" s="5" t="str">
        <f t="shared" si="13"/>
        <v>I</v>
      </c>
      <c r="C150" s="14">
        <f t="shared" si="14"/>
        <v>48191.631000000001</v>
      </c>
      <c r="D150" s="15" t="str">
        <f t="shared" si="15"/>
        <v>vis</v>
      </c>
      <c r="E150" s="53">
        <f>VLOOKUP(C150,Active!C$21:E$966,3,FALSE)</f>
        <v>22582.002733947054</v>
      </c>
      <c r="F150" s="5" t="s">
        <v>189</v>
      </c>
      <c r="G150" s="15" t="str">
        <f t="shared" si="16"/>
        <v>48191.631</v>
      </c>
      <c r="H150" s="14">
        <f t="shared" si="17"/>
        <v>22582</v>
      </c>
      <c r="I150" s="54" t="s">
        <v>743</v>
      </c>
      <c r="J150" s="55" t="s">
        <v>744</v>
      </c>
      <c r="K150" s="54">
        <v>22582</v>
      </c>
      <c r="L150" s="54" t="s">
        <v>424</v>
      </c>
      <c r="M150" s="55" t="s">
        <v>211</v>
      </c>
      <c r="N150" s="55"/>
      <c r="O150" s="56" t="s">
        <v>663</v>
      </c>
      <c r="P150" s="56" t="s">
        <v>664</v>
      </c>
    </row>
    <row r="151" spans="1:16" ht="12.75" customHeight="1" thickBot="1" x14ac:dyDescent="0.25">
      <c r="A151" s="14" t="str">
        <f t="shared" si="12"/>
        <v> AOEB 2 </v>
      </c>
      <c r="B151" s="5" t="str">
        <f t="shared" si="13"/>
        <v>I</v>
      </c>
      <c r="C151" s="14">
        <f t="shared" si="14"/>
        <v>48202.610999999997</v>
      </c>
      <c r="D151" s="15" t="str">
        <f t="shared" si="15"/>
        <v>vis</v>
      </c>
      <c r="E151" s="53">
        <f>VLOOKUP(C151,Active!C$21:E$966,3,FALSE)</f>
        <v>22594.994484422143</v>
      </c>
      <c r="F151" s="5" t="s">
        <v>189</v>
      </c>
      <c r="G151" s="15" t="str">
        <f t="shared" si="16"/>
        <v>48202.611</v>
      </c>
      <c r="H151" s="14">
        <f t="shared" si="17"/>
        <v>22595</v>
      </c>
      <c r="I151" s="54" t="s">
        <v>745</v>
      </c>
      <c r="J151" s="55" t="s">
        <v>746</v>
      </c>
      <c r="K151" s="54">
        <v>22595</v>
      </c>
      <c r="L151" s="54" t="s">
        <v>285</v>
      </c>
      <c r="M151" s="55" t="s">
        <v>211</v>
      </c>
      <c r="N151" s="55"/>
      <c r="O151" s="56" t="s">
        <v>663</v>
      </c>
      <c r="P151" s="56" t="s">
        <v>664</v>
      </c>
    </row>
    <row r="152" spans="1:16" ht="12.75" customHeight="1" thickBot="1" x14ac:dyDescent="0.25">
      <c r="A152" s="14" t="str">
        <f t="shared" si="12"/>
        <v> AOEB 2 </v>
      </c>
      <c r="B152" s="5" t="str">
        <f t="shared" si="13"/>
        <v>I</v>
      </c>
      <c r="C152" s="14">
        <f t="shared" si="14"/>
        <v>48208.540999999997</v>
      </c>
      <c r="D152" s="15" t="str">
        <f t="shared" si="15"/>
        <v>vis</v>
      </c>
      <c r="E152" s="53">
        <f>VLOOKUP(C152,Active!C$21:E$966,3,FALSE)</f>
        <v>22602.010976254322</v>
      </c>
      <c r="F152" s="5" t="s">
        <v>189</v>
      </c>
      <c r="G152" s="15" t="str">
        <f t="shared" si="16"/>
        <v>48208.541</v>
      </c>
      <c r="H152" s="14">
        <f t="shared" si="17"/>
        <v>22602</v>
      </c>
      <c r="I152" s="54" t="s">
        <v>747</v>
      </c>
      <c r="J152" s="55" t="s">
        <v>748</v>
      </c>
      <c r="K152" s="54">
        <v>22602</v>
      </c>
      <c r="L152" s="54" t="s">
        <v>364</v>
      </c>
      <c r="M152" s="55" t="s">
        <v>211</v>
      </c>
      <c r="N152" s="55"/>
      <c r="O152" s="56" t="s">
        <v>663</v>
      </c>
      <c r="P152" s="56" t="s">
        <v>664</v>
      </c>
    </row>
    <row r="153" spans="1:16" ht="12.75" customHeight="1" thickBot="1" x14ac:dyDescent="0.25">
      <c r="A153" s="14" t="str">
        <f t="shared" si="12"/>
        <v> AOEB 2 </v>
      </c>
      <c r="B153" s="5" t="str">
        <f t="shared" si="13"/>
        <v>I</v>
      </c>
      <c r="C153" s="14">
        <f t="shared" si="14"/>
        <v>48235.582000000002</v>
      </c>
      <c r="D153" s="15" t="str">
        <f t="shared" si="15"/>
        <v>vis</v>
      </c>
      <c r="E153" s="53">
        <f>VLOOKUP(C153,Active!C$21:E$966,3,FALSE)</f>
        <v>22634.006415652955</v>
      </c>
      <c r="F153" s="5" t="s">
        <v>189</v>
      </c>
      <c r="G153" s="15" t="str">
        <f t="shared" si="16"/>
        <v>48235.582</v>
      </c>
      <c r="H153" s="14">
        <f t="shared" si="17"/>
        <v>22634</v>
      </c>
      <c r="I153" s="54" t="s">
        <v>749</v>
      </c>
      <c r="J153" s="55" t="s">
        <v>750</v>
      </c>
      <c r="K153" s="54">
        <v>22634</v>
      </c>
      <c r="L153" s="54" t="s">
        <v>464</v>
      </c>
      <c r="M153" s="55" t="s">
        <v>211</v>
      </c>
      <c r="N153" s="55"/>
      <c r="O153" s="56" t="s">
        <v>663</v>
      </c>
      <c r="P153" s="56" t="s">
        <v>664</v>
      </c>
    </row>
    <row r="154" spans="1:16" ht="12.75" customHeight="1" thickBot="1" x14ac:dyDescent="0.25">
      <c r="A154" s="14" t="str">
        <f t="shared" si="12"/>
        <v> AOEB 2 </v>
      </c>
      <c r="B154" s="5" t="str">
        <f t="shared" si="13"/>
        <v>I</v>
      </c>
      <c r="C154" s="14">
        <f t="shared" si="14"/>
        <v>48469.680999999997</v>
      </c>
      <c r="D154" s="15" t="str">
        <f t="shared" si="15"/>
        <v>vis</v>
      </c>
      <c r="E154" s="53">
        <f>VLOOKUP(C154,Active!C$21:E$966,3,FALSE)</f>
        <v>22910.996925167397</v>
      </c>
      <c r="F154" s="5" t="s">
        <v>189</v>
      </c>
      <c r="G154" s="15" t="str">
        <f t="shared" si="16"/>
        <v>48469.681</v>
      </c>
      <c r="H154" s="14">
        <f t="shared" si="17"/>
        <v>22911</v>
      </c>
      <c r="I154" s="54" t="s">
        <v>751</v>
      </c>
      <c r="J154" s="55" t="s">
        <v>752</v>
      </c>
      <c r="K154" s="54">
        <v>22911</v>
      </c>
      <c r="L154" s="54" t="s">
        <v>191</v>
      </c>
      <c r="M154" s="55" t="s">
        <v>211</v>
      </c>
      <c r="N154" s="55"/>
      <c r="O154" s="56" t="s">
        <v>663</v>
      </c>
      <c r="P154" s="56" t="s">
        <v>664</v>
      </c>
    </row>
    <row r="155" spans="1:16" ht="12.75" customHeight="1" thickBot="1" x14ac:dyDescent="0.25">
      <c r="A155" s="14" t="str">
        <f t="shared" si="12"/>
        <v> AOEB 2 </v>
      </c>
      <c r="B155" s="5" t="str">
        <f t="shared" si="13"/>
        <v>I</v>
      </c>
      <c r="C155" s="14">
        <f t="shared" si="14"/>
        <v>48491.646000000001</v>
      </c>
      <c r="D155" s="15" t="str">
        <f t="shared" si="15"/>
        <v>vis</v>
      </c>
      <c r="E155" s="53">
        <f>VLOOKUP(C155,Active!C$21:E$966,3,FALSE)</f>
        <v>22936.986342215252</v>
      </c>
      <c r="F155" s="5" t="s">
        <v>189</v>
      </c>
      <c r="G155" s="15" t="str">
        <f t="shared" si="16"/>
        <v>48491.646</v>
      </c>
      <c r="H155" s="14">
        <f t="shared" si="17"/>
        <v>22937</v>
      </c>
      <c r="I155" s="54" t="s">
        <v>753</v>
      </c>
      <c r="J155" s="55" t="s">
        <v>754</v>
      </c>
      <c r="K155" s="54">
        <v>22937</v>
      </c>
      <c r="L155" s="54" t="s">
        <v>257</v>
      </c>
      <c r="M155" s="55" t="s">
        <v>211</v>
      </c>
      <c r="N155" s="55"/>
      <c r="O155" s="56" t="s">
        <v>663</v>
      </c>
      <c r="P155" s="56" t="s">
        <v>664</v>
      </c>
    </row>
    <row r="156" spans="1:16" ht="12.75" customHeight="1" thickBot="1" x14ac:dyDescent="0.25">
      <c r="A156" s="14" t="str">
        <f t="shared" si="12"/>
        <v> AOEB 2 </v>
      </c>
      <c r="B156" s="5" t="str">
        <f t="shared" si="13"/>
        <v>I</v>
      </c>
      <c r="C156" s="14">
        <f t="shared" si="14"/>
        <v>48507.709000000003</v>
      </c>
      <c r="D156" s="15" t="str">
        <f t="shared" si="15"/>
        <v>vis</v>
      </c>
      <c r="E156" s="53">
        <f>VLOOKUP(C156,Active!C$21:E$966,3,FALSE)</f>
        <v>22955.992397577858</v>
      </c>
      <c r="F156" s="5" t="s">
        <v>189</v>
      </c>
      <c r="G156" s="15" t="str">
        <f t="shared" si="16"/>
        <v>48507.709</v>
      </c>
      <c r="H156" s="14">
        <f t="shared" si="17"/>
        <v>22956</v>
      </c>
      <c r="I156" s="54" t="s">
        <v>755</v>
      </c>
      <c r="J156" s="55" t="s">
        <v>756</v>
      </c>
      <c r="K156" s="54">
        <v>22956</v>
      </c>
      <c r="L156" s="54" t="s">
        <v>201</v>
      </c>
      <c r="M156" s="55" t="s">
        <v>211</v>
      </c>
      <c r="N156" s="55"/>
      <c r="O156" s="56" t="s">
        <v>663</v>
      </c>
      <c r="P156" s="56" t="s">
        <v>664</v>
      </c>
    </row>
    <row r="157" spans="1:16" ht="12.75" customHeight="1" thickBot="1" x14ac:dyDescent="0.25">
      <c r="A157" s="14" t="str">
        <f t="shared" si="12"/>
        <v> AOEB 2 </v>
      </c>
      <c r="B157" s="5" t="str">
        <f t="shared" si="13"/>
        <v>I</v>
      </c>
      <c r="C157" s="14">
        <f t="shared" si="14"/>
        <v>48535.616000000002</v>
      </c>
      <c r="D157" s="15" t="str">
        <f t="shared" si="15"/>
        <v>vis</v>
      </c>
      <c r="E157" s="53">
        <f>VLOOKUP(C157,Active!C$21:E$966,3,FALSE)</f>
        <v>22989.012505092283</v>
      </c>
      <c r="F157" s="5" t="s">
        <v>189</v>
      </c>
      <c r="G157" s="15" t="str">
        <f t="shared" si="16"/>
        <v>48535.616</v>
      </c>
      <c r="H157" s="14">
        <f t="shared" si="17"/>
        <v>22989</v>
      </c>
      <c r="I157" s="54" t="s">
        <v>757</v>
      </c>
      <c r="J157" s="55" t="s">
        <v>758</v>
      </c>
      <c r="K157" s="54">
        <v>22989</v>
      </c>
      <c r="L157" s="54" t="s">
        <v>528</v>
      </c>
      <c r="M157" s="55" t="s">
        <v>211</v>
      </c>
      <c r="N157" s="55"/>
      <c r="O157" s="56" t="s">
        <v>663</v>
      </c>
      <c r="P157" s="56" t="s">
        <v>664</v>
      </c>
    </row>
    <row r="158" spans="1:16" ht="12.75" customHeight="1" thickBot="1" x14ac:dyDescent="0.25">
      <c r="A158" s="14" t="str">
        <f t="shared" si="12"/>
        <v> AOEB 2 </v>
      </c>
      <c r="B158" s="5" t="str">
        <f t="shared" si="13"/>
        <v>I</v>
      </c>
      <c r="C158" s="14">
        <f t="shared" si="14"/>
        <v>48546.595000000001</v>
      </c>
      <c r="D158" s="15" t="str">
        <f t="shared" si="15"/>
        <v>vis</v>
      </c>
      <c r="E158" s="53">
        <f>VLOOKUP(C158,Active!C$21:E$966,3,FALSE)</f>
        <v>23002.003072347841</v>
      </c>
      <c r="F158" s="5" t="s">
        <v>189</v>
      </c>
      <c r="G158" s="15" t="str">
        <f t="shared" si="16"/>
        <v>48546.595</v>
      </c>
      <c r="H158" s="14">
        <f t="shared" si="17"/>
        <v>23002</v>
      </c>
      <c r="I158" s="54" t="s">
        <v>759</v>
      </c>
      <c r="J158" s="55" t="s">
        <v>760</v>
      </c>
      <c r="K158" s="54">
        <v>23002</v>
      </c>
      <c r="L158" s="54" t="s">
        <v>383</v>
      </c>
      <c r="M158" s="55" t="s">
        <v>211</v>
      </c>
      <c r="N158" s="55"/>
      <c r="O158" s="56" t="s">
        <v>663</v>
      </c>
      <c r="P158" s="56" t="s">
        <v>664</v>
      </c>
    </row>
    <row r="159" spans="1:16" ht="12.75" customHeight="1" thickBot="1" x14ac:dyDescent="0.25">
      <c r="A159" s="14" t="str">
        <f t="shared" si="12"/>
        <v> BBS 101 </v>
      </c>
      <c r="B159" s="5" t="str">
        <f t="shared" si="13"/>
        <v>I</v>
      </c>
      <c r="C159" s="14">
        <f t="shared" si="14"/>
        <v>48820.44</v>
      </c>
      <c r="D159" s="15" t="str">
        <f t="shared" si="15"/>
        <v>vis</v>
      </c>
      <c r="E159" s="53">
        <f>VLOOKUP(C159,Active!C$21:E$966,3,FALSE)</f>
        <v>23326.021825430871</v>
      </c>
      <c r="F159" s="5" t="s">
        <v>189</v>
      </c>
      <c r="G159" s="15" t="str">
        <f t="shared" si="16"/>
        <v>48820.440</v>
      </c>
      <c r="H159" s="14">
        <f t="shared" si="17"/>
        <v>23326</v>
      </c>
      <c r="I159" s="54" t="s">
        <v>761</v>
      </c>
      <c r="J159" s="55" t="s">
        <v>762</v>
      </c>
      <c r="K159" s="54">
        <v>23326</v>
      </c>
      <c r="L159" s="54" t="s">
        <v>763</v>
      </c>
      <c r="M159" s="55" t="s">
        <v>211</v>
      </c>
      <c r="N159" s="55"/>
      <c r="O159" s="56" t="s">
        <v>438</v>
      </c>
      <c r="P159" s="56" t="s">
        <v>764</v>
      </c>
    </row>
    <row r="160" spans="1:16" ht="12.75" customHeight="1" thickBot="1" x14ac:dyDescent="0.25">
      <c r="A160" s="14" t="str">
        <f t="shared" si="12"/>
        <v> BBS 102 </v>
      </c>
      <c r="B160" s="5" t="str">
        <f t="shared" si="13"/>
        <v>I</v>
      </c>
      <c r="C160" s="14">
        <f t="shared" si="14"/>
        <v>48853.396000000001</v>
      </c>
      <c r="D160" s="15" t="str">
        <f t="shared" si="15"/>
        <v>vis</v>
      </c>
      <c r="E160" s="53">
        <f>VLOOKUP(C160,Active!C$21:E$966,3,FALSE)</f>
        <v>23365.016008368675</v>
      </c>
      <c r="F160" s="5" t="s">
        <v>189</v>
      </c>
      <c r="G160" s="15" t="str">
        <f t="shared" si="16"/>
        <v>48853.396</v>
      </c>
      <c r="H160" s="14">
        <f t="shared" si="17"/>
        <v>23365</v>
      </c>
      <c r="I160" s="54" t="s">
        <v>765</v>
      </c>
      <c r="J160" s="55" t="s">
        <v>766</v>
      </c>
      <c r="K160" s="54">
        <v>23365</v>
      </c>
      <c r="L160" s="54" t="s">
        <v>453</v>
      </c>
      <c r="M160" s="55" t="s">
        <v>211</v>
      </c>
      <c r="N160" s="55"/>
      <c r="O160" s="56" t="s">
        <v>438</v>
      </c>
      <c r="P160" s="56" t="s">
        <v>767</v>
      </c>
    </row>
    <row r="161" spans="1:16" ht="12.75" customHeight="1" thickBot="1" x14ac:dyDescent="0.25">
      <c r="A161" s="14" t="str">
        <f t="shared" si="12"/>
        <v> AOEB 2 </v>
      </c>
      <c r="B161" s="5" t="str">
        <f t="shared" si="13"/>
        <v>I</v>
      </c>
      <c r="C161" s="14">
        <f t="shared" si="14"/>
        <v>48983.540999999997</v>
      </c>
      <c r="D161" s="15" t="str">
        <f t="shared" si="15"/>
        <v>vis</v>
      </c>
      <c r="E161" s="53">
        <f>VLOOKUP(C161,Active!C$21:E$966,3,FALSE)</f>
        <v>23519.006114523581</v>
      </c>
      <c r="F161" s="5" t="s">
        <v>189</v>
      </c>
      <c r="G161" s="15" t="str">
        <f t="shared" si="16"/>
        <v>48983.541</v>
      </c>
      <c r="H161" s="14">
        <f t="shared" si="17"/>
        <v>23519</v>
      </c>
      <c r="I161" s="54" t="s">
        <v>768</v>
      </c>
      <c r="J161" s="55" t="s">
        <v>769</v>
      </c>
      <c r="K161" s="54">
        <v>23519</v>
      </c>
      <c r="L161" s="54" t="s">
        <v>464</v>
      </c>
      <c r="M161" s="55" t="s">
        <v>211</v>
      </c>
      <c r="N161" s="55"/>
      <c r="O161" s="56" t="s">
        <v>663</v>
      </c>
      <c r="P161" s="56" t="s">
        <v>664</v>
      </c>
    </row>
    <row r="162" spans="1:16" ht="12.75" customHeight="1" thickBot="1" x14ac:dyDescent="0.25">
      <c r="A162" s="14" t="str">
        <f t="shared" si="12"/>
        <v> BBS 104 </v>
      </c>
      <c r="B162" s="5" t="str">
        <f t="shared" si="13"/>
        <v>I</v>
      </c>
      <c r="C162" s="14">
        <f t="shared" si="14"/>
        <v>49164.4</v>
      </c>
      <c r="D162" s="15" t="str">
        <f t="shared" si="15"/>
        <v>vis</v>
      </c>
      <c r="E162" s="53">
        <f>VLOOKUP(C162,Active!C$21:E$966,3,FALSE)</f>
        <v>23733.002016087765</v>
      </c>
      <c r="F162" s="5" t="s">
        <v>189</v>
      </c>
      <c r="G162" s="15" t="str">
        <f t="shared" si="16"/>
        <v>49164.400</v>
      </c>
      <c r="H162" s="14">
        <f t="shared" si="17"/>
        <v>23733</v>
      </c>
      <c r="I162" s="54" t="s">
        <v>770</v>
      </c>
      <c r="J162" s="55" t="s">
        <v>771</v>
      </c>
      <c r="K162" s="54">
        <v>23733</v>
      </c>
      <c r="L162" s="54" t="s">
        <v>424</v>
      </c>
      <c r="M162" s="55" t="s">
        <v>211</v>
      </c>
      <c r="N162" s="55"/>
      <c r="O162" s="56" t="s">
        <v>438</v>
      </c>
      <c r="P162" s="56" t="s">
        <v>772</v>
      </c>
    </row>
    <row r="163" spans="1:16" ht="12.75" customHeight="1" thickBot="1" x14ac:dyDescent="0.25">
      <c r="A163" s="14" t="str">
        <f t="shared" si="12"/>
        <v> AOEB 2 </v>
      </c>
      <c r="B163" s="5" t="str">
        <f t="shared" si="13"/>
        <v>I</v>
      </c>
      <c r="C163" s="14">
        <f t="shared" si="14"/>
        <v>49195.667999999998</v>
      </c>
      <c r="D163" s="15" t="str">
        <f t="shared" si="15"/>
        <v>vis</v>
      </c>
      <c r="E163" s="53">
        <f>VLOOKUP(C163,Active!C$21:E$966,3,FALSE)</f>
        <v>23769.998924453441</v>
      </c>
      <c r="F163" s="5" t="s">
        <v>189</v>
      </c>
      <c r="G163" s="15" t="str">
        <f t="shared" si="16"/>
        <v>49195.668</v>
      </c>
      <c r="H163" s="14">
        <f t="shared" si="17"/>
        <v>23770</v>
      </c>
      <c r="I163" s="54" t="s">
        <v>773</v>
      </c>
      <c r="J163" s="55" t="s">
        <v>774</v>
      </c>
      <c r="K163" s="54">
        <v>23770</v>
      </c>
      <c r="L163" s="54" t="s">
        <v>710</v>
      </c>
      <c r="M163" s="55" t="s">
        <v>211</v>
      </c>
      <c r="N163" s="55"/>
      <c r="O163" s="56" t="s">
        <v>663</v>
      </c>
      <c r="P163" s="56" t="s">
        <v>664</v>
      </c>
    </row>
    <row r="164" spans="1:16" ht="12.75" customHeight="1" thickBot="1" x14ac:dyDescent="0.25">
      <c r="A164" s="14" t="str">
        <f t="shared" si="12"/>
        <v> AOEB 2 </v>
      </c>
      <c r="B164" s="5" t="str">
        <f t="shared" si="13"/>
        <v>I</v>
      </c>
      <c r="C164" s="14">
        <f t="shared" si="14"/>
        <v>49238.771999999997</v>
      </c>
      <c r="D164" s="15" t="str">
        <f t="shared" si="15"/>
        <v>vis</v>
      </c>
      <c r="E164" s="53">
        <f>VLOOKUP(C164,Active!C$21:E$966,3,FALSE)</f>
        <v>23821.000419214677</v>
      </c>
      <c r="F164" s="5" t="s">
        <v>189</v>
      </c>
      <c r="G164" s="15" t="str">
        <f t="shared" si="16"/>
        <v>49238.772</v>
      </c>
      <c r="H164" s="14">
        <f t="shared" si="17"/>
        <v>23821</v>
      </c>
      <c r="I164" s="54" t="s">
        <v>775</v>
      </c>
      <c r="J164" s="55" t="s">
        <v>776</v>
      </c>
      <c r="K164" s="54">
        <v>23821</v>
      </c>
      <c r="L164" s="54" t="s">
        <v>392</v>
      </c>
      <c r="M164" s="55" t="s">
        <v>211</v>
      </c>
      <c r="N164" s="55"/>
      <c r="O164" s="56" t="s">
        <v>663</v>
      </c>
      <c r="P164" s="56" t="s">
        <v>664</v>
      </c>
    </row>
    <row r="165" spans="1:16" ht="12.75" customHeight="1" thickBot="1" x14ac:dyDescent="0.25">
      <c r="A165" s="14" t="str">
        <f t="shared" si="12"/>
        <v> AOEB 2 </v>
      </c>
      <c r="B165" s="5" t="str">
        <f t="shared" si="13"/>
        <v>I</v>
      </c>
      <c r="C165" s="14">
        <f t="shared" si="14"/>
        <v>49266.665000000001</v>
      </c>
      <c r="D165" s="15" t="str">
        <f t="shared" si="15"/>
        <v>vis</v>
      </c>
      <c r="E165" s="53">
        <f>VLOOKUP(C165,Active!C$21:E$966,3,FALSE)</f>
        <v>23854.003961655642</v>
      </c>
      <c r="F165" s="5" t="s">
        <v>189</v>
      </c>
      <c r="G165" s="15" t="str">
        <f t="shared" si="16"/>
        <v>49266.665</v>
      </c>
      <c r="H165" s="14">
        <f t="shared" si="17"/>
        <v>23854</v>
      </c>
      <c r="I165" s="54" t="s">
        <v>777</v>
      </c>
      <c r="J165" s="55" t="s">
        <v>778</v>
      </c>
      <c r="K165" s="54">
        <v>23854</v>
      </c>
      <c r="L165" s="54" t="s">
        <v>383</v>
      </c>
      <c r="M165" s="55" t="s">
        <v>211</v>
      </c>
      <c r="N165" s="55"/>
      <c r="O165" s="56" t="s">
        <v>663</v>
      </c>
      <c r="P165" s="56" t="s">
        <v>664</v>
      </c>
    </row>
    <row r="166" spans="1:16" ht="12.75" customHeight="1" thickBot="1" x14ac:dyDescent="0.25">
      <c r="A166" s="14" t="str">
        <f t="shared" si="12"/>
        <v> AOEB 2 </v>
      </c>
      <c r="B166" s="5" t="str">
        <f t="shared" si="13"/>
        <v>I</v>
      </c>
      <c r="C166" s="14">
        <f t="shared" si="14"/>
        <v>49271.735000000001</v>
      </c>
      <c r="D166" s="15" t="str">
        <f t="shared" si="15"/>
        <v>vis</v>
      </c>
      <c r="E166" s="53">
        <f>VLOOKUP(C166,Active!C$21:E$966,3,FALSE)</f>
        <v>23860.002884689224</v>
      </c>
      <c r="F166" s="5" t="s">
        <v>189</v>
      </c>
      <c r="G166" s="15" t="str">
        <f t="shared" si="16"/>
        <v>49271.735</v>
      </c>
      <c r="H166" s="14">
        <f t="shared" si="17"/>
        <v>23860</v>
      </c>
      <c r="I166" s="54" t="s">
        <v>779</v>
      </c>
      <c r="J166" s="55" t="s">
        <v>780</v>
      </c>
      <c r="K166" s="54">
        <v>23860</v>
      </c>
      <c r="L166" s="54" t="s">
        <v>424</v>
      </c>
      <c r="M166" s="55" t="s">
        <v>211</v>
      </c>
      <c r="N166" s="55"/>
      <c r="O166" s="56" t="s">
        <v>663</v>
      </c>
      <c r="P166" s="56" t="s">
        <v>664</v>
      </c>
    </row>
    <row r="167" spans="1:16" ht="12.75" customHeight="1" thickBot="1" x14ac:dyDescent="0.25">
      <c r="A167" s="14" t="str">
        <f t="shared" si="12"/>
        <v>BAVM 79 </v>
      </c>
      <c r="B167" s="5" t="str">
        <f t="shared" si="13"/>
        <v>I</v>
      </c>
      <c r="C167" s="14">
        <f t="shared" si="14"/>
        <v>49562.45</v>
      </c>
      <c r="D167" s="15" t="str">
        <f t="shared" si="15"/>
        <v>vis</v>
      </c>
      <c r="E167" s="53">
        <f>VLOOKUP(C167,Active!C$21:E$966,3,FALSE)</f>
        <v>24203.982551298184</v>
      </c>
      <c r="F167" s="5" t="s">
        <v>189</v>
      </c>
      <c r="G167" s="15" t="str">
        <f t="shared" si="16"/>
        <v>49562.450</v>
      </c>
      <c r="H167" s="14">
        <f t="shared" si="17"/>
        <v>24204</v>
      </c>
      <c r="I167" s="54" t="s">
        <v>781</v>
      </c>
      <c r="J167" s="55" t="s">
        <v>782</v>
      </c>
      <c r="K167" s="54">
        <v>24204</v>
      </c>
      <c r="L167" s="54" t="s">
        <v>235</v>
      </c>
      <c r="M167" s="55" t="s">
        <v>211</v>
      </c>
      <c r="N167" s="55"/>
      <c r="O167" s="56" t="s">
        <v>783</v>
      </c>
      <c r="P167" s="57" t="s">
        <v>784</v>
      </c>
    </row>
    <row r="168" spans="1:16" ht="12.75" customHeight="1" thickBot="1" x14ac:dyDescent="0.25">
      <c r="A168" s="14" t="str">
        <f t="shared" si="12"/>
        <v> AOEB 2 </v>
      </c>
      <c r="B168" s="5" t="str">
        <f t="shared" si="13"/>
        <v>I</v>
      </c>
      <c r="C168" s="14">
        <f t="shared" si="14"/>
        <v>49687.553</v>
      </c>
      <c r="D168" s="15" t="str">
        <f t="shared" si="15"/>
        <v>vis</v>
      </c>
      <c r="E168" s="53">
        <f>VLOOKUP(C168,Active!C$21:E$966,3,FALSE)</f>
        <v>24352.006864566443</v>
      </c>
      <c r="F168" s="5" t="s">
        <v>189</v>
      </c>
      <c r="G168" s="15" t="str">
        <f t="shared" si="16"/>
        <v>49687.553</v>
      </c>
      <c r="H168" s="14">
        <f t="shared" si="17"/>
        <v>24352</v>
      </c>
      <c r="I168" s="54" t="s">
        <v>785</v>
      </c>
      <c r="J168" s="55" t="s">
        <v>786</v>
      </c>
      <c r="K168" s="54">
        <v>24352</v>
      </c>
      <c r="L168" s="54" t="s">
        <v>407</v>
      </c>
      <c r="M168" s="55" t="s">
        <v>211</v>
      </c>
      <c r="N168" s="55"/>
      <c r="O168" s="56" t="s">
        <v>663</v>
      </c>
      <c r="P168" s="56" t="s">
        <v>664</v>
      </c>
    </row>
    <row r="169" spans="1:16" ht="12.75" customHeight="1" thickBot="1" x14ac:dyDescent="0.25">
      <c r="A169" s="14" t="str">
        <f t="shared" si="12"/>
        <v> AOEB 5 </v>
      </c>
      <c r="B169" s="5" t="str">
        <f t="shared" si="13"/>
        <v>I</v>
      </c>
      <c r="C169" s="14">
        <f t="shared" si="14"/>
        <v>49926.713000000003</v>
      </c>
      <c r="D169" s="15" t="str">
        <f t="shared" si="15"/>
        <v>vis</v>
      </c>
      <c r="E169" s="53">
        <f>VLOOKUP(C169,Active!C$21:E$966,3,FALSE)</f>
        <v>24634.985648138678</v>
      </c>
      <c r="F169" s="5" t="s">
        <v>189</v>
      </c>
      <c r="G169" s="15" t="str">
        <f t="shared" si="16"/>
        <v>49926.713</v>
      </c>
      <c r="H169" s="14">
        <f t="shared" si="17"/>
        <v>24635</v>
      </c>
      <c r="I169" s="54" t="s">
        <v>787</v>
      </c>
      <c r="J169" s="55" t="s">
        <v>788</v>
      </c>
      <c r="K169" s="54">
        <v>24635</v>
      </c>
      <c r="L169" s="54" t="s">
        <v>257</v>
      </c>
      <c r="M169" s="55" t="s">
        <v>211</v>
      </c>
      <c r="N169" s="55"/>
      <c r="O169" s="56" t="s">
        <v>663</v>
      </c>
      <c r="P169" s="56" t="s">
        <v>789</v>
      </c>
    </row>
    <row r="170" spans="1:16" ht="12.75" customHeight="1" thickBot="1" x14ac:dyDescent="0.25">
      <c r="A170" s="14" t="str">
        <f t="shared" si="12"/>
        <v> AOEB 5 </v>
      </c>
      <c r="B170" s="5" t="str">
        <f t="shared" si="13"/>
        <v>I</v>
      </c>
      <c r="C170" s="14">
        <f t="shared" si="14"/>
        <v>49948.695</v>
      </c>
      <c r="D170" s="15" t="str">
        <f t="shared" si="15"/>
        <v>vis</v>
      </c>
      <c r="E170" s="53">
        <f>VLOOKUP(C170,Active!C$21:E$966,3,FALSE)</f>
        <v>24660.995179918587</v>
      </c>
      <c r="F170" s="5" t="s">
        <v>189</v>
      </c>
      <c r="G170" s="15" t="str">
        <f t="shared" si="16"/>
        <v>49948.695</v>
      </c>
      <c r="H170" s="14">
        <f t="shared" si="17"/>
        <v>24661</v>
      </c>
      <c r="I170" s="54" t="s">
        <v>790</v>
      </c>
      <c r="J170" s="55" t="s">
        <v>791</v>
      </c>
      <c r="K170" s="54">
        <v>24661</v>
      </c>
      <c r="L170" s="54" t="s">
        <v>302</v>
      </c>
      <c r="M170" s="55" t="s">
        <v>792</v>
      </c>
      <c r="N170" s="55"/>
      <c r="O170" s="56" t="s">
        <v>793</v>
      </c>
      <c r="P170" s="56" t="s">
        <v>789</v>
      </c>
    </row>
    <row r="171" spans="1:16" ht="12.75" customHeight="1" thickBot="1" x14ac:dyDescent="0.25">
      <c r="A171" s="14" t="str">
        <f t="shared" si="12"/>
        <v> AOEB 5 </v>
      </c>
      <c r="B171" s="5" t="str">
        <f t="shared" si="13"/>
        <v>I</v>
      </c>
      <c r="C171" s="14">
        <f t="shared" si="14"/>
        <v>49953.773999999998</v>
      </c>
      <c r="D171" s="15" t="str">
        <f t="shared" si="15"/>
        <v>vis</v>
      </c>
      <c r="E171" s="53">
        <f>VLOOKUP(C171,Active!C$21:E$966,3,FALSE)</f>
        <v>24667.004751927965</v>
      </c>
      <c r="F171" s="5" t="s">
        <v>189</v>
      </c>
      <c r="G171" s="15" t="str">
        <f t="shared" si="16"/>
        <v>49953.774</v>
      </c>
      <c r="H171" s="14">
        <f t="shared" si="17"/>
        <v>24667</v>
      </c>
      <c r="I171" s="54" t="s">
        <v>794</v>
      </c>
      <c r="J171" s="55" t="s">
        <v>795</v>
      </c>
      <c r="K171" s="54">
        <v>24667</v>
      </c>
      <c r="L171" s="54" t="s">
        <v>267</v>
      </c>
      <c r="M171" s="55" t="s">
        <v>211</v>
      </c>
      <c r="N171" s="55"/>
      <c r="O171" s="56" t="s">
        <v>663</v>
      </c>
      <c r="P171" s="56" t="s">
        <v>789</v>
      </c>
    </row>
    <row r="172" spans="1:16" ht="12.75" customHeight="1" thickBot="1" x14ac:dyDescent="0.25">
      <c r="A172" s="14" t="str">
        <f t="shared" si="12"/>
        <v> AOEB 5 </v>
      </c>
      <c r="B172" s="5" t="str">
        <f t="shared" si="13"/>
        <v>I</v>
      </c>
      <c r="C172" s="14">
        <f t="shared" si="14"/>
        <v>49958.84</v>
      </c>
      <c r="D172" s="15" t="str">
        <f t="shared" si="15"/>
        <v>vis</v>
      </c>
      <c r="E172" s="53">
        <f>VLOOKUP(C172,Active!C$21:E$966,3,FALSE)</f>
        <v>24672.998942083414</v>
      </c>
      <c r="F172" s="5" t="s">
        <v>189</v>
      </c>
      <c r="G172" s="15" t="str">
        <f t="shared" si="16"/>
        <v>49958.840</v>
      </c>
      <c r="H172" s="14">
        <f t="shared" si="17"/>
        <v>24673</v>
      </c>
      <c r="I172" s="54" t="s">
        <v>796</v>
      </c>
      <c r="J172" s="55" t="s">
        <v>797</v>
      </c>
      <c r="K172" s="54">
        <v>24673</v>
      </c>
      <c r="L172" s="54" t="s">
        <v>710</v>
      </c>
      <c r="M172" s="55" t="s">
        <v>211</v>
      </c>
      <c r="N172" s="55"/>
      <c r="O172" s="56" t="s">
        <v>663</v>
      </c>
      <c r="P172" s="56" t="s">
        <v>789</v>
      </c>
    </row>
    <row r="173" spans="1:16" ht="12.75" customHeight="1" thickBot="1" x14ac:dyDescent="0.25">
      <c r="A173" s="14" t="str">
        <f t="shared" si="12"/>
        <v> AOEB 5 </v>
      </c>
      <c r="B173" s="5" t="str">
        <f t="shared" si="13"/>
        <v>I</v>
      </c>
      <c r="C173" s="14">
        <f t="shared" si="14"/>
        <v>49965.595999999998</v>
      </c>
      <c r="D173" s="15" t="str">
        <f t="shared" si="15"/>
        <v>vis</v>
      </c>
      <c r="E173" s="53">
        <f>VLOOKUP(C173,Active!C$21:E$966,3,FALSE)</f>
        <v>24680.992773250055</v>
      </c>
      <c r="F173" s="5" t="s">
        <v>189</v>
      </c>
      <c r="G173" s="15" t="str">
        <f t="shared" si="16"/>
        <v>49965.596</v>
      </c>
      <c r="H173" s="14">
        <f t="shared" si="17"/>
        <v>24681</v>
      </c>
      <c r="I173" s="54" t="s">
        <v>798</v>
      </c>
      <c r="J173" s="55" t="s">
        <v>799</v>
      </c>
      <c r="K173" s="54">
        <v>24681</v>
      </c>
      <c r="L173" s="54" t="s">
        <v>201</v>
      </c>
      <c r="M173" s="55" t="s">
        <v>211</v>
      </c>
      <c r="N173" s="55"/>
      <c r="O173" s="56" t="s">
        <v>663</v>
      </c>
      <c r="P173" s="56" t="s">
        <v>789</v>
      </c>
    </row>
    <row r="174" spans="1:16" ht="12.75" customHeight="1" thickBot="1" x14ac:dyDescent="0.25">
      <c r="A174" s="14" t="str">
        <f t="shared" si="12"/>
        <v> AOEB 5 </v>
      </c>
      <c r="B174" s="5" t="str">
        <f t="shared" si="13"/>
        <v>I</v>
      </c>
      <c r="C174" s="14">
        <f t="shared" si="14"/>
        <v>50226.760999999999</v>
      </c>
      <c r="D174" s="15" t="str">
        <f t="shared" si="15"/>
        <v>vis</v>
      </c>
      <c r="E174" s="53">
        <f>VLOOKUP(C174,Active!C$21:E$966,3,FALSE)</f>
        <v>24990.008302651466</v>
      </c>
      <c r="F174" s="5" t="s">
        <v>189</v>
      </c>
      <c r="G174" s="15" t="str">
        <f t="shared" si="16"/>
        <v>50226.761</v>
      </c>
      <c r="H174" s="14">
        <f t="shared" si="17"/>
        <v>24990</v>
      </c>
      <c r="I174" s="54" t="s">
        <v>800</v>
      </c>
      <c r="J174" s="55" t="s">
        <v>801</v>
      </c>
      <c r="K174" s="54">
        <v>24990</v>
      </c>
      <c r="L174" s="54" t="s">
        <v>404</v>
      </c>
      <c r="M174" s="55" t="s">
        <v>211</v>
      </c>
      <c r="N174" s="55"/>
      <c r="O174" s="56" t="s">
        <v>663</v>
      </c>
      <c r="P174" s="56" t="s">
        <v>789</v>
      </c>
    </row>
    <row r="175" spans="1:16" ht="12.75" customHeight="1" thickBot="1" x14ac:dyDescent="0.25">
      <c r="A175" s="14" t="str">
        <f t="shared" si="12"/>
        <v>IBVS 4380 </v>
      </c>
      <c r="B175" s="5" t="str">
        <f t="shared" si="13"/>
        <v>I</v>
      </c>
      <c r="C175" s="14">
        <f t="shared" si="14"/>
        <v>50266.4764</v>
      </c>
      <c r="D175" s="15" t="str">
        <f t="shared" si="15"/>
        <v>vis</v>
      </c>
      <c r="E175" s="53">
        <f>VLOOKUP(C175,Active!C$21:E$966,3,FALSE)</f>
        <v>25037.000339702328</v>
      </c>
      <c r="F175" s="5" t="s">
        <v>189</v>
      </c>
      <c r="G175" s="15" t="str">
        <f t="shared" si="16"/>
        <v>50266.4764</v>
      </c>
      <c r="H175" s="14">
        <f t="shared" si="17"/>
        <v>25037</v>
      </c>
      <c r="I175" s="54" t="s">
        <v>802</v>
      </c>
      <c r="J175" s="55" t="s">
        <v>803</v>
      </c>
      <c r="K175" s="54">
        <v>25037</v>
      </c>
      <c r="L175" s="54" t="s">
        <v>804</v>
      </c>
      <c r="M175" s="55" t="s">
        <v>306</v>
      </c>
      <c r="N175" s="55" t="s">
        <v>159</v>
      </c>
      <c r="O175" s="56" t="s">
        <v>805</v>
      </c>
      <c r="P175" s="57" t="s">
        <v>806</v>
      </c>
    </row>
    <row r="176" spans="1:16" ht="12.75" customHeight="1" thickBot="1" x14ac:dyDescent="0.25">
      <c r="A176" s="14" t="str">
        <f t="shared" si="12"/>
        <v> AOEB 5 </v>
      </c>
      <c r="B176" s="5" t="str">
        <f t="shared" si="13"/>
        <v>I</v>
      </c>
      <c r="C176" s="14">
        <f t="shared" si="14"/>
        <v>50308.737999999998</v>
      </c>
      <c r="D176" s="15" t="str">
        <f t="shared" si="15"/>
        <v>vis</v>
      </c>
      <c r="E176" s="53">
        <f>VLOOKUP(C176,Active!C$21:E$966,3,FALSE)</f>
        <v>25087.005090328752</v>
      </c>
      <c r="F176" s="5" t="s">
        <v>189</v>
      </c>
      <c r="G176" s="15" t="str">
        <f t="shared" si="16"/>
        <v>50308.738</v>
      </c>
      <c r="H176" s="14">
        <f t="shared" si="17"/>
        <v>25087</v>
      </c>
      <c r="I176" s="54" t="s">
        <v>807</v>
      </c>
      <c r="J176" s="55" t="s">
        <v>808</v>
      </c>
      <c r="K176" s="54">
        <v>25087</v>
      </c>
      <c r="L176" s="54" t="s">
        <v>267</v>
      </c>
      <c r="M176" s="55" t="s">
        <v>211</v>
      </c>
      <c r="N176" s="55"/>
      <c r="O176" s="56" t="s">
        <v>663</v>
      </c>
      <c r="P176" s="56" t="s">
        <v>789</v>
      </c>
    </row>
    <row r="177" spans="1:16" ht="12.75" customHeight="1" thickBot="1" x14ac:dyDescent="0.25">
      <c r="A177" s="14" t="str">
        <f t="shared" si="12"/>
        <v> AOEB 5 </v>
      </c>
      <c r="B177" s="5" t="str">
        <f t="shared" si="13"/>
        <v>I</v>
      </c>
      <c r="C177" s="14">
        <f t="shared" si="14"/>
        <v>50325.633999999998</v>
      </c>
      <c r="D177" s="15" t="str">
        <f t="shared" si="15"/>
        <v>vis</v>
      </c>
      <c r="E177" s="53">
        <f>VLOOKUP(C177,Active!C$21:E$966,3,FALSE)</f>
        <v>25106.996767562556</v>
      </c>
      <c r="F177" s="5" t="s">
        <v>189</v>
      </c>
      <c r="G177" s="15" t="str">
        <f t="shared" si="16"/>
        <v>50325.634</v>
      </c>
      <c r="H177" s="14">
        <f t="shared" si="17"/>
        <v>25107</v>
      </c>
      <c r="I177" s="54" t="s">
        <v>809</v>
      </c>
      <c r="J177" s="55" t="s">
        <v>810</v>
      </c>
      <c r="K177" s="54">
        <v>25107</v>
      </c>
      <c r="L177" s="54" t="s">
        <v>191</v>
      </c>
      <c r="M177" s="55" t="s">
        <v>792</v>
      </c>
      <c r="N177" s="55"/>
      <c r="O177" s="56" t="s">
        <v>793</v>
      </c>
      <c r="P177" s="56" t="s">
        <v>789</v>
      </c>
    </row>
    <row r="178" spans="1:16" ht="12.75" customHeight="1" thickBot="1" x14ac:dyDescent="0.25">
      <c r="A178" s="14" t="str">
        <f t="shared" si="12"/>
        <v> AOEB 5 </v>
      </c>
      <c r="B178" s="5" t="str">
        <f t="shared" si="13"/>
        <v>I</v>
      </c>
      <c r="C178" s="14">
        <f t="shared" si="14"/>
        <v>50336.631999999998</v>
      </c>
      <c r="D178" s="15" t="str">
        <f t="shared" si="15"/>
        <v>vis</v>
      </c>
      <c r="E178" s="53">
        <f>VLOOKUP(C178,Active!C$21:E$966,3,FALSE)</f>
        <v>25120.009815989248</v>
      </c>
      <c r="F178" s="5" t="s">
        <v>189</v>
      </c>
      <c r="G178" s="15" t="str">
        <f t="shared" si="16"/>
        <v>50336.632</v>
      </c>
      <c r="H178" s="14">
        <f t="shared" si="17"/>
        <v>25120</v>
      </c>
      <c r="I178" s="54" t="s">
        <v>811</v>
      </c>
      <c r="J178" s="55" t="s">
        <v>812</v>
      </c>
      <c r="K178" s="54">
        <v>25120</v>
      </c>
      <c r="L178" s="54" t="s">
        <v>655</v>
      </c>
      <c r="M178" s="55" t="s">
        <v>211</v>
      </c>
      <c r="N178" s="55"/>
      <c r="O178" s="56" t="s">
        <v>663</v>
      </c>
      <c r="P178" s="56" t="s">
        <v>789</v>
      </c>
    </row>
    <row r="179" spans="1:16" ht="12.75" customHeight="1" thickBot="1" x14ac:dyDescent="0.25">
      <c r="A179" s="14" t="str">
        <f t="shared" si="12"/>
        <v> AOEB 5 </v>
      </c>
      <c r="B179" s="5" t="str">
        <f t="shared" si="13"/>
        <v>I</v>
      </c>
      <c r="C179" s="14">
        <f t="shared" si="14"/>
        <v>50402.553999999996</v>
      </c>
      <c r="D179" s="15" t="str">
        <f t="shared" si="15"/>
        <v>vis</v>
      </c>
      <c r="E179" s="53">
        <f>VLOOKUP(C179,Active!C$21:E$966,3,FALSE)</f>
        <v>25198.010014060193</v>
      </c>
      <c r="F179" s="5" t="s">
        <v>189</v>
      </c>
      <c r="G179" s="15" t="str">
        <f t="shared" si="16"/>
        <v>50402.554</v>
      </c>
      <c r="H179" s="14">
        <f t="shared" si="17"/>
        <v>25198</v>
      </c>
      <c r="I179" s="54" t="s">
        <v>813</v>
      </c>
      <c r="J179" s="55" t="s">
        <v>814</v>
      </c>
      <c r="K179" s="54">
        <v>25198</v>
      </c>
      <c r="L179" s="54" t="s">
        <v>655</v>
      </c>
      <c r="M179" s="55" t="s">
        <v>211</v>
      </c>
      <c r="N179" s="55"/>
      <c r="O179" s="56" t="s">
        <v>663</v>
      </c>
      <c r="P179" s="56" t="s">
        <v>789</v>
      </c>
    </row>
    <row r="180" spans="1:16" ht="12.75" customHeight="1" thickBot="1" x14ac:dyDescent="0.25">
      <c r="A180" s="14" t="str">
        <f t="shared" si="12"/>
        <v> AOEB 5 </v>
      </c>
      <c r="B180" s="5" t="str">
        <f t="shared" si="13"/>
        <v>I</v>
      </c>
      <c r="C180" s="14">
        <f t="shared" si="14"/>
        <v>50542.847000000002</v>
      </c>
      <c r="D180" s="15" t="str">
        <f t="shared" si="15"/>
        <v>vis</v>
      </c>
      <c r="E180" s="53">
        <f>VLOOKUP(C180,Active!C$21:E$966,3,FALSE)</f>
        <v>25364.007432038536</v>
      </c>
      <c r="F180" s="5" t="s">
        <v>189</v>
      </c>
      <c r="G180" s="15" t="str">
        <f t="shared" si="16"/>
        <v>50542.847</v>
      </c>
      <c r="H180" s="14">
        <f t="shared" si="17"/>
        <v>25364</v>
      </c>
      <c r="I180" s="54" t="s">
        <v>815</v>
      </c>
      <c r="J180" s="55" t="s">
        <v>816</v>
      </c>
      <c r="K180" s="54">
        <v>25364</v>
      </c>
      <c r="L180" s="54" t="s">
        <v>407</v>
      </c>
      <c r="M180" s="55" t="s">
        <v>211</v>
      </c>
      <c r="N180" s="55"/>
      <c r="O180" s="56" t="s">
        <v>663</v>
      </c>
      <c r="P180" s="56" t="s">
        <v>789</v>
      </c>
    </row>
    <row r="181" spans="1:16" ht="12.75" customHeight="1" thickBot="1" x14ac:dyDescent="0.25">
      <c r="A181" s="14" t="str">
        <f t="shared" si="12"/>
        <v> AOEB 5 </v>
      </c>
      <c r="B181" s="5" t="str">
        <f t="shared" si="13"/>
        <v>I</v>
      </c>
      <c r="C181" s="14">
        <f t="shared" si="14"/>
        <v>50553.843000000001</v>
      </c>
      <c r="D181" s="15" t="str">
        <f t="shared" si="15"/>
        <v>vis</v>
      </c>
      <c r="E181" s="53">
        <f>VLOOKUP(C181,Active!C$21:E$966,3,FALSE)</f>
        <v>25377.018114026159</v>
      </c>
      <c r="F181" s="5" t="s">
        <v>189</v>
      </c>
      <c r="G181" s="15" t="str">
        <f t="shared" si="16"/>
        <v>50553.843</v>
      </c>
      <c r="H181" s="14">
        <f t="shared" si="17"/>
        <v>25377</v>
      </c>
      <c r="I181" s="54" t="s">
        <v>817</v>
      </c>
      <c r="J181" s="55" t="s">
        <v>818</v>
      </c>
      <c r="K181" s="54">
        <v>25377</v>
      </c>
      <c r="L181" s="54" t="s">
        <v>643</v>
      </c>
      <c r="M181" s="55" t="s">
        <v>211</v>
      </c>
      <c r="N181" s="55"/>
      <c r="O181" s="56" t="s">
        <v>663</v>
      </c>
      <c r="P181" s="56" t="s">
        <v>789</v>
      </c>
    </row>
    <row r="182" spans="1:16" ht="12.75" customHeight="1" thickBot="1" x14ac:dyDescent="0.25">
      <c r="A182" s="14" t="str">
        <f t="shared" si="12"/>
        <v> AOEB 5 </v>
      </c>
      <c r="B182" s="5" t="str">
        <f t="shared" si="13"/>
        <v>I</v>
      </c>
      <c r="C182" s="14">
        <f t="shared" si="14"/>
        <v>50668.775000000001</v>
      </c>
      <c r="D182" s="15" t="str">
        <f t="shared" si="15"/>
        <v>vis</v>
      </c>
      <c r="E182" s="53">
        <f>VLOOKUP(C182,Active!C$21:E$966,3,FALSE)</f>
        <v>25513.007901421723</v>
      </c>
      <c r="F182" s="5" t="s">
        <v>189</v>
      </c>
      <c r="G182" s="15" t="str">
        <f t="shared" si="16"/>
        <v>50668.775</v>
      </c>
      <c r="H182" s="14">
        <f t="shared" si="17"/>
        <v>25513</v>
      </c>
      <c r="I182" s="54" t="s">
        <v>819</v>
      </c>
      <c r="J182" s="55" t="s">
        <v>820</v>
      </c>
      <c r="K182" s="54">
        <v>25513</v>
      </c>
      <c r="L182" s="54" t="s">
        <v>404</v>
      </c>
      <c r="M182" s="55" t="s">
        <v>211</v>
      </c>
      <c r="N182" s="55"/>
      <c r="O182" s="56" t="s">
        <v>663</v>
      </c>
      <c r="P182" s="56" t="s">
        <v>789</v>
      </c>
    </row>
    <row r="183" spans="1:16" ht="12.75" customHeight="1" thickBot="1" x14ac:dyDescent="0.25">
      <c r="A183" s="14" t="str">
        <f t="shared" si="12"/>
        <v>IBVS 4941 </v>
      </c>
      <c r="B183" s="5" t="str">
        <f t="shared" si="13"/>
        <v>II</v>
      </c>
      <c r="C183" s="14">
        <f t="shared" si="14"/>
        <v>50676.037100000001</v>
      </c>
      <c r="D183" s="15" t="str">
        <f t="shared" si="15"/>
        <v>vis</v>
      </c>
      <c r="E183" s="53">
        <f>VLOOKUP(C183,Active!C$21:E$966,3,FALSE)</f>
        <v>25521.600559994142</v>
      </c>
      <c r="F183" s="5" t="s">
        <v>189</v>
      </c>
      <c r="G183" s="15" t="str">
        <f t="shared" si="16"/>
        <v>50676.0371</v>
      </c>
      <c r="H183" s="14">
        <f t="shared" si="17"/>
        <v>25521.5</v>
      </c>
      <c r="I183" s="54" t="s">
        <v>821</v>
      </c>
      <c r="J183" s="55" t="s">
        <v>822</v>
      </c>
      <c r="K183" s="54">
        <v>25521.5</v>
      </c>
      <c r="L183" s="54" t="s">
        <v>823</v>
      </c>
      <c r="M183" s="55" t="s">
        <v>306</v>
      </c>
      <c r="N183" s="55" t="s">
        <v>159</v>
      </c>
      <c r="O183" s="56" t="s">
        <v>805</v>
      </c>
      <c r="P183" s="57" t="s">
        <v>824</v>
      </c>
    </row>
    <row r="184" spans="1:16" ht="12.75" customHeight="1" thickBot="1" x14ac:dyDescent="0.25">
      <c r="A184" s="14" t="str">
        <f t="shared" si="12"/>
        <v> AOEB 5 </v>
      </c>
      <c r="B184" s="5" t="str">
        <f t="shared" si="13"/>
        <v>I</v>
      </c>
      <c r="C184" s="14">
        <f t="shared" si="14"/>
        <v>50690.74</v>
      </c>
      <c r="D184" s="15" t="str">
        <f t="shared" si="15"/>
        <v>vis</v>
      </c>
      <c r="E184" s="53">
        <f>VLOOKUP(C184,Active!C$21:E$966,3,FALSE)</f>
        <v>25538.99731846957</v>
      </c>
      <c r="F184" s="5" t="s">
        <v>189</v>
      </c>
      <c r="G184" s="15" t="str">
        <f t="shared" si="16"/>
        <v>50690.740</v>
      </c>
      <c r="H184" s="14">
        <f t="shared" si="17"/>
        <v>25539</v>
      </c>
      <c r="I184" s="54" t="s">
        <v>825</v>
      </c>
      <c r="J184" s="55" t="s">
        <v>826</v>
      </c>
      <c r="K184" s="54">
        <v>25539</v>
      </c>
      <c r="L184" s="54" t="s">
        <v>305</v>
      </c>
      <c r="M184" s="55" t="s">
        <v>211</v>
      </c>
      <c r="N184" s="55"/>
      <c r="O184" s="56" t="s">
        <v>663</v>
      </c>
      <c r="P184" s="56" t="s">
        <v>789</v>
      </c>
    </row>
    <row r="185" spans="1:16" ht="12.75" customHeight="1" thickBot="1" x14ac:dyDescent="0.25">
      <c r="A185" s="14" t="str">
        <f t="shared" si="12"/>
        <v> AOEB 5 </v>
      </c>
      <c r="B185" s="5" t="str">
        <f t="shared" si="13"/>
        <v>I</v>
      </c>
      <c r="C185" s="14">
        <f t="shared" si="14"/>
        <v>50695.82</v>
      </c>
      <c r="D185" s="15" t="str">
        <f t="shared" si="15"/>
        <v>vis</v>
      </c>
      <c r="E185" s="53">
        <f>VLOOKUP(C185,Active!C$21:E$966,3,FALSE)</f>
        <v>25545.008073698486</v>
      </c>
      <c r="F185" s="5" t="s">
        <v>189</v>
      </c>
      <c r="G185" s="15" t="str">
        <f t="shared" si="16"/>
        <v>50695.820</v>
      </c>
      <c r="H185" s="14">
        <f t="shared" si="17"/>
        <v>25545</v>
      </c>
      <c r="I185" s="54" t="s">
        <v>827</v>
      </c>
      <c r="J185" s="55" t="s">
        <v>828</v>
      </c>
      <c r="K185" s="54">
        <v>25545</v>
      </c>
      <c r="L185" s="54" t="s">
        <v>404</v>
      </c>
      <c r="M185" s="55" t="s">
        <v>211</v>
      </c>
      <c r="N185" s="55"/>
      <c r="O185" s="56" t="s">
        <v>663</v>
      </c>
      <c r="P185" s="56" t="s">
        <v>789</v>
      </c>
    </row>
    <row r="186" spans="1:16" ht="12.75" customHeight="1" thickBot="1" x14ac:dyDescent="0.25">
      <c r="A186" s="14" t="str">
        <f t="shared" si="12"/>
        <v> AOEB 5 </v>
      </c>
      <c r="B186" s="5" t="str">
        <f t="shared" si="13"/>
        <v>I</v>
      </c>
      <c r="C186" s="14">
        <f t="shared" si="14"/>
        <v>50696.66</v>
      </c>
      <c r="D186" s="15" t="str">
        <f t="shared" si="15"/>
        <v>vis</v>
      </c>
      <c r="E186" s="53">
        <f>VLOOKUP(C186,Active!C$21:E$966,3,FALSE)</f>
        <v>25546.001978106422</v>
      </c>
      <c r="F186" s="5" t="s">
        <v>189</v>
      </c>
      <c r="G186" s="15" t="str">
        <f t="shared" si="16"/>
        <v>50696.660</v>
      </c>
      <c r="H186" s="14">
        <f t="shared" si="17"/>
        <v>25546</v>
      </c>
      <c r="I186" s="54" t="s">
        <v>829</v>
      </c>
      <c r="J186" s="55" t="s">
        <v>830</v>
      </c>
      <c r="K186" s="54">
        <v>25546</v>
      </c>
      <c r="L186" s="54" t="s">
        <v>424</v>
      </c>
      <c r="M186" s="55" t="s">
        <v>211</v>
      </c>
      <c r="N186" s="55"/>
      <c r="O186" s="56" t="s">
        <v>663</v>
      </c>
      <c r="P186" s="56" t="s">
        <v>789</v>
      </c>
    </row>
    <row r="187" spans="1:16" ht="12.75" customHeight="1" thickBot="1" x14ac:dyDescent="0.25">
      <c r="A187" s="14" t="str">
        <f t="shared" si="12"/>
        <v>BAVM 111 </v>
      </c>
      <c r="B187" s="5" t="str">
        <f t="shared" si="13"/>
        <v>II</v>
      </c>
      <c r="C187" s="14">
        <f t="shared" si="14"/>
        <v>50700.460899999998</v>
      </c>
      <c r="D187" s="15" t="str">
        <f t="shared" si="15"/>
        <v>vis</v>
      </c>
      <c r="E187" s="53">
        <f>VLOOKUP(C187,Active!C$21:E$966,3,FALSE)</f>
        <v>25550.499277230349</v>
      </c>
      <c r="F187" s="5" t="s">
        <v>189</v>
      </c>
      <c r="G187" s="15" t="str">
        <f t="shared" si="16"/>
        <v>50700.4609</v>
      </c>
      <c r="H187" s="14">
        <f t="shared" si="17"/>
        <v>25550.5</v>
      </c>
      <c r="I187" s="54" t="s">
        <v>831</v>
      </c>
      <c r="J187" s="55" t="s">
        <v>832</v>
      </c>
      <c r="K187" s="54">
        <v>25550.5</v>
      </c>
      <c r="L187" s="54" t="s">
        <v>833</v>
      </c>
      <c r="M187" s="55" t="s">
        <v>306</v>
      </c>
      <c r="N187" s="55" t="s">
        <v>834</v>
      </c>
      <c r="O187" s="56" t="s">
        <v>835</v>
      </c>
      <c r="P187" s="57" t="s">
        <v>836</v>
      </c>
    </row>
    <row r="188" spans="1:16" ht="12.75" customHeight="1" thickBot="1" x14ac:dyDescent="0.25">
      <c r="A188" s="14" t="str">
        <f t="shared" si="12"/>
        <v>BAVM 117 </v>
      </c>
      <c r="B188" s="5" t="str">
        <f t="shared" si="13"/>
        <v>I</v>
      </c>
      <c r="C188" s="14">
        <f t="shared" si="14"/>
        <v>50703.423000000003</v>
      </c>
      <c r="D188" s="15" t="str">
        <f t="shared" si="15"/>
        <v>vis</v>
      </c>
      <c r="E188" s="53">
        <f>VLOOKUP(C188,Active!C$21:E$966,3,FALSE)</f>
        <v>25554.004091809795</v>
      </c>
      <c r="F188" s="5" t="s">
        <v>189</v>
      </c>
      <c r="G188" s="15" t="str">
        <f t="shared" si="16"/>
        <v>50703.4230</v>
      </c>
      <c r="H188" s="14">
        <f t="shared" si="17"/>
        <v>25554</v>
      </c>
      <c r="I188" s="54" t="s">
        <v>837</v>
      </c>
      <c r="J188" s="55" t="s">
        <v>838</v>
      </c>
      <c r="K188" s="54">
        <v>25554</v>
      </c>
      <c r="L188" s="54" t="s">
        <v>839</v>
      </c>
      <c r="M188" s="55" t="s">
        <v>306</v>
      </c>
      <c r="N188" s="55" t="s">
        <v>834</v>
      </c>
      <c r="O188" s="56" t="s">
        <v>835</v>
      </c>
      <c r="P188" s="57" t="s">
        <v>840</v>
      </c>
    </row>
    <row r="189" spans="1:16" ht="13.5" thickBot="1" x14ac:dyDescent="0.25">
      <c r="A189" s="14" t="str">
        <f t="shared" si="12"/>
        <v>BAVM 117 </v>
      </c>
      <c r="B189" s="5" t="str">
        <f t="shared" si="13"/>
        <v>II</v>
      </c>
      <c r="C189" s="14">
        <f t="shared" si="14"/>
        <v>50750.319300000003</v>
      </c>
      <c r="D189" s="15" t="str">
        <f t="shared" si="15"/>
        <v>vis</v>
      </c>
      <c r="E189" s="53">
        <f>VLOOKUP(C189,Active!C$21:E$966,3,FALSE)</f>
        <v>25609.492710006976</v>
      </c>
      <c r="F189" s="5" t="s">
        <v>189</v>
      </c>
      <c r="G189" s="15" t="str">
        <f t="shared" si="16"/>
        <v>50750.3193</v>
      </c>
      <c r="H189" s="14">
        <f t="shared" si="17"/>
        <v>25609.5</v>
      </c>
      <c r="I189" s="54" t="s">
        <v>841</v>
      </c>
      <c r="J189" s="55" t="s">
        <v>842</v>
      </c>
      <c r="K189" s="54">
        <v>25609.5</v>
      </c>
      <c r="L189" s="54" t="s">
        <v>843</v>
      </c>
      <c r="M189" s="55" t="s">
        <v>306</v>
      </c>
      <c r="N189" s="55" t="s">
        <v>834</v>
      </c>
      <c r="O189" s="56" t="s">
        <v>835</v>
      </c>
      <c r="P189" s="57" t="s">
        <v>840</v>
      </c>
    </row>
    <row r="190" spans="1:16" ht="13.5" thickBot="1" x14ac:dyDescent="0.25">
      <c r="A190" s="14" t="str">
        <f t="shared" si="12"/>
        <v>BAVM 111 </v>
      </c>
      <c r="B190" s="5" t="str">
        <f t="shared" si="13"/>
        <v>I</v>
      </c>
      <c r="C190" s="14">
        <f t="shared" si="14"/>
        <v>50753.282800000001</v>
      </c>
      <c r="D190" s="15" t="str">
        <f t="shared" si="15"/>
        <v>vis</v>
      </c>
      <c r="E190" s="53">
        <f>VLOOKUP(C190,Active!C$21:E$966,3,FALSE)</f>
        <v>25612.999181093764</v>
      </c>
      <c r="F190" s="5" t="s">
        <v>189</v>
      </c>
      <c r="G190" s="15" t="str">
        <f t="shared" si="16"/>
        <v>50753.2828</v>
      </c>
      <c r="H190" s="14">
        <f t="shared" si="17"/>
        <v>25613</v>
      </c>
      <c r="I190" s="54" t="s">
        <v>844</v>
      </c>
      <c r="J190" s="55" t="s">
        <v>845</v>
      </c>
      <c r="K190" s="54">
        <v>25613</v>
      </c>
      <c r="L190" s="54" t="s">
        <v>846</v>
      </c>
      <c r="M190" s="55" t="s">
        <v>306</v>
      </c>
      <c r="N190" s="55" t="s">
        <v>834</v>
      </c>
      <c r="O190" s="56" t="s">
        <v>835</v>
      </c>
      <c r="P190" s="57" t="s">
        <v>836</v>
      </c>
    </row>
    <row r="191" spans="1:16" ht="13.5" thickBot="1" x14ac:dyDescent="0.25">
      <c r="A191" s="14" t="str">
        <f t="shared" si="12"/>
        <v>BAVM 111 </v>
      </c>
      <c r="B191" s="5" t="str">
        <f t="shared" si="13"/>
        <v>II</v>
      </c>
      <c r="C191" s="14">
        <f t="shared" si="14"/>
        <v>50755.385600000001</v>
      </c>
      <c r="D191" s="15" t="str">
        <f t="shared" si="15"/>
        <v>vis</v>
      </c>
      <c r="E191" s="53">
        <f>VLOOKUP(C191,Active!C$21:E$966,3,FALSE)</f>
        <v>25615.487255128282</v>
      </c>
      <c r="F191" s="5" t="s">
        <v>189</v>
      </c>
      <c r="G191" s="15" t="str">
        <f t="shared" si="16"/>
        <v>50755.3856</v>
      </c>
      <c r="H191" s="14">
        <f t="shared" si="17"/>
        <v>25615.5</v>
      </c>
      <c r="I191" s="54" t="s">
        <v>847</v>
      </c>
      <c r="J191" s="55" t="s">
        <v>848</v>
      </c>
      <c r="K191" s="54">
        <v>25615.5</v>
      </c>
      <c r="L191" s="54" t="s">
        <v>849</v>
      </c>
      <c r="M191" s="55" t="s">
        <v>306</v>
      </c>
      <c r="N191" s="55" t="s">
        <v>834</v>
      </c>
      <c r="O191" s="56" t="s">
        <v>835</v>
      </c>
      <c r="P191" s="57" t="s">
        <v>836</v>
      </c>
    </row>
    <row r="192" spans="1:16" ht="13.5" thickBot="1" x14ac:dyDescent="0.25">
      <c r="A192" s="14" t="str">
        <f t="shared" si="12"/>
        <v>BAVM 111 </v>
      </c>
      <c r="B192" s="5" t="str">
        <f t="shared" si="13"/>
        <v>II</v>
      </c>
      <c r="C192" s="14">
        <f t="shared" si="14"/>
        <v>50772.301299999999</v>
      </c>
      <c r="D192" s="15" t="str">
        <f t="shared" si="15"/>
        <v>vis</v>
      </c>
      <c r="E192" s="53">
        <f>VLOOKUP(C192,Active!C$21:E$966,3,FALSE)</f>
        <v>25635.502241786889</v>
      </c>
      <c r="F192" s="5" t="s">
        <v>189</v>
      </c>
      <c r="G192" s="15" t="str">
        <f t="shared" si="16"/>
        <v>50772.3013</v>
      </c>
      <c r="H192" s="14">
        <f t="shared" si="17"/>
        <v>25635.5</v>
      </c>
      <c r="I192" s="54" t="s">
        <v>850</v>
      </c>
      <c r="J192" s="55" t="s">
        <v>851</v>
      </c>
      <c r="K192" s="54">
        <v>25635.5</v>
      </c>
      <c r="L192" s="54" t="s">
        <v>852</v>
      </c>
      <c r="M192" s="55" t="s">
        <v>306</v>
      </c>
      <c r="N192" s="55" t="s">
        <v>834</v>
      </c>
      <c r="O192" s="56" t="s">
        <v>835</v>
      </c>
      <c r="P192" s="57" t="s">
        <v>836</v>
      </c>
    </row>
    <row r="193" spans="1:16" ht="13.5" thickBot="1" x14ac:dyDescent="0.25">
      <c r="A193" s="14" t="str">
        <f t="shared" si="12"/>
        <v> AOEB 5 </v>
      </c>
      <c r="B193" s="5" t="str">
        <f t="shared" si="13"/>
        <v>I</v>
      </c>
      <c r="C193" s="14">
        <f t="shared" si="14"/>
        <v>51007.686999999998</v>
      </c>
      <c r="D193" s="15" t="str">
        <f t="shared" si="15"/>
        <v>vis</v>
      </c>
      <c r="E193" s="53">
        <f>VLOOKUP(C193,Active!C$21:E$966,3,FALSE)</f>
        <v>25914.015199874768</v>
      </c>
      <c r="F193" s="5" t="s">
        <v>189</v>
      </c>
      <c r="G193" s="15" t="str">
        <f t="shared" si="16"/>
        <v>51007.687</v>
      </c>
      <c r="H193" s="14">
        <f t="shared" si="17"/>
        <v>25914</v>
      </c>
      <c r="I193" s="54" t="s">
        <v>856</v>
      </c>
      <c r="J193" s="55" t="s">
        <v>857</v>
      </c>
      <c r="K193" s="54">
        <v>25914</v>
      </c>
      <c r="L193" s="54" t="s">
        <v>600</v>
      </c>
      <c r="M193" s="55" t="s">
        <v>211</v>
      </c>
      <c r="N193" s="55"/>
      <c r="O193" s="56" t="s">
        <v>663</v>
      </c>
      <c r="P193" s="56" t="s">
        <v>789</v>
      </c>
    </row>
    <row r="194" spans="1:16" ht="13.5" thickBot="1" x14ac:dyDescent="0.25">
      <c r="A194" s="14" t="str">
        <f t="shared" si="12"/>
        <v>BAVM 117 </v>
      </c>
      <c r="B194" s="5" t="str">
        <f t="shared" si="13"/>
        <v>I</v>
      </c>
      <c r="C194" s="14">
        <f t="shared" si="14"/>
        <v>51036.412100000001</v>
      </c>
      <c r="D194" s="15" t="str">
        <f t="shared" si="15"/>
        <v>vis</v>
      </c>
      <c r="E194" s="53">
        <f>VLOOKUP(C194,Active!C$21:E$966,3,FALSE)</f>
        <v>25948.00329928935</v>
      </c>
      <c r="F194" s="5" t="s">
        <v>189</v>
      </c>
      <c r="G194" s="15" t="str">
        <f t="shared" si="16"/>
        <v>51036.4121</v>
      </c>
      <c r="H194" s="14">
        <f t="shared" si="17"/>
        <v>25948</v>
      </c>
      <c r="I194" s="54" t="s">
        <v>861</v>
      </c>
      <c r="J194" s="55" t="s">
        <v>862</v>
      </c>
      <c r="K194" s="54">
        <v>25948</v>
      </c>
      <c r="L194" s="54" t="s">
        <v>863</v>
      </c>
      <c r="M194" s="55" t="s">
        <v>306</v>
      </c>
      <c r="N194" s="55" t="s">
        <v>834</v>
      </c>
      <c r="O194" s="56" t="s">
        <v>835</v>
      </c>
      <c r="P194" s="57" t="s">
        <v>840</v>
      </c>
    </row>
    <row r="195" spans="1:16" ht="13.5" thickBot="1" x14ac:dyDescent="0.25">
      <c r="A195" s="14" t="str">
        <f t="shared" si="12"/>
        <v> AOEB 5 </v>
      </c>
      <c r="B195" s="5" t="str">
        <f t="shared" si="13"/>
        <v>I</v>
      </c>
      <c r="C195" s="14">
        <f t="shared" si="14"/>
        <v>51040.641000000003</v>
      </c>
      <c r="D195" s="15" t="str">
        <f t="shared" si="15"/>
        <v>vis</v>
      </c>
      <c r="E195" s="53">
        <f>VLOOKUP(C195,Active!C$21:E$966,3,FALSE)</f>
        <v>25953.007016373514</v>
      </c>
      <c r="F195" s="5" t="s">
        <v>189</v>
      </c>
      <c r="G195" s="15" t="str">
        <f t="shared" si="16"/>
        <v>51040.641</v>
      </c>
      <c r="H195" s="14">
        <f t="shared" si="17"/>
        <v>25953</v>
      </c>
      <c r="I195" s="54" t="s">
        <v>864</v>
      </c>
      <c r="J195" s="55" t="s">
        <v>865</v>
      </c>
      <c r="K195" s="54">
        <v>25953</v>
      </c>
      <c r="L195" s="54" t="s">
        <v>407</v>
      </c>
      <c r="M195" s="55" t="s">
        <v>211</v>
      </c>
      <c r="N195" s="55"/>
      <c r="O195" s="56" t="s">
        <v>663</v>
      </c>
      <c r="P195" s="56" t="s">
        <v>789</v>
      </c>
    </row>
    <row r="196" spans="1:16" ht="13.5" thickBot="1" x14ac:dyDescent="0.25">
      <c r="A196" s="14" t="str">
        <f t="shared" si="12"/>
        <v> AOEB 5 </v>
      </c>
      <c r="B196" s="5" t="str">
        <f t="shared" si="13"/>
        <v>I</v>
      </c>
      <c r="C196" s="14">
        <f t="shared" si="14"/>
        <v>51083.752</v>
      </c>
      <c r="D196" s="15" t="str">
        <f t="shared" si="15"/>
        <v>vis</v>
      </c>
      <c r="E196" s="53">
        <f>VLOOKUP(C196,Active!C$21:E$966,3,FALSE)</f>
        <v>26004.016793671482</v>
      </c>
      <c r="F196" s="5" t="s">
        <v>189</v>
      </c>
      <c r="G196" s="15" t="str">
        <f t="shared" si="16"/>
        <v>51083.752</v>
      </c>
      <c r="H196" s="14">
        <f t="shared" si="17"/>
        <v>26004</v>
      </c>
      <c r="I196" s="54" t="s">
        <v>866</v>
      </c>
      <c r="J196" s="55" t="s">
        <v>867</v>
      </c>
      <c r="K196" s="54">
        <v>26004</v>
      </c>
      <c r="L196" s="54" t="s">
        <v>453</v>
      </c>
      <c r="M196" s="55" t="s">
        <v>211</v>
      </c>
      <c r="N196" s="55"/>
      <c r="O196" s="56" t="s">
        <v>663</v>
      </c>
      <c r="P196" s="56" t="s">
        <v>789</v>
      </c>
    </row>
    <row r="197" spans="1:16" ht="13.5" thickBot="1" x14ac:dyDescent="0.25">
      <c r="A197" s="14" t="str">
        <f t="shared" si="12"/>
        <v> AOEB 5 </v>
      </c>
      <c r="B197" s="5" t="str">
        <f t="shared" si="13"/>
        <v>I</v>
      </c>
      <c r="C197" s="14">
        <f t="shared" si="14"/>
        <v>51133.61</v>
      </c>
      <c r="D197" s="15" t="str">
        <f t="shared" si="15"/>
        <v>vis</v>
      </c>
      <c r="E197" s="53">
        <f>VLOOKUP(C197,Active!C$21:E$966,3,FALSE)</f>
        <v>26063.009753160291</v>
      </c>
      <c r="F197" s="5" t="s">
        <v>189</v>
      </c>
      <c r="G197" s="15" t="str">
        <f t="shared" si="16"/>
        <v>51133.610</v>
      </c>
      <c r="H197" s="14">
        <f t="shared" si="17"/>
        <v>26063</v>
      </c>
      <c r="I197" s="54" t="s">
        <v>868</v>
      </c>
      <c r="J197" s="55" t="s">
        <v>869</v>
      </c>
      <c r="K197" s="54">
        <v>26063</v>
      </c>
      <c r="L197" s="54" t="s">
        <v>655</v>
      </c>
      <c r="M197" s="55" t="s">
        <v>211</v>
      </c>
      <c r="N197" s="55"/>
      <c r="O197" s="56" t="s">
        <v>663</v>
      </c>
      <c r="P197" s="56" t="s">
        <v>789</v>
      </c>
    </row>
    <row r="198" spans="1:16" ht="13.5" thickBot="1" x14ac:dyDescent="0.25">
      <c r="A198" s="14" t="str">
        <f t="shared" si="12"/>
        <v>BAVM 132 </v>
      </c>
      <c r="B198" s="5" t="str">
        <f t="shared" si="13"/>
        <v>I</v>
      </c>
      <c r="C198" s="14">
        <f t="shared" si="14"/>
        <v>51325.453099999999</v>
      </c>
      <c r="D198" s="15" t="str">
        <f t="shared" si="15"/>
        <v>vis</v>
      </c>
      <c r="E198" s="53">
        <f>VLOOKUP(C198,Active!C$21:E$966,3,FALSE)</f>
        <v>26290.00225639965</v>
      </c>
      <c r="F198" s="5" t="s">
        <v>189</v>
      </c>
      <c r="G198" s="15" t="str">
        <f t="shared" si="16"/>
        <v>51325.4531</v>
      </c>
      <c r="H198" s="14">
        <f t="shared" si="17"/>
        <v>26290</v>
      </c>
      <c r="I198" s="54" t="s">
        <v>870</v>
      </c>
      <c r="J198" s="55" t="s">
        <v>871</v>
      </c>
      <c r="K198" s="54">
        <v>26290</v>
      </c>
      <c r="L198" s="54" t="s">
        <v>852</v>
      </c>
      <c r="M198" s="55" t="s">
        <v>306</v>
      </c>
      <c r="N198" s="55" t="s">
        <v>834</v>
      </c>
      <c r="O198" s="56" t="s">
        <v>835</v>
      </c>
      <c r="P198" s="57" t="s">
        <v>872</v>
      </c>
    </row>
    <row r="199" spans="1:16" ht="13.5" thickBot="1" x14ac:dyDescent="0.25">
      <c r="A199" s="14" t="str">
        <f t="shared" si="12"/>
        <v>IBVS 4961 </v>
      </c>
      <c r="B199" s="5" t="str">
        <f t="shared" si="13"/>
        <v>I</v>
      </c>
      <c r="C199" s="14">
        <f t="shared" si="14"/>
        <v>51363.486599999997</v>
      </c>
      <c r="D199" s="15" t="str">
        <f t="shared" si="15"/>
        <v>vis</v>
      </c>
      <c r="E199" s="53">
        <f>VLOOKUP(C199,Active!C$21:E$966,3,FALSE)</f>
        <v>26335.004236517536</v>
      </c>
      <c r="F199" s="5" t="s">
        <v>189</v>
      </c>
      <c r="G199" s="15" t="str">
        <f t="shared" si="16"/>
        <v>51363.4866</v>
      </c>
      <c r="H199" s="14">
        <f t="shared" si="17"/>
        <v>26335</v>
      </c>
      <c r="I199" s="54" t="s">
        <v>873</v>
      </c>
      <c r="J199" s="55" t="s">
        <v>874</v>
      </c>
      <c r="K199" s="54">
        <v>26335</v>
      </c>
      <c r="L199" s="54" t="s">
        <v>875</v>
      </c>
      <c r="M199" s="55" t="s">
        <v>306</v>
      </c>
      <c r="N199" s="55" t="s">
        <v>159</v>
      </c>
      <c r="O199" s="56" t="s">
        <v>876</v>
      </c>
      <c r="P199" s="57" t="s">
        <v>877</v>
      </c>
    </row>
    <row r="200" spans="1:16" ht="13.5" thickBot="1" x14ac:dyDescent="0.25">
      <c r="A200" s="14" t="str">
        <f t="shared" si="12"/>
        <v>BAVM 132 </v>
      </c>
      <c r="B200" s="5" t="str">
        <f t="shared" si="13"/>
        <v>I</v>
      </c>
      <c r="C200" s="14">
        <f t="shared" si="14"/>
        <v>51391.374600000003</v>
      </c>
      <c r="D200" s="15" t="str">
        <f t="shared" si="15"/>
        <v>vis</v>
      </c>
      <c r="E200" s="53">
        <f>VLOOKUP(C200,Active!C$21:E$966,3,FALSE)</f>
        <v>26368.001862860838</v>
      </c>
      <c r="F200" s="5" t="s">
        <v>189</v>
      </c>
      <c r="G200" s="15" t="str">
        <f t="shared" si="16"/>
        <v>51391.3746</v>
      </c>
      <c r="H200" s="14">
        <f t="shared" si="17"/>
        <v>26368</v>
      </c>
      <c r="I200" s="54" t="s">
        <v>878</v>
      </c>
      <c r="J200" s="55" t="s">
        <v>879</v>
      </c>
      <c r="K200" s="54">
        <v>26368</v>
      </c>
      <c r="L200" s="54" t="s">
        <v>880</v>
      </c>
      <c r="M200" s="55" t="s">
        <v>306</v>
      </c>
      <c r="N200" s="55" t="s">
        <v>834</v>
      </c>
      <c r="O200" s="56" t="s">
        <v>835</v>
      </c>
      <c r="P200" s="57" t="s">
        <v>872</v>
      </c>
    </row>
    <row r="201" spans="1:16" ht="13.5" thickBot="1" x14ac:dyDescent="0.25">
      <c r="A201" s="14" t="str">
        <f t="shared" si="12"/>
        <v>BAVM 132 </v>
      </c>
      <c r="B201" s="5" t="str">
        <f t="shared" si="13"/>
        <v>II</v>
      </c>
      <c r="C201" s="14">
        <f t="shared" si="14"/>
        <v>51393.493199999997</v>
      </c>
      <c r="D201" s="15" t="str">
        <f t="shared" si="15"/>
        <v>vis</v>
      </c>
      <c r="E201" s="53">
        <f>VLOOKUP(C201,Active!C$21:E$966,3,FALSE)</f>
        <v>26370.508631763976</v>
      </c>
      <c r="F201" s="5" t="s">
        <v>189</v>
      </c>
      <c r="G201" s="15" t="str">
        <f t="shared" si="16"/>
        <v>51393.4932</v>
      </c>
      <c r="H201" s="14">
        <f t="shared" si="17"/>
        <v>26370.5</v>
      </c>
      <c r="I201" s="54" t="s">
        <v>881</v>
      </c>
      <c r="J201" s="55" t="s">
        <v>882</v>
      </c>
      <c r="K201" s="54">
        <v>26370.5</v>
      </c>
      <c r="L201" s="54" t="s">
        <v>883</v>
      </c>
      <c r="M201" s="55" t="s">
        <v>306</v>
      </c>
      <c r="N201" s="55" t="s">
        <v>834</v>
      </c>
      <c r="O201" s="56" t="s">
        <v>835</v>
      </c>
      <c r="P201" s="57" t="s">
        <v>872</v>
      </c>
    </row>
    <row r="202" spans="1:16" ht="13.5" thickBot="1" x14ac:dyDescent="0.25">
      <c r="A202" s="14" t="str">
        <f t="shared" si="12"/>
        <v>IBVS 4961 </v>
      </c>
      <c r="B202" s="5" t="str">
        <f t="shared" si="13"/>
        <v>I</v>
      </c>
      <c r="C202" s="14">
        <f t="shared" si="14"/>
        <v>51429.409500000002</v>
      </c>
      <c r="D202" s="15" t="str">
        <f t="shared" si="15"/>
        <v>vis</v>
      </c>
      <c r="E202" s="53">
        <f>VLOOKUP(C202,Active!C$21:E$966,3,FALSE)</f>
        <v>26413.005499486073</v>
      </c>
      <c r="F202" s="5" t="s">
        <v>189</v>
      </c>
      <c r="G202" s="15" t="str">
        <f t="shared" si="16"/>
        <v>51429.4095</v>
      </c>
      <c r="H202" s="14">
        <f t="shared" si="17"/>
        <v>26413</v>
      </c>
      <c r="I202" s="54" t="s">
        <v>893</v>
      </c>
      <c r="J202" s="55" t="s">
        <v>894</v>
      </c>
      <c r="K202" s="54">
        <v>26413</v>
      </c>
      <c r="L202" s="54" t="s">
        <v>895</v>
      </c>
      <c r="M202" s="55" t="s">
        <v>306</v>
      </c>
      <c r="N202" s="55" t="s">
        <v>159</v>
      </c>
      <c r="O202" s="56" t="s">
        <v>876</v>
      </c>
      <c r="P202" s="57" t="s">
        <v>877</v>
      </c>
    </row>
    <row r="203" spans="1:16" ht="13.5" thickBot="1" x14ac:dyDescent="0.25">
      <c r="A203" s="14" t="str">
        <f t="shared" ref="A203:A266" si="18">P203</f>
        <v>BAVM 172 </v>
      </c>
      <c r="B203" s="5" t="str">
        <f t="shared" ref="B203:B266" si="19">IF(H203=INT(H203),"I","II")</f>
        <v>II</v>
      </c>
      <c r="C203" s="14">
        <f t="shared" ref="C203:C266" si="20">1*G203</f>
        <v>51443.3488</v>
      </c>
      <c r="D203" s="15" t="str">
        <f t="shared" ref="D203:D266" si="21">VLOOKUP(F203,I$1:J$5,2,FALSE)</f>
        <v>vis</v>
      </c>
      <c r="E203" s="53">
        <f>VLOOKUP(C203,Active!C$21:E$966,3,FALSE)</f>
        <v>26429.498751525909</v>
      </c>
      <c r="F203" s="5" t="s">
        <v>189</v>
      </c>
      <c r="G203" s="15" t="str">
        <f t="shared" ref="G203:G266" si="22">MID(I203,3,LEN(I203)-3)</f>
        <v>51443.3488</v>
      </c>
      <c r="H203" s="14">
        <f t="shared" ref="H203:H266" si="23">1*K203</f>
        <v>26429.5</v>
      </c>
      <c r="I203" s="54" t="s">
        <v>910</v>
      </c>
      <c r="J203" s="55" t="s">
        <v>911</v>
      </c>
      <c r="K203" s="54">
        <v>26429.5</v>
      </c>
      <c r="L203" s="54" t="s">
        <v>912</v>
      </c>
      <c r="M203" s="55" t="s">
        <v>306</v>
      </c>
      <c r="N203" s="55" t="s">
        <v>834</v>
      </c>
      <c r="O203" s="56" t="s">
        <v>835</v>
      </c>
      <c r="P203" s="57" t="s">
        <v>913</v>
      </c>
    </row>
    <row r="204" spans="1:16" ht="13.5" thickBot="1" x14ac:dyDescent="0.25">
      <c r="A204" s="14" t="str">
        <f t="shared" si="18"/>
        <v>IBVS 4961 </v>
      </c>
      <c r="B204" s="5" t="str">
        <f t="shared" si="19"/>
        <v>II</v>
      </c>
      <c r="C204" s="14">
        <f t="shared" si="20"/>
        <v>51454.343699999998</v>
      </c>
      <c r="D204" s="15" t="str">
        <f t="shared" si="21"/>
        <v>vis</v>
      </c>
      <c r="E204" s="53">
        <f>VLOOKUP(C204,Active!C$21:E$966,3,FALSE)</f>
        <v>26442.508131972045</v>
      </c>
      <c r="F204" s="5" t="s">
        <v>189</v>
      </c>
      <c r="G204" s="15" t="str">
        <f t="shared" si="22"/>
        <v>51454.3437</v>
      </c>
      <c r="H204" s="14">
        <f t="shared" si="23"/>
        <v>26442.5</v>
      </c>
      <c r="I204" s="54" t="s">
        <v>917</v>
      </c>
      <c r="J204" s="55" t="s">
        <v>918</v>
      </c>
      <c r="K204" s="54">
        <v>26442.5</v>
      </c>
      <c r="L204" s="54" t="s">
        <v>919</v>
      </c>
      <c r="M204" s="55" t="s">
        <v>306</v>
      </c>
      <c r="N204" s="55" t="s">
        <v>159</v>
      </c>
      <c r="O204" s="56" t="s">
        <v>876</v>
      </c>
      <c r="P204" s="57" t="s">
        <v>877</v>
      </c>
    </row>
    <row r="205" spans="1:16" ht="13.5" thickBot="1" x14ac:dyDescent="0.25">
      <c r="A205" s="14" t="str">
        <f t="shared" si="18"/>
        <v>BAVM 132 </v>
      </c>
      <c r="B205" s="5" t="str">
        <f t="shared" si="19"/>
        <v>II</v>
      </c>
      <c r="C205" s="14">
        <f t="shared" si="20"/>
        <v>51459.412100000001</v>
      </c>
      <c r="D205" s="15" t="str">
        <f t="shared" si="21"/>
        <v>vis</v>
      </c>
      <c r="E205" s="53">
        <f>VLOOKUP(C205,Active!C$21:E$966,3,FALSE)</f>
        <v>26448.505161854377</v>
      </c>
      <c r="F205" s="5" t="s">
        <v>189</v>
      </c>
      <c r="G205" s="15" t="str">
        <f t="shared" si="22"/>
        <v>51459.4121</v>
      </c>
      <c r="H205" s="14">
        <f t="shared" si="23"/>
        <v>26448.5</v>
      </c>
      <c r="I205" s="54" t="s">
        <v>920</v>
      </c>
      <c r="J205" s="55" t="s">
        <v>921</v>
      </c>
      <c r="K205" s="54">
        <v>26448.5</v>
      </c>
      <c r="L205" s="54" t="s">
        <v>906</v>
      </c>
      <c r="M205" s="55" t="s">
        <v>306</v>
      </c>
      <c r="N205" s="55" t="s">
        <v>834</v>
      </c>
      <c r="O205" s="56" t="s">
        <v>835</v>
      </c>
      <c r="P205" s="57" t="s">
        <v>872</v>
      </c>
    </row>
    <row r="206" spans="1:16" ht="13.5" thickBot="1" x14ac:dyDescent="0.25">
      <c r="A206" s="14" t="str">
        <f t="shared" si="18"/>
        <v>BAVM 132 </v>
      </c>
      <c r="B206" s="5" t="str">
        <f t="shared" si="19"/>
        <v>I</v>
      </c>
      <c r="C206" s="14">
        <f t="shared" si="20"/>
        <v>51468.286800000002</v>
      </c>
      <c r="D206" s="15" t="str">
        <f t="shared" si="21"/>
        <v>vis</v>
      </c>
      <c r="E206" s="53">
        <f>VLOOKUP(C206,Active!C$21:E$966,3,FALSE)</f>
        <v>26459.005880246117</v>
      </c>
      <c r="F206" s="5" t="s">
        <v>189</v>
      </c>
      <c r="G206" s="15" t="str">
        <f t="shared" si="22"/>
        <v>51468.2868</v>
      </c>
      <c r="H206" s="14">
        <f t="shared" si="23"/>
        <v>26459</v>
      </c>
      <c r="I206" s="54" t="s">
        <v>922</v>
      </c>
      <c r="J206" s="55" t="s">
        <v>923</v>
      </c>
      <c r="K206" s="54">
        <v>26459</v>
      </c>
      <c r="L206" s="54" t="s">
        <v>924</v>
      </c>
      <c r="M206" s="55" t="s">
        <v>306</v>
      </c>
      <c r="N206" s="55" t="s">
        <v>834</v>
      </c>
      <c r="O206" s="56" t="s">
        <v>835</v>
      </c>
      <c r="P206" s="57" t="s">
        <v>872</v>
      </c>
    </row>
    <row r="207" spans="1:16" ht="13.5" thickBot="1" x14ac:dyDescent="0.25">
      <c r="A207" s="14" t="str">
        <f t="shared" si="18"/>
        <v>IBVS 4961 </v>
      </c>
      <c r="B207" s="5" t="str">
        <f t="shared" si="19"/>
        <v>I</v>
      </c>
      <c r="C207" s="14">
        <f t="shared" si="20"/>
        <v>51691.409299999999</v>
      </c>
      <c r="D207" s="15" t="str">
        <f t="shared" si="21"/>
        <v>vis</v>
      </c>
      <c r="E207" s="53">
        <f>VLOOKUP(C207,Active!C$21:E$966,3,FALSE)</f>
        <v>26723.008780553835</v>
      </c>
      <c r="F207" s="5" t="s">
        <v>189</v>
      </c>
      <c r="G207" s="15" t="str">
        <f t="shared" si="22"/>
        <v>51691.4093</v>
      </c>
      <c r="H207" s="14">
        <f t="shared" si="23"/>
        <v>26723</v>
      </c>
      <c r="I207" s="54" t="s">
        <v>931</v>
      </c>
      <c r="J207" s="55" t="s">
        <v>932</v>
      </c>
      <c r="K207" s="54">
        <v>26723</v>
      </c>
      <c r="L207" s="54" t="s">
        <v>933</v>
      </c>
      <c r="M207" s="55" t="s">
        <v>306</v>
      </c>
      <c r="N207" s="55" t="s">
        <v>159</v>
      </c>
      <c r="O207" s="56" t="s">
        <v>876</v>
      </c>
      <c r="P207" s="57" t="s">
        <v>877</v>
      </c>
    </row>
    <row r="208" spans="1:16" ht="13.5" thickBot="1" x14ac:dyDescent="0.25">
      <c r="A208" s="14" t="str">
        <f t="shared" si="18"/>
        <v>IBVS 4961 </v>
      </c>
      <c r="B208" s="5" t="str">
        <f t="shared" si="19"/>
        <v>I</v>
      </c>
      <c r="C208" s="14">
        <f t="shared" si="20"/>
        <v>51718.451800000003</v>
      </c>
      <c r="D208" s="15" t="str">
        <f t="shared" si="21"/>
        <v>vis</v>
      </c>
      <c r="E208" s="53">
        <f>VLOOKUP(C208,Active!C$21:E$966,3,FALSE)</f>
        <v>26755.005994781768</v>
      </c>
      <c r="F208" s="5" t="s">
        <v>189</v>
      </c>
      <c r="G208" s="15" t="str">
        <f t="shared" si="22"/>
        <v>51718.4518</v>
      </c>
      <c r="H208" s="14">
        <f t="shared" si="23"/>
        <v>26755</v>
      </c>
      <c r="I208" s="54" t="s">
        <v>934</v>
      </c>
      <c r="J208" s="55" t="s">
        <v>935</v>
      </c>
      <c r="K208" s="54">
        <v>26755</v>
      </c>
      <c r="L208" s="54" t="s">
        <v>936</v>
      </c>
      <c r="M208" s="55" t="s">
        <v>306</v>
      </c>
      <c r="N208" s="55" t="s">
        <v>159</v>
      </c>
      <c r="O208" s="56" t="s">
        <v>876</v>
      </c>
      <c r="P208" s="57" t="s">
        <v>877</v>
      </c>
    </row>
    <row r="209" spans="1:16" ht="13.5" thickBot="1" x14ac:dyDescent="0.25">
      <c r="A209" s="14" t="str">
        <f t="shared" si="18"/>
        <v>IBVS 4961 </v>
      </c>
      <c r="B209" s="5" t="str">
        <f t="shared" si="19"/>
        <v>II</v>
      </c>
      <c r="C209" s="14">
        <f t="shared" si="20"/>
        <v>51721.414700000001</v>
      </c>
      <c r="D209" s="15" t="str">
        <f t="shared" si="21"/>
        <v>vis</v>
      </c>
      <c r="E209" s="53">
        <f>VLOOKUP(C209,Active!C$21:E$966,3,FALSE)</f>
        <v>26758.511755936837</v>
      </c>
      <c r="F209" s="5" t="s">
        <v>189</v>
      </c>
      <c r="G209" s="15" t="str">
        <f t="shared" si="22"/>
        <v>51721.4147</v>
      </c>
      <c r="H209" s="14">
        <f t="shared" si="23"/>
        <v>26758.5</v>
      </c>
      <c r="I209" s="54" t="s">
        <v>937</v>
      </c>
      <c r="J209" s="55" t="s">
        <v>938</v>
      </c>
      <c r="K209" s="54">
        <v>26758.5</v>
      </c>
      <c r="L209" s="54" t="s">
        <v>939</v>
      </c>
      <c r="M209" s="55" t="s">
        <v>306</v>
      </c>
      <c r="N209" s="55" t="s">
        <v>159</v>
      </c>
      <c r="O209" s="56" t="s">
        <v>876</v>
      </c>
      <c r="P209" s="57" t="s">
        <v>877</v>
      </c>
    </row>
    <row r="210" spans="1:16" ht="13.5" thickBot="1" x14ac:dyDescent="0.25">
      <c r="A210" s="14" t="str">
        <f t="shared" si="18"/>
        <v>IBVS 4961 </v>
      </c>
      <c r="B210" s="5" t="str">
        <f t="shared" si="19"/>
        <v>II</v>
      </c>
      <c r="C210" s="14">
        <f t="shared" si="20"/>
        <v>51726.4804</v>
      </c>
      <c r="D210" s="15" t="str">
        <f t="shared" si="21"/>
        <v>vis</v>
      </c>
      <c r="E210" s="53">
        <f>VLOOKUP(C210,Active!C$21:E$966,3,FALSE)</f>
        <v>26764.505591126424</v>
      </c>
      <c r="F210" s="5" t="s">
        <v>189</v>
      </c>
      <c r="G210" s="15" t="str">
        <f t="shared" si="22"/>
        <v>51726.4804</v>
      </c>
      <c r="H210" s="14">
        <f t="shared" si="23"/>
        <v>26764.5</v>
      </c>
      <c r="I210" s="54" t="s">
        <v>940</v>
      </c>
      <c r="J210" s="55" t="s">
        <v>941</v>
      </c>
      <c r="K210" s="54">
        <v>26764.5</v>
      </c>
      <c r="L210" s="54" t="s">
        <v>942</v>
      </c>
      <c r="M210" s="55" t="s">
        <v>306</v>
      </c>
      <c r="N210" s="55" t="s">
        <v>159</v>
      </c>
      <c r="O210" s="56" t="s">
        <v>876</v>
      </c>
      <c r="P210" s="57" t="s">
        <v>877</v>
      </c>
    </row>
    <row r="211" spans="1:16" ht="13.5" thickBot="1" x14ac:dyDescent="0.25">
      <c r="A211" s="14" t="str">
        <f t="shared" si="18"/>
        <v>IBVS 4961 </v>
      </c>
      <c r="B211" s="5" t="str">
        <f t="shared" si="19"/>
        <v>II</v>
      </c>
      <c r="C211" s="14">
        <f t="shared" si="20"/>
        <v>51737.468000000001</v>
      </c>
      <c r="D211" s="15" t="str">
        <f t="shared" si="21"/>
        <v>vis</v>
      </c>
      <c r="E211" s="53">
        <f>VLOOKUP(C211,Active!C$21:E$966,3,FALSE)</f>
        <v>26777.506334069967</v>
      </c>
      <c r="F211" s="5" t="s">
        <v>189</v>
      </c>
      <c r="G211" s="15" t="str">
        <f t="shared" si="22"/>
        <v>51737.4680</v>
      </c>
      <c r="H211" s="14">
        <f t="shared" si="23"/>
        <v>26777.5</v>
      </c>
      <c r="I211" s="54" t="s">
        <v>943</v>
      </c>
      <c r="J211" s="55" t="s">
        <v>944</v>
      </c>
      <c r="K211" s="54">
        <v>26777.5</v>
      </c>
      <c r="L211" s="54" t="s">
        <v>945</v>
      </c>
      <c r="M211" s="55" t="s">
        <v>306</v>
      </c>
      <c r="N211" s="55" t="s">
        <v>159</v>
      </c>
      <c r="O211" s="56" t="s">
        <v>876</v>
      </c>
      <c r="P211" s="57" t="s">
        <v>877</v>
      </c>
    </row>
    <row r="212" spans="1:16" ht="13.5" thickBot="1" x14ac:dyDescent="0.25">
      <c r="A212" s="14" t="str">
        <f t="shared" si="18"/>
        <v>BAVM 152 </v>
      </c>
      <c r="B212" s="5" t="str">
        <f t="shared" si="19"/>
        <v>II</v>
      </c>
      <c r="C212" s="14">
        <f t="shared" si="20"/>
        <v>51797.47</v>
      </c>
      <c r="D212" s="15" t="str">
        <f t="shared" si="21"/>
        <v>vis</v>
      </c>
      <c r="E212" s="53">
        <f>VLOOKUP(C212,Active!C$21:E$966,3,FALSE)</f>
        <v>26848.501872504075</v>
      </c>
      <c r="F212" s="5" t="s">
        <v>189</v>
      </c>
      <c r="G212" s="15" t="str">
        <f t="shared" si="22"/>
        <v>51797.4700</v>
      </c>
      <c r="H212" s="14">
        <f t="shared" si="23"/>
        <v>26848.5</v>
      </c>
      <c r="I212" s="54" t="s">
        <v>946</v>
      </c>
      <c r="J212" s="55" t="s">
        <v>947</v>
      </c>
      <c r="K212" s="54">
        <v>26848.5</v>
      </c>
      <c r="L212" s="54" t="s">
        <v>880</v>
      </c>
      <c r="M212" s="55" t="s">
        <v>306</v>
      </c>
      <c r="N212" s="55" t="s">
        <v>834</v>
      </c>
      <c r="O212" s="56" t="s">
        <v>835</v>
      </c>
      <c r="P212" s="57" t="s">
        <v>948</v>
      </c>
    </row>
    <row r="213" spans="1:16" ht="13.5" thickBot="1" x14ac:dyDescent="0.25">
      <c r="A213" s="14" t="str">
        <f t="shared" si="18"/>
        <v>BAVM 152 </v>
      </c>
      <c r="B213" s="5" t="str">
        <f t="shared" si="19"/>
        <v>I</v>
      </c>
      <c r="C213" s="14">
        <f t="shared" si="20"/>
        <v>51816.487500000003</v>
      </c>
      <c r="D213" s="15" t="str">
        <f t="shared" si="21"/>
        <v>vis</v>
      </c>
      <c r="E213" s="53">
        <f>VLOOKUP(C213,Active!C$21:E$966,3,FALSE)</f>
        <v>26871.00374997767</v>
      </c>
      <c r="F213" s="5" t="s">
        <v>189</v>
      </c>
      <c r="G213" s="15" t="str">
        <f t="shared" si="22"/>
        <v>51816.4875</v>
      </c>
      <c r="H213" s="14">
        <f t="shared" si="23"/>
        <v>26871</v>
      </c>
      <c r="I213" s="54" t="s">
        <v>951</v>
      </c>
      <c r="J213" s="55" t="s">
        <v>952</v>
      </c>
      <c r="K213" s="54">
        <v>26871</v>
      </c>
      <c r="L213" s="54" t="s">
        <v>855</v>
      </c>
      <c r="M213" s="55" t="s">
        <v>306</v>
      </c>
      <c r="N213" s="55" t="s">
        <v>834</v>
      </c>
      <c r="O213" s="56" t="s">
        <v>835</v>
      </c>
      <c r="P213" s="57" t="s">
        <v>948</v>
      </c>
    </row>
    <row r="214" spans="1:16" ht="13.5" thickBot="1" x14ac:dyDescent="0.25">
      <c r="A214" s="14" t="str">
        <f t="shared" si="18"/>
        <v>BAVM 152 </v>
      </c>
      <c r="B214" s="5" t="str">
        <f t="shared" si="19"/>
        <v>I</v>
      </c>
      <c r="C214" s="14">
        <f t="shared" si="20"/>
        <v>51850.2932</v>
      </c>
      <c r="D214" s="15" t="str">
        <f t="shared" si="21"/>
        <v>vis</v>
      </c>
      <c r="E214" s="53">
        <f>VLOOKUP(C214,Active!C$21:E$966,3,FALSE)</f>
        <v>26911.00331455288</v>
      </c>
      <c r="F214" s="5" t="s">
        <v>189</v>
      </c>
      <c r="G214" s="15" t="str">
        <f t="shared" si="22"/>
        <v>51850.2932</v>
      </c>
      <c r="H214" s="14">
        <f t="shared" si="23"/>
        <v>26911</v>
      </c>
      <c r="I214" s="54" t="s">
        <v>955</v>
      </c>
      <c r="J214" s="55" t="s">
        <v>956</v>
      </c>
      <c r="K214" s="54">
        <v>26911</v>
      </c>
      <c r="L214" s="54" t="s">
        <v>863</v>
      </c>
      <c r="M214" s="55" t="s">
        <v>306</v>
      </c>
      <c r="N214" s="55" t="s">
        <v>834</v>
      </c>
      <c r="O214" s="56" t="s">
        <v>835</v>
      </c>
      <c r="P214" s="57" t="s">
        <v>948</v>
      </c>
    </row>
    <row r="215" spans="1:16" ht="13.5" thickBot="1" x14ac:dyDescent="0.25">
      <c r="A215" s="14" t="str">
        <f t="shared" si="18"/>
        <v>BAVM 158 </v>
      </c>
      <c r="B215" s="5" t="str">
        <f t="shared" si="19"/>
        <v>I</v>
      </c>
      <c r="C215" s="14">
        <f t="shared" si="20"/>
        <v>52411.478199999998</v>
      </c>
      <c r="D215" s="15" t="str">
        <f t="shared" si="21"/>
        <v>vis</v>
      </c>
      <c r="E215" s="53">
        <f>VLOOKUP(C215,Active!C$21:E$966,3,FALSE)</f>
        <v>27575.008368320148</v>
      </c>
      <c r="F215" s="5" t="s">
        <v>189</v>
      </c>
      <c r="G215" s="15" t="str">
        <f t="shared" si="22"/>
        <v>52411.4782</v>
      </c>
      <c r="H215" s="14">
        <f t="shared" si="23"/>
        <v>27575</v>
      </c>
      <c r="I215" s="54" t="s">
        <v>964</v>
      </c>
      <c r="J215" s="55" t="s">
        <v>965</v>
      </c>
      <c r="K215" s="54">
        <v>27575</v>
      </c>
      <c r="L215" s="54" t="s">
        <v>966</v>
      </c>
      <c r="M215" s="55" t="s">
        <v>306</v>
      </c>
      <c r="N215" s="55" t="s">
        <v>967</v>
      </c>
      <c r="O215" s="56" t="s">
        <v>835</v>
      </c>
      <c r="P215" s="57" t="s">
        <v>968</v>
      </c>
    </row>
    <row r="216" spans="1:16" ht="13.5" thickBot="1" x14ac:dyDescent="0.25">
      <c r="A216" s="14" t="str">
        <f t="shared" si="18"/>
        <v>BAVM 158 </v>
      </c>
      <c r="B216" s="5" t="str">
        <f t="shared" si="19"/>
        <v>I</v>
      </c>
      <c r="C216" s="14">
        <f t="shared" si="20"/>
        <v>52427.533000000003</v>
      </c>
      <c r="D216" s="15" t="str">
        <f t="shared" si="21"/>
        <v>vis</v>
      </c>
      <c r="E216" s="53">
        <f>VLOOKUP(C216,Active!C$21:E$966,3,FALSE)</f>
        <v>27594.004721282585</v>
      </c>
      <c r="F216" s="5" t="s">
        <v>189</v>
      </c>
      <c r="G216" s="15" t="str">
        <f t="shared" si="22"/>
        <v>52427.533</v>
      </c>
      <c r="H216" s="14">
        <f t="shared" si="23"/>
        <v>27594</v>
      </c>
      <c r="I216" s="54" t="s">
        <v>969</v>
      </c>
      <c r="J216" s="55" t="s">
        <v>970</v>
      </c>
      <c r="K216" s="54" t="s">
        <v>971</v>
      </c>
      <c r="L216" s="54" t="s">
        <v>267</v>
      </c>
      <c r="M216" s="55" t="s">
        <v>306</v>
      </c>
      <c r="N216" s="55" t="s">
        <v>189</v>
      </c>
      <c r="O216" s="56" t="s">
        <v>972</v>
      </c>
      <c r="P216" s="57" t="s">
        <v>968</v>
      </c>
    </row>
    <row r="217" spans="1:16" ht="13.5" thickBot="1" x14ac:dyDescent="0.25">
      <c r="A217" s="14" t="str">
        <f t="shared" si="18"/>
        <v>BAVM 158 </v>
      </c>
      <c r="B217" s="5" t="str">
        <f t="shared" si="19"/>
        <v>I</v>
      </c>
      <c r="C217" s="14">
        <f t="shared" si="20"/>
        <v>52531.483899999999</v>
      </c>
      <c r="D217" s="15" t="str">
        <f t="shared" si="21"/>
        <v>vis</v>
      </c>
      <c r="E217" s="53">
        <f>VLOOKUP(C217,Active!C$21:E$966,3,FALSE)</f>
        <v>27717.001456661568</v>
      </c>
      <c r="F217" s="5" t="s">
        <v>189</v>
      </c>
      <c r="G217" s="15" t="str">
        <f t="shared" si="22"/>
        <v>52531.4839</v>
      </c>
      <c r="H217" s="14">
        <f t="shared" si="23"/>
        <v>27717</v>
      </c>
      <c r="I217" s="54" t="s">
        <v>977</v>
      </c>
      <c r="J217" s="55" t="s">
        <v>978</v>
      </c>
      <c r="K217" s="54" t="s">
        <v>979</v>
      </c>
      <c r="L217" s="54" t="s">
        <v>980</v>
      </c>
      <c r="M217" s="55" t="s">
        <v>306</v>
      </c>
      <c r="N217" s="55" t="s">
        <v>834</v>
      </c>
      <c r="O217" s="56" t="s">
        <v>981</v>
      </c>
      <c r="P217" s="57" t="s">
        <v>968</v>
      </c>
    </row>
    <row r="218" spans="1:16" ht="13.5" thickBot="1" x14ac:dyDescent="0.25">
      <c r="A218" s="14" t="str">
        <f t="shared" si="18"/>
        <v>BAVM 158 </v>
      </c>
      <c r="B218" s="5" t="str">
        <f t="shared" si="19"/>
        <v>I</v>
      </c>
      <c r="C218" s="14">
        <f t="shared" si="20"/>
        <v>52576.281199999998</v>
      </c>
      <c r="D218" s="15" t="str">
        <f t="shared" si="21"/>
        <v>vis</v>
      </c>
      <c r="E218" s="53">
        <f>VLOOKUP(C218,Active!C$21:E$966,3,FALSE)</f>
        <v>27770.006497058457</v>
      </c>
      <c r="F218" s="5" t="s">
        <v>189</v>
      </c>
      <c r="G218" s="15" t="str">
        <f t="shared" si="22"/>
        <v>52576.2812</v>
      </c>
      <c r="H218" s="14">
        <f t="shared" si="23"/>
        <v>27770</v>
      </c>
      <c r="I218" s="54" t="s">
        <v>982</v>
      </c>
      <c r="J218" s="55" t="s">
        <v>983</v>
      </c>
      <c r="K218" s="54" t="s">
        <v>984</v>
      </c>
      <c r="L218" s="54" t="s">
        <v>985</v>
      </c>
      <c r="M218" s="55" t="s">
        <v>306</v>
      </c>
      <c r="N218" s="55" t="s">
        <v>834</v>
      </c>
      <c r="O218" s="56" t="s">
        <v>835</v>
      </c>
      <c r="P218" s="57" t="s">
        <v>968</v>
      </c>
    </row>
    <row r="219" spans="1:16" ht="13.5" thickBot="1" x14ac:dyDescent="0.25">
      <c r="A219" s="14" t="str">
        <f t="shared" si="18"/>
        <v>BAVM 172 </v>
      </c>
      <c r="B219" s="5" t="str">
        <f t="shared" si="19"/>
        <v>I</v>
      </c>
      <c r="C219" s="14">
        <f t="shared" si="20"/>
        <v>52815.461900000002</v>
      </c>
      <c r="D219" s="15" t="str">
        <f t="shared" si="21"/>
        <v>vis</v>
      </c>
      <c r="E219" s="53">
        <f>VLOOKUP(C219,Active!C$21:E$966,3,FALSE)</f>
        <v>28053.009773275026</v>
      </c>
      <c r="F219" s="5" t="s">
        <v>189</v>
      </c>
      <c r="G219" s="15" t="str">
        <f t="shared" si="22"/>
        <v>52815.4619</v>
      </c>
      <c r="H219" s="14">
        <f t="shared" si="23"/>
        <v>28053</v>
      </c>
      <c r="I219" s="54" t="s">
        <v>999</v>
      </c>
      <c r="J219" s="55" t="s">
        <v>1000</v>
      </c>
      <c r="K219" s="54" t="s">
        <v>1001</v>
      </c>
      <c r="L219" s="54" t="s">
        <v>1002</v>
      </c>
      <c r="M219" s="55" t="s">
        <v>306</v>
      </c>
      <c r="N219" s="55" t="s">
        <v>189</v>
      </c>
      <c r="O219" s="56" t="s">
        <v>972</v>
      </c>
      <c r="P219" s="57" t="s">
        <v>913</v>
      </c>
    </row>
    <row r="220" spans="1:16" ht="13.5" thickBot="1" x14ac:dyDescent="0.25">
      <c r="A220" s="14" t="str">
        <f t="shared" si="18"/>
        <v>IBVS 5548 </v>
      </c>
      <c r="B220" s="5" t="str">
        <f t="shared" si="19"/>
        <v>I</v>
      </c>
      <c r="C220" s="14">
        <f t="shared" si="20"/>
        <v>52832.363499999999</v>
      </c>
      <c r="D220" s="15" t="str">
        <f t="shared" si="21"/>
        <v>vis</v>
      </c>
      <c r="E220" s="53">
        <f>VLOOKUP(C220,Active!C$21:E$966,3,FALSE)</f>
        <v>28073.008076538212</v>
      </c>
      <c r="F220" s="5" t="s">
        <v>189</v>
      </c>
      <c r="G220" s="15" t="str">
        <f t="shared" si="22"/>
        <v>52832.3635</v>
      </c>
      <c r="H220" s="14">
        <f t="shared" si="23"/>
        <v>28073</v>
      </c>
      <c r="I220" s="54" t="s">
        <v>1003</v>
      </c>
      <c r="J220" s="55" t="s">
        <v>1004</v>
      </c>
      <c r="K220" s="54" t="s">
        <v>1005</v>
      </c>
      <c r="L220" s="54" t="s">
        <v>1006</v>
      </c>
      <c r="M220" s="55" t="s">
        <v>306</v>
      </c>
      <c r="N220" s="55" t="s">
        <v>159</v>
      </c>
      <c r="O220" s="56" t="s">
        <v>1007</v>
      </c>
      <c r="P220" s="57" t="s">
        <v>1008</v>
      </c>
    </row>
    <row r="221" spans="1:16" ht="13.5" thickBot="1" x14ac:dyDescent="0.25">
      <c r="A221" s="14" t="str">
        <f t="shared" si="18"/>
        <v>BAVM 183 </v>
      </c>
      <c r="B221" s="5" t="str">
        <f t="shared" si="19"/>
        <v>II</v>
      </c>
      <c r="C221" s="14">
        <f t="shared" si="20"/>
        <v>52840.382899999997</v>
      </c>
      <c r="D221" s="15" t="str">
        <f t="shared" si="21"/>
        <v>vis</v>
      </c>
      <c r="E221" s="53">
        <f>VLOOKUP(C221,Active!C$21:E$966,3,FALSE)</f>
        <v>28082.496787263161</v>
      </c>
      <c r="F221" s="5" t="s">
        <v>189</v>
      </c>
      <c r="G221" s="15" t="str">
        <f t="shared" si="22"/>
        <v>52840.3829</v>
      </c>
      <c r="H221" s="14">
        <f t="shared" si="23"/>
        <v>28082.5</v>
      </c>
      <c r="I221" s="54" t="s">
        <v>1009</v>
      </c>
      <c r="J221" s="55" t="s">
        <v>1010</v>
      </c>
      <c r="K221" s="54" t="s">
        <v>1011</v>
      </c>
      <c r="L221" s="54" t="s">
        <v>1012</v>
      </c>
      <c r="M221" s="55" t="s">
        <v>792</v>
      </c>
      <c r="N221" s="55" t="s">
        <v>967</v>
      </c>
      <c r="O221" s="56" t="s">
        <v>835</v>
      </c>
      <c r="P221" s="57" t="s">
        <v>1013</v>
      </c>
    </row>
    <row r="222" spans="1:16" ht="13.5" thickBot="1" x14ac:dyDescent="0.25">
      <c r="A222" s="14" t="str">
        <f t="shared" si="18"/>
        <v>IBVS 5548 </v>
      </c>
      <c r="B222" s="5" t="str">
        <f t="shared" si="19"/>
        <v>I</v>
      </c>
      <c r="C222" s="14">
        <f t="shared" si="20"/>
        <v>52859.407399999996</v>
      </c>
      <c r="D222" s="15" t="str">
        <f t="shared" si="21"/>
        <v>vis</v>
      </c>
      <c r="E222" s="53">
        <f>VLOOKUP(C222,Active!C$21:E$966,3,FALSE)</f>
        <v>28105.006947273487</v>
      </c>
      <c r="F222" s="5" t="s">
        <v>189</v>
      </c>
      <c r="G222" s="15" t="str">
        <f t="shared" si="22"/>
        <v>52859.4074</v>
      </c>
      <c r="H222" s="14">
        <f t="shared" si="23"/>
        <v>28105</v>
      </c>
      <c r="I222" s="54" t="s">
        <v>1014</v>
      </c>
      <c r="J222" s="55" t="s">
        <v>1015</v>
      </c>
      <c r="K222" s="54" t="s">
        <v>1016</v>
      </c>
      <c r="L222" s="54" t="s">
        <v>1017</v>
      </c>
      <c r="M222" s="55" t="s">
        <v>306</v>
      </c>
      <c r="N222" s="55" t="s">
        <v>159</v>
      </c>
      <c r="O222" s="56" t="s">
        <v>1007</v>
      </c>
      <c r="P222" s="57" t="s">
        <v>1008</v>
      </c>
    </row>
    <row r="223" spans="1:16" ht="13.5" thickBot="1" x14ac:dyDescent="0.25">
      <c r="A223" s="14" t="str">
        <f t="shared" si="18"/>
        <v>BAVM 172 </v>
      </c>
      <c r="B223" s="5" t="str">
        <f t="shared" si="19"/>
        <v>II</v>
      </c>
      <c r="C223" s="14">
        <f t="shared" si="20"/>
        <v>52861.493600000002</v>
      </c>
      <c r="D223" s="15" t="str">
        <f t="shared" si="21"/>
        <v>vis</v>
      </c>
      <c r="E223" s="53">
        <f>VLOOKUP(C223,Active!C$21:E$966,3,FALSE)</f>
        <v>28107.475379863761</v>
      </c>
      <c r="F223" s="5" t="s">
        <v>189</v>
      </c>
      <c r="G223" s="15" t="str">
        <f t="shared" si="22"/>
        <v>52861.4936</v>
      </c>
      <c r="H223" s="14">
        <f t="shared" si="23"/>
        <v>28107.5</v>
      </c>
      <c r="I223" s="54" t="s">
        <v>1018</v>
      </c>
      <c r="J223" s="55" t="s">
        <v>1019</v>
      </c>
      <c r="K223" s="54" t="s">
        <v>1020</v>
      </c>
      <c r="L223" s="54" t="s">
        <v>1021</v>
      </c>
      <c r="M223" s="55" t="s">
        <v>306</v>
      </c>
      <c r="N223" s="55" t="s">
        <v>834</v>
      </c>
      <c r="O223" s="56" t="s">
        <v>835</v>
      </c>
      <c r="P223" s="57" t="s">
        <v>913</v>
      </c>
    </row>
    <row r="224" spans="1:16" ht="13.5" thickBot="1" x14ac:dyDescent="0.25">
      <c r="A224" s="14" t="str">
        <f t="shared" si="18"/>
        <v>BAVM 172 </v>
      </c>
      <c r="B224" s="5" t="str">
        <f t="shared" si="19"/>
        <v>I</v>
      </c>
      <c r="C224" s="14">
        <f t="shared" si="20"/>
        <v>52864.478999999999</v>
      </c>
      <c r="D224" s="15" t="str">
        <f t="shared" si="21"/>
        <v>vis</v>
      </c>
      <c r="E224" s="53">
        <f>VLOOKUP(C224,Active!C$21:E$966,3,FALSE)</f>
        <v>28111.007763458325</v>
      </c>
      <c r="F224" s="5" t="s">
        <v>189</v>
      </c>
      <c r="G224" s="15" t="str">
        <f t="shared" si="22"/>
        <v>52864.4790</v>
      </c>
      <c r="H224" s="14">
        <f t="shared" si="23"/>
        <v>28111</v>
      </c>
      <c r="I224" s="54" t="s">
        <v>1022</v>
      </c>
      <c r="J224" s="55" t="s">
        <v>1023</v>
      </c>
      <c r="K224" s="54" t="s">
        <v>1024</v>
      </c>
      <c r="L224" s="54" t="s">
        <v>1025</v>
      </c>
      <c r="M224" s="55" t="s">
        <v>306</v>
      </c>
      <c r="N224" s="55" t="s">
        <v>834</v>
      </c>
      <c r="O224" s="56" t="s">
        <v>835</v>
      </c>
      <c r="P224" s="57" t="s">
        <v>913</v>
      </c>
    </row>
    <row r="225" spans="1:16" ht="13.5" thickBot="1" x14ac:dyDescent="0.25">
      <c r="A225" s="14" t="str">
        <f t="shared" si="18"/>
        <v>BAVM 172 </v>
      </c>
      <c r="B225" s="5" t="str">
        <f t="shared" si="19"/>
        <v>II</v>
      </c>
      <c r="C225" s="14">
        <f t="shared" si="20"/>
        <v>52955.351699999999</v>
      </c>
      <c r="D225" s="15" t="str">
        <f t="shared" si="21"/>
        <v>vis</v>
      </c>
      <c r="E225" s="53">
        <f>VLOOKUP(C225,Active!C$21:E$966,3,FALSE)</f>
        <v>28218.53011713755</v>
      </c>
      <c r="F225" s="5" t="s">
        <v>189</v>
      </c>
      <c r="G225" s="15" t="str">
        <f t="shared" si="22"/>
        <v>52955.3517</v>
      </c>
      <c r="H225" s="14">
        <f t="shared" si="23"/>
        <v>28218.5</v>
      </c>
      <c r="I225" s="54" t="s">
        <v>1038</v>
      </c>
      <c r="J225" s="55" t="s">
        <v>1039</v>
      </c>
      <c r="K225" s="54" t="s">
        <v>1040</v>
      </c>
      <c r="L225" s="54" t="s">
        <v>1041</v>
      </c>
      <c r="M225" s="55" t="s">
        <v>306</v>
      </c>
      <c r="N225" s="55" t="s">
        <v>834</v>
      </c>
      <c r="O225" s="56" t="s">
        <v>835</v>
      </c>
      <c r="P225" s="57" t="s">
        <v>913</v>
      </c>
    </row>
    <row r="226" spans="1:16" ht="13.5" thickBot="1" x14ac:dyDescent="0.25">
      <c r="A226" s="14" t="str">
        <f t="shared" si="18"/>
        <v>IBVS 5548 </v>
      </c>
      <c r="B226" s="5" t="str">
        <f t="shared" si="19"/>
        <v>I</v>
      </c>
      <c r="C226" s="14">
        <f t="shared" si="20"/>
        <v>53192.4</v>
      </c>
      <c r="D226" s="15" t="str">
        <f t="shared" si="21"/>
        <v>vis</v>
      </c>
      <c r="E226" s="53">
        <f>VLOOKUP(C226,Active!C$21:E$966,3,FALSE)</f>
        <v>28499.010296021414</v>
      </c>
      <c r="F226" s="5" t="s">
        <v>189</v>
      </c>
      <c r="G226" s="15" t="str">
        <f t="shared" si="22"/>
        <v>53192.4000</v>
      </c>
      <c r="H226" s="14">
        <f t="shared" si="23"/>
        <v>28499</v>
      </c>
      <c r="I226" s="54" t="s">
        <v>1042</v>
      </c>
      <c r="J226" s="55" t="s">
        <v>1043</v>
      </c>
      <c r="K226" s="54" t="s">
        <v>1044</v>
      </c>
      <c r="L226" s="54" t="s">
        <v>1045</v>
      </c>
      <c r="M226" s="55" t="s">
        <v>306</v>
      </c>
      <c r="N226" s="55" t="s">
        <v>159</v>
      </c>
      <c r="O226" s="56" t="s">
        <v>1007</v>
      </c>
      <c r="P226" s="57" t="s">
        <v>1008</v>
      </c>
    </row>
    <row r="227" spans="1:16" ht="13.5" thickBot="1" x14ac:dyDescent="0.25">
      <c r="A227" s="14" t="str">
        <f t="shared" si="18"/>
        <v>OEJV 0074 </v>
      </c>
      <c r="B227" s="5" t="str">
        <f t="shared" si="19"/>
        <v>I</v>
      </c>
      <c r="C227" s="14">
        <f t="shared" si="20"/>
        <v>53225.361420000001</v>
      </c>
      <c r="D227" s="15" t="str">
        <f t="shared" si="21"/>
        <v>vis</v>
      </c>
      <c r="E227" s="53">
        <f>VLOOKUP(C227,Active!C$21:E$966,3,FALSE)</f>
        <v>28538.010892009093</v>
      </c>
      <c r="F227" s="5" t="s">
        <v>189</v>
      </c>
      <c r="G227" s="15" t="str">
        <f t="shared" si="22"/>
        <v>53225.36142</v>
      </c>
      <c r="H227" s="14">
        <f t="shared" si="23"/>
        <v>28538</v>
      </c>
      <c r="I227" s="54" t="s">
        <v>1050</v>
      </c>
      <c r="J227" s="55" t="s">
        <v>1051</v>
      </c>
      <c r="K227" s="54" t="s">
        <v>1052</v>
      </c>
      <c r="L227" s="54" t="s">
        <v>1053</v>
      </c>
      <c r="M227" s="55" t="s">
        <v>792</v>
      </c>
      <c r="N227" s="55" t="s">
        <v>1054</v>
      </c>
      <c r="O227" s="56" t="s">
        <v>1055</v>
      </c>
      <c r="P227" s="57" t="s">
        <v>1056</v>
      </c>
    </row>
    <row r="228" spans="1:16" ht="13.5" thickBot="1" x14ac:dyDescent="0.25">
      <c r="A228" s="14" t="str">
        <f t="shared" si="18"/>
        <v>IBVS 5754 </v>
      </c>
      <c r="B228" s="5" t="str">
        <f t="shared" si="19"/>
        <v>I</v>
      </c>
      <c r="C228" s="14">
        <f t="shared" si="20"/>
        <v>53269.308400000002</v>
      </c>
      <c r="D228" s="15" t="str">
        <f t="shared" si="21"/>
        <v>vis</v>
      </c>
      <c r="E228" s="53">
        <f>VLOOKUP(C228,Active!C$21:E$966,3,FALSE)</f>
        <v>28590.009817172471</v>
      </c>
      <c r="F228" s="5" t="s">
        <v>189</v>
      </c>
      <c r="G228" s="15" t="str">
        <f t="shared" si="22"/>
        <v>53269.3084</v>
      </c>
      <c r="H228" s="14">
        <f t="shared" si="23"/>
        <v>28590</v>
      </c>
      <c r="I228" s="54" t="s">
        <v>1060</v>
      </c>
      <c r="J228" s="55" t="s">
        <v>1061</v>
      </c>
      <c r="K228" s="54" t="s">
        <v>1062</v>
      </c>
      <c r="L228" s="54" t="s">
        <v>1002</v>
      </c>
      <c r="M228" s="55" t="s">
        <v>306</v>
      </c>
      <c r="N228" s="55" t="s">
        <v>159</v>
      </c>
      <c r="O228" s="56" t="s">
        <v>1063</v>
      </c>
      <c r="P228" s="57" t="s">
        <v>1064</v>
      </c>
    </row>
    <row r="229" spans="1:16" ht="13.5" thickBot="1" x14ac:dyDescent="0.25">
      <c r="A229" s="14" t="str">
        <f t="shared" si="18"/>
        <v> JAAVSO 41;328 </v>
      </c>
      <c r="B229" s="5" t="str">
        <f t="shared" si="19"/>
        <v>I</v>
      </c>
      <c r="C229" s="14">
        <f t="shared" si="20"/>
        <v>53300.578800000003</v>
      </c>
      <c r="D229" s="15" t="str">
        <f t="shared" si="21"/>
        <v>vis</v>
      </c>
      <c r="E229" s="53">
        <f>VLOOKUP(C229,Active!C$21:E$966,3,FALSE)</f>
        <v>28627.009565265034</v>
      </c>
      <c r="F229" s="5" t="s">
        <v>189</v>
      </c>
      <c r="G229" s="15" t="str">
        <f t="shared" si="22"/>
        <v>53300.5788</v>
      </c>
      <c r="H229" s="14">
        <f t="shared" si="23"/>
        <v>28627</v>
      </c>
      <c r="I229" s="54" t="s">
        <v>1070</v>
      </c>
      <c r="J229" s="55" t="s">
        <v>1071</v>
      </c>
      <c r="K229" s="54" t="s">
        <v>1072</v>
      </c>
      <c r="L229" s="54" t="s">
        <v>1073</v>
      </c>
      <c r="M229" s="55" t="s">
        <v>792</v>
      </c>
      <c r="N229" s="55" t="s">
        <v>1054</v>
      </c>
      <c r="O229" s="56" t="s">
        <v>1074</v>
      </c>
      <c r="P229" s="56" t="s">
        <v>1075</v>
      </c>
    </row>
    <row r="230" spans="1:16" ht="13.5" thickBot="1" x14ac:dyDescent="0.25">
      <c r="A230" s="14" t="str">
        <f t="shared" si="18"/>
        <v>BAVM 178 </v>
      </c>
      <c r="B230" s="5" t="str">
        <f t="shared" si="19"/>
        <v>I</v>
      </c>
      <c r="C230" s="14">
        <f t="shared" si="20"/>
        <v>53601.456299999998</v>
      </c>
      <c r="D230" s="15" t="str">
        <f t="shared" si="21"/>
        <v>vis</v>
      </c>
      <c r="E230" s="53">
        <f>VLOOKUP(C230,Active!C$21:E$966,3,FALSE)</f>
        <v>28983.013700380652</v>
      </c>
      <c r="F230" s="5" t="s">
        <v>189</v>
      </c>
      <c r="G230" s="15" t="str">
        <f t="shared" si="22"/>
        <v>53601.4563</v>
      </c>
      <c r="H230" s="14">
        <f t="shared" si="23"/>
        <v>28983</v>
      </c>
      <c r="I230" s="54" t="s">
        <v>1079</v>
      </c>
      <c r="J230" s="55" t="s">
        <v>1080</v>
      </c>
      <c r="K230" s="54" t="s">
        <v>1081</v>
      </c>
      <c r="L230" s="54" t="s">
        <v>1082</v>
      </c>
      <c r="M230" s="55" t="s">
        <v>792</v>
      </c>
      <c r="N230" s="55" t="s">
        <v>967</v>
      </c>
      <c r="O230" s="56" t="s">
        <v>1083</v>
      </c>
      <c r="P230" s="57" t="s">
        <v>1084</v>
      </c>
    </row>
    <row r="231" spans="1:16" ht="13.5" thickBot="1" x14ac:dyDescent="0.25">
      <c r="A231" s="14" t="str">
        <f t="shared" si="18"/>
        <v>BAVM 183 </v>
      </c>
      <c r="B231" s="5" t="str">
        <f t="shared" si="19"/>
        <v>II</v>
      </c>
      <c r="C231" s="14">
        <f t="shared" si="20"/>
        <v>53636.495000000003</v>
      </c>
      <c r="D231" s="15" t="str">
        <f t="shared" si="21"/>
        <v>vis</v>
      </c>
      <c r="E231" s="53">
        <f>VLOOKUP(C231,Active!C$21:E$966,3,FALSE)</f>
        <v>29024.472174640367</v>
      </c>
      <c r="F231" s="5" t="s">
        <v>189</v>
      </c>
      <c r="G231" s="15" t="str">
        <f t="shared" si="22"/>
        <v>53636.495</v>
      </c>
      <c r="H231" s="14">
        <f t="shared" si="23"/>
        <v>29024.5</v>
      </c>
      <c r="I231" s="54" t="s">
        <v>1085</v>
      </c>
      <c r="J231" s="55" t="s">
        <v>1086</v>
      </c>
      <c r="K231" s="54" t="s">
        <v>1087</v>
      </c>
      <c r="L231" s="54" t="s">
        <v>1088</v>
      </c>
      <c r="M231" s="55" t="s">
        <v>792</v>
      </c>
      <c r="N231" s="55" t="s">
        <v>967</v>
      </c>
      <c r="O231" s="56" t="s">
        <v>835</v>
      </c>
      <c r="P231" s="57" t="s">
        <v>1013</v>
      </c>
    </row>
    <row r="232" spans="1:16" ht="13.5" thickBot="1" x14ac:dyDescent="0.25">
      <c r="A232" s="14" t="str">
        <f t="shared" si="18"/>
        <v>BAVM 178 </v>
      </c>
      <c r="B232" s="5" t="str">
        <f t="shared" si="19"/>
        <v>I</v>
      </c>
      <c r="C232" s="14">
        <f t="shared" si="20"/>
        <v>53639.486499999999</v>
      </c>
      <c r="D232" s="15" t="str">
        <f t="shared" si="21"/>
        <v>vis</v>
      </c>
      <c r="E232" s="53">
        <f>VLOOKUP(C232,Active!C$21:E$966,3,FALSE)</f>
        <v>29028.011775874082</v>
      </c>
      <c r="F232" s="5" t="s">
        <v>189</v>
      </c>
      <c r="G232" s="15" t="str">
        <f t="shared" si="22"/>
        <v>53639.4865</v>
      </c>
      <c r="H232" s="14">
        <f t="shared" si="23"/>
        <v>29028</v>
      </c>
      <c r="I232" s="54" t="s">
        <v>1089</v>
      </c>
      <c r="J232" s="55" t="s">
        <v>1090</v>
      </c>
      <c r="K232" s="54" t="s">
        <v>1091</v>
      </c>
      <c r="L232" s="54" t="s">
        <v>1029</v>
      </c>
      <c r="M232" s="55" t="s">
        <v>792</v>
      </c>
      <c r="N232" s="55" t="s">
        <v>967</v>
      </c>
      <c r="O232" s="56" t="s">
        <v>903</v>
      </c>
      <c r="P232" s="57" t="s">
        <v>1084</v>
      </c>
    </row>
    <row r="233" spans="1:16" ht="13.5" thickBot="1" x14ac:dyDescent="0.25">
      <c r="A233" s="14" t="str">
        <f t="shared" si="18"/>
        <v>OEJV 0074 </v>
      </c>
      <c r="B233" s="5" t="str">
        <f t="shared" si="19"/>
        <v>I</v>
      </c>
      <c r="C233" s="14">
        <f t="shared" si="20"/>
        <v>53907.398459999997</v>
      </c>
      <c r="D233" s="15" t="str">
        <f t="shared" si="21"/>
        <v>vis</v>
      </c>
      <c r="E233" s="53">
        <f>VLOOKUP(C233,Active!C$21:E$966,3,FALSE)</f>
        <v>29345.01044013755</v>
      </c>
      <c r="F233" s="5" t="s">
        <v>189</v>
      </c>
      <c r="G233" s="15" t="str">
        <f t="shared" si="22"/>
        <v>53907.39846</v>
      </c>
      <c r="H233" s="14">
        <f t="shared" si="23"/>
        <v>29345</v>
      </c>
      <c r="I233" s="54" t="s">
        <v>1092</v>
      </c>
      <c r="J233" s="55" t="s">
        <v>1093</v>
      </c>
      <c r="K233" s="54" t="s">
        <v>1094</v>
      </c>
      <c r="L233" s="54" t="s">
        <v>1095</v>
      </c>
      <c r="M233" s="55" t="s">
        <v>792</v>
      </c>
      <c r="N233" s="55" t="s">
        <v>1054</v>
      </c>
      <c r="O233" s="56" t="s">
        <v>1055</v>
      </c>
      <c r="P233" s="57" t="s">
        <v>1056</v>
      </c>
    </row>
    <row r="234" spans="1:16" ht="13.5" thickBot="1" x14ac:dyDescent="0.25">
      <c r="A234" s="14" t="str">
        <f t="shared" si="18"/>
        <v>IBVS 5754 </v>
      </c>
      <c r="B234" s="5" t="str">
        <f t="shared" si="19"/>
        <v>I</v>
      </c>
      <c r="C234" s="14">
        <f t="shared" si="20"/>
        <v>53978.392</v>
      </c>
      <c r="D234" s="15" t="str">
        <f t="shared" si="21"/>
        <v>vis</v>
      </c>
      <c r="E234" s="53">
        <f>VLOOKUP(C234,Active!C$21:E$966,3,FALSE)</f>
        <v>29429.011383400164</v>
      </c>
      <c r="F234" s="5" t="s">
        <v>189</v>
      </c>
      <c r="G234" s="15" t="str">
        <f t="shared" si="22"/>
        <v>53978.3920</v>
      </c>
      <c r="H234" s="14">
        <f t="shared" si="23"/>
        <v>29429</v>
      </c>
      <c r="I234" s="54" t="s">
        <v>1096</v>
      </c>
      <c r="J234" s="55" t="s">
        <v>1097</v>
      </c>
      <c r="K234" s="54" t="s">
        <v>1098</v>
      </c>
      <c r="L234" s="54" t="s">
        <v>1099</v>
      </c>
      <c r="M234" s="55" t="s">
        <v>306</v>
      </c>
      <c r="N234" s="55" t="s">
        <v>159</v>
      </c>
      <c r="O234" s="56" t="s">
        <v>1063</v>
      </c>
      <c r="P234" s="57" t="s">
        <v>1064</v>
      </c>
    </row>
    <row r="235" spans="1:16" ht="13.5" thickBot="1" x14ac:dyDescent="0.25">
      <c r="A235" s="14" t="str">
        <f t="shared" si="18"/>
        <v>IBVS 5746 </v>
      </c>
      <c r="B235" s="5" t="str">
        <f t="shared" si="19"/>
        <v>I</v>
      </c>
      <c r="C235" s="14">
        <f t="shared" si="20"/>
        <v>53984.3076</v>
      </c>
      <c r="D235" s="15" t="str">
        <f t="shared" si="21"/>
        <v>vis</v>
      </c>
      <c r="E235" s="53">
        <f>VLOOKUP(C235,Active!C$21:E$966,3,FALSE)</f>
        <v>29436.010836871061</v>
      </c>
      <c r="F235" s="5" t="s">
        <v>189</v>
      </c>
      <c r="G235" s="15" t="str">
        <f t="shared" si="22"/>
        <v>53984.3076</v>
      </c>
      <c r="H235" s="14">
        <f t="shared" si="23"/>
        <v>29436</v>
      </c>
      <c r="I235" s="54" t="s">
        <v>1100</v>
      </c>
      <c r="J235" s="55" t="s">
        <v>1101</v>
      </c>
      <c r="K235" s="54" t="s">
        <v>1102</v>
      </c>
      <c r="L235" s="54" t="s">
        <v>1103</v>
      </c>
      <c r="M235" s="55" t="s">
        <v>306</v>
      </c>
      <c r="N235" s="55" t="s">
        <v>159</v>
      </c>
      <c r="O235" s="56" t="s">
        <v>1104</v>
      </c>
      <c r="P235" s="57" t="s">
        <v>1105</v>
      </c>
    </row>
    <row r="236" spans="1:16" ht="13.5" thickBot="1" x14ac:dyDescent="0.25">
      <c r="A236" s="14" t="str">
        <f t="shared" si="18"/>
        <v>BAVM 183 </v>
      </c>
      <c r="B236" s="5" t="str">
        <f t="shared" si="19"/>
        <v>II</v>
      </c>
      <c r="C236" s="14">
        <f t="shared" si="20"/>
        <v>53991.492100000003</v>
      </c>
      <c r="D236" s="15" t="str">
        <f t="shared" si="21"/>
        <v>vis</v>
      </c>
      <c r="E236" s="53">
        <f>VLOOKUP(C236,Active!C$21:E$966,3,FALSE)</f>
        <v>29444.511677607705</v>
      </c>
      <c r="F236" s="5" t="s">
        <v>189</v>
      </c>
      <c r="G236" s="15" t="str">
        <f t="shared" si="22"/>
        <v>53991.4921</v>
      </c>
      <c r="H236" s="14">
        <f t="shared" si="23"/>
        <v>29444.5</v>
      </c>
      <c r="I236" s="54" t="s">
        <v>1106</v>
      </c>
      <c r="J236" s="55" t="s">
        <v>1107</v>
      </c>
      <c r="K236" s="54" t="s">
        <v>1108</v>
      </c>
      <c r="L236" s="54" t="s">
        <v>939</v>
      </c>
      <c r="M236" s="55" t="s">
        <v>792</v>
      </c>
      <c r="N236" s="55" t="s">
        <v>967</v>
      </c>
      <c r="O236" s="56" t="s">
        <v>835</v>
      </c>
      <c r="P236" s="57" t="s">
        <v>1013</v>
      </c>
    </row>
    <row r="237" spans="1:16" ht="13.5" thickBot="1" x14ac:dyDescent="0.25">
      <c r="A237" s="14" t="str">
        <f t="shared" si="18"/>
        <v>IBVS 5898 </v>
      </c>
      <c r="B237" s="5" t="str">
        <f t="shared" si="19"/>
        <v>II</v>
      </c>
      <c r="C237" s="14">
        <f t="shared" si="20"/>
        <v>54198.556499999999</v>
      </c>
      <c r="D237" s="15" t="str">
        <f t="shared" si="21"/>
        <v>vis</v>
      </c>
      <c r="E237" s="53">
        <f>VLOOKUP(C237,Active!C$21:E$966,3,FALSE)</f>
        <v>29689.514320328526</v>
      </c>
      <c r="F237" s="5" t="s">
        <v>189</v>
      </c>
      <c r="G237" s="15" t="str">
        <f t="shared" si="22"/>
        <v>54198.5565</v>
      </c>
      <c r="H237" s="14">
        <f t="shared" si="23"/>
        <v>29689.5</v>
      </c>
      <c r="I237" s="54" t="s">
        <v>1109</v>
      </c>
      <c r="J237" s="55" t="s">
        <v>1110</v>
      </c>
      <c r="K237" s="54" t="s">
        <v>1111</v>
      </c>
      <c r="L237" s="54" t="s">
        <v>1112</v>
      </c>
      <c r="M237" s="55" t="s">
        <v>792</v>
      </c>
      <c r="N237" s="55" t="s">
        <v>46</v>
      </c>
      <c r="O237" s="56" t="s">
        <v>1113</v>
      </c>
      <c r="P237" s="57" t="s">
        <v>1114</v>
      </c>
    </row>
    <row r="238" spans="1:16" ht="26.25" thickBot="1" x14ac:dyDescent="0.25">
      <c r="A238" s="14" t="str">
        <f t="shared" si="18"/>
        <v>JAAVSO 36(2);186 </v>
      </c>
      <c r="B238" s="5" t="str">
        <f t="shared" si="19"/>
        <v>I</v>
      </c>
      <c r="C238" s="14">
        <f t="shared" si="20"/>
        <v>54614.794600000001</v>
      </c>
      <c r="D238" s="15" t="str">
        <f t="shared" si="21"/>
        <v>vis</v>
      </c>
      <c r="E238" s="53">
        <f>VLOOKUP(C238,Active!C$21:E$966,3,FALSE)</f>
        <v>30182.015370731671</v>
      </c>
      <c r="F238" s="5" t="s">
        <v>189</v>
      </c>
      <c r="G238" s="15" t="str">
        <f t="shared" si="22"/>
        <v>54614.7946</v>
      </c>
      <c r="H238" s="14">
        <f t="shared" si="23"/>
        <v>30182</v>
      </c>
      <c r="I238" s="54" t="s">
        <v>1133</v>
      </c>
      <c r="J238" s="55" t="s">
        <v>1134</v>
      </c>
      <c r="K238" s="54" t="s">
        <v>1135</v>
      </c>
      <c r="L238" s="54" t="s">
        <v>1136</v>
      </c>
      <c r="M238" s="55" t="s">
        <v>792</v>
      </c>
      <c r="N238" s="55" t="s">
        <v>834</v>
      </c>
      <c r="O238" s="56" t="s">
        <v>1069</v>
      </c>
      <c r="P238" s="57" t="s">
        <v>1137</v>
      </c>
    </row>
    <row r="239" spans="1:16" ht="26.25" thickBot="1" x14ac:dyDescent="0.25">
      <c r="A239" s="14" t="str">
        <f t="shared" si="18"/>
        <v>JAAVSO 36(2);186 </v>
      </c>
      <c r="B239" s="5" t="str">
        <f t="shared" si="19"/>
        <v>I</v>
      </c>
      <c r="C239" s="14">
        <f t="shared" si="20"/>
        <v>54653.672100000003</v>
      </c>
      <c r="D239" s="15" t="str">
        <f t="shared" si="21"/>
        <v>vis</v>
      </c>
      <c r="E239" s="53">
        <f>VLOOKUP(C239,Active!C$21:E$966,3,FALSE)</f>
        <v>30228.015988135627</v>
      </c>
      <c r="F239" s="5" t="s">
        <v>189</v>
      </c>
      <c r="G239" s="15" t="str">
        <f t="shared" si="22"/>
        <v>54653.6721</v>
      </c>
      <c r="H239" s="14">
        <f t="shared" si="23"/>
        <v>30228</v>
      </c>
      <c r="I239" s="54" t="s">
        <v>1138</v>
      </c>
      <c r="J239" s="55" t="s">
        <v>1139</v>
      </c>
      <c r="K239" s="54" t="s">
        <v>1140</v>
      </c>
      <c r="L239" s="54" t="s">
        <v>1141</v>
      </c>
      <c r="M239" s="55" t="s">
        <v>792</v>
      </c>
      <c r="N239" s="55" t="s">
        <v>834</v>
      </c>
      <c r="O239" s="56" t="s">
        <v>1036</v>
      </c>
      <c r="P239" s="57" t="s">
        <v>1137</v>
      </c>
    </row>
    <row r="240" spans="1:16" ht="13.5" thickBot="1" x14ac:dyDescent="0.25">
      <c r="A240" s="14" t="str">
        <f t="shared" si="18"/>
        <v>IBVS 5897 </v>
      </c>
      <c r="B240" s="5" t="str">
        <f t="shared" si="19"/>
        <v>II</v>
      </c>
      <c r="C240" s="14">
        <f t="shared" si="20"/>
        <v>54696.347999999998</v>
      </c>
      <c r="D240" s="15" t="str">
        <f t="shared" si="21"/>
        <v>vis</v>
      </c>
      <c r="E240" s="53">
        <f>VLOOKUP(C240,Active!C$21:E$966,3,FALSE)</f>
        <v>30278.510946614671</v>
      </c>
      <c r="F240" s="5" t="s">
        <v>189</v>
      </c>
      <c r="G240" s="15" t="str">
        <f t="shared" si="22"/>
        <v>54696.3480</v>
      </c>
      <c r="H240" s="14">
        <f t="shared" si="23"/>
        <v>30278.5</v>
      </c>
      <c r="I240" s="54" t="s">
        <v>1142</v>
      </c>
      <c r="J240" s="55" t="s">
        <v>1143</v>
      </c>
      <c r="K240" s="54" t="s">
        <v>1144</v>
      </c>
      <c r="L240" s="54" t="s">
        <v>1145</v>
      </c>
      <c r="M240" s="55" t="s">
        <v>792</v>
      </c>
      <c r="N240" s="55" t="s">
        <v>46</v>
      </c>
      <c r="O240" s="56" t="s">
        <v>1146</v>
      </c>
      <c r="P240" s="57" t="s">
        <v>1147</v>
      </c>
    </row>
    <row r="241" spans="1:16" ht="26.25" thickBot="1" x14ac:dyDescent="0.25">
      <c r="A241" s="14" t="str">
        <f t="shared" si="18"/>
        <v>JAAVSO 36(2);186 </v>
      </c>
      <c r="B241" s="5" t="str">
        <f t="shared" si="19"/>
        <v>I</v>
      </c>
      <c r="C241" s="14">
        <f t="shared" si="20"/>
        <v>54702.690399999999</v>
      </c>
      <c r="D241" s="15" t="str">
        <f t="shared" si="21"/>
        <v>vis</v>
      </c>
      <c r="E241" s="53">
        <f>VLOOKUP(C241,Active!C$21:E$966,3,FALSE)</f>
        <v>30286.015398182364</v>
      </c>
      <c r="F241" s="5" t="s">
        <v>189</v>
      </c>
      <c r="G241" s="15" t="str">
        <f t="shared" si="22"/>
        <v>54702.6904</v>
      </c>
      <c r="H241" s="14">
        <f t="shared" si="23"/>
        <v>30286</v>
      </c>
      <c r="I241" s="54" t="s">
        <v>1148</v>
      </c>
      <c r="J241" s="55" t="s">
        <v>1149</v>
      </c>
      <c r="K241" s="54" t="s">
        <v>1150</v>
      </c>
      <c r="L241" s="54" t="s">
        <v>1136</v>
      </c>
      <c r="M241" s="55" t="s">
        <v>792</v>
      </c>
      <c r="N241" s="55" t="s">
        <v>834</v>
      </c>
      <c r="O241" s="56" t="s">
        <v>1151</v>
      </c>
      <c r="P241" s="57" t="s">
        <v>1137</v>
      </c>
    </row>
    <row r="242" spans="1:16" ht="13.5" thickBot="1" x14ac:dyDescent="0.25">
      <c r="A242" s="14" t="str">
        <f t="shared" si="18"/>
        <v> JAAVSO 38;85 </v>
      </c>
      <c r="B242" s="5" t="str">
        <f t="shared" si="19"/>
        <v>I</v>
      </c>
      <c r="C242" s="14">
        <f t="shared" si="20"/>
        <v>55018.778200000001</v>
      </c>
      <c r="D242" s="15" t="str">
        <f t="shared" si="21"/>
        <v>vis</v>
      </c>
      <c r="E242" s="53">
        <f>VLOOKUP(C242,Active!C$21:E$966,3,FALSE)</f>
        <v>30660.016657364591</v>
      </c>
      <c r="F242" s="5" t="s">
        <v>189</v>
      </c>
      <c r="G242" s="15" t="str">
        <f t="shared" si="22"/>
        <v>55018.7782</v>
      </c>
      <c r="H242" s="14">
        <f t="shared" si="23"/>
        <v>30660</v>
      </c>
      <c r="I242" s="54" t="s">
        <v>1152</v>
      </c>
      <c r="J242" s="55" t="s">
        <v>1153</v>
      </c>
      <c r="K242" s="54" t="s">
        <v>1154</v>
      </c>
      <c r="L242" s="54" t="s">
        <v>1155</v>
      </c>
      <c r="M242" s="55" t="s">
        <v>792</v>
      </c>
      <c r="N242" s="55" t="s">
        <v>916</v>
      </c>
      <c r="O242" s="56" t="s">
        <v>1036</v>
      </c>
      <c r="P242" s="56" t="s">
        <v>1156</v>
      </c>
    </row>
    <row r="243" spans="1:16" ht="13.5" thickBot="1" x14ac:dyDescent="0.25">
      <c r="A243" s="14" t="str">
        <f t="shared" si="18"/>
        <v> JAAVSO 38;120 </v>
      </c>
      <c r="B243" s="5" t="str">
        <f t="shared" si="19"/>
        <v>I</v>
      </c>
      <c r="C243" s="14">
        <f t="shared" si="20"/>
        <v>55123.5772</v>
      </c>
      <c r="D243" s="15" t="str">
        <f t="shared" si="21"/>
        <v>vis</v>
      </c>
      <c r="E243" s="53">
        <f>VLOOKUP(C243,Active!C$21:E$966,3,FALSE)</f>
        <v>30784.016881229727</v>
      </c>
      <c r="F243" s="5" t="s">
        <v>189</v>
      </c>
      <c r="G243" s="15" t="str">
        <f t="shared" si="22"/>
        <v>55123.5772</v>
      </c>
      <c r="H243" s="14">
        <f t="shared" si="23"/>
        <v>30784</v>
      </c>
      <c r="I243" s="54" t="s">
        <v>1166</v>
      </c>
      <c r="J243" s="55" t="s">
        <v>1167</v>
      </c>
      <c r="K243" s="54" t="s">
        <v>1168</v>
      </c>
      <c r="L243" s="54" t="s">
        <v>1169</v>
      </c>
      <c r="M243" s="55" t="s">
        <v>792</v>
      </c>
      <c r="N243" s="55" t="s">
        <v>916</v>
      </c>
      <c r="O243" s="56" t="s">
        <v>1036</v>
      </c>
      <c r="P243" s="56" t="s">
        <v>1170</v>
      </c>
    </row>
    <row r="244" spans="1:16" ht="13.5" thickBot="1" x14ac:dyDescent="0.25">
      <c r="A244" s="14" t="str">
        <f t="shared" si="18"/>
        <v>IBVS 5945 </v>
      </c>
      <c r="B244" s="5" t="str">
        <f t="shared" si="19"/>
        <v>I</v>
      </c>
      <c r="C244" s="14">
        <f t="shared" si="20"/>
        <v>55362.758099999999</v>
      </c>
      <c r="D244" s="15" t="str">
        <f t="shared" si="21"/>
        <v>vis</v>
      </c>
      <c r="E244" s="53">
        <f>VLOOKUP(C244,Active!C$21:E$966,3,FALSE)</f>
        <v>31067.020394090196</v>
      </c>
      <c r="F244" s="5" t="s">
        <v>189</v>
      </c>
      <c r="G244" s="15" t="str">
        <f t="shared" si="22"/>
        <v>55362.7581</v>
      </c>
      <c r="H244" s="14">
        <f t="shared" si="23"/>
        <v>31067</v>
      </c>
      <c r="I244" s="54" t="s">
        <v>1171</v>
      </c>
      <c r="J244" s="55" t="s">
        <v>1172</v>
      </c>
      <c r="K244" s="54" t="s">
        <v>1173</v>
      </c>
      <c r="L244" s="54" t="s">
        <v>1174</v>
      </c>
      <c r="M244" s="55" t="s">
        <v>792</v>
      </c>
      <c r="N244" s="55" t="s">
        <v>189</v>
      </c>
      <c r="O244" s="56" t="s">
        <v>393</v>
      </c>
      <c r="P244" s="57" t="s">
        <v>1175</v>
      </c>
    </row>
    <row r="245" spans="1:16" ht="13.5" thickBot="1" x14ac:dyDescent="0.25">
      <c r="A245" s="14" t="str">
        <f t="shared" si="18"/>
        <v> JAAVSO 39;94 </v>
      </c>
      <c r="B245" s="5" t="str">
        <f t="shared" si="19"/>
        <v>I</v>
      </c>
      <c r="C245" s="14">
        <f t="shared" si="20"/>
        <v>55379.658900000002</v>
      </c>
      <c r="D245" s="15" t="str">
        <f t="shared" si="21"/>
        <v>vis</v>
      </c>
      <c r="E245" s="53">
        <f>VLOOKUP(C245,Active!C$21:E$966,3,FALSE)</f>
        <v>31087.017750777763</v>
      </c>
      <c r="F245" s="5" t="s">
        <v>189</v>
      </c>
      <c r="G245" s="15" t="str">
        <f t="shared" si="22"/>
        <v>55379.6589</v>
      </c>
      <c r="H245" s="14">
        <f t="shared" si="23"/>
        <v>31087</v>
      </c>
      <c r="I245" s="54" t="s">
        <v>1176</v>
      </c>
      <c r="J245" s="55" t="s">
        <v>1177</v>
      </c>
      <c r="K245" s="54" t="s">
        <v>1178</v>
      </c>
      <c r="L245" s="54" t="s">
        <v>1179</v>
      </c>
      <c r="M245" s="55" t="s">
        <v>792</v>
      </c>
      <c r="N245" s="55" t="s">
        <v>916</v>
      </c>
      <c r="O245" s="56" t="s">
        <v>1036</v>
      </c>
      <c r="P245" s="56" t="s">
        <v>1180</v>
      </c>
    </row>
    <row r="246" spans="1:16" ht="13.5" thickBot="1" x14ac:dyDescent="0.25">
      <c r="A246" s="14" t="str">
        <f t="shared" si="18"/>
        <v>BAVM 215 </v>
      </c>
      <c r="B246" s="5" t="str">
        <f t="shared" si="19"/>
        <v>I</v>
      </c>
      <c r="C246" s="14">
        <f t="shared" si="20"/>
        <v>55397.408100000001</v>
      </c>
      <c r="D246" s="15" t="str">
        <f t="shared" si="21"/>
        <v>vis</v>
      </c>
      <c r="E246" s="53">
        <f>VLOOKUP(C246,Active!C$21:E$966,3,FALSE)</f>
        <v>31108.018950917336</v>
      </c>
      <c r="F246" s="5" t="s">
        <v>189</v>
      </c>
      <c r="G246" s="15" t="str">
        <f t="shared" si="22"/>
        <v>55397.4081</v>
      </c>
      <c r="H246" s="14">
        <f t="shared" si="23"/>
        <v>31108</v>
      </c>
      <c r="I246" s="54" t="s">
        <v>1189</v>
      </c>
      <c r="J246" s="55" t="s">
        <v>1190</v>
      </c>
      <c r="K246" s="54" t="s">
        <v>1191</v>
      </c>
      <c r="L246" s="54" t="s">
        <v>1192</v>
      </c>
      <c r="M246" s="55" t="s">
        <v>792</v>
      </c>
      <c r="N246" s="55" t="s">
        <v>967</v>
      </c>
      <c r="O246" s="56" t="s">
        <v>903</v>
      </c>
      <c r="P246" s="57" t="s">
        <v>1193</v>
      </c>
    </row>
    <row r="247" spans="1:16" ht="13.5" thickBot="1" x14ac:dyDescent="0.25">
      <c r="A247" s="14" t="str">
        <f t="shared" si="18"/>
        <v>IBVS 5974 </v>
      </c>
      <c r="B247" s="5" t="str">
        <f t="shared" si="19"/>
        <v>I</v>
      </c>
      <c r="C247" s="14">
        <f t="shared" si="20"/>
        <v>55461.638899999998</v>
      </c>
      <c r="D247" s="15" t="str">
        <f t="shared" si="21"/>
        <v>vis</v>
      </c>
      <c r="E247" s="53">
        <f>VLOOKUP(C247,Active!C$21:E$966,3,FALSE)</f>
        <v>31184.018088113648</v>
      </c>
      <c r="F247" s="5" t="s">
        <v>189</v>
      </c>
      <c r="G247" s="15" t="str">
        <f t="shared" si="22"/>
        <v>55461.6389</v>
      </c>
      <c r="H247" s="14">
        <f t="shared" si="23"/>
        <v>31184</v>
      </c>
      <c r="I247" s="54" t="s">
        <v>1199</v>
      </c>
      <c r="J247" s="55" t="s">
        <v>1200</v>
      </c>
      <c r="K247" s="54" t="s">
        <v>1201</v>
      </c>
      <c r="L247" s="54" t="s">
        <v>1202</v>
      </c>
      <c r="M247" s="55" t="s">
        <v>792</v>
      </c>
      <c r="N247" s="55" t="s">
        <v>189</v>
      </c>
      <c r="O247" s="56" t="s">
        <v>959</v>
      </c>
      <c r="P247" s="57" t="s">
        <v>1203</v>
      </c>
    </row>
    <row r="248" spans="1:16" ht="13.5" thickBot="1" x14ac:dyDescent="0.25">
      <c r="A248" s="14" t="str">
        <f t="shared" si="18"/>
        <v> JAAVSO 40;975 </v>
      </c>
      <c r="B248" s="5" t="str">
        <f t="shared" si="19"/>
        <v>I</v>
      </c>
      <c r="C248" s="14">
        <f t="shared" si="20"/>
        <v>55838.578600000001</v>
      </c>
      <c r="D248" s="15" t="str">
        <f t="shared" si="21"/>
        <v>vis</v>
      </c>
      <c r="E248" s="53">
        <f>VLOOKUP(C248,Active!C$21:E$966,3,FALSE)</f>
        <v>31630.020504011292</v>
      </c>
      <c r="F248" s="5" t="s">
        <v>189</v>
      </c>
      <c r="G248" s="15" t="str">
        <f t="shared" si="22"/>
        <v>55838.5786</v>
      </c>
      <c r="H248" s="14">
        <f t="shared" si="23"/>
        <v>31630</v>
      </c>
      <c r="I248" s="54" t="s">
        <v>1220</v>
      </c>
      <c r="J248" s="55" t="s">
        <v>1221</v>
      </c>
      <c r="K248" s="54" t="s">
        <v>1222</v>
      </c>
      <c r="L248" s="54" t="s">
        <v>1223</v>
      </c>
      <c r="M248" s="55" t="s">
        <v>792</v>
      </c>
      <c r="N248" s="55" t="s">
        <v>189</v>
      </c>
      <c r="O248" s="56" t="s">
        <v>1036</v>
      </c>
      <c r="P248" s="56" t="s">
        <v>1224</v>
      </c>
    </row>
    <row r="249" spans="1:16" ht="13.5" thickBot="1" x14ac:dyDescent="0.25">
      <c r="A249" s="14" t="str">
        <f t="shared" si="18"/>
        <v>BAVM 231 </v>
      </c>
      <c r="B249" s="5" t="str">
        <f t="shared" si="19"/>
        <v>II</v>
      </c>
      <c r="C249" s="14">
        <f t="shared" si="20"/>
        <v>56158.471799999999</v>
      </c>
      <c r="D249" s="15" t="str">
        <f t="shared" si="21"/>
        <v>vis</v>
      </c>
      <c r="E249" s="53">
        <f>VLOOKUP(C249,Active!C$21:E$966,3,FALSE)</f>
        <v>32008.524386805351</v>
      </c>
      <c r="F249" s="5" t="s">
        <v>189</v>
      </c>
      <c r="G249" s="15" t="str">
        <f t="shared" si="22"/>
        <v>56158.4718</v>
      </c>
      <c r="H249" s="14">
        <f t="shared" si="23"/>
        <v>32008.5</v>
      </c>
      <c r="I249" s="54" t="s">
        <v>1230</v>
      </c>
      <c r="J249" s="55" t="s">
        <v>1231</v>
      </c>
      <c r="K249" s="54" t="s">
        <v>1232</v>
      </c>
      <c r="L249" s="54" t="s">
        <v>1233</v>
      </c>
      <c r="M249" s="55" t="s">
        <v>792</v>
      </c>
      <c r="N249" s="55" t="s">
        <v>967</v>
      </c>
      <c r="O249" s="56" t="s">
        <v>835</v>
      </c>
      <c r="P249" s="57" t="s">
        <v>1234</v>
      </c>
    </row>
    <row r="250" spans="1:16" ht="13.5" thickBot="1" x14ac:dyDescent="0.25">
      <c r="A250" s="14" t="str">
        <f t="shared" si="18"/>
        <v>BAVM 231 </v>
      </c>
      <c r="B250" s="5" t="str">
        <f t="shared" si="19"/>
        <v>II</v>
      </c>
      <c r="C250" s="14">
        <f t="shared" si="20"/>
        <v>56186.366499999996</v>
      </c>
      <c r="D250" s="15" t="str">
        <f t="shared" si="21"/>
        <v>vis</v>
      </c>
      <c r="E250" s="53">
        <f>VLOOKUP(C250,Active!C$21:E$966,3,FALSE)</f>
        <v>32041.529940719516</v>
      </c>
      <c r="F250" s="5" t="s">
        <v>189</v>
      </c>
      <c r="G250" s="15" t="str">
        <f t="shared" si="22"/>
        <v>56186.3665</v>
      </c>
      <c r="H250" s="14">
        <f t="shared" si="23"/>
        <v>32041.5</v>
      </c>
      <c r="I250" s="54" t="s">
        <v>1240</v>
      </c>
      <c r="J250" s="55" t="s">
        <v>1241</v>
      </c>
      <c r="K250" s="54" t="s">
        <v>1242</v>
      </c>
      <c r="L250" s="54" t="s">
        <v>1243</v>
      </c>
      <c r="M250" s="55" t="s">
        <v>792</v>
      </c>
      <c r="N250" s="55" t="s">
        <v>967</v>
      </c>
      <c r="O250" s="56" t="s">
        <v>835</v>
      </c>
      <c r="P250" s="57" t="s">
        <v>1234</v>
      </c>
    </row>
    <row r="251" spans="1:16" ht="13.5" thickBot="1" x14ac:dyDescent="0.25">
      <c r="A251" s="14" t="str">
        <f t="shared" si="18"/>
        <v>BAVM 232 </v>
      </c>
      <c r="B251" s="5" t="str">
        <f t="shared" si="19"/>
        <v>I</v>
      </c>
      <c r="C251" s="14">
        <f t="shared" si="20"/>
        <v>56483.430999999997</v>
      </c>
      <c r="D251" s="15" t="str">
        <f t="shared" si="21"/>
        <v>vis</v>
      </c>
      <c r="E251" s="53">
        <f>VLOOKUP(C251,Active!C$21:E$966,3,FALSE)</f>
        <v>32393.022459754855</v>
      </c>
      <c r="F251" s="5" t="s">
        <v>189</v>
      </c>
      <c r="G251" s="15" t="str">
        <f t="shared" si="22"/>
        <v>56483.4310</v>
      </c>
      <c r="H251" s="14">
        <f t="shared" si="23"/>
        <v>32393</v>
      </c>
      <c r="I251" s="54" t="s">
        <v>1244</v>
      </c>
      <c r="J251" s="55" t="s">
        <v>1245</v>
      </c>
      <c r="K251" s="54" t="s">
        <v>1246</v>
      </c>
      <c r="L251" s="54" t="s">
        <v>1247</v>
      </c>
      <c r="M251" s="55" t="s">
        <v>792</v>
      </c>
      <c r="N251" s="55" t="s">
        <v>967</v>
      </c>
      <c r="O251" s="56" t="s">
        <v>903</v>
      </c>
      <c r="P251" s="57" t="s">
        <v>1248</v>
      </c>
    </row>
    <row r="252" spans="1:16" ht="13.5" thickBot="1" x14ac:dyDescent="0.25">
      <c r="A252" s="14" t="str">
        <f t="shared" si="18"/>
        <v> JAAVSO 41;328 </v>
      </c>
      <c r="B252" s="5" t="str">
        <f t="shared" si="19"/>
        <v>I</v>
      </c>
      <c r="C252" s="14">
        <f t="shared" si="20"/>
        <v>56487.655899999998</v>
      </c>
      <c r="D252" s="15" t="str">
        <f t="shared" si="21"/>
        <v>vis</v>
      </c>
      <c r="E252" s="53">
        <f>VLOOKUP(C252,Active!C$21:E$966,3,FALSE)</f>
        <v>32398.021443960886</v>
      </c>
      <c r="F252" s="5" t="s">
        <v>189</v>
      </c>
      <c r="G252" s="15" t="str">
        <f t="shared" si="22"/>
        <v>56487.6559</v>
      </c>
      <c r="H252" s="14">
        <f t="shared" si="23"/>
        <v>32398</v>
      </c>
      <c r="I252" s="54" t="s">
        <v>1249</v>
      </c>
      <c r="J252" s="55" t="s">
        <v>1250</v>
      </c>
      <c r="K252" s="54" t="s">
        <v>1251</v>
      </c>
      <c r="L252" s="54" t="s">
        <v>1252</v>
      </c>
      <c r="M252" s="55" t="s">
        <v>792</v>
      </c>
      <c r="N252" s="55" t="s">
        <v>189</v>
      </c>
      <c r="O252" s="56" t="s">
        <v>1036</v>
      </c>
      <c r="P252" s="56" t="s">
        <v>1075</v>
      </c>
    </row>
    <row r="253" spans="1:16" ht="13.5" thickBot="1" x14ac:dyDescent="0.25">
      <c r="A253" s="14" t="str">
        <f t="shared" si="18"/>
        <v>BAVM 234 </v>
      </c>
      <c r="B253" s="5" t="str">
        <f t="shared" si="19"/>
        <v>I</v>
      </c>
      <c r="C253" s="14">
        <f t="shared" si="20"/>
        <v>56494.418100000003</v>
      </c>
      <c r="D253" s="15" t="str">
        <f t="shared" si="21"/>
        <v>vis</v>
      </c>
      <c r="E253" s="53">
        <f>VLOOKUP(C253,Active!C$21:E$966,3,FALSE)</f>
        <v>32406.02261108864</v>
      </c>
      <c r="F253" s="5" t="s">
        <v>189</v>
      </c>
      <c r="G253" s="15" t="str">
        <f t="shared" si="22"/>
        <v>56494.4181</v>
      </c>
      <c r="H253" s="14">
        <f t="shared" si="23"/>
        <v>32406</v>
      </c>
      <c r="I253" s="54" t="s">
        <v>1253</v>
      </c>
      <c r="J253" s="55" t="s">
        <v>1254</v>
      </c>
      <c r="K253" s="54" t="s">
        <v>1255</v>
      </c>
      <c r="L253" s="54" t="s">
        <v>1256</v>
      </c>
      <c r="M253" s="55" t="s">
        <v>792</v>
      </c>
      <c r="N253" s="55" t="s">
        <v>967</v>
      </c>
      <c r="O253" s="56" t="s">
        <v>903</v>
      </c>
      <c r="P253" s="57" t="s">
        <v>1257</v>
      </c>
    </row>
    <row r="254" spans="1:16" ht="13.5" thickBot="1" x14ac:dyDescent="0.25">
      <c r="A254" s="14" t="str">
        <f t="shared" si="18"/>
        <v>BAVM 234 </v>
      </c>
      <c r="B254" s="5" t="str">
        <f t="shared" si="19"/>
        <v>II</v>
      </c>
      <c r="C254" s="14">
        <f t="shared" si="20"/>
        <v>56496.536699999997</v>
      </c>
      <c r="D254" s="15" t="str">
        <f t="shared" si="21"/>
        <v>vis</v>
      </c>
      <c r="E254" s="53">
        <f>VLOOKUP(C254,Active!C$21:E$966,3,FALSE)</f>
        <v>32408.529379991778</v>
      </c>
      <c r="F254" s="5" t="s">
        <v>189</v>
      </c>
      <c r="G254" s="15" t="str">
        <f t="shared" si="22"/>
        <v>56496.5367</v>
      </c>
      <c r="H254" s="14">
        <f t="shared" si="23"/>
        <v>32408.5</v>
      </c>
      <c r="I254" s="54" t="s">
        <v>1258</v>
      </c>
      <c r="J254" s="55" t="s">
        <v>1259</v>
      </c>
      <c r="K254" s="54" t="s">
        <v>1260</v>
      </c>
      <c r="L254" s="54" t="s">
        <v>1261</v>
      </c>
      <c r="M254" s="55" t="s">
        <v>792</v>
      </c>
      <c r="N254" s="55" t="s">
        <v>967</v>
      </c>
      <c r="O254" s="56" t="s">
        <v>903</v>
      </c>
      <c r="P254" s="57" t="s">
        <v>1257</v>
      </c>
    </row>
    <row r="255" spans="1:16" ht="13.5" thickBot="1" x14ac:dyDescent="0.25">
      <c r="A255" s="14" t="str">
        <f t="shared" si="18"/>
        <v>BAVM 234 </v>
      </c>
      <c r="B255" s="5" t="str">
        <f t="shared" si="19"/>
        <v>II</v>
      </c>
      <c r="C255" s="14">
        <f t="shared" si="20"/>
        <v>56535.404300000002</v>
      </c>
      <c r="D255" s="15" t="str">
        <f t="shared" si="21"/>
        <v>vis</v>
      </c>
      <c r="E255" s="53">
        <f>VLOOKUP(C255,Active!C$21:E$966,3,FALSE)</f>
        <v>32454.518283522357</v>
      </c>
      <c r="F255" s="5" t="s">
        <v>189</v>
      </c>
      <c r="G255" s="15" t="str">
        <f t="shared" si="22"/>
        <v>56535.4043</v>
      </c>
      <c r="H255" s="14">
        <f t="shared" si="23"/>
        <v>32454.5</v>
      </c>
      <c r="I255" s="54" t="s">
        <v>1262</v>
      </c>
      <c r="J255" s="55" t="s">
        <v>1263</v>
      </c>
      <c r="K255" s="54" t="s">
        <v>1264</v>
      </c>
      <c r="L255" s="54" t="s">
        <v>1265</v>
      </c>
      <c r="M255" s="55" t="s">
        <v>792</v>
      </c>
      <c r="N255" s="55" t="s">
        <v>967</v>
      </c>
      <c r="O255" s="56" t="s">
        <v>903</v>
      </c>
      <c r="P255" s="57" t="s">
        <v>1257</v>
      </c>
    </row>
    <row r="256" spans="1:16" ht="13.5" thickBot="1" x14ac:dyDescent="0.25">
      <c r="A256" s="14" t="str">
        <f t="shared" si="18"/>
        <v>BAVM 238 </v>
      </c>
      <c r="B256" s="5" t="str">
        <f t="shared" si="19"/>
        <v>I</v>
      </c>
      <c r="C256" s="14">
        <f t="shared" si="20"/>
        <v>56810.503400000001</v>
      </c>
      <c r="D256" s="15" t="str">
        <f t="shared" si="21"/>
        <v>vis</v>
      </c>
      <c r="E256" s="53">
        <f>VLOOKUP(C256,Active!C$21:E$966,3,FALSE)</f>
        <v>32780.020912222033</v>
      </c>
      <c r="F256" s="5" t="s">
        <v>189</v>
      </c>
      <c r="G256" s="15" t="str">
        <f t="shared" si="22"/>
        <v>56810.5034</v>
      </c>
      <c r="H256" s="14">
        <f t="shared" si="23"/>
        <v>32780</v>
      </c>
      <c r="I256" s="54" t="s">
        <v>1266</v>
      </c>
      <c r="J256" s="55" t="s">
        <v>1267</v>
      </c>
      <c r="K256" s="54" t="s">
        <v>1268</v>
      </c>
      <c r="L256" s="54" t="s">
        <v>1269</v>
      </c>
      <c r="M256" s="55" t="s">
        <v>792</v>
      </c>
      <c r="N256" s="55" t="s">
        <v>967</v>
      </c>
      <c r="O256" s="56" t="s">
        <v>903</v>
      </c>
      <c r="P256" s="57" t="s">
        <v>1270</v>
      </c>
    </row>
    <row r="257" spans="1:16" ht="13.5" thickBot="1" x14ac:dyDescent="0.25">
      <c r="A257" s="14" t="str">
        <f t="shared" si="18"/>
        <v> JAAVSO 42;426 </v>
      </c>
      <c r="B257" s="5" t="str">
        <f t="shared" si="19"/>
        <v>I</v>
      </c>
      <c r="C257" s="14">
        <f t="shared" si="20"/>
        <v>56924.599699999999</v>
      </c>
      <c r="D257" s="15" t="str">
        <f t="shared" si="21"/>
        <v>vis</v>
      </c>
      <c r="E257" s="53">
        <f>VLOOKUP(C257,Active!C$21:E$966,3,FALSE)</f>
        <v>32915.021883053654</v>
      </c>
      <c r="F257" s="5" t="s">
        <v>189</v>
      </c>
      <c r="G257" s="15" t="str">
        <f t="shared" si="22"/>
        <v>56924.5997</v>
      </c>
      <c r="H257" s="14">
        <f t="shared" si="23"/>
        <v>32915</v>
      </c>
      <c r="I257" s="54" t="s">
        <v>1276</v>
      </c>
      <c r="J257" s="55" t="s">
        <v>1277</v>
      </c>
      <c r="K257" s="54" t="s">
        <v>1273</v>
      </c>
      <c r="L257" s="54" t="s">
        <v>1278</v>
      </c>
      <c r="M257" s="55" t="s">
        <v>792</v>
      </c>
      <c r="N257" s="55" t="s">
        <v>189</v>
      </c>
      <c r="O257" s="56" t="s">
        <v>1036</v>
      </c>
      <c r="P257" s="56" t="s">
        <v>1279</v>
      </c>
    </row>
    <row r="258" spans="1:16" ht="13.5" thickBot="1" x14ac:dyDescent="0.25">
      <c r="A258" s="14" t="str">
        <f t="shared" si="18"/>
        <v> AAAN 11.5.27 </v>
      </c>
      <c r="B258" s="5" t="str">
        <f t="shared" si="19"/>
        <v>I</v>
      </c>
      <c r="C258" s="14">
        <f t="shared" si="20"/>
        <v>25700.422999999999</v>
      </c>
      <c r="D258" s="15" t="str">
        <f t="shared" si="21"/>
        <v>vis</v>
      </c>
      <c r="E258" s="53">
        <f>VLOOKUP(C258,Active!C$21:E$966,3,FALSE)</f>
        <v>-4030.0338980564102</v>
      </c>
      <c r="F258" s="5" t="s">
        <v>189</v>
      </c>
      <c r="G258" s="15" t="str">
        <f t="shared" si="22"/>
        <v>25700.423</v>
      </c>
      <c r="H258" s="14">
        <f t="shared" si="23"/>
        <v>-4030</v>
      </c>
      <c r="I258" s="54" t="s">
        <v>193</v>
      </c>
      <c r="J258" s="55" t="s">
        <v>194</v>
      </c>
      <c r="K258" s="54">
        <v>-4030</v>
      </c>
      <c r="L258" s="54" t="s">
        <v>195</v>
      </c>
      <c r="M258" s="55" t="s">
        <v>196</v>
      </c>
      <c r="N258" s="55"/>
      <c r="O258" s="56" t="s">
        <v>197</v>
      </c>
      <c r="P258" s="56" t="s">
        <v>198</v>
      </c>
    </row>
    <row r="259" spans="1:16" ht="13.5" thickBot="1" x14ac:dyDescent="0.25">
      <c r="A259" s="14" t="str">
        <f t="shared" si="18"/>
        <v> AAAN 11.5.27 </v>
      </c>
      <c r="B259" s="5" t="str">
        <f t="shared" si="19"/>
        <v>I</v>
      </c>
      <c r="C259" s="14">
        <f t="shared" si="20"/>
        <v>26120.486000000001</v>
      </c>
      <c r="D259" s="15" t="str">
        <f t="shared" si="21"/>
        <v>vis</v>
      </c>
      <c r="E259" s="53">
        <f>VLOOKUP(C259,Active!C$21:E$966,3,FALSE)</f>
        <v>-3533.0071512605368</v>
      </c>
      <c r="F259" s="5" t="s">
        <v>189</v>
      </c>
      <c r="G259" s="15" t="str">
        <f t="shared" si="22"/>
        <v>26120.486</v>
      </c>
      <c r="H259" s="14">
        <f t="shared" si="23"/>
        <v>-3533</v>
      </c>
      <c r="I259" s="54" t="s">
        <v>199</v>
      </c>
      <c r="J259" s="55" t="s">
        <v>200</v>
      </c>
      <c r="K259" s="54">
        <v>-3533</v>
      </c>
      <c r="L259" s="54" t="s">
        <v>201</v>
      </c>
      <c r="M259" s="55" t="s">
        <v>196</v>
      </c>
      <c r="N259" s="55"/>
      <c r="O259" s="56" t="s">
        <v>197</v>
      </c>
      <c r="P259" s="56" t="s">
        <v>198</v>
      </c>
    </row>
    <row r="260" spans="1:16" ht="13.5" thickBot="1" x14ac:dyDescent="0.25">
      <c r="A260" s="14" t="str">
        <f t="shared" si="18"/>
        <v> AAAN 11.5.27 </v>
      </c>
      <c r="B260" s="5" t="str">
        <f t="shared" si="19"/>
        <v>I</v>
      </c>
      <c r="C260" s="14">
        <f t="shared" si="20"/>
        <v>26298.774000000001</v>
      </c>
      <c r="D260" s="15" t="str">
        <f t="shared" si="21"/>
        <v>vis</v>
      </c>
      <c r="E260" s="53">
        <f>VLOOKUP(C260,Active!C$21:E$966,3,FALSE)</f>
        <v>-3322.0533071163431</v>
      </c>
      <c r="F260" s="5" t="s">
        <v>189</v>
      </c>
      <c r="G260" s="15" t="str">
        <f t="shared" si="22"/>
        <v>26298.774</v>
      </c>
      <c r="H260" s="14">
        <f t="shared" si="23"/>
        <v>-3322</v>
      </c>
      <c r="I260" s="54" t="s">
        <v>202</v>
      </c>
      <c r="J260" s="55" t="s">
        <v>203</v>
      </c>
      <c r="K260" s="54">
        <v>-3322</v>
      </c>
      <c r="L260" s="54" t="s">
        <v>204</v>
      </c>
      <c r="M260" s="55" t="s">
        <v>196</v>
      </c>
      <c r="N260" s="55"/>
      <c r="O260" s="56" t="s">
        <v>197</v>
      </c>
      <c r="P260" s="56" t="s">
        <v>198</v>
      </c>
    </row>
    <row r="261" spans="1:16" ht="13.5" thickBot="1" x14ac:dyDescent="0.25">
      <c r="A261" s="14" t="str">
        <f t="shared" si="18"/>
        <v> AAAN 11.5.27 </v>
      </c>
      <c r="B261" s="5" t="str">
        <f t="shared" si="19"/>
        <v>I</v>
      </c>
      <c r="C261" s="14">
        <f t="shared" si="20"/>
        <v>26447.530999999999</v>
      </c>
      <c r="D261" s="15" t="str">
        <f t="shared" si="21"/>
        <v>vis</v>
      </c>
      <c r="E261" s="53">
        <f>VLOOKUP(C261,Active!C$21:E$966,3,FALSE)</f>
        <v>-3146.0411190085774</v>
      </c>
      <c r="F261" s="5" t="s">
        <v>189</v>
      </c>
      <c r="G261" s="15" t="str">
        <f t="shared" si="22"/>
        <v>26447.531</v>
      </c>
      <c r="H261" s="14">
        <f t="shared" si="23"/>
        <v>-3146</v>
      </c>
      <c r="I261" s="54" t="s">
        <v>205</v>
      </c>
      <c r="J261" s="55" t="s">
        <v>206</v>
      </c>
      <c r="K261" s="54">
        <v>-3146</v>
      </c>
      <c r="L261" s="54" t="s">
        <v>207</v>
      </c>
      <c r="M261" s="55" t="s">
        <v>196</v>
      </c>
      <c r="N261" s="55"/>
      <c r="O261" s="56" t="s">
        <v>197</v>
      </c>
      <c r="P261" s="56" t="s">
        <v>198</v>
      </c>
    </row>
    <row r="262" spans="1:16" ht="13.5" thickBot="1" x14ac:dyDescent="0.25">
      <c r="A262" s="14" t="str">
        <f t="shared" si="18"/>
        <v> IODE 4.1.264 </v>
      </c>
      <c r="B262" s="5" t="str">
        <f t="shared" si="19"/>
        <v>I</v>
      </c>
      <c r="C262" s="14">
        <f t="shared" si="20"/>
        <v>26586.14</v>
      </c>
      <c r="D262" s="15" t="str">
        <f t="shared" si="21"/>
        <v>vis</v>
      </c>
      <c r="E262" s="53">
        <f>VLOOKUP(C262,Active!C$21:E$966,3,FALSE)</f>
        <v>-2982.0362427242367</v>
      </c>
      <c r="F262" s="5" t="s">
        <v>189</v>
      </c>
      <c r="G262" s="15" t="str">
        <f t="shared" si="22"/>
        <v>26586.140</v>
      </c>
      <c r="H262" s="14">
        <f t="shared" si="23"/>
        <v>-2982</v>
      </c>
      <c r="I262" s="54" t="s">
        <v>208</v>
      </c>
      <c r="J262" s="55" t="s">
        <v>209</v>
      </c>
      <c r="K262" s="54">
        <v>-2982</v>
      </c>
      <c r="L262" s="54" t="s">
        <v>210</v>
      </c>
      <c r="M262" s="55" t="s">
        <v>211</v>
      </c>
      <c r="N262" s="55"/>
      <c r="O262" s="56" t="s">
        <v>212</v>
      </c>
      <c r="P262" s="56" t="s">
        <v>213</v>
      </c>
    </row>
    <row r="263" spans="1:16" ht="13.5" thickBot="1" x14ac:dyDescent="0.25">
      <c r="A263" s="14" t="str">
        <f t="shared" si="18"/>
        <v> IODE 4.1.265 </v>
      </c>
      <c r="B263" s="5" t="str">
        <f t="shared" si="19"/>
        <v>I</v>
      </c>
      <c r="C263" s="14">
        <f t="shared" si="20"/>
        <v>26590.37</v>
      </c>
      <c r="D263" s="15" t="str">
        <f t="shared" si="21"/>
        <v>vis</v>
      </c>
      <c r="E263" s="53">
        <f>VLOOKUP(C263,Active!C$21:E$966,3,FALSE)</f>
        <v>-2977.0312240985868</v>
      </c>
      <c r="F263" s="5" t="s">
        <v>189</v>
      </c>
      <c r="G263" s="15" t="str">
        <f t="shared" si="22"/>
        <v>26590.370</v>
      </c>
      <c r="H263" s="14">
        <f t="shared" si="23"/>
        <v>-2977</v>
      </c>
      <c r="I263" s="54" t="s">
        <v>214</v>
      </c>
      <c r="J263" s="55" t="s">
        <v>215</v>
      </c>
      <c r="K263" s="54">
        <v>-2977</v>
      </c>
      <c r="L263" s="54" t="s">
        <v>216</v>
      </c>
      <c r="M263" s="55" t="s">
        <v>211</v>
      </c>
      <c r="N263" s="55"/>
      <c r="O263" s="56" t="s">
        <v>217</v>
      </c>
      <c r="P263" s="56" t="s">
        <v>218</v>
      </c>
    </row>
    <row r="264" spans="1:16" ht="13.5" thickBot="1" x14ac:dyDescent="0.25">
      <c r="A264" s="14" t="str">
        <f t="shared" si="18"/>
        <v> IODE 4.1.265 </v>
      </c>
      <c r="B264" s="5" t="str">
        <f t="shared" si="19"/>
        <v>I</v>
      </c>
      <c r="C264" s="14">
        <f t="shared" si="20"/>
        <v>26591.208999999999</v>
      </c>
      <c r="D264" s="15" t="str">
        <f t="shared" si="21"/>
        <v>vis</v>
      </c>
      <c r="E264" s="53">
        <f>VLOOKUP(C264,Active!C$21:E$966,3,FALSE)</f>
        <v>-2976.0385029101894</v>
      </c>
      <c r="F264" s="5" t="s">
        <v>189</v>
      </c>
      <c r="G264" s="15" t="str">
        <f t="shared" si="22"/>
        <v>26591.209</v>
      </c>
      <c r="H264" s="14">
        <f t="shared" si="23"/>
        <v>-2976</v>
      </c>
      <c r="I264" s="54" t="s">
        <v>219</v>
      </c>
      <c r="J264" s="55" t="s">
        <v>220</v>
      </c>
      <c r="K264" s="54">
        <v>-2976</v>
      </c>
      <c r="L264" s="54" t="s">
        <v>221</v>
      </c>
      <c r="M264" s="55" t="s">
        <v>211</v>
      </c>
      <c r="N264" s="55"/>
      <c r="O264" s="56" t="s">
        <v>217</v>
      </c>
      <c r="P264" s="56" t="s">
        <v>218</v>
      </c>
    </row>
    <row r="265" spans="1:16" ht="13.5" thickBot="1" x14ac:dyDescent="0.25">
      <c r="A265" s="14" t="str">
        <f t="shared" si="18"/>
        <v> IODE 4.1.265 </v>
      </c>
      <c r="B265" s="5" t="str">
        <f t="shared" si="19"/>
        <v>I</v>
      </c>
      <c r="C265" s="14">
        <f t="shared" si="20"/>
        <v>26596.28</v>
      </c>
      <c r="D265" s="15" t="str">
        <f t="shared" si="21"/>
        <v>vis</v>
      </c>
      <c r="E265" s="53">
        <f>VLOOKUP(C265,Active!C$21:E$966,3,FALSE)</f>
        <v>-2970.0383966570757</v>
      </c>
      <c r="F265" s="5" t="s">
        <v>189</v>
      </c>
      <c r="G265" s="15" t="str">
        <f t="shared" si="22"/>
        <v>26596.280</v>
      </c>
      <c r="H265" s="14">
        <f t="shared" si="23"/>
        <v>-2970</v>
      </c>
      <c r="I265" s="54" t="s">
        <v>222</v>
      </c>
      <c r="J265" s="55" t="s">
        <v>223</v>
      </c>
      <c r="K265" s="54">
        <v>-2970</v>
      </c>
      <c r="L265" s="54" t="s">
        <v>224</v>
      </c>
      <c r="M265" s="55" t="s">
        <v>211</v>
      </c>
      <c r="N265" s="55"/>
      <c r="O265" s="56" t="s">
        <v>217</v>
      </c>
      <c r="P265" s="56" t="s">
        <v>218</v>
      </c>
    </row>
    <row r="266" spans="1:16" ht="13.5" thickBot="1" x14ac:dyDescent="0.25">
      <c r="A266" s="14" t="str">
        <f t="shared" si="18"/>
        <v> IODE 4.1.265 </v>
      </c>
      <c r="B266" s="5" t="str">
        <f t="shared" si="19"/>
        <v>I</v>
      </c>
      <c r="C266" s="14">
        <f t="shared" si="20"/>
        <v>26601.355</v>
      </c>
      <c r="D266" s="15" t="str">
        <f t="shared" si="21"/>
        <v>vis</v>
      </c>
      <c r="E266" s="53">
        <f>VLOOKUP(C266,Active!C$21:E$966,3,FALSE)</f>
        <v>-2964.0335575258277</v>
      </c>
      <c r="F266" s="5" t="s">
        <v>189</v>
      </c>
      <c r="G266" s="15" t="str">
        <f t="shared" si="22"/>
        <v>26601.355</v>
      </c>
      <c r="H266" s="14">
        <f t="shared" si="23"/>
        <v>-2964</v>
      </c>
      <c r="I266" s="54" t="s">
        <v>225</v>
      </c>
      <c r="J266" s="55" t="s">
        <v>226</v>
      </c>
      <c r="K266" s="54">
        <v>-2964</v>
      </c>
      <c r="L266" s="54" t="s">
        <v>227</v>
      </c>
      <c r="M266" s="55" t="s">
        <v>211</v>
      </c>
      <c r="N266" s="55"/>
      <c r="O266" s="56" t="s">
        <v>217</v>
      </c>
      <c r="P266" s="56" t="s">
        <v>218</v>
      </c>
    </row>
    <row r="267" spans="1:16" ht="13.5" thickBot="1" x14ac:dyDescent="0.25">
      <c r="A267" s="14" t="str">
        <f t="shared" ref="A267:A330" si="24">P267</f>
        <v> IODE 4.1.265 </v>
      </c>
      <c r="B267" s="5" t="str">
        <f t="shared" ref="B267:B330" si="25">IF(H267=INT(H267),"I","II")</f>
        <v>I</v>
      </c>
      <c r="C267" s="14">
        <f t="shared" ref="C267:C330" si="26">1*G267</f>
        <v>26602.190999999999</v>
      </c>
      <c r="D267" s="15" t="str">
        <f t="shared" ref="D267:D330" si="27">VLOOKUP(F267,I$1:J$5,2,FALSE)</f>
        <v>vis</v>
      </c>
      <c r="E267" s="53">
        <f>VLOOKUP(C267,Active!C$21:E$966,3,FALSE)</f>
        <v>-2963.044385996031</v>
      </c>
      <c r="F267" s="5" t="s">
        <v>189</v>
      </c>
      <c r="G267" s="15" t="str">
        <f t="shared" ref="G267:G330" si="28">MID(I267,3,LEN(I267)-3)</f>
        <v>26602.191</v>
      </c>
      <c r="H267" s="14">
        <f t="shared" ref="H267:H330" si="29">1*K267</f>
        <v>-2963</v>
      </c>
      <c r="I267" s="54" t="s">
        <v>228</v>
      </c>
      <c r="J267" s="55" t="s">
        <v>229</v>
      </c>
      <c r="K267" s="54">
        <v>-2963</v>
      </c>
      <c r="L267" s="54" t="s">
        <v>230</v>
      </c>
      <c r="M267" s="55" t="s">
        <v>211</v>
      </c>
      <c r="N267" s="55"/>
      <c r="O267" s="56" t="s">
        <v>217</v>
      </c>
      <c r="P267" s="56" t="s">
        <v>218</v>
      </c>
    </row>
    <row r="268" spans="1:16" ht="13.5" thickBot="1" x14ac:dyDescent="0.25">
      <c r="A268" s="14" t="str">
        <f t="shared" si="24"/>
        <v> IODE 4.1.265 </v>
      </c>
      <c r="B268" s="5" t="str">
        <f t="shared" si="25"/>
        <v>I</v>
      </c>
      <c r="C268" s="14">
        <f t="shared" si="26"/>
        <v>26607.27</v>
      </c>
      <c r="D268" s="15" t="str">
        <f t="shared" si="27"/>
        <v>vis</v>
      </c>
      <c r="E268" s="53">
        <f>VLOOKUP(C268,Active!C$21:E$966,3,FALSE)</f>
        <v>-2957.0348139866492</v>
      </c>
      <c r="F268" s="5" t="s">
        <v>189</v>
      </c>
      <c r="G268" s="15" t="str">
        <f t="shared" si="28"/>
        <v>26607.270</v>
      </c>
      <c r="H268" s="14">
        <f t="shared" si="29"/>
        <v>-2957</v>
      </c>
      <c r="I268" s="54" t="s">
        <v>231</v>
      </c>
      <c r="J268" s="55" t="s">
        <v>232</v>
      </c>
      <c r="K268" s="54">
        <v>-2957</v>
      </c>
      <c r="L268" s="54" t="s">
        <v>195</v>
      </c>
      <c r="M268" s="55" t="s">
        <v>211</v>
      </c>
      <c r="N268" s="55"/>
      <c r="O268" s="56" t="s">
        <v>217</v>
      </c>
      <c r="P268" s="56" t="s">
        <v>218</v>
      </c>
    </row>
    <row r="269" spans="1:16" ht="13.5" thickBot="1" x14ac:dyDescent="0.25">
      <c r="A269" s="14" t="str">
        <f t="shared" si="24"/>
        <v> AN 258.94 </v>
      </c>
      <c r="B269" s="5" t="str">
        <f t="shared" si="25"/>
        <v>I</v>
      </c>
      <c r="C269" s="14">
        <f t="shared" si="26"/>
        <v>27245.374</v>
      </c>
      <c r="D269" s="15" t="str">
        <f t="shared" si="27"/>
        <v>vis</v>
      </c>
      <c r="E269" s="53">
        <f>VLOOKUP(C269,Active!C$21:E$966,3,FALSE)</f>
        <v>-2202.0176969412719</v>
      </c>
      <c r="F269" s="5" t="s">
        <v>189</v>
      </c>
      <c r="G269" s="15" t="str">
        <f t="shared" si="28"/>
        <v>27245.374</v>
      </c>
      <c r="H269" s="14">
        <f t="shared" si="29"/>
        <v>-2202</v>
      </c>
      <c r="I269" s="54" t="s">
        <v>233</v>
      </c>
      <c r="J269" s="55" t="s">
        <v>234</v>
      </c>
      <c r="K269" s="54">
        <v>-2202</v>
      </c>
      <c r="L269" s="54" t="s">
        <v>235</v>
      </c>
      <c r="M269" s="55" t="s">
        <v>211</v>
      </c>
      <c r="N269" s="55"/>
      <c r="O269" s="56" t="s">
        <v>236</v>
      </c>
      <c r="P269" s="56" t="s">
        <v>237</v>
      </c>
    </row>
    <row r="270" spans="1:16" ht="13.5" thickBot="1" x14ac:dyDescent="0.25">
      <c r="A270" s="14" t="str">
        <f t="shared" si="24"/>
        <v> AAAN 11.5.27 </v>
      </c>
      <c r="B270" s="5" t="str">
        <f t="shared" si="25"/>
        <v>I</v>
      </c>
      <c r="C270" s="14">
        <f t="shared" si="26"/>
        <v>28074.466</v>
      </c>
      <c r="D270" s="15" t="str">
        <f t="shared" si="27"/>
        <v>vis</v>
      </c>
      <c r="E270" s="53">
        <f>VLOOKUP(C270,Active!C$21:E$966,3,FALSE)</f>
        <v>-1221.0198476794169</v>
      </c>
      <c r="F270" s="5" t="s">
        <v>189</v>
      </c>
      <c r="G270" s="15" t="str">
        <f t="shared" si="28"/>
        <v>28074.466</v>
      </c>
      <c r="H270" s="14">
        <f t="shared" si="29"/>
        <v>-1221</v>
      </c>
      <c r="I270" s="54" t="s">
        <v>238</v>
      </c>
      <c r="J270" s="55" t="s">
        <v>239</v>
      </c>
      <c r="K270" s="54">
        <v>-1221</v>
      </c>
      <c r="L270" s="54" t="s">
        <v>240</v>
      </c>
      <c r="M270" s="55" t="s">
        <v>192</v>
      </c>
      <c r="N270" s="55"/>
      <c r="O270" s="56" t="s">
        <v>241</v>
      </c>
      <c r="P270" s="56" t="s">
        <v>198</v>
      </c>
    </row>
    <row r="271" spans="1:16" ht="13.5" thickBot="1" x14ac:dyDescent="0.25">
      <c r="A271" s="14" t="str">
        <f t="shared" si="24"/>
        <v> AAAN 11.5.27 </v>
      </c>
      <c r="B271" s="5" t="str">
        <f t="shared" si="25"/>
        <v>I</v>
      </c>
      <c r="C271" s="14">
        <f t="shared" si="26"/>
        <v>28380.417000000001</v>
      </c>
      <c r="D271" s="15" t="str">
        <f t="shared" si="27"/>
        <v>vis</v>
      </c>
      <c r="E271" s="53">
        <f>VLOOKUP(C271,Active!C$21:E$966,3,FALSE)</f>
        <v>-859.01264826184365</v>
      </c>
      <c r="F271" s="5" t="s">
        <v>189</v>
      </c>
      <c r="G271" s="15" t="str">
        <f t="shared" si="28"/>
        <v>28380.417</v>
      </c>
      <c r="H271" s="14">
        <f t="shared" si="29"/>
        <v>-859</v>
      </c>
      <c r="I271" s="54" t="s">
        <v>242</v>
      </c>
      <c r="J271" s="55" t="s">
        <v>243</v>
      </c>
      <c r="K271" s="54">
        <v>-859</v>
      </c>
      <c r="L271" s="54" t="s">
        <v>244</v>
      </c>
      <c r="M271" s="55" t="s">
        <v>192</v>
      </c>
      <c r="N271" s="55"/>
      <c r="O271" s="56" t="s">
        <v>241</v>
      </c>
      <c r="P271" s="56" t="s">
        <v>198</v>
      </c>
    </row>
    <row r="272" spans="1:16" ht="13.5" thickBot="1" x14ac:dyDescent="0.25">
      <c r="A272" s="14" t="str">
        <f t="shared" si="24"/>
        <v> AAAN 11.5.27 </v>
      </c>
      <c r="B272" s="5" t="str">
        <f t="shared" si="25"/>
        <v>I</v>
      </c>
      <c r="C272" s="14">
        <f t="shared" si="26"/>
        <v>28545.21</v>
      </c>
      <c r="D272" s="15" t="str">
        <f t="shared" si="27"/>
        <v>vis</v>
      </c>
      <c r="E272" s="53">
        <f>VLOOKUP(C272,Active!C$21:E$966,3,FALSE)</f>
        <v>-664.0263517188705</v>
      </c>
      <c r="F272" s="5" t="s">
        <v>189</v>
      </c>
      <c r="G272" s="15" t="str">
        <f t="shared" si="28"/>
        <v>28545.210</v>
      </c>
      <c r="H272" s="14">
        <f t="shared" si="29"/>
        <v>-664</v>
      </c>
      <c r="I272" s="54" t="s">
        <v>245</v>
      </c>
      <c r="J272" s="55" t="s">
        <v>246</v>
      </c>
      <c r="K272" s="54">
        <v>-664</v>
      </c>
      <c r="L272" s="54" t="s">
        <v>247</v>
      </c>
      <c r="M272" s="55" t="s">
        <v>192</v>
      </c>
      <c r="N272" s="55"/>
      <c r="O272" s="56" t="s">
        <v>241</v>
      </c>
      <c r="P272" s="56" t="s">
        <v>198</v>
      </c>
    </row>
    <row r="273" spans="1:16" ht="13.5" thickBot="1" x14ac:dyDescent="0.25">
      <c r="A273" s="14" t="str">
        <f t="shared" si="24"/>
        <v> AC 84.7 </v>
      </c>
      <c r="B273" s="5" t="str">
        <f t="shared" si="25"/>
        <v>I</v>
      </c>
      <c r="C273" s="14">
        <f t="shared" si="26"/>
        <v>28773.391</v>
      </c>
      <c r="D273" s="15" t="str">
        <f t="shared" si="27"/>
        <v>vis</v>
      </c>
      <c r="E273" s="53">
        <f>VLOOKUP(C273,Active!C$21:E$966,3,FALSE)</f>
        <v>-394.03813540220159</v>
      </c>
      <c r="F273" s="5" t="s">
        <v>189</v>
      </c>
      <c r="G273" s="15" t="str">
        <f t="shared" si="28"/>
        <v>28773.391</v>
      </c>
      <c r="H273" s="14">
        <f t="shared" si="29"/>
        <v>-394</v>
      </c>
      <c r="I273" s="54" t="s">
        <v>248</v>
      </c>
      <c r="J273" s="55" t="s">
        <v>249</v>
      </c>
      <c r="K273" s="54">
        <v>-394</v>
      </c>
      <c r="L273" s="54" t="s">
        <v>224</v>
      </c>
      <c r="M273" s="55" t="s">
        <v>192</v>
      </c>
      <c r="N273" s="55"/>
      <c r="O273" s="56" t="s">
        <v>250</v>
      </c>
      <c r="P273" s="56" t="s">
        <v>251</v>
      </c>
    </row>
    <row r="274" spans="1:16" ht="13.5" thickBot="1" x14ac:dyDescent="0.25">
      <c r="A274" s="14" t="str">
        <f t="shared" si="24"/>
        <v> AAAN 11.5.27 </v>
      </c>
      <c r="B274" s="5" t="str">
        <f t="shared" si="25"/>
        <v>I</v>
      </c>
      <c r="C274" s="14">
        <f t="shared" si="26"/>
        <v>28806.364000000001</v>
      </c>
      <c r="D274" s="15" t="str">
        <f t="shared" si="27"/>
        <v>vis</v>
      </c>
      <c r="E274" s="53">
        <f>VLOOKUP(C274,Active!C$21:E$966,3,FALSE)</f>
        <v>-355.02383773232555</v>
      </c>
      <c r="F274" s="5" t="s">
        <v>189</v>
      </c>
      <c r="G274" s="15" t="str">
        <f t="shared" si="28"/>
        <v>28806.364</v>
      </c>
      <c r="H274" s="14">
        <f t="shared" si="29"/>
        <v>-355</v>
      </c>
      <c r="I274" s="54" t="s">
        <v>252</v>
      </c>
      <c r="J274" s="55" t="s">
        <v>253</v>
      </c>
      <c r="K274" s="54">
        <v>-355</v>
      </c>
      <c r="L274" s="54" t="s">
        <v>254</v>
      </c>
      <c r="M274" s="55" t="s">
        <v>192</v>
      </c>
      <c r="N274" s="55"/>
      <c r="O274" s="56" t="s">
        <v>241</v>
      </c>
      <c r="P274" s="56" t="s">
        <v>198</v>
      </c>
    </row>
    <row r="275" spans="1:16" ht="13.5" thickBot="1" x14ac:dyDescent="0.25">
      <c r="A275" s="14" t="str">
        <f t="shared" si="24"/>
        <v> HA 113.73 </v>
      </c>
      <c r="B275" s="5" t="str">
        <f t="shared" si="25"/>
        <v>I</v>
      </c>
      <c r="C275" s="14">
        <f t="shared" si="26"/>
        <v>28811.442999999999</v>
      </c>
      <c r="D275" s="15" t="str">
        <f t="shared" si="27"/>
        <v>vis</v>
      </c>
      <c r="E275" s="53">
        <f>VLOOKUP(C275,Active!C$21:E$966,3,FALSE)</f>
        <v>-349.01426572294793</v>
      </c>
      <c r="F275" s="5" t="s">
        <v>189</v>
      </c>
      <c r="G275" s="15" t="str">
        <f t="shared" si="28"/>
        <v>28811.443</v>
      </c>
      <c r="H275" s="14">
        <f t="shared" si="29"/>
        <v>-349</v>
      </c>
      <c r="I275" s="54" t="s">
        <v>255</v>
      </c>
      <c r="J275" s="55" t="s">
        <v>256</v>
      </c>
      <c r="K275" s="54">
        <v>-349</v>
      </c>
      <c r="L275" s="54" t="s">
        <v>257</v>
      </c>
      <c r="M275" s="55" t="s">
        <v>192</v>
      </c>
      <c r="N275" s="55"/>
      <c r="O275" s="56" t="s">
        <v>258</v>
      </c>
      <c r="P275" s="56" t="s">
        <v>259</v>
      </c>
    </row>
    <row r="276" spans="1:16" ht="13.5" thickBot="1" x14ac:dyDescent="0.25">
      <c r="A276" s="14" t="str">
        <f t="shared" si="24"/>
        <v> AAAN 11.5.27 </v>
      </c>
      <c r="B276" s="5" t="str">
        <f t="shared" si="25"/>
        <v>I</v>
      </c>
      <c r="C276" s="14">
        <f t="shared" si="26"/>
        <v>29143.578000000001</v>
      </c>
      <c r="D276" s="15" t="str">
        <f t="shared" si="27"/>
        <v>vis</v>
      </c>
      <c r="E276" s="53">
        <f>VLOOKUP(C276,Active!C$21:E$966,3,FALSE)</f>
        <v>43.974353953261733</v>
      </c>
      <c r="F276" s="5" t="s">
        <v>189</v>
      </c>
      <c r="G276" s="15" t="str">
        <f t="shared" si="28"/>
        <v>29143.578</v>
      </c>
      <c r="H276" s="14">
        <f t="shared" si="29"/>
        <v>44</v>
      </c>
      <c r="I276" s="54" t="s">
        <v>260</v>
      </c>
      <c r="J276" s="55" t="s">
        <v>261</v>
      </c>
      <c r="K276" s="54">
        <v>44</v>
      </c>
      <c r="L276" s="54" t="s">
        <v>247</v>
      </c>
      <c r="M276" s="55" t="s">
        <v>192</v>
      </c>
      <c r="N276" s="55"/>
      <c r="O276" s="56" t="s">
        <v>241</v>
      </c>
      <c r="P276" s="56" t="s">
        <v>198</v>
      </c>
    </row>
    <row r="277" spans="1:16" ht="13.5" thickBot="1" x14ac:dyDescent="0.25">
      <c r="A277" s="14" t="str">
        <f t="shared" si="24"/>
        <v> AAAN 11.5.27 </v>
      </c>
      <c r="B277" s="5" t="str">
        <f t="shared" si="25"/>
        <v>I</v>
      </c>
      <c r="C277" s="14">
        <f t="shared" si="26"/>
        <v>29230.603999999999</v>
      </c>
      <c r="D277" s="15" t="str">
        <f t="shared" si="27"/>
        <v>vis</v>
      </c>
      <c r="E277" s="53">
        <f>VLOOKUP(C277,Active!C$21:E$966,3,FALSE)</f>
        <v>146.94521705393115</v>
      </c>
      <c r="F277" s="5" t="s">
        <v>189</v>
      </c>
      <c r="G277" s="15" t="str">
        <f t="shared" si="28"/>
        <v>29230.604</v>
      </c>
      <c r="H277" s="14">
        <f t="shared" si="29"/>
        <v>147</v>
      </c>
      <c r="I277" s="54" t="s">
        <v>262</v>
      </c>
      <c r="J277" s="55" t="s">
        <v>263</v>
      </c>
      <c r="K277" s="54">
        <v>147</v>
      </c>
      <c r="L277" s="54" t="s">
        <v>264</v>
      </c>
      <c r="M277" s="55" t="s">
        <v>192</v>
      </c>
      <c r="N277" s="55"/>
      <c r="O277" s="56" t="s">
        <v>241</v>
      </c>
      <c r="P277" s="56" t="s">
        <v>198</v>
      </c>
    </row>
    <row r="278" spans="1:16" ht="13.5" thickBot="1" x14ac:dyDescent="0.25">
      <c r="A278" s="14" t="str">
        <f t="shared" si="24"/>
        <v> AC 29.7 </v>
      </c>
      <c r="B278" s="5" t="str">
        <f t="shared" si="25"/>
        <v>I</v>
      </c>
      <c r="C278" s="14">
        <f t="shared" si="26"/>
        <v>30259.204000000002</v>
      </c>
      <c r="D278" s="15" t="str">
        <f t="shared" si="27"/>
        <v>vis</v>
      </c>
      <c r="E278" s="53">
        <f>VLOOKUP(C278,Active!C$21:E$966,3,FALSE)</f>
        <v>1364.0048289555605</v>
      </c>
      <c r="F278" s="5" t="s">
        <v>189</v>
      </c>
      <c r="G278" s="15" t="str">
        <f t="shared" si="28"/>
        <v>30259.204</v>
      </c>
      <c r="H278" s="14">
        <f t="shared" si="29"/>
        <v>1364</v>
      </c>
      <c r="I278" s="54" t="s">
        <v>265</v>
      </c>
      <c r="J278" s="55" t="s">
        <v>266</v>
      </c>
      <c r="K278" s="54">
        <v>1364</v>
      </c>
      <c r="L278" s="54" t="s">
        <v>267</v>
      </c>
      <c r="M278" s="55" t="s">
        <v>196</v>
      </c>
      <c r="N278" s="55"/>
      <c r="O278" s="56" t="s">
        <v>268</v>
      </c>
      <c r="P278" s="56" t="s">
        <v>269</v>
      </c>
    </row>
    <row r="279" spans="1:16" ht="13.5" thickBot="1" x14ac:dyDescent="0.25">
      <c r="A279" s="14" t="str">
        <f t="shared" si="24"/>
        <v> AC 29.7 </v>
      </c>
      <c r="B279" s="5" t="str">
        <f t="shared" si="25"/>
        <v>I</v>
      </c>
      <c r="C279" s="14">
        <f t="shared" si="26"/>
        <v>30531.327000000001</v>
      </c>
      <c r="D279" s="15" t="str">
        <f t="shared" si="27"/>
        <v>vis</v>
      </c>
      <c r="E279" s="53">
        <f>VLOOKUP(C279,Active!C$21:E$966,3,FALSE)</f>
        <v>1685.9860780023287</v>
      </c>
      <c r="F279" s="5" t="s">
        <v>189</v>
      </c>
      <c r="G279" s="15" t="str">
        <f t="shared" si="28"/>
        <v>30531.327</v>
      </c>
      <c r="H279" s="14">
        <f t="shared" si="29"/>
        <v>1686</v>
      </c>
      <c r="I279" s="54" t="s">
        <v>270</v>
      </c>
      <c r="J279" s="55" t="s">
        <v>271</v>
      </c>
      <c r="K279" s="54">
        <v>1686</v>
      </c>
      <c r="L279" s="54" t="s">
        <v>257</v>
      </c>
      <c r="M279" s="55" t="s">
        <v>196</v>
      </c>
      <c r="N279" s="55"/>
      <c r="O279" s="56" t="s">
        <v>268</v>
      </c>
      <c r="P279" s="56" t="s">
        <v>269</v>
      </c>
    </row>
    <row r="280" spans="1:16" ht="13.5" thickBot="1" x14ac:dyDescent="0.25">
      <c r="A280" s="14" t="str">
        <f t="shared" si="24"/>
        <v> AC 29.7 </v>
      </c>
      <c r="B280" s="5" t="str">
        <f t="shared" si="25"/>
        <v>I</v>
      </c>
      <c r="C280" s="14">
        <f t="shared" si="26"/>
        <v>31000.339</v>
      </c>
      <c r="D280" s="15" t="str">
        <f t="shared" si="27"/>
        <v>vis</v>
      </c>
      <c r="E280" s="53">
        <f>VLOOKUP(C280,Active!C$21:E$966,3,FALSE)</f>
        <v>2240.9302377312847</v>
      </c>
      <c r="F280" s="5" t="s">
        <v>189</v>
      </c>
      <c r="G280" s="15" t="str">
        <f t="shared" si="28"/>
        <v>31000.339</v>
      </c>
      <c r="H280" s="14">
        <f t="shared" si="29"/>
        <v>2241</v>
      </c>
      <c r="I280" s="54" t="s">
        <v>272</v>
      </c>
      <c r="J280" s="55" t="s">
        <v>273</v>
      </c>
      <c r="K280" s="54">
        <v>2241</v>
      </c>
      <c r="L280" s="54" t="s">
        <v>274</v>
      </c>
      <c r="M280" s="55" t="s">
        <v>196</v>
      </c>
      <c r="N280" s="55"/>
      <c r="O280" s="56" t="s">
        <v>268</v>
      </c>
      <c r="P280" s="56" t="s">
        <v>269</v>
      </c>
    </row>
    <row r="281" spans="1:16" ht="13.5" thickBot="1" x14ac:dyDescent="0.25">
      <c r="A281" s="14" t="str">
        <f t="shared" si="24"/>
        <v> AJ 64.263 </v>
      </c>
      <c r="B281" s="5" t="str">
        <f t="shared" si="25"/>
        <v>I</v>
      </c>
      <c r="C281" s="14">
        <f t="shared" si="26"/>
        <v>32296.847000000002</v>
      </c>
      <c r="D281" s="15" t="str">
        <f t="shared" si="27"/>
        <v>vis</v>
      </c>
      <c r="E281" s="53">
        <f>VLOOKUP(C281,Active!C$21:E$966,3,FALSE)</f>
        <v>3774.9838283470308</v>
      </c>
      <c r="F281" s="5" t="s">
        <v>189</v>
      </c>
      <c r="G281" s="15" t="str">
        <f t="shared" si="28"/>
        <v>32296.847</v>
      </c>
      <c r="H281" s="14">
        <f t="shared" si="29"/>
        <v>3775</v>
      </c>
      <c r="I281" s="54" t="s">
        <v>275</v>
      </c>
      <c r="J281" s="55" t="s">
        <v>276</v>
      </c>
      <c r="K281" s="54">
        <v>3775</v>
      </c>
      <c r="L281" s="54" t="s">
        <v>277</v>
      </c>
      <c r="M281" s="55" t="s">
        <v>192</v>
      </c>
      <c r="N281" s="55"/>
      <c r="O281" s="56" t="s">
        <v>278</v>
      </c>
      <c r="P281" s="56" t="s">
        <v>279</v>
      </c>
    </row>
    <row r="282" spans="1:16" ht="13.5" thickBot="1" x14ac:dyDescent="0.25">
      <c r="A282" s="14" t="str">
        <f t="shared" si="24"/>
        <v> AJ 64.263 </v>
      </c>
      <c r="B282" s="5" t="str">
        <f t="shared" si="25"/>
        <v>I</v>
      </c>
      <c r="C282" s="14">
        <f t="shared" si="26"/>
        <v>32821.684000000001</v>
      </c>
      <c r="D282" s="15" t="str">
        <f t="shared" si="27"/>
        <v>vis</v>
      </c>
      <c r="E282" s="53">
        <f>VLOOKUP(C282,Active!C$21:E$966,3,FALSE)</f>
        <v>4395.9812185197061</v>
      </c>
      <c r="F282" s="5" t="s">
        <v>189</v>
      </c>
      <c r="G282" s="15" t="str">
        <f t="shared" si="28"/>
        <v>32821.684</v>
      </c>
      <c r="H282" s="14">
        <f t="shared" si="29"/>
        <v>4396</v>
      </c>
      <c r="I282" s="54" t="s">
        <v>280</v>
      </c>
      <c r="J282" s="55" t="s">
        <v>281</v>
      </c>
      <c r="K282" s="54">
        <v>4396</v>
      </c>
      <c r="L282" s="54" t="s">
        <v>282</v>
      </c>
      <c r="M282" s="55" t="s">
        <v>192</v>
      </c>
      <c r="N282" s="55"/>
      <c r="O282" s="56" t="s">
        <v>278</v>
      </c>
      <c r="P282" s="56" t="s">
        <v>279</v>
      </c>
    </row>
    <row r="283" spans="1:16" ht="13.5" thickBot="1" x14ac:dyDescent="0.25">
      <c r="A283" s="14" t="str">
        <f t="shared" si="24"/>
        <v> AC 100.17 </v>
      </c>
      <c r="B283" s="5" t="str">
        <f t="shared" si="25"/>
        <v>I</v>
      </c>
      <c r="C283" s="14">
        <f t="shared" si="26"/>
        <v>33220.606</v>
      </c>
      <c r="D283" s="15" t="str">
        <f t="shared" si="27"/>
        <v>vis</v>
      </c>
      <c r="E283" s="53">
        <f>VLOOKUP(C283,Active!C$21:E$966,3,FALSE)</f>
        <v>4867.9935211631228</v>
      </c>
      <c r="F283" s="5" t="s">
        <v>189</v>
      </c>
      <c r="G283" s="15" t="str">
        <f t="shared" si="28"/>
        <v>33220.606</v>
      </c>
      <c r="H283" s="14">
        <f t="shared" si="29"/>
        <v>4868</v>
      </c>
      <c r="I283" s="54" t="s">
        <v>283</v>
      </c>
      <c r="J283" s="55" t="s">
        <v>284</v>
      </c>
      <c r="K283" s="54">
        <v>4868</v>
      </c>
      <c r="L283" s="54" t="s">
        <v>285</v>
      </c>
      <c r="M283" s="55" t="s">
        <v>211</v>
      </c>
      <c r="N283" s="55"/>
      <c r="O283" s="56" t="s">
        <v>286</v>
      </c>
      <c r="P283" s="56" t="s">
        <v>287</v>
      </c>
    </row>
    <row r="284" spans="1:16" ht="13.5" thickBot="1" x14ac:dyDescent="0.25">
      <c r="A284" s="14" t="str">
        <f t="shared" si="24"/>
        <v> AJ 64.263 </v>
      </c>
      <c r="B284" s="5" t="str">
        <f t="shared" si="25"/>
        <v>I</v>
      </c>
      <c r="C284" s="14">
        <f t="shared" si="26"/>
        <v>33226.516000000003</v>
      </c>
      <c r="D284" s="15" t="str">
        <f t="shared" si="27"/>
        <v>vis</v>
      </c>
      <c r="E284" s="53">
        <f>VLOOKUP(C284,Active!C$21:E$966,3,FALSE)</f>
        <v>4874.9863486046388</v>
      </c>
      <c r="F284" s="5" t="s">
        <v>189</v>
      </c>
      <c r="G284" s="15" t="str">
        <f t="shared" si="28"/>
        <v>33226.516</v>
      </c>
      <c r="H284" s="14">
        <f t="shared" si="29"/>
        <v>4875</v>
      </c>
      <c r="I284" s="54" t="s">
        <v>288</v>
      </c>
      <c r="J284" s="55" t="s">
        <v>289</v>
      </c>
      <c r="K284" s="54">
        <v>4875</v>
      </c>
      <c r="L284" s="54" t="s">
        <v>257</v>
      </c>
      <c r="M284" s="55" t="s">
        <v>192</v>
      </c>
      <c r="N284" s="55"/>
      <c r="O284" s="56" t="s">
        <v>278</v>
      </c>
      <c r="P284" s="56" t="s">
        <v>279</v>
      </c>
    </row>
    <row r="285" spans="1:16" ht="13.5" thickBot="1" x14ac:dyDescent="0.25">
      <c r="A285" s="14" t="str">
        <f t="shared" si="24"/>
        <v> AJ 64.263 </v>
      </c>
      <c r="B285" s="5" t="str">
        <f t="shared" si="25"/>
        <v>I</v>
      </c>
      <c r="C285" s="14">
        <f t="shared" si="26"/>
        <v>33536.684999999998</v>
      </c>
      <c r="D285" s="15" t="str">
        <f t="shared" si="27"/>
        <v>vis</v>
      </c>
      <c r="E285" s="53">
        <f>VLOOKUP(C285,Active!C$21:E$966,3,FALSE)</f>
        <v>5241.9843680134554</v>
      </c>
      <c r="F285" s="5" t="s">
        <v>189</v>
      </c>
      <c r="G285" s="15" t="str">
        <f t="shared" si="28"/>
        <v>33536.685</v>
      </c>
      <c r="H285" s="14">
        <f t="shared" si="29"/>
        <v>5242</v>
      </c>
      <c r="I285" s="54" t="s">
        <v>290</v>
      </c>
      <c r="J285" s="55" t="s">
        <v>291</v>
      </c>
      <c r="K285" s="54">
        <v>5242</v>
      </c>
      <c r="L285" s="54" t="s">
        <v>292</v>
      </c>
      <c r="M285" s="55" t="s">
        <v>192</v>
      </c>
      <c r="N285" s="55"/>
      <c r="O285" s="56" t="s">
        <v>278</v>
      </c>
      <c r="P285" s="56" t="s">
        <v>279</v>
      </c>
    </row>
    <row r="286" spans="1:16" ht="13.5" thickBot="1" x14ac:dyDescent="0.25">
      <c r="A286" s="14" t="str">
        <f t="shared" si="24"/>
        <v> AJ 64.263 </v>
      </c>
      <c r="B286" s="5" t="str">
        <f t="shared" si="25"/>
        <v>I</v>
      </c>
      <c r="C286" s="14">
        <f t="shared" si="26"/>
        <v>33923.766000000003</v>
      </c>
      <c r="D286" s="15" t="str">
        <f t="shared" si="27"/>
        <v>vis</v>
      </c>
      <c r="E286" s="53">
        <f>VLOOKUP(C286,Active!C$21:E$966,3,FALSE)</f>
        <v>5699.9861681636603</v>
      </c>
      <c r="F286" s="5" t="s">
        <v>189</v>
      </c>
      <c r="G286" s="15" t="str">
        <f t="shared" si="28"/>
        <v>33923.766</v>
      </c>
      <c r="H286" s="14">
        <f t="shared" si="29"/>
        <v>5700</v>
      </c>
      <c r="I286" s="54" t="s">
        <v>298</v>
      </c>
      <c r="J286" s="55" t="s">
        <v>299</v>
      </c>
      <c r="K286" s="54">
        <v>5700</v>
      </c>
      <c r="L286" s="54" t="s">
        <v>257</v>
      </c>
      <c r="M286" s="55" t="s">
        <v>192</v>
      </c>
      <c r="N286" s="55"/>
      <c r="O286" s="56" t="s">
        <v>278</v>
      </c>
      <c r="P286" s="56" t="s">
        <v>279</v>
      </c>
    </row>
    <row r="287" spans="1:16" ht="13.5" thickBot="1" x14ac:dyDescent="0.25">
      <c r="A287" s="14" t="str">
        <f t="shared" si="24"/>
        <v> AJ 64.263 </v>
      </c>
      <c r="B287" s="5" t="str">
        <f t="shared" si="25"/>
        <v>I</v>
      </c>
      <c r="C287" s="14">
        <f t="shared" si="26"/>
        <v>34213.661</v>
      </c>
      <c r="D287" s="15" t="str">
        <f t="shared" si="27"/>
        <v>vis</v>
      </c>
      <c r="E287" s="53">
        <f>VLOOKUP(C287,Active!C$21:E$966,3,FALSE)</f>
        <v>6042.9955947553553</v>
      </c>
      <c r="F287" s="5" t="s">
        <v>189</v>
      </c>
      <c r="G287" s="15" t="str">
        <f t="shared" si="28"/>
        <v>34213.661</v>
      </c>
      <c r="H287" s="14">
        <f t="shared" si="29"/>
        <v>6043</v>
      </c>
      <c r="I287" s="54" t="s">
        <v>300</v>
      </c>
      <c r="J287" s="55" t="s">
        <v>301</v>
      </c>
      <c r="K287" s="54">
        <v>6043</v>
      </c>
      <c r="L287" s="54" t="s">
        <v>302</v>
      </c>
      <c r="M287" s="55" t="s">
        <v>192</v>
      </c>
      <c r="N287" s="55"/>
      <c r="O287" s="56" t="s">
        <v>278</v>
      </c>
      <c r="P287" s="56" t="s">
        <v>279</v>
      </c>
    </row>
    <row r="288" spans="1:16" ht="13.5" thickBot="1" x14ac:dyDescent="0.25">
      <c r="A288" s="14" t="str">
        <f t="shared" si="24"/>
        <v> MVS 243 </v>
      </c>
      <c r="B288" s="5" t="str">
        <f t="shared" si="25"/>
        <v>I</v>
      </c>
      <c r="C288" s="14">
        <f t="shared" si="26"/>
        <v>34596.527999999998</v>
      </c>
      <c r="D288" s="15" t="str">
        <f t="shared" si="27"/>
        <v>vis</v>
      </c>
      <c r="E288" s="53">
        <f>VLOOKUP(C288,Active!C$21:E$966,3,FALSE)</f>
        <v>6496.0113077924334</v>
      </c>
      <c r="F288" s="5" t="s">
        <v>189</v>
      </c>
      <c r="G288" s="15" t="str">
        <f t="shared" si="28"/>
        <v>34596.528</v>
      </c>
      <c r="H288" s="14">
        <f t="shared" si="29"/>
        <v>6496</v>
      </c>
      <c r="I288" s="54" t="s">
        <v>309</v>
      </c>
      <c r="J288" s="55" t="s">
        <v>310</v>
      </c>
      <c r="K288" s="54">
        <v>6496</v>
      </c>
      <c r="L288" s="54" t="s">
        <v>311</v>
      </c>
      <c r="M288" s="55" t="s">
        <v>211</v>
      </c>
      <c r="N288" s="55"/>
      <c r="O288" s="56" t="s">
        <v>312</v>
      </c>
      <c r="P288" s="56" t="s">
        <v>313</v>
      </c>
    </row>
    <row r="289" spans="1:16" ht="13.5" thickBot="1" x14ac:dyDescent="0.25">
      <c r="A289" s="14" t="str">
        <f t="shared" si="24"/>
        <v> MVS 243 </v>
      </c>
      <c r="B289" s="5" t="str">
        <f t="shared" si="25"/>
        <v>I</v>
      </c>
      <c r="C289" s="14">
        <f t="shared" si="26"/>
        <v>34602.438999999998</v>
      </c>
      <c r="D289" s="15" t="str">
        <f t="shared" si="27"/>
        <v>vis</v>
      </c>
      <c r="E289" s="53">
        <f>VLOOKUP(C289,Active!C$21:E$966,3,FALSE)</f>
        <v>6503.0053184534781</v>
      </c>
      <c r="F289" s="5" t="s">
        <v>189</v>
      </c>
      <c r="G289" s="15" t="str">
        <f t="shared" si="28"/>
        <v>34602.439</v>
      </c>
      <c r="H289" s="14">
        <f t="shared" si="29"/>
        <v>6503</v>
      </c>
      <c r="I289" s="54" t="s">
        <v>314</v>
      </c>
      <c r="J289" s="55" t="s">
        <v>315</v>
      </c>
      <c r="K289" s="54">
        <v>6503</v>
      </c>
      <c r="L289" s="54" t="s">
        <v>267</v>
      </c>
      <c r="M289" s="55" t="s">
        <v>211</v>
      </c>
      <c r="N289" s="55"/>
      <c r="O289" s="56" t="s">
        <v>312</v>
      </c>
      <c r="P289" s="56" t="s">
        <v>313</v>
      </c>
    </row>
    <row r="290" spans="1:16" ht="13.5" thickBot="1" x14ac:dyDescent="0.25">
      <c r="A290" s="14" t="str">
        <f t="shared" si="24"/>
        <v> MVS 243 </v>
      </c>
      <c r="B290" s="5" t="str">
        <f t="shared" si="25"/>
        <v>I</v>
      </c>
      <c r="C290" s="14">
        <f t="shared" si="26"/>
        <v>34607.514999999999</v>
      </c>
      <c r="D290" s="15" t="str">
        <f t="shared" si="27"/>
        <v>vis</v>
      </c>
      <c r="E290" s="53">
        <f>VLOOKUP(C290,Active!C$21:E$966,3,FALSE)</f>
        <v>6509.0113408042598</v>
      </c>
      <c r="F290" s="5" t="s">
        <v>189</v>
      </c>
      <c r="G290" s="15" t="str">
        <f t="shared" si="28"/>
        <v>34607.515</v>
      </c>
      <c r="H290" s="14">
        <f t="shared" si="29"/>
        <v>6509</v>
      </c>
      <c r="I290" s="54" t="s">
        <v>316</v>
      </c>
      <c r="J290" s="55" t="s">
        <v>317</v>
      </c>
      <c r="K290" s="54">
        <v>6509</v>
      </c>
      <c r="L290" s="54" t="s">
        <v>311</v>
      </c>
      <c r="M290" s="55" t="s">
        <v>211</v>
      </c>
      <c r="N290" s="55"/>
      <c r="O290" s="56" t="s">
        <v>312</v>
      </c>
      <c r="P290" s="56" t="s">
        <v>313</v>
      </c>
    </row>
    <row r="291" spans="1:16" ht="13.5" thickBot="1" x14ac:dyDescent="0.25">
      <c r="A291" s="14" t="str">
        <f t="shared" si="24"/>
        <v> AJ 64.263 </v>
      </c>
      <c r="B291" s="5" t="str">
        <f t="shared" si="25"/>
        <v>I</v>
      </c>
      <c r="C291" s="14">
        <f t="shared" si="26"/>
        <v>34650.605000000003</v>
      </c>
      <c r="D291" s="15" t="str">
        <f t="shared" si="27"/>
        <v>vis</v>
      </c>
      <c r="E291" s="53">
        <f>VLOOKUP(C291,Active!C$21:E$966,3,FALSE)</f>
        <v>6559.9962704920345</v>
      </c>
      <c r="F291" s="5" t="s">
        <v>189</v>
      </c>
      <c r="G291" s="15" t="str">
        <f t="shared" si="28"/>
        <v>34650.605</v>
      </c>
      <c r="H291" s="14">
        <f t="shared" si="29"/>
        <v>6560</v>
      </c>
      <c r="I291" s="54" t="s">
        <v>318</v>
      </c>
      <c r="J291" s="55" t="s">
        <v>319</v>
      </c>
      <c r="K291" s="54">
        <v>6560</v>
      </c>
      <c r="L291" s="54" t="s">
        <v>191</v>
      </c>
      <c r="M291" s="55" t="s">
        <v>192</v>
      </c>
      <c r="N291" s="55"/>
      <c r="O291" s="56" t="s">
        <v>278</v>
      </c>
      <c r="P291" s="56" t="s">
        <v>279</v>
      </c>
    </row>
    <row r="292" spans="1:16" ht="13.5" thickBot="1" x14ac:dyDescent="0.25">
      <c r="A292" s="14" t="str">
        <f t="shared" si="24"/>
        <v> AJ 64.263 </v>
      </c>
      <c r="B292" s="5" t="str">
        <f t="shared" si="25"/>
        <v>I</v>
      </c>
      <c r="C292" s="14">
        <f t="shared" si="26"/>
        <v>35221.917000000001</v>
      </c>
      <c r="D292" s="15" t="str">
        <f t="shared" si="27"/>
        <v>vis</v>
      </c>
      <c r="E292" s="53">
        <f>VLOOKUP(C292,Active!C$21:E$966,3,FALSE)</f>
        <v>7235.9837884725321</v>
      </c>
      <c r="F292" s="5" t="s">
        <v>189</v>
      </c>
      <c r="G292" s="15" t="str">
        <f t="shared" si="28"/>
        <v>35221.917</v>
      </c>
      <c r="H292" s="14">
        <f t="shared" si="29"/>
        <v>7236</v>
      </c>
      <c r="I292" s="54" t="s">
        <v>320</v>
      </c>
      <c r="J292" s="55" t="s">
        <v>321</v>
      </c>
      <c r="K292" s="54">
        <v>7236</v>
      </c>
      <c r="L292" s="54" t="s">
        <v>277</v>
      </c>
      <c r="M292" s="55" t="s">
        <v>192</v>
      </c>
      <c r="N292" s="55"/>
      <c r="O292" s="56" t="s">
        <v>278</v>
      </c>
      <c r="P292" s="56" t="s">
        <v>279</v>
      </c>
    </row>
    <row r="293" spans="1:16" ht="13.5" thickBot="1" x14ac:dyDescent="0.25">
      <c r="A293" s="14" t="str">
        <f t="shared" si="24"/>
        <v> AJ 64.263 </v>
      </c>
      <c r="B293" s="5" t="str">
        <f t="shared" si="25"/>
        <v>I</v>
      </c>
      <c r="C293" s="14">
        <f t="shared" si="26"/>
        <v>35774.65</v>
      </c>
      <c r="D293" s="15" t="str">
        <f t="shared" si="27"/>
        <v>vis</v>
      </c>
      <c r="E293" s="53">
        <f>VLOOKUP(C293,Active!C$21:E$966,3,FALSE)</f>
        <v>7889.9882707447687</v>
      </c>
      <c r="F293" s="5" t="s">
        <v>189</v>
      </c>
      <c r="G293" s="15" t="str">
        <f t="shared" si="28"/>
        <v>35774.650</v>
      </c>
      <c r="H293" s="14">
        <f t="shared" si="29"/>
        <v>7890</v>
      </c>
      <c r="I293" s="54" t="s">
        <v>322</v>
      </c>
      <c r="J293" s="55" t="s">
        <v>323</v>
      </c>
      <c r="K293" s="54">
        <v>7890</v>
      </c>
      <c r="L293" s="54" t="s">
        <v>324</v>
      </c>
      <c r="M293" s="55" t="s">
        <v>192</v>
      </c>
      <c r="N293" s="55"/>
      <c r="O293" s="56" t="s">
        <v>278</v>
      </c>
      <c r="P293" s="56" t="s">
        <v>279</v>
      </c>
    </row>
    <row r="294" spans="1:16" ht="13.5" thickBot="1" x14ac:dyDescent="0.25">
      <c r="A294" s="14" t="str">
        <f t="shared" si="24"/>
        <v> HABZ 18 </v>
      </c>
      <c r="B294" s="5" t="str">
        <f t="shared" si="25"/>
        <v>I</v>
      </c>
      <c r="C294" s="14">
        <f t="shared" si="26"/>
        <v>36818.400999999998</v>
      </c>
      <c r="D294" s="15" t="str">
        <f t="shared" si="27"/>
        <v>vis</v>
      </c>
      <c r="E294" s="53">
        <f>VLOOKUP(C294,Active!C$21:E$966,3,FALSE)</f>
        <v>9124.9748417946721</v>
      </c>
      <c r="F294" s="5" t="s">
        <v>189</v>
      </c>
      <c r="G294" s="15" t="str">
        <f t="shared" si="28"/>
        <v>36818.401</v>
      </c>
      <c r="H294" s="14">
        <f t="shared" si="29"/>
        <v>9125</v>
      </c>
      <c r="I294" s="54" t="s">
        <v>325</v>
      </c>
      <c r="J294" s="55" t="s">
        <v>326</v>
      </c>
      <c r="K294" s="54">
        <v>9125</v>
      </c>
      <c r="L294" s="54" t="s">
        <v>327</v>
      </c>
      <c r="M294" s="55" t="s">
        <v>196</v>
      </c>
      <c r="N294" s="55"/>
      <c r="O294" s="56" t="s">
        <v>312</v>
      </c>
      <c r="P294" s="56" t="s">
        <v>328</v>
      </c>
    </row>
    <row r="295" spans="1:16" ht="13.5" thickBot="1" x14ac:dyDescent="0.25">
      <c r="A295" s="14" t="str">
        <f t="shared" si="24"/>
        <v> HABZ 18 </v>
      </c>
      <c r="B295" s="5" t="str">
        <f t="shared" si="25"/>
        <v>I</v>
      </c>
      <c r="C295" s="14">
        <f t="shared" si="26"/>
        <v>36868.302000000003</v>
      </c>
      <c r="D295" s="15" t="str">
        <f t="shared" si="27"/>
        <v>vis</v>
      </c>
      <c r="E295" s="53">
        <f>VLOOKUP(C295,Active!C$21:E$966,3,FALSE)</f>
        <v>9184.0186797234201</v>
      </c>
      <c r="F295" s="5" t="s">
        <v>189</v>
      </c>
      <c r="G295" s="15" t="str">
        <f t="shared" si="28"/>
        <v>36868.302</v>
      </c>
      <c r="H295" s="14">
        <f t="shared" si="29"/>
        <v>9184</v>
      </c>
      <c r="I295" s="54" t="s">
        <v>329</v>
      </c>
      <c r="J295" s="55" t="s">
        <v>330</v>
      </c>
      <c r="K295" s="54">
        <v>9184</v>
      </c>
      <c r="L295" s="54" t="s">
        <v>331</v>
      </c>
      <c r="M295" s="55" t="s">
        <v>196</v>
      </c>
      <c r="N295" s="55"/>
      <c r="O295" s="56" t="s">
        <v>312</v>
      </c>
      <c r="P295" s="56" t="s">
        <v>328</v>
      </c>
    </row>
    <row r="296" spans="1:16" ht="13.5" thickBot="1" x14ac:dyDescent="0.25">
      <c r="A296" s="14" t="str">
        <f t="shared" si="24"/>
        <v> BAC 16.326 </v>
      </c>
      <c r="B296" s="5" t="str">
        <f t="shared" si="25"/>
        <v>I</v>
      </c>
      <c r="C296" s="14">
        <f t="shared" si="26"/>
        <v>38559.435599999997</v>
      </c>
      <c r="D296" s="15" t="str">
        <f t="shared" si="27"/>
        <v>vis</v>
      </c>
      <c r="E296" s="53">
        <f>VLOOKUP(C296,Active!C$21:E$966,3,FALSE)</f>
        <v>11185.000988579917</v>
      </c>
      <c r="F296" s="5" t="s">
        <v>189</v>
      </c>
      <c r="G296" s="15" t="str">
        <f t="shared" si="28"/>
        <v>38559.4356</v>
      </c>
      <c r="H296" s="14">
        <f t="shared" si="29"/>
        <v>11185</v>
      </c>
      <c r="I296" s="54" t="s">
        <v>341</v>
      </c>
      <c r="J296" s="55" t="s">
        <v>342</v>
      </c>
      <c r="K296" s="54">
        <v>11185</v>
      </c>
      <c r="L296" s="54" t="s">
        <v>343</v>
      </c>
      <c r="M296" s="55" t="s">
        <v>306</v>
      </c>
      <c r="N296" s="55" t="s">
        <v>159</v>
      </c>
      <c r="O296" s="56" t="s">
        <v>339</v>
      </c>
      <c r="P296" s="56" t="s">
        <v>340</v>
      </c>
    </row>
    <row r="297" spans="1:16" ht="13.5" thickBot="1" x14ac:dyDescent="0.25">
      <c r="A297" s="14" t="str">
        <f t="shared" si="24"/>
        <v> BAC 16.326 </v>
      </c>
      <c r="B297" s="5" t="str">
        <f t="shared" si="25"/>
        <v>I</v>
      </c>
      <c r="C297" s="14">
        <f t="shared" si="26"/>
        <v>38580.565300000002</v>
      </c>
      <c r="D297" s="15" t="str">
        <f t="shared" si="27"/>
        <v>vis</v>
      </c>
      <c r="E297" s="53">
        <f>VLOOKUP(C297,Active!C$21:E$966,3,FALSE)</f>
        <v>11210.002062351648</v>
      </c>
      <c r="F297" s="5" t="s">
        <v>189</v>
      </c>
      <c r="G297" s="15" t="str">
        <f t="shared" si="28"/>
        <v>38580.5653</v>
      </c>
      <c r="H297" s="14">
        <f t="shared" si="29"/>
        <v>11210</v>
      </c>
      <c r="I297" s="54" t="s">
        <v>344</v>
      </c>
      <c r="J297" s="55" t="s">
        <v>345</v>
      </c>
      <c r="K297" s="54">
        <v>11210</v>
      </c>
      <c r="L297" s="54" t="s">
        <v>346</v>
      </c>
      <c r="M297" s="55" t="s">
        <v>306</v>
      </c>
      <c r="N297" s="55" t="s">
        <v>159</v>
      </c>
      <c r="O297" s="56" t="s">
        <v>339</v>
      </c>
      <c r="P297" s="56" t="s">
        <v>340</v>
      </c>
    </row>
    <row r="298" spans="1:16" ht="13.5" thickBot="1" x14ac:dyDescent="0.25">
      <c r="A298" s="14" t="str">
        <f t="shared" si="24"/>
        <v> BAC 16.326 </v>
      </c>
      <c r="B298" s="5" t="str">
        <f t="shared" si="25"/>
        <v>I</v>
      </c>
      <c r="C298" s="14">
        <f t="shared" si="26"/>
        <v>38614.3698</v>
      </c>
      <c r="D298" s="15" t="str">
        <f t="shared" si="27"/>
        <v>vis</v>
      </c>
      <c r="E298" s="53">
        <f>VLOOKUP(C298,Active!C$21:E$966,3,FALSE)</f>
        <v>11250.000207063418</v>
      </c>
      <c r="F298" s="5" t="s">
        <v>189</v>
      </c>
      <c r="G298" s="15" t="str">
        <f t="shared" si="28"/>
        <v>38614.3698</v>
      </c>
      <c r="H298" s="14">
        <f t="shared" si="29"/>
        <v>11250</v>
      </c>
      <c r="I298" s="54" t="s">
        <v>353</v>
      </c>
      <c r="J298" s="55" t="s">
        <v>354</v>
      </c>
      <c r="K298" s="54">
        <v>11250</v>
      </c>
      <c r="L298" s="54" t="s">
        <v>355</v>
      </c>
      <c r="M298" s="55" t="s">
        <v>306</v>
      </c>
      <c r="N298" s="55" t="s">
        <v>159</v>
      </c>
      <c r="O298" s="56" t="s">
        <v>339</v>
      </c>
      <c r="P298" s="56" t="s">
        <v>340</v>
      </c>
    </row>
    <row r="299" spans="1:16" ht="13.5" thickBot="1" x14ac:dyDescent="0.25">
      <c r="A299" s="14" t="str">
        <f t="shared" si="24"/>
        <v> BAC 16.326 </v>
      </c>
      <c r="B299" s="5" t="str">
        <f t="shared" si="25"/>
        <v>I</v>
      </c>
      <c r="C299" s="14">
        <f t="shared" si="26"/>
        <v>38675.222000000002</v>
      </c>
      <c r="D299" s="15" t="str">
        <f t="shared" si="27"/>
        <v>vis</v>
      </c>
      <c r="E299" s="53">
        <f>VLOOKUP(C299,Active!C$21:E$966,3,FALSE)</f>
        <v>11322.001718744696</v>
      </c>
      <c r="F299" s="5" t="s">
        <v>189</v>
      </c>
      <c r="G299" s="15" t="str">
        <f t="shared" si="28"/>
        <v>38675.2220</v>
      </c>
      <c r="H299" s="14">
        <f t="shared" si="29"/>
        <v>11322</v>
      </c>
      <c r="I299" s="54" t="s">
        <v>359</v>
      </c>
      <c r="J299" s="55" t="s">
        <v>360</v>
      </c>
      <c r="K299" s="54">
        <v>11322</v>
      </c>
      <c r="L299" s="54" t="s">
        <v>361</v>
      </c>
      <c r="M299" s="55" t="s">
        <v>306</v>
      </c>
      <c r="N299" s="55" t="s">
        <v>159</v>
      </c>
      <c r="O299" s="56" t="s">
        <v>339</v>
      </c>
      <c r="P299" s="56" t="s">
        <v>340</v>
      </c>
    </row>
    <row r="300" spans="1:16" ht="13.5" thickBot="1" x14ac:dyDescent="0.25">
      <c r="A300" s="14" t="str">
        <f t="shared" si="24"/>
        <v> AN 289.192 </v>
      </c>
      <c r="B300" s="5" t="str">
        <f t="shared" si="25"/>
        <v>I</v>
      </c>
      <c r="C300" s="14">
        <f t="shared" si="26"/>
        <v>39051.305</v>
      </c>
      <c r="D300" s="15" t="str">
        <f t="shared" si="27"/>
        <v>vis</v>
      </c>
      <c r="E300" s="53">
        <f>VLOOKUP(C300,Active!C$21:E$966,3,FALSE)</f>
        <v>11766.990470468201</v>
      </c>
      <c r="F300" s="5" t="s">
        <v>189</v>
      </c>
      <c r="G300" s="15" t="str">
        <f t="shared" si="28"/>
        <v>39051.305</v>
      </c>
      <c r="H300" s="14">
        <f t="shared" si="29"/>
        <v>11767</v>
      </c>
      <c r="I300" s="54" t="s">
        <v>373</v>
      </c>
      <c r="J300" s="55" t="s">
        <v>374</v>
      </c>
      <c r="K300" s="54">
        <v>11767</v>
      </c>
      <c r="L300" s="54" t="s">
        <v>375</v>
      </c>
      <c r="M300" s="55" t="s">
        <v>211</v>
      </c>
      <c r="N300" s="55"/>
      <c r="O300" s="56" t="s">
        <v>376</v>
      </c>
      <c r="P300" s="56" t="s">
        <v>358</v>
      </c>
    </row>
    <row r="301" spans="1:16" ht="13.5" thickBot="1" x14ac:dyDescent="0.25">
      <c r="A301" s="14" t="str">
        <f t="shared" si="24"/>
        <v>BAVM 28 </v>
      </c>
      <c r="B301" s="5" t="str">
        <f t="shared" si="25"/>
        <v>I</v>
      </c>
      <c r="C301" s="14">
        <f t="shared" si="26"/>
        <v>41812.411999999997</v>
      </c>
      <c r="D301" s="15" t="str">
        <f t="shared" si="27"/>
        <v>vis</v>
      </c>
      <c r="E301" s="53">
        <f>VLOOKUP(C301,Active!C$21:E$966,3,FALSE)</f>
        <v>15033.986206263322</v>
      </c>
      <c r="F301" s="5" t="s">
        <v>189</v>
      </c>
      <c r="G301" s="15" t="str">
        <f t="shared" si="28"/>
        <v>41812.412</v>
      </c>
      <c r="H301" s="14">
        <f t="shared" si="29"/>
        <v>15034</v>
      </c>
      <c r="I301" s="54" t="s">
        <v>490</v>
      </c>
      <c r="J301" s="55" t="s">
        <v>491</v>
      </c>
      <c r="K301" s="54">
        <v>15034</v>
      </c>
      <c r="L301" s="54" t="s">
        <v>257</v>
      </c>
      <c r="M301" s="55" t="s">
        <v>211</v>
      </c>
      <c r="N301" s="55"/>
      <c r="O301" s="56" t="s">
        <v>365</v>
      </c>
      <c r="P301" s="57" t="s">
        <v>492</v>
      </c>
    </row>
    <row r="302" spans="1:16" ht="13.5" thickBot="1" x14ac:dyDescent="0.25">
      <c r="A302" s="14" t="str">
        <f t="shared" si="24"/>
        <v>IBVS 4027 </v>
      </c>
      <c r="B302" s="5" t="str">
        <f t="shared" si="25"/>
        <v>I</v>
      </c>
      <c r="C302" s="14">
        <f t="shared" si="26"/>
        <v>47712.432500000003</v>
      </c>
      <c r="D302" s="15" t="str">
        <f t="shared" si="27"/>
        <v>vis</v>
      </c>
      <c r="E302" s="53" t="e">
        <f>VLOOKUP(C302,Active!C$21:E$966,3,FALSE)</f>
        <v>#N/A</v>
      </c>
      <c r="F302" s="5" t="s">
        <v>189</v>
      </c>
      <c r="G302" s="15" t="str">
        <f t="shared" si="28"/>
        <v>47712.4325</v>
      </c>
      <c r="H302" s="14">
        <f t="shared" si="29"/>
        <v>22015</v>
      </c>
      <c r="I302" s="54" t="s">
        <v>713</v>
      </c>
      <c r="J302" s="55" t="s">
        <v>714</v>
      </c>
      <c r="K302" s="54">
        <v>22015</v>
      </c>
      <c r="L302" s="54" t="s">
        <v>715</v>
      </c>
      <c r="M302" s="55" t="s">
        <v>306</v>
      </c>
      <c r="N302" s="55" t="s">
        <v>159</v>
      </c>
      <c r="O302" s="56" t="s">
        <v>716</v>
      </c>
      <c r="P302" s="57" t="s">
        <v>717</v>
      </c>
    </row>
    <row r="303" spans="1:16" ht="13.5" thickBot="1" x14ac:dyDescent="0.25">
      <c r="A303" s="14" t="str">
        <f t="shared" si="24"/>
        <v>BAVM 117 </v>
      </c>
      <c r="B303" s="5" t="str">
        <f t="shared" si="25"/>
        <v>I</v>
      </c>
      <c r="C303" s="14">
        <f t="shared" si="26"/>
        <v>50948.5167</v>
      </c>
      <c r="D303" s="15" t="str">
        <f t="shared" si="27"/>
        <v>vis</v>
      </c>
      <c r="E303" s="53">
        <f>VLOOKUP(C303,Active!C$21:E$966,3,FALSE)</f>
        <v>25844.003745126469</v>
      </c>
      <c r="F303" s="5" t="s">
        <v>189</v>
      </c>
      <c r="G303" s="15" t="str">
        <f t="shared" si="28"/>
        <v>50948.5167</v>
      </c>
      <c r="H303" s="14">
        <f t="shared" si="29"/>
        <v>25844</v>
      </c>
      <c r="I303" s="54" t="s">
        <v>853</v>
      </c>
      <c r="J303" s="55" t="s">
        <v>854</v>
      </c>
      <c r="K303" s="54">
        <v>25844</v>
      </c>
      <c r="L303" s="54" t="s">
        <v>855</v>
      </c>
      <c r="M303" s="55" t="s">
        <v>306</v>
      </c>
      <c r="N303" s="55" t="s">
        <v>834</v>
      </c>
      <c r="O303" s="56" t="s">
        <v>835</v>
      </c>
      <c r="P303" s="57" t="s">
        <v>840</v>
      </c>
    </row>
    <row r="304" spans="1:16" ht="13.5" thickBot="1" x14ac:dyDescent="0.25">
      <c r="A304" s="14" t="str">
        <f t="shared" si="24"/>
        <v>BAVM 117 </v>
      </c>
      <c r="B304" s="5" t="str">
        <f t="shared" si="25"/>
        <v>II</v>
      </c>
      <c r="C304" s="14">
        <f t="shared" si="26"/>
        <v>51033.443500000001</v>
      </c>
      <c r="D304" s="15" t="str">
        <f t="shared" si="27"/>
        <v>vis</v>
      </c>
      <c r="E304" s="53">
        <f>VLOOKUP(C304,Active!C$21:E$966,3,FALSE)</f>
        <v>25944.490793782941</v>
      </c>
      <c r="F304" s="5" t="s">
        <v>189</v>
      </c>
      <c r="G304" s="15" t="str">
        <f t="shared" si="28"/>
        <v>51033.4435</v>
      </c>
      <c r="H304" s="14">
        <f t="shared" si="29"/>
        <v>25944.5</v>
      </c>
      <c r="I304" s="54" t="s">
        <v>858</v>
      </c>
      <c r="J304" s="55" t="s">
        <v>859</v>
      </c>
      <c r="K304" s="54">
        <v>25944.5</v>
      </c>
      <c r="L304" s="54" t="s">
        <v>860</v>
      </c>
      <c r="M304" s="55" t="s">
        <v>306</v>
      </c>
      <c r="N304" s="55" t="s">
        <v>834</v>
      </c>
      <c r="O304" s="56" t="s">
        <v>835</v>
      </c>
      <c r="P304" s="57" t="s">
        <v>840</v>
      </c>
    </row>
    <row r="305" spans="1:16" ht="13.5" thickBot="1" x14ac:dyDescent="0.25">
      <c r="A305" s="14" t="str">
        <f t="shared" si="24"/>
        <v> AOEB 8 </v>
      </c>
      <c r="B305" s="5" t="str">
        <f t="shared" si="25"/>
        <v>I</v>
      </c>
      <c r="C305" s="14">
        <f t="shared" si="26"/>
        <v>51400.659</v>
      </c>
      <c r="D305" s="15" t="str">
        <f t="shared" si="27"/>
        <v>vis</v>
      </c>
      <c r="E305" s="53">
        <f>VLOOKUP(C305,Active!C$21:E$966,3,FALSE)</f>
        <v>26378.987346295347</v>
      </c>
      <c r="F305" s="5" t="s">
        <v>189</v>
      </c>
      <c r="G305" s="15" t="str">
        <f t="shared" si="28"/>
        <v>51400.659</v>
      </c>
      <c r="H305" s="14">
        <f t="shared" si="29"/>
        <v>26379</v>
      </c>
      <c r="I305" s="54" t="s">
        <v>884</v>
      </c>
      <c r="J305" s="55" t="s">
        <v>885</v>
      </c>
      <c r="K305" s="54">
        <v>26379</v>
      </c>
      <c r="L305" s="54" t="s">
        <v>244</v>
      </c>
      <c r="M305" s="55" t="s">
        <v>211</v>
      </c>
      <c r="N305" s="55"/>
      <c r="O305" s="56" t="s">
        <v>663</v>
      </c>
      <c r="P305" s="56" t="s">
        <v>886</v>
      </c>
    </row>
    <row r="306" spans="1:16" ht="13.5" thickBot="1" x14ac:dyDescent="0.25">
      <c r="A306" s="14" t="str">
        <f t="shared" si="24"/>
        <v> AOEB 8 </v>
      </c>
      <c r="B306" s="5" t="str">
        <f t="shared" si="25"/>
        <v>I</v>
      </c>
      <c r="C306" s="14">
        <f t="shared" si="26"/>
        <v>51411.648000000001</v>
      </c>
      <c r="D306" s="15" t="str">
        <f t="shared" si="27"/>
        <v>vis</v>
      </c>
      <c r="E306" s="53">
        <f>VLOOKUP(C306,Active!C$21:E$966,3,FALSE)</f>
        <v>26391.989745746239</v>
      </c>
      <c r="F306" s="5" t="s">
        <v>189</v>
      </c>
      <c r="G306" s="15" t="str">
        <f t="shared" si="28"/>
        <v>51411.648</v>
      </c>
      <c r="H306" s="14">
        <f t="shared" si="29"/>
        <v>26392</v>
      </c>
      <c r="I306" s="54" t="s">
        <v>887</v>
      </c>
      <c r="J306" s="55" t="s">
        <v>888</v>
      </c>
      <c r="K306" s="54">
        <v>26392</v>
      </c>
      <c r="L306" s="54" t="s">
        <v>369</v>
      </c>
      <c r="M306" s="55" t="s">
        <v>211</v>
      </c>
      <c r="N306" s="55"/>
      <c r="O306" s="56" t="s">
        <v>663</v>
      </c>
      <c r="P306" s="56" t="s">
        <v>886</v>
      </c>
    </row>
    <row r="307" spans="1:16" ht="13.5" thickBot="1" x14ac:dyDescent="0.25">
      <c r="A307" s="14" t="str">
        <f t="shared" si="24"/>
        <v> AOEB 8 </v>
      </c>
      <c r="B307" s="5" t="str">
        <f t="shared" si="25"/>
        <v>I</v>
      </c>
      <c r="C307" s="14">
        <f t="shared" si="26"/>
        <v>51426.879999999997</v>
      </c>
      <c r="D307" s="15" t="str">
        <f t="shared" si="27"/>
        <v>vis</v>
      </c>
      <c r="E307" s="53">
        <f>VLOOKUP(C307,Active!C$21:E$966,3,FALSE)</f>
        <v>26410.012545676709</v>
      </c>
      <c r="F307" s="5" t="s">
        <v>189</v>
      </c>
      <c r="G307" s="15" t="str">
        <f t="shared" si="28"/>
        <v>51426.880</v>
      </c>
      <c r="H307" s="14">
        <f t="shared" si="29"/>
        <v>26410</v>
      </c>
      <c r="I307" s="54" t="s">
        <v>889</v>
      </c>
      <c r="J307" s="55" t="s">
        <v>890</v>
      </c>
      <c r="K307" s="54">
        <v>26410</v>
      </c>
      <c r="L307" s="54" t="s">
        <v>528</v>
      </c>
      <c r="M307" s="55" t="s">
        <v>211</v>
      </c>
      <c r="N307" s="55"/>
      <c r="O307" s="56" t="s">
        <v>663</v>
      </c>
      <c r="P307" s="56" t="s">
        <v>886</v>
      </c>
    </row>
    <row r="308" spans="1:16" ht="13.5" thickBot="1" x14ac:dyDescent="0.25">
      <c r="A308" s="14" t="str">
        <f t="shared" si="24"/>
        <v> AOEB 8 </v>
      </c>
      <c r="B308" s="5" t="str">
        <f t="shared" si="25"/>
        <v>I</v>
      </c>
      <c r="C308" s="14">
        <f t="shared" si="26"/>
        <v>51427.713000000003</v>
      </c>
      <c r="D308" s="15" t="str">
        <f t="shared" si="27"/>
        <v>vis</v>
      </c>
      <c r="E308" s="53">
        <f>VLOOKUP(C308,Active!C$21:E$966,3,FALSE)</f>
        <v>26410.998167547914</v>
      </c>
      <c r="F308" s="5" t="s">
        <v>189</v>
      </c>
      <c r="G308" s="15" t="str">
        <f t="shared" si="28"/>
        <v>51427.713</v>
      </c>
      <c r="H308" s="14">
        <f t="shared" si="29"/>
        <v>26411</v>
      </c>
      <c r="I308" s="54" t="s">
        <v>891</v>
      </c>
      <c r="J308" s="55" t="s">
        <v>892</v>
      </c>
      <c r="K308" s="54">
        <v>26411</v>
      </c>
      <c r="L308" s="54" t="s">
        <v>305</v>
      </c>
      <c r="M308" s="55" t="s">
        <v>211</v>
      </c>
      <c r="N308" s="55"/>
      <c r="O308" s="56" t="s">
        <v>663</v>
      </c>
      <c r="P308" s="56" t="s">
        <v>886</v>
      </c>
    </row>
    <row r="309" spans="1:16" ht="13.5" thickBot="1" x14ac:dyDescent="0.25">
      <c r="A309" s="14" t="str">
        <f t="shared" si="24"/>
        <v> AOEB 8 </v>
      </c>
      <c r="B309" s="5" t="str">
        <f t="shared" si="25"/>
        <v>I</v>
      </c>
      <c r="C309" s="14">
        <f t="shared" si="26"/>
        <v>51432.788999999997</v>
      </c>
      <c r="D309" s="15" t="str">
        <f t="shared" si="27"/>
        <v>vis</v>
      </c>
      <c r="E309" s="53">
        <f>VLOOKUP(C309,Active!C$21:E$966,3,FALSE)</f>
        <v>26417.004189898686</v>
      </c>
      <c r="F309" s="5" t="s">
        <v>189</v>
      </c>
      <c r="G309" s="15" t="str">
        <f t="shared" si="28"/>
        <v>51432.789</v>
      </c>
      <c r="H309" s="14">
        <f t="shared" si="29"/>
        <v>26417</v>
      </c>
      <c r="I309" s="54" t="s">
        <v>896</v>
      </c>
      <c r="J309" s="55" t="s">
        <v>897</v>
      </c>
      <c r="K309" s="54">
        <v>26417</v>
      </c>
      <c r="L309" s="54" t="s">
        <v>267</v>
      </c>
      <c r="M309" s="55" t="s">
        <v>211</v>
      </c>
      <c r="N309" s="55"/>
      <c r="O309" s="56" t="s">
        <v>663</v>
      </c>
      <c r="P309" s="56" t="s">
        <v>886</v>
      </c>
    </row>
    <row r="310" spans="1:16" ht="13.5" thickBot="1" x14ac:dyDescent="0.25">
      <c r="A310" s="14" t="str">
        <f t="shared" si="24"/>
        <v> AOEB 8 </v>
      </c>
      <c r="B310" s="5" t="str">
        <f t="shared" si="25"/>
        <v>I</v>
      </c>
      <c r="C310" s="14">
        <f t="shared" si="26"/>
        <v>51433.641000000003</v>
      </c>
      <c r="D310" s="15" t="str">
        <f t="shared" si="27"/>
        <v>vis</v>
      </c>
      <c r="E310" s="53">
        <f>VLOOKUP(C310,Active!C$21:E$966,3,FALSE)</f>
        <v>26418.012292941024</v>
      </c>
      <c r="F310" s="5" t="s">
        <v>189</v>
      </c>
      <c r="G310" s="15" t="str">
        <f t="shared" si="28"/>
        <v>51433.641</v>
      </c>
      <c r="H310" s="14">
        <f t="shared" si="29"/>
        <v>26418</v>
      </c>
      <c r="I310" s="54" t="s">
        <v>898</v>
      </c>
      <c r="J310" s="55" t="s">
        <v>899</v>
      </c>
      <c r="K310" s="54">
        <v>26418</v>
      </c>
      <c r="L310" s="54" t="s">
        <v>311</v>
      </c>
      <c r="M310" s="55" t="s">
        <v>211</v>
      </c>
      <c r="N310" s="55"/>
      <c r="O310" s="56" t="s">
        <v>663</v>
      </c>
      <c r="P310" s="56" t="s">
        <v>886</v>
      </c>
    </row>
    <row r="311" spans="1:16" ht="13.5" thickBot="1" x14ac:dyDescent="0.25">
      <c r="A311" s="14" t="str">
        <f t="shared" si="24"/>
        <v>BAVM 132 </v>
      </c>
      <c r="B311" s="5" t="str">
        <f t="shared" si="25"/>
        <v>I</v>
      </c>
      <c r="C311" s="14">
        <f t="shared" si="26"/>
        <v>51434.479500000001</v>
      </c>
      <c r="D311" s="15" t="str">
        <f t="shared" si="27"/>
        <v>vis</v>
      </c>
      <c r="E311" s="53">
        <f>VLOOKUP(C311,Active!C$21:E$966,3,FALSE)</f>
        <v>26419.004422519651</v>
      </c>
      <c r="F311" s="5" t="s">
        <v>189</v>
      </c>
      <c r="G311" s="15" t="str">
        <f t="shared" si="28"/>
        <v>51434.4795</v>
      </c>
      <c r="H311" s="14">
        <f t="shared" si="29"/>
        <v>26419</v>
      </c>
      <c r="I311" s="54" t="s">
        <v>900</v>
      </c>
      <c r="J311" s="55" t="s">
        <v>901</v>
      </c>
      <c r="K311" s="54">
        <v>26419</v>
      </c>
      <c r="L311" s="54" t="s">
        <v>902</v>
      </c>
      <c r="M311" s="55" t="s">
        <v>306</v>
      </c>
      <c r="N311" s="55" t="s">
        <v>46</v>
      </c>
      <c r="O311" s="56" t="s">
        <v>903</v>
      </c>
      <c r="P311" s="57" t="s">
        <v>872</v>
      </c>
    </row>
    <row r="312" spans="1:16" ht="13.5" thickBot="1" x14ac:dyDescent="0.25">
      <c r="A312" s="14" t="str">
        <f t="shared" si="24"/>
        <v>BAVM 132 </v>
      </c>
      <c r="B312" s="5" t="str">
        <f t="shared" si="25"/>
        <v>I</v>
      </c>
      <c r="C312" s="14">
        <f t="shared" si="26"/>
        <v>51434.480199999998</v>
      </c>
      <c r="D312" s="15" t="str">
        <f t="shared" si="27"/>
        <v>vis</v>
      </c>
      <c r="E312" s="53">
        <f>VLOOKUP(C312,Active!C$21:E$966,3,FALSE)</f>
        <v>26419.00525077332</v>
      </c>
      <c r="F312" s="5" t="s">
        <v>189</v>
      </c>
      <c r="G312" s="15" t="str">
        <f t="shared" si="28"/>
        <v>51434.4802</v>
      </c>
      <c r="H312" s="14">
        <f t="shared" si="29"/>
        <v>26419</v>
      </c>
      <c r="I312" s="54" t="s">
        <v>904</v>
      </c>
      <c r="J312" s="55" t="s">
        <v>905</v>
      </c>
      <c r="K312" s="54">
        <v>26419</v>
      </c>
      <c r="L312" s="54" t="s">
        <v>906</v>
      </c>
      <c r="M312" s="55" t="s">
        <v>306</v>
      </c>
      <c r="N312" s="55" t="s">
        <v>907</v>
      </c>
      <c r="O312" s="56" t="s">
        <v>903</v>
      </c>
      <c r="P312" s="57" t="s">
        <v>872</v>
      </c>
    </row>
    <row r="313" spans="1:16" ht="13.5" thickBot="1" x14ac:dyDescent="0.25">
      <c r="A313" s="14" t="str">
        <f t="shared" si="24"/>
        <v> AOEB 8 </v>
      </c>
      <c r="B313" s="5" t="str">
        <f t="shared" si="25"/>
        <v>I</v>
      </c>
      <c r="C313" s="14">
        <f t="shared" si="26"/>
        <v>51438.707000000002</v>
      </c>
      <c r="D313" s="15" t="str">
        <f t="shared" si="27"/>
        <v>vis</v>
      </c>
      <c r="E313" s="53">
        <f>VLOOKUP(C313,Active!C$21:E$966,3,FALSE)</f>
        <v>26424.006483096469</v>
      </c>
      <c r="F313" s="5" t="s">
        <v>189</v>
      </c>
      <c r="G313" s="15" t="str">
        <f t="shared" si="28"/>
        <v>51438.707</v>
      </c>
      <c r="H313" s="14">
        <f t="shared" si="29"/>
        <v>26424</v>
      </c>
      <c r="I313" s="54" t="s">
        <v>908</v>
      </c>
      <c r="J313" s="55" t="s">
        <v>909</v>
      </c>
      <c r="K313" s="54">
        <v>26424</v>
      </c>
      <c r="L313" s="54" t="s">
        <v>464</v>
      </c>
      <c r="M313" s="55" t="s">
        <v>211</v>
      </c>
      <c r="N313" s="55"/>
      <c r="O313" s="56" t="s">
        <v>663</v>
      </c>
      <c r="P313" s="56" t="s">
        <v>886</v>
      </c>
    </row>
    <row r="314" spans="1:16" ht="13.5" thickBot="1" x14ac:dyDescent="0.25">
      <c r="A314" s="14" t="str">
        <f t="shared" si="24"/>
        <v> AOEB 8 </v>
      </c>
      <c r="B314" s="5" t="str">
        <f t="shared" si="25"/>
        <v>I</v>
      </c>
      <c r="C314" s="14">
        <f t="shared" si="26"/>
        <v>51444.625</v>
      </c>
      <c r="D314" s="15" t="str">
        <f t="shared" si="27"/>
        <v>vis</v>
      </c>
      <c r="E314" s="53">
        <f>VLOOKUP(C314,Active!C$21:E$966,3,FALSE)</f>
        <v>26431.008776294246</v>
      </c>
      <c r="F314" s="5" t="s">
        <v>189</v>
      </c>
      <c r="G314" s="15" t="str">
        <f t="shared" si="28"/>
        <v>51444.625</v>
      </c>
      <c r="H314" s="14">
        <f t="shared" si="29"/>
        <v>26431</v>
      </c>
      <c r="I314" s="54" t="s">
        <v>914</v>
      </c>
      <c r="J314" s="55" t="s">
        <v>915</v>
      </c>
      <c r="K314" s="54">
        <v>26431</v>
      </c>
      <c r="L314" s="54" t="s">
        <v>404</v>
      </c>
      <c r="M314" s="55" t="s">
        <v>792</v>
      </c>
      <c r="N314" s="55" t="s">
        <v>916</v>
      </c>
      <c r="O314" s="56" t="s">
        <v>793</v>
      </c>
      <c r="P314" s="56" t="s">
        <v>886</v>
      </c>
    </row>
    <row r="315" spans="1:16" ht="13.5" thickBot="1" x14ac:dyDescent="0.25">
      <c r="A315" s="14" t="str">
        <f t="shared" si="24"/>
        <v> AOEB 8 </v>
      </c>
      <c r="B315" s="5" t="str">
        <f t="shared" si="25"/>
        <v>I</v>
      </c>
      <c r="C315" s="14">
        <f t="shared" si="26"/>
        <v>51488.571000000004</v>
      </c>
      <c r="D315" s="15" t="str">
        <f t="shared" si="27"/>
        <v>vis</v>
      </c>
      <c r="E315" s="53">
        <f>VLOOKUP(C315,Active!C$21:E$966,3,FALSE)</f>
        <v>26483.006541902483</v>
      </c>
      <c r="F315" s="5" t="s">
        <v>189</v>
      </c>
      <c r="G315" s="15" t="str">
        <f t="shared" si="28"/>
        <v>51488.571</v>
      </c>
      <c r="H315" s="14">
        <f t="shared" si="29"/>
        <v>26483</v>
      </c>
      <c r="I315" s="54" t="s">
        <v>925</v>
      </c>
      <c r="J315" s="55" t="s">
        <v>926</v>
      </c>
      <c r="K315" s="54">
        <v>26483</v>
      </c>
      <c r="L315" s="54" t="s">
        <v>407</v>
      </c>
      <c r="M315" s="55" t="s">
        <v>211</v>
      </c>
      <c r="N315" s="55"/>
      <c r="O315" s="56" t="s">
        <v>663</v>
      </c>
      <c r="P315" s="56" t="s">
        <v>886</v>
      </c>
    </row>
    <row r="316" spans="1:16" ht="13.5" thickBot="1" x14ac:dyDescent="0.25">
      <c r="A316" s="14" t="str">
        <f t="shared" si="24"/>
        <v> AOEB 8 </v>
      </c>
      <c r="B316" s="5" t="str">
        <f t="shared" si="25"/>
        <v>I</v>
      </c>
      <c r="C316" s="14">
        <f t="shared" si="26"/>
        <v>51493.635000000002</v>
      </c>
      <c r="D316" s="15" t="str">
        <f t="shared" si="27"/>
        <v>vis</v>
      </c>
      <c r="E316" s="53">
        <f>VLOOKUP(C316,Active!C$21:E$966,3,FALSE)</f>
        <v>26488.998365618863</v>
      </c>
      <c r="F316" s="5" t="s">
        <v>189</v>
      </c>
      <c r="G316" s="15" t="str">
        <f t="shared" si="28"/>
        <v>51493.635</v>
      </c>
      <c r="H316" s="14">
        <f t="shared" si="29"/>
        <v>26489</v>
      </c>
      <c r="I316" s="54" t="s">
        <v>927</v>
      </c>
      <c r="J316" s="55" t="s">
        <v>928</v>
      </c>
      <c r="K316" s="54">
        <v>26489</v>
      </c>
      <c r="L316" s="54" t="s">
        <v>710</v>
      </c>
      <c r="M316" s="55" t="s">
        <v>211</v>
      </c>
      <c r="N316" s="55"/>
      <c r="O316" s="56" t="s">
        <v>663</v>
      </c>
      <c r="P316" s="56" t="s">
        <v>886</v>
      </c>
    </row>
    <row r="317" spans="1:16" ht="13.5" thickBot="1" x14ac:dyDescent="0.25">
      <c r="A317" s="14" t="str">
        <f t="shared" si="24"/>
        <v> AOEB 8 </v>
      </c>
      <c r="B317" s="5" t="str">
        <f t="shared" si="25"/>
        <v>I</v>
      </c>
      <c r="C317" s="14">
        <f t="shared" si="26"/>
        <v>51510.544999999998</v>
      </c>
      <c r="D317" s="15" t="str">
        <f t="shared" si="27"/>
        <v>vis</v>
      </c>
      <c r="E317" s="53">
        <f>VLOOKUP(C317,Active!C$21:E$966,3,FALSE)</f>
        <v>26509.006607926127</v>
      </c>
      <c r="F317" s="5" t="s">
        <v>189</v>
      </c>
      <c r="G317" s="15" t="str">
        <f t="shared" si="28"/>
        <v>51510.545</v>
      </c>
      <c r="H317" s="14">
        <f t="shared" si="29"/>
        <v>26509</v>
      </c>
      <c r="I317" s="54" t="s">
        <v>929</v>
      </c>
      <c r="J317" s="55" t="s">
        <v>930</v>
      </c>
      <c r="K317" s="54">
        <v>26509</v>
      </c>
      <c r="L317" s="54" t="s">
        <v>407</v>
      </c>
      <c r="M317" s="55" t="s">
        <v>211</v>
      </c>
      <c r="N317" s="55"/>
      <c r="O317" s="56" t="s">
        <v>663</v>
      </c>
      <c r="P317" s="56" t="s">
        <v>886</v>
      </c>
    </row>
    <row r="318" spans="1:16" ht="13.5" thickBot="1" x14ac:dyDescent="0.25">
      <c r="A318" s="14" t="str">
        <f t="shared" si="24"/>
        <v> AOEB 8 </v>
      </c>
      <c r="B318" s="5" t="str">
        <f t="shared" si="25"/>
        <v>I</v>
      </c>
      <c r="C318" s="14">
        <f t="shared" si="26"/>
        <v>51815.646999999997</v>
      </c>
      <c r="D318" s="15" t="str">
        <f t="shared" si="27"/>
        <v>vis</v>
      </c>
      <c r="E318" s="53">
        <f>VLOOKUP(C318,Active!C$21:E$966,3,FALSE)</f>
        <v>26870.009253959968</v>
      </c>
      <c r="F318" s="5" t="s">
        <v>189</v>
      </c>
      <c r="G318" s="15" t="str">
        <f t="shared" si="28"/>
        <v>51815.647</v>
      </c>
      <c r="H318" s="14">
        <f t="shared" si="29"/>
        <v>26870</v>
      </c>
      <c r="I318" s="54" t="s">
        <v>949</v>
      </c>
      <c r="J318" s="55" t="s">
        <v>950</v>
      </c>
      <c r="K318" s="54">
        <v>26870</v>
      </c>
      <c r="L318" s="54" t="s">
        <v>655</v>
      </c>
      <c r="M318" s="55" t="s">
        <v>211</v>
      </c>
      <c r="N318" s="55"/>
      <c r="O318" s="56" t="s">
        <v>663</v>
      </c>
      <c r="P318" s="56" t="s">
        <v>886</v>
      </c>
    </row>
    <row r="319" spans="1:16" ht="13.5" thickBot="1" x14ac:dyDescent="0.25">
      <c r="A319" s="14" t="str">
        <f t="shared" si="24"/>
        <v> AOEB 8 </v>
      </c>
      <c r="B319" s="5" t="str">
        <f t="shared" si="25"/>
        <v>I</v>
      </c>
      <c r="C319" s="14">
        <f t="shared" si="26"/>
        <v>51837.618000000002</v>
      </c>
      <c r="D319" s="15" t="str">
        <f t="shared" si="27"/>
        <v>vis</v>
      </c>
      <c r="E319" s="53">
        <f>VLOOKUP(C319,Active!C$21:E$966,3,FALSE)</f>
        <v>26896.005770325024</v>
      </c>
      <c r="F319" s="5" t="s">
        <v>189</v>
      </c>
      <c r="G319" s="15" t="str">
        <f t="shared" si="28"/>
        <v>51837.618</v>
      </c>
      <c r="H319" s="14">
        <f t="shared" si="29"/>
        <v>26896</v>
      </c>
      <c r="I319" s="54" t="s">
        <v>953</v>
      </c>
      <c r="J319" s="55" t="s">
        <v>954</v>
      </c>
      <c r="K319" s="54">
        <v>26896</v>
      </c>
      <c r="L319" s="54" t="s">
        <v>464</v>
      </c>
      <c r="M319" s="55" t="s">
        <v>211</v>
      </c>
      <c r="N319" s="55"/>
      <c r="O319" s="56" t="s">
        <v>663</v>
      </c>
      <c r="P319" s="56" t="s">
        <v>886</v>
      </c>
    </row>
    <row r="320" spans="1:16" ht="13.5" thickBot="1" x14ac:dyDescent="0.25">
      <c r="A320" s="14" t="str">
        <f t="shared" si="24"/>
        <v> AOEB 8 </v>
      </c>
      <c r="B320" s="5" t="str">
        <f t="shared" si="25"/>
        <v>I</v>
      </c>
      <c r="C320" s="14">
        <f t="shared" si="26"/>
        <v>52027.775999999998</v>
      </c>
      <c r="D320" s="15" t="str">
        <f t="shared" si="27"/>
        <v>vis</v>
      </c>
      <c r="E320" s="53">
        <f>VLOOKUP(C320,Active!C$21:E$966,3,FALSE)</f>
        <v>27121.004430328896</v>
      </c>
      <c r="F320" s="5" t="s">
        <v>189</v>
      </c>
      <c r="G320" s="15" t="str">
        <f t="shared" si="28"/>
        <v>52027.7760</v>
      </c>
      <c r="H320" s="14">
        <f t="shared" si="29"/>
        <v>27121</v>
      </c>
      <c r="I320" s="54" t="s">
        <v>957</v>
      </c>
      <c r="J320" s="55" t="s">
        <v>958</v>
      </c>
      <c r="K320" s="54">
        <v>27121</v>
      </c>
      <c r="L320" s="54" t="s">
        <v>902</v>
      </c>
      <c r="M320" s="55" t="s">
        <v>792</v>
      </c>
      <c r="N320" s="55" t="s">
        <v>916</v>
      </c>
      <c r="O320" s="56" t="s">
        <v>959</v>
      </c>
      <c r="P320" s="56" t="s">
        <v>886</v>
      </c>
    </row>
    <row r="321" spans="1:16" ht="13.5" thickBot="1" x14ac:dyDescent="0.25">
      <c r="A321" s="14" t="str">
        <f t="shared" si="24"/>
        <v> AOEB 8 </v>
      </c>
      <c r="B321" s="5" t="str">
        <f t="shared" si="25"/>
        <v>I</v>
      </c>
      <c r="C321" s="14">
        <f t="shared" si="26"/>
        <v>52225.542999999998</v>
      </c>
      <c r="D321" s="15" t="str">
        <f t="shared" si="27"/>
        <v>vis</v>
      </c>
      <c r="E321" s="53">
        <f>VLOOKUP(C321,Active!C$21:E$966,3,FALSE)</f>
        <v>27355.006207761278</v>
      </c>
      <c r="F321" s="5" t="s">
        <v>189</v>
      </c>
      <c r="G321" s="15" t="str">
        <f t="shared" si="28"/>
        <v>52225.543</v>
      </c>
      <c r="H321" s="14">
        <f t="shared" si="29"/>
        <v>27355</v>
      </c>
      <c r="I321" s="54" t="s">
        <v>960</v>
      </c>
      <c r="J321" s="55" t="s">
        <v>961</v>
      </c>
      <c r="K321" s="54">
        <v>27355</v>
      </c>
      <c r="L321" s="54" t="s">
        <v>464</v>
      </c>
      <c r="M321" s="55" t="s">
        <v>211</v>
      </c>
      <c r="N321" s="55"/>
      <c r="O321" s="56" t="s">
        <v>663</v>
      </c>
      <c r="P321" s="56" t="s">
        <v>886</v>
      </c>
    </row>
    <row r="322" spans="1:16" ht="13.5" thickBot="1" x14ac:dyDescent="0.25">
      <c r="A322" s="14" t="str">
        <f t="shared" si="24"/>
        <v> AOEB 8 </v>
      </c>
      <c r="B322" s="5" t="str">
        <f t="shared" si="25"/>
        <v>I</v>
      </c>
      <c r="C322" s="14">
        <f t="shared" si="26"/>
        <v>52230.612000000001</v>
      </c>
      <c r="D322" s="15" t="str">
        <f t="shared" si="27"/>
        <v>vis</v>
      </c>
      <c r="E322" s="53">
        <f>VLOOKUP(C322,Active!C$21:E$966,3,FALSE)</f>
        <v>27361.003947575329</v>
      </c>
      <c r="F322" s="5" t="s">
        <v>189</v>
      </c>
      <c r="G322" s="15" t="str">
        <f t="shared" si="28"/>
        <v>52230.612</v>
      </c>
      <c r="H322" s="14">
        <f t="shared" si="29"/>
        <v>27361</v>
      </c>
      <c r="I322" s="54" t="s">
        <v>962</v>
      </c>
      <c r="J322" s="55" t="s">
        <v>963</v>
      </c>
      <c r="K322" s="54">
        <v>27361</v>
      </c>
      <c r="L322" s="54" t="s">
        <v>383</v>
      </c>
      <c r="M322" s="55" t="s">
        <v>211</v>
      </c>
      <c r="N322" s="55"/>
      <c r="O322" s="56" t="s">
        <v>663</v>
      </c>
      <c r="P322" s="56" t="s">
        <v>886</v>
      </c>
    </row>
    <row r="323" spans="1:16" ht="13.5" thickBot="1" x14ac:dyDescent="0.25">
      <c r="A323" s="14" t="str">
        <f t="shared" si="24"/>
        <v> AOEB 8 </v>
      </c>
      <c r="B323" s="5" t="str">
        <f t="shared" si="25"/>
        <v>I</v>
      </c>
      <c r="C323" s="14">
        <f t="shared" si="26"/>
        <v>52499.371599999999</v>
      </c>
      <c r="D323" s="15" t="str">
        <f t="shared" si="27"/>
        <v>vis</v>
      </c>
      <c r="E323" s="53">
        <f>VLOOKUP(C323,Active!C$21:E$966,3,FALSE)</f>
        <v>27679.005556043961</v>
      </c>
      <c r="F323" s="5" t="s">
        <v>189</v>
      </c>
      <c r="G323" s="15" t="str">
        <f t="shared" si="28"/>
        <v>52499.3716</v>
      </c>
      <c r="H323" s="14">
        <f t="shared" si="29"/>
        <v>27679</v>
      </c>
      <c r="I323" s="54" t="s">
        <v>973</v>
      </c>
      <c r="J323" s="55" t="s">
        <v>974</v>
      </c>
      <c r="K323" s="54" t="s">
        <v>975</v>
      </c>
      <c r="L323" s="54" t="s">
        <v>942</v>
      </c>
      <c r="M323" s="55" t="s">
        <v>792</v>
      </c>
      <c r="N323" s="55" t="s">
        <v>916</v>
      </c>
      <c r="O323" s="56" t="s">
        <v>976</v>
      </c>
      <c r="P323" s="56" t="s">
        <v>886</v>
      </c>
    </row>
    <row r="324" spans="1:16" ht="13.5" thickBot="1" x14ac:dyDescent="0.25">
      <c r="A324" s="14" t="str">
        <f t="shared" si="24"/>
        <v> AOEB 8 </v>
      </c>
      <c r="B324" s="5" t="str">
        <f t="shared" si="25"/>
        <v>I</v>
      </c>
      <c r="C324" s="14">
        <f t="shared" si="26"/>
        <v>52596.564299999998</v>
      </c>
      <c r="D324" s="15" t="str">
        <f t="shared" si="27"/>
        <v>vis</v>
      </c>
      <c r="E324" s="53">
        <f>VLOOKUP(C324,Active!C$21:E$966,3,FALSE)</f>
        <v>27794.005857173332</v>
      </c>
      <c r="F324" s="5" t="s">
        <v>189</v>
      </c>
      <c r="G324" s="15" t="str">
        <f t="shared" si="28"/>
        <v>52596.5643</v>
      </c>
      <c r="H324" s="14">
        <f t="shared" si="29"/>
        <v>27794</v>
      </c>
      <c r="I324" s="54" t="s">
        <v>986</v>
      </c>
      <c r="J324" s="55" t="s">
        <v>987</v>
      </c>
      <c r="K324" s="54" t="s">
        <v>988</v>
      </c>
      <c r="L324" s="54" t="s">
        <v>924</v>
      </c>
      <c r="M324" s="55" t="s">
        <v>792</v>
      </c>
      <c r="N324" s="55" t="s">
        <v>916</v>
      </c>
      <c r="O324" s="56" t="s">
        <v>959</v>
      </c>
      <c r="P324" s="56" t="s">
        <v>886</v>
      </c>
    </row>
    <row r="325" spans="1:16" ht="26.25" thickBot="1" x14ac:dyDescent="0.25">
      <c r="A325" s="14" t="str">
        <f t="shared" si="24"/>
        <v>IBVS 5809 </v>
      </c>
      <c r="B325" s="5" t="str">
        <f t="shared" si="25"/>
        <v>I</v>
      </c>
      <c r="C325" s="14">
        <f t="shared" si="26"/>
        <v>52612.623399999997</v>
      </c>
      <c r="D325" s="15" t="str">
        <f t="shared" si="27"/>
        <v>vis</v>
      </c>
      <c r="E325" s="53">
        <f>VLOOKUP(C325,Active!C$21:E$966,3,FALSE)</f>
        <v>27813.007297979755</v>
      </c>
      <c r="F325" s="5" t="s">
        <v>189</v>
      </c>
      <c r="G325" s="15" t="str">
        <f t="shared" si="28"/>
        <v>52612.6234</v>
      </c>
      <c r="H325" s="14">
        <f t="shared" si="29"/>
        <v>27813</v>
      </c>
      <c r="I325" s="54" t="s">
        <v>989</v>
      </c>
      <c r="J325" s="55" t="s">
        <v>990</v>
      </c>
      <c r="K325" s="54" t="s">
        <v>991</v>
      </c>
      <c r="L325" s="54" t="s">
        <v>992</v>
      </c>
      <c r="M325" s="55" t="s">
        <v>792</v>
      </c>
      <c r="N325" s="55" t="s">
        <v>189</v>
      </c>
      <c r="O325" s="56" t="s">
        <v>993</v>
      </c>
      <c r="P325" s="57" t="s">
        <v>994</v>
      </c>
    </row>
    <row r="326" spans="1:16" ht="26.25" thickBot="1" x14ac:dyDescent="0.25">
      <c r="A326" s="14" t="str">
        <f t="shared" si="24"/>
        <v>IBVS 5809 </v>
      </c>
      <c r="B326" s="5" t="str">
        <f t="shared" si="25"/>
        <v>II</v>
      </c>
      <c r="C326" s="14">
        <f t="shared" si="26"/>
        <v>52613.051200000002</v>
      </c>
      <c r="D326" s="15" t="str">
        <f t="shared" si="27"/>
        <v>vis</v>
      </c>
      <c r="E326" s="53">
        <f>VLOOKUP(C326,Active!C$21:E$966,3,FALSE)</f>
        <v>27813.513479296085</v>
      </c>
      <c r="F326" s="5" t="s">
        <v>189</v>
      </c>
      <c r="G326" s="15" t="str">
        <f t="shared" si="28"/>
        <v>52613.0512</v>
      </c>
      <c r="H326" s="14">
        <f t="shared" si="29"/>
        <v>27813.5</v>
      </c>
      <c r="I326" s="54" t="s">
        <v>995</v>
      </c>
      <c r="J326" s="55" t="s">
        <v>996</v>
      </c>
      <c r="K326" s="54" t="s">
        <v>997</v>
      </c>
      <c r="L326" s="54" t="s">
        <v>998</v>
      </c>
      <c r="M326" s="55" t="s">
        <v>792</v>
      </c>
      <c r="N326" s="55" t="s">
        <v>189</v>
      </c>
      <c r="O326" s="56" t="s">
        <v>993</v>
      </c>
      <c r="P326" s="57" t="s">
        <v>994</v>
      </c>
    </row>
    <row r="327" spans="1:16" ht="13.5" thickBot="1" x14ac:dyDescent="0.25">
      <c r="A327" s="14" t="str">
        <f t="shared" si="24"/>
        <v>VSB 42 </v>
      </c>
      <c r="B327" s="5" t="str">
        <f t="shared" si="25"/>
        <v>I</v>
      </c>
      <c r="C327" s="14">
        <f t="shared" si="26"/>
        <v>52899.133699999998</v>
      </c>
      <c r="D327" s="15" t="str">
        <f t="shared" si="27"/>
        <v>vis</v>
      </c>
      <c r="E327" s="53">
        <f>VLOOKUP(C327,Active!C$21:E$966,3,FALSE)</f>
        <v>28152.011881417264</v>
      </c>
      <c r="F327" s="5" t="s">
        <v>189</v>
      </c>
      <c r="G327" s="15" t="str">
        <f t="shared" si="28"/>
        <v>52899.1337</v>
      </c>
      <c r="H327" s="14">
        <f t="shared" si="29"/>
        <v>28152</v>
      </c>
      <c r="I327" s="54" t="s">
        <v>1026</v>
      </c>
      <c r="J327" s="55" t="s">
        <v>1027</v>
      </c>
      <c r="K327" s="54" t="s">
        <v>1028</v>
      </c>
      <c r="L327" s="54" t="s">
        <v>1029</v>
      </c>
      <c r="M327" s="55" t="s">
        <v>306</v>
      </c>
      <c r="N327" s="55" t="s">
        <v>159</v>
      </c>
      <c r="O327" s="56" t="s">
        <v>1030</v>
      </c>
      <c r="P327" s="57" t="s">
        <v>1031</v>
      </c>
    </row>
    <row r="328" spans="1:16" ht="13.5" thickBot="1" x14ac:dyDescent="0.25">
      <c r="A328" s="14" t="str">
        <f t="shared" si="24"/>
        <v> AOEB 12 </v>
      </c>
      <c r="B328" s="5" t="str">
        <f t="shared" si="25"/>
        <v>I</v>
      </c>
      <c r="C328" s="14">
        <f t="shared" si="26"/>
        <v>52951.530599999998</v>
      </c>
      <c r="D328" s="15" t="str">
        <f t="shared" si="27"/>
        <v>vis</v>
      </c>
      <c r="E328" s="53">
        <f>VLOOKUP(C328,Active!C$21:E$966,3,FALSE)</f>
        <v>28214.008916979044</v>
      </c>
      <c r="F328" s="5" t="s">
        <v>189</v>
      </c>
      <c r="G328" s="15" t="str">
        <f t="shared" si="28"/>
        <v>52951.5306</v>
      </c>
      <c r="H328" s="14">
        <f t="shared" si="29"/>
        <v>28214</v>
      </c>
      <c r="I328" s="54" t="s">
        <v>1032</v>
      </c>
      <c r="J328" s="55" t="s">
        <v>1033</v>
      </c>
      <c r="K328" s="54" t="s">
        <v>1034</v>
      </c>
      <c r="L328" s="54" t="s">
        <v>1035</v>
      </c>
      <c r="M328" s="55" t="s">
        <v>792</v>
      </c>
      <c r="N328" s="55" t="s">
        <v>916</v>
      </c>
      <c r="O328" s="56" t="s">
        <v>1036</v>
      </c>
      <c r="P328" s="56" t="s">
        <v>1037</v>
      </c>
    </row>
    <row r="329" spans="1:16" ht="13.5" thickBot="1" x14ac:dyDescent="0.25">
      <c r="A329" s="14" t="str">
        <f t="shared" si="24"/>
        <v> AOEB 12 </v>
      </c>
      <c r="B329" s="5" t="str">
        <f t="shared" si="25"/>
        <v>I</v>
      </c>
      <c r="C329" s="14">
        <f t="shared" si="26"/>
        <v>53212.683199999999</v>
      </c>
      <c r="D329" s="15" t="str">
        <f t="shared" si="27"/>
        <v>vis</v>
      </c>
      <c r="E329" s="53">
        <f>VLOOKUP(C329,Active!C$21:E$966,3,FALSE)</f>
        <v>28523.009774458242</v>
      </c>
      <c r="F329" s="5" t="s">
        <v>189</v>
      </c>
      <c r="G329" s="15" t="str">
        <f t="shared" si="28"/>
        <v>53212.6832</v>
      </c>
      <c r="H329" s="14">
        <f t="shared" si="29"/>
        <v>28523</v>
      </c>
      <c r="I329" s="54" t="s">
        <v>1046</v>
      </c>
      <c r="J329" s="55" t="s">
        <v>1047</v>
      </c>
      <c r="K329" s="54" t="s">
        <v>1048</v>
      </c>
      <c r="L329" s="54" t="s">
        <v>1002</v>
      </c>
      <c r="M329" s="55" t="s">
        <v>792</v>
      </c>
      <c r="N329" s="55" t="s">
        <v>916</v>
      </c>
      <c r="O329" s="56" t="s">
        <v>1049</v>
      </c>
      <c r="P329" s="56" t="s">
        <v>1037</v>
      </c>
    </row>
    <row r="330" spans="1:16" ht="13.5" thickBot="1" x14ac:dyDescent="0.25">
      <c r="A330" s="14" t="str">
        <f t="shared" si="24"/>
        <v> AOEB 12 </v>
      </c>
      <c r="B330" s="5" t="str">
        <f t="shared" si="25"/>
        <v>I</v>
      </c>
      <c r="C330" s="14">
        <f t="shared" si="26"/>
        <v>53267.616900000001</v>
      </c>
      <c r="D330" s="15" t="str">
        <f t="shared" si="27"/>
        <v>vis</v>
      </c>
      <c r="E330" s="53">
        <f>VLOOKUP(C330,Active!C$21:E$966,3,FALSE)</f>
        <v>28588.008401331976</v>
      </c>
      <c r="F330" s="5" t="s">
        <v>189</v>
      </c>
      <c r="G330" s="15" t="str">
        <f t="shared" si="28"/>
        <v>53267.6169</v>
      </c>
      <c r="H330" s="14">
        <f t="shared" si="29"/>
        <v>28588</v>
      </c>
      <c r="I330" s="54" t="s">
        <v>1057</v>
      </c>
      <c r="J330" s="55" t="s">
        <v>1058</v>
      </c>
      <c r="K330" s="54" t="s">
        <v>1059</v>
      </c>
      <c r="L330" s="54" t="s">
        <v>966</v>
      </c>
      <c r="M330" s="55" t="s">
        <v>792</v>
      </c>
      <c r="N330" s="55" t="s">
        <v>916</v>
      </c>
      <c r="O330" s="56" t="s">
        <v>1036</v>
      </c>
      <c r="P330" s="56" t="s">
        <v>1037</v>
      </c>
    </row>
    <row r="331" spans="1:16" ht="13.5" thickBot="1" x14ac:dyDescent="0.25">
      <c r="A331" s="14" t="str">
        <f t="shared" ref="A331:A355" si="30">P331</f>
        <v> AOEB 12 </v>
      </c>
      <c r="B331" s="5" t="str">
        <f t="shared" ref="B331:B355" si="31">IF(H331=INT(H331),"I","II")</f>
        <v>I</v>
      </c>
      <c r="C331" s="14">
        <f t="shared" ref="C331:C355" si="32">1*G331</f>
        <v>53289.5913</v>
      </c>
      <c r="D331" s="15" t="str">
        <f t="shared" ref="D331:D355" si="33">VLOOKUP(F331,I$1:J$5,2,FALSE)</f>
        <v>vis</v>
      </c>
      <c r="E331" s="53">
        <f>VLOOKUP(C331,Active!C$21:E$966,3,FALSE)</f>
        <v>28614.008940643438</v>
      </c>
      <c r="F331" s="5" t="s">
        <v>189</v>
      </c>
      <c r="G331" s="15" t="str">
        <f t="shared" ref="G331:G355" si="34">MID(I331,3,LEN(I331)-3)</f>
        <v>53289.5913</v>
      </c>
      <c r="H331" s="14">
        <f t="shared" ref="H331:H355" si="35">1*K331</f>
        <v>28614</v>
      </c>
      <c r="I331" s="54" t="s">
        <v>1065</v>
      </c>
      <c r="J331" s="55" t="s">
        <v>1066</v>
      </c>
      <c r="K331" s="54" t="s">
        <v>1067</v>
      </c>
      <c r="L331" s="54" t="s">
        <v>1068</v>
      </c>
      <c r="M331" s="55" t="s">
        <v>792</v>
      </c>
      <c r="N331" s="55" t="s">
        <v>916</v>
      </c>
      <c r="O331" s="56" t="s">
        <v>1069</v>
      </c>
      <c r="P331" s="56" t="s">
        <v>1037</v>
      </c>
    </row>
    <row r="332" spans="1:16" ht="13.5" thickBot="1" x14ac:dyDescent="0.25">
      <c r="A332" s="14" t="str">
        <f t="shared" si="30"/>
        <v> AOEB 12 </v>
      </c>
      <c r="B332" s="5" t="str">
        <f t="shared" si="31"/>
        <v>I</v>
      </c>
      <c r="C332" s="14">
        <f t="shared" si="32"/>
        <v>53572.716</v>
      </c>
      <c r="D332" s="15" t="str">
        <f t="shared" si="33"/>
        <v>vis</v>
      </c>
      <c r="E332" s="53">
        <f>VLOOKUP(C332,Active!C$21:E$966,3,FALSE)</f>
        <v>28949.007616029172</v>
      </c>
      <c r="F332" s="5" t="s">
        <v>189</v>
      </c>
      <c r="G332" s="15" t="str">
        <f t="shared" si="34"/>
        <v>53572.716</v>
      </c>
      <c r="H332" s="14">
        <f t="shared" si="35"/>
        <v>28949</v>
      </c>
      <c r="I332" s="54" t="s">
        <v>1076</v>
      </c>
      <c r="J332" s="55" t="s">
        <v>1077</v>
      </c>
      <c r="K332" s="54" t="s">
        <v>1078</v>
      </c>
      <c r="L332" s="54" t="s">
        <v>407</v>
      </c>
      <c r="M332" s="55" t="s">
        <v>792</v>
      </c>
      <c r="N332" s="55" t="s">
        <v>916</v>
      </c>
      <c r="O332" s="56" t="s">
        <v>793</v>
      </c>
      <c r="P332" s="56" t="s">
        <v>1037</v>
      </c>
    </row>
    <row r="333" spans="1:16" ht="13.5" thickBot="1" x14ac:dyDescent="0.25">
      <c r="A333" s="14" t="str">
        <f t="shared" si="30"/>
        <v> AOEB 12 </v>
      </c>
      <c r="B333" s="5" t="str">
        <f t="shared" si="31"/>
        <v>I</v>
      </c>
      <c r="C333" s="14">
        <f t="shared" si="32"/>
        <v>54270.816899999998</v>
      </c>
      <c r="D333" s="15" t="str">
        <f t="shared" si="33"/>
        <v>vis</v>
      </c>
      <c r="E333" s="53">
        <f>VLOOKUP(C333,Active!C$21:E$966,3,FALSE)</f>
        <v>29775.014237089032</v>
      </c>
      <c r="F333" s="5" t="s">
        <v>189</v>
      </c>
      <c r="G333" s="15" t="str">
        <f t="shared" si="34"/>
        <v>54270.8169</v>
      </c>
      <c r="H333" s="14">
        <f t="shared" si="35"/>
        <v>29775</v>
      </c>
      <c r="I333" s="54" t="s">
        <v>1115</v>
      </c>
      <c r="J333" s="55" t="s">
        <v>1116</v>
      </c>
      <c r="K333" s="54" t="s">
        <v>1117</v>
      </c>
      <c r="L333" s="54" t="s">
        <v>1118</v>
      </c>
      <c r="M333" s="55" t="s">
        <v>792</v>
      </c>
      <c r="N333" s="55" t="s">
        <v>916</v>
      </c>
      <c r="O333" s="56" t="s">
        <v>1069</v>
      </c>
      <c r="P333" s="56" t="s">
        <v>1037</v>
      </c>
    </row>
    <row r="334" spans="1:16" ht="13.5" thickBot="1" x14ac:dyDescent="0.25">
      <c r="A334" s="14" t="str">
        <f t="shared" si="30"/>
        <v>VSB 46 </v>
      </c>
      <c r="B334" s="5" t="str">
        <f t="shared" si="31"/>
        <v>II</v>
      </c>
      <c r="C334" s="14">
        <f t="shared" si="32"/>
        <v>54282.221400000002</v>
      </c>
      <c r="D334" s="15" t="str">
        <f t="shared" si="33"/>
        <v>vis</v>
      </c>
      <c r="E334" s="53">
        <f>VLOOKUP(C334,Active!C$21:E$966,3,FALSE)</f>
        <v>29788.508264255994</v>
      </c>
      <c r="F334" s="5" t="s">
        <v>189</v>
      </c>
      <c r="G334" s="15" t="str">
        <f t="shared" si="34"/>
        <v>54282.2214</v>
      </c>
      <c r="H334" s="14">
        <f t="shared" si="35"/>
        <v>29788.5</v>
      </c>
      <c r="I334" s="54" t="s">
        <v>1119</v>
      </c>
      <c r="J334" s="55" t="s">
        <v>1120</v>
      </c>
      <c r="K334" s="54" t="s">
        <v>1121</v>
      </c>
      <c r="L334" s="54" t="s">
        <v>1122</v>
      </c>
      <c r="M334" s="55" t="s">
        <v>792</v>
      </c>
      <c r="N334" s="55" t="s">
        <v>189</v>
      </c>
      <c r="O334" s="56" t="s">
        <v>1123</v>
      </c>
      <c r="P334" s="57" t="s">
        <v>1124</v>
      </c>
    </row>
    <row r="335" spans="1:16" ht="13.5" thickBot="1" x14ac:dyDescent="0.25">
      <c r="A335" s="14" t="str">
        <f t="shared" si="30"/>
        <v>BAVM 193 </v>
      </c>
      <c r="B335" s="5" t="str">
        <f t="shared" si="31"/>
        <v>II</v>
      </c>
      <c r="C335" s="14">
        <f t="shared" si="32"/>
        <v>54313.492700000003</v>
      </c>
      <c r="D335" s="15" t="str">
        <f t="shared" si="33"/>
        <v>vis</v>
      </c>
      <c r="E335" s="53">
        <f>VLOOKUP(C335,Active!C$21:E$966,3,FALSE)</f>
        <v>29825.509077246137</v>
      </c>
      <c r="F335" s="5" t="s">
        <v>189</v>
      </c>
      <c r="G335" s="15" t="str">
        <f t="shared" si="34"/>
        <v>54313.4927</v>
      </c>
      <c r="H335" s="14">
        <f t="shared" si="35"/>
        <v>29825.5</v>
      </c>
      <c r="I335" s="54" t="s">
        <v>1125</v>
      </c>
      <c r="J335" s="55" t="s">
        <v>1126</v>
      </c>
      <c r="K335" s="54" t="s">
        <v>1127</v>
      </c>
      <c r="L335" s="54" t="s">
        <v>1128</v>
      </c>
      <c r="M335" s="55" t="s">
        <v>792</v>
      </c>
      <c r="N335" s="55" t="s">
        <v>967</v>
      </c>
      <c r="O335" s="56" t="s">
        <v>835</v>
      </c>
      <c r="P335" s="57" t="s">
        <v>1129</v>
      </c>
    </row>
    <row r="336" spans="1:16" ht="13.5" thickBot="1" x14ac:dyDescent="0.25">
      <c r="A336" s="14" t="str">
        <f t="shared" si="30"/>
        <v>BAVM 193 </v>
      </c>
      <c r="B336" s="5" t="str">
        <f t="shared" si="31"/>
        <v>I</v>
      </c>
      <c r="C336" s="14">
        <f t="shared" si="32"/>
        <v>54338.428599999999</v>
      </c>
      <c r="D336" s="15" t="str">
        <f t="shared" si="33"/>
        <v>vis</v>
      </c>
      <c r="E336" s="53">
        <f>VLOOKUP(C336,Active!C$21:E$966,3,FALSE)</f>
        <v>29855.013721205316</v>
      </c>
      <c r="F336" s="5" t="s">
        <v>189</v>
      </c>
      <c r="G336" s="15" t="str">
        <f t="shared" si="34"/>
        <v>54338.4286</v>
      </c>
      <c r="H336" s="14">
        <f t="shared" si="35"/>
        <v>29855</v>
      </c>
      <c r="I336" s="54" t="s">
        <v>1130</v>
      </c>
      <c r="J336" s="55" t="s">
        <v>1131</v>
      </c>
      <c r="K336" s="54" t="s">
        <v>1132</v>
      </c>
      <c r="L336" s="54" t="s">
        <v>1082</v>
      </c>
      <c r="M336" s="55" t="s">
        <v>792</v>
      </c>
      <c r="N336" s="55" t="s">
        <v>189</v>
      </c>
      <c r="O336" s="56" t="s">
        <v>972</v>
      </c>
      <c r="P336" s="57" t="s">
        <v>1129</v>
      </c>
    </row>
    <row r="337" spans="1:16" ht="13.5" thickBot="1" x14ac:dyDescent="0.25">
      <c r="A337" s="14" t="str">
        <f t="shared" si="30"/>
        <v>BAVM 212 </v>
      </c>
      <c r="B337" s="5" t="str">
        <f t="shared" si="31"/>
        <v>I</v>
      </c>
      <c r="C337" s="14">
        <f t="shared" si="32"/>
        <v>55075.404000000002</v>
      </c>
      <c r="D337" s="15" t="str">
        <f t="shared" si="33"/>
        <v>vis</v>
      </c>
      <c r="E337" s="53">
        <f>VLOOKUP(C337,Active!C$21:E$966,3,FALSE)</f>
        <v>30727.01741001054</v>
      </c>
      <c r="F337" s="5" t="s">
        <v>189</v>
      </c>
      <c r="G337" s="15" t="str">
        <f t="shared" si="34"/>
        <v>55075.4040</v>
      </c>
      <c r="H337" s="14">
        <f t="shared" si="35"/>
        <v>30727</v>
      </c>
      <c r="I337" s="54" t="s">
        <v>1157</v>
      </c>
      <c r="J337" s="55" t="s">
        <v>1158</v>
      </c>
      <c r="K337" s="54" t="s">
        <v>1159</v>
      </c>
      <c r="L337" s="54" t="s">
        <v>1160</v>
      </c>
      <c r="M337" s="55" t="s">
        <v>792</v>
      </c>
      <c r="N337" s="55" t="s">
        <v>967</v>
      </c>
      <c r="O337" s="56" t="s">
        <v>835</v>
      </c>
      <c r="P337" s="57" t="s">
        <v>1161</v>
      </c>
    </row>
    <row r="338" spans="1:16" ht="13.5" thickBot="1" x14ac:dyDescent="0.25">
      <c r="A338" s="14" t="str">
        <f t="shared" si="30"/>
        <v>BAVM 212 </v>
      </c>
      <c r="B338" s="5" t="str">
        <f t="shared" si="31"/>
        <v>I</v>
      </c>
      <c r="C338" s="14">
        <f t="shared" si="32"/>
        <v>55096.532899999998</v>
      </c>
      <c r="D338" s="15" t="str">
        <f t="shared" si="33"/>
        <v>vis</v>
      </c>
      <c r="E338" s="53">
        <f>VLOOKUP(C338,Active!C$21:E$966,3,FALSE)</f>
        <v>30752.017537206633</v>
      </c>
      <c r="F338" s="5" t="s">
        <v>189</v>
      </c>
      <c r="G338" s="15" t="str">
        <f t="shared" si="34"/>
        <v>55096.5329</v>
      </c>
      <c r="H338" s="14">
        <f t="shared" si="35"/>
        <v>30752</v>
      </c>
      <c r="I338" s="54" t="s">
        <v>1162</v>
      </c>
      <c r="J338" s="55" t="s">
        <v>1163</v>
      </c>
      <c r="K338" s="54" t="s">
        <v>1164</v>
      </c>
      <c r="L338" s="54" t="s">
        <v>1165</v>
      </c>
      <c r="M338" s="55" t="s">
        <v>792</v>
      </c>
      <c r="N338" s="55" t="s">
        <v>967</v>
      </c>
      <c r="O338" s="56" t="s">
        <v>903</v>
      </c>
      <c r="P338" s="57" t="s">
        <v>1161</v>
      </c>
    </row>
    <row r="339" spans="1:16" ht="13.5" thickBot="1" x14ac:dyDescent="0.25">
      <c r="A339" s="14" t="str">
        <f t="shared" si="30"/>
        <v> arXiv 1206.6094 </v>
      </c>
      <c r="B339" s="5" t="str">
        <f t="shared" si="31"/>
        <v>I</v>
      </c>
      <c r="C339" s="14">
        <f t="shared" si="32"/>
        <v>55386.4355</v>
      </c>
      <c r="D339" s="15" t="str">
        <f t="shared" si="33"/>
        <v>vis</v>
      </c>
      <c r="E339" s="53">
        <f>VLOOKUP(C339,Active!C$21:E$966,3,FALSE)</f>
        <v>31095.035956266787</v>
      </c>
      <c r="F339" s="5" t="s">
        <v>189</v>
      </c>
      <c r="G339" s="15" t="str">
        <f t="shared" si="34"/>
        <v>55386.4355</v>
      </c>
      <c r="H339" s="14">
        <f t="shared" si="35"/>
        <v>31095</v>
      </c>
      <c r="I339" s="54" t="s">
        <v>1181</v>
      </c>
      <c r="J339" s="55" t="s">
        <v>1182</v>
      </c>
      <c r="K339" s="54" t="s">
        <v>1183</v>
      </c>
      <c r="L339" s="54" t="s">
        <v>1184</v>
      </c>
      <c r="M339" s="55" t="s">
        <v>306</v>
      </c>
      <c r="N339" s="55" t="s">
        <v>46</v>
      </c>
      <c r="O339" s="56" t="s">
        <v>1185</v>
      </c>
      <c r="P339" s="56" t="s">
        <v>1186</v>
      </c>
    </row>
    <row r="340" spans="1:16" ht="13.5" thickBot="1" x14ac:dyDescent="0.25">
      <c r="A340" s="14" t="str">
        <f t="shared" si="30"/>
        <v> arXiv 1206.6094 </v>
      </c>
      <c r="B340" s="5" t="str">
        <f t="shared" si="31"/>
        <v>I</v>
      </c>
      <c r="C340" s="14">
        <f t="shared" si="32"/>
        <v>55386.435599999997</v>
      </c>
      <c r="D340" s="15" t="str">
        <f t="shared" si="33"/>
        <v>vis</v>
      </c>
      <c r="E340" s="53">
        <f>VLOOKUP(C340,Active!C$21:E$966,3,FALSE)</f>
        <v>31095.036074588737</v>
      </c>
      <c r="F340" s="5" t="s">
        <v>189</v>
      </c>
      <c r="G340" s="15" t="str">
        <f t="shared" si="34"/>
        <v>55386.4356</v>
      </c>
      <c r="H340" s="14">
        <f t="shared" si="35"/>
        <v>31095</v>
      </c>
      <c r="I340" s="54" t="s">
        <v>1187</v>
      </c>
      <c r="J340" s="55" t="s">
        <v>1182</v>
      </c>
      <c r="K340" s="54" t="s">
        <v>1183</v>
      </c>
      <c r="L340" s="54" t="s">
        <v>1188</v>
      </c>
      <c r="M340" s="55" t="s">
        <v>306</v>
      </c>
      <c r="N340" s="55" t="s">
        <v>189</v>
      </c>
      <c r="O340" s="56" t="s">
        <v>1185</v>
      </c>
      <c r="P340" s="56" t="s">
        <v>1186</v>
      </c>
    </row>
    <row r="341" spans="1:16" ht="13.5" thickBot="1" x14ac:dyDescent="0.25">
      <c r="A341" s="14" t="str">
        <f t="shared" si="30"/>
        <v> arXiv 1206.6094 </v>
      </c>
      <c r="B341" s="5" t="str">
        <f t="shared" si="31"/>
        <v>I</v>
      </c>
      <c r="C341" s="14">
        <f t="shared" si="32"/>
        <v>55386.435599999997</v>
      </c>
      <c r="D341" s="15" t="str">
        <f t="shared" si="33"/>
        <v>vis</v>
      </c>
      <c r="E341" s="53">
        <f>VLOOKUP(C341,Active!C$21:E$966,3,FALSE)</f>
        <v>31095.036074588737</v>
      </c>
      <c r="F341" s="5" t="s">
        <v>189</v>
      </c>
      <c r="G341" s="15" t="str">
        <f t="shared" si="34"/>
        <v>55386.4356</v>
      </c>
      <c r="H341" s="14">
        <f t="shared" si="35"/>
        <v>31095</v>
      </c>
      <c r="I341" s="54" t="s">
        <v>1187</v>
      </c>
      <c r="J341" s="55" t="s">
        <v>1182</v>
      </c>
      <c r="K341" s="54" t="s">
        <v>1183</v>
      </c>
      <c r="L341" s="54" t="s">
        <v>1188</v>
      </c>
      <c r="M341" s="55" t="s">
        <v>306</v>
      </c>
      <c r="N341" s="55" t="s">
        <v>1054</v>
      </c>
      <c r="O341" s="56" t="s">
        <v>1185</v>
      </c>
      <c r="P341" s="56" t="s">
        <v>1186</v>
      </c>
    </row>
    <row r="342" spans="1:16" ht="13.5" thickBot="1" x14ac:dyDescent="0.25">
      <c r="A342" s="14" t="str">
        <f t="shared" si="30"/>
        <v> arXiv 1206.6094 </v>
      </c>
      <c r="B342" s="5" t="str">
        <f t="shared" si="31"/>
        <v>I</v>
      </c>
      <c r="C342" s="14">
        <f t="shared" si="32"/>
        <v>55419.383099999999</v>
      </c>
      <c r="D342" s="15" t="str">
        <f t="shared" si="33"/>
        <v>vis</v>
      </c>
      <c r="E342" s="53">
        <f>VLOOKUP(C342,Active!C$21:E$966,3,FALSE)</f>
        <v>31134.020200160518</v>
      </c>
      <c r="F342" s="5" t="s">
        <v>189</v>
      </c>
      <c r="G342" s="15" t="str">
        <f t="shared" si="34"/>
        <v>55419.3831</v>
      </c>
      <c r="H342" s="14">
        <f t="shared" si="35"/>
        <v>31134</v>
      </c>
      <c r="I342" s="54" t="s">
        <v>1194</v>
      </c>
      <c r="J342" s="55" t="s">
        <v>1195</v>
      </c>
      <c r="K342" s="54" t="s">
        <v>1196</v>
      </c>
      <c r="L342" s="54" t="s">
        <v>1197</v>
      </c>
      <c r="M342" s="55" t="s">
        <v>306</v>
      </c>
      <c r="N342" s="55" t="s">
        <v>189</v>
      </c>
      <c r="O342" s="56" t="s">
        <v>1185</v>
      </c>
      <c r="P342" s="56" t="s">
        <v>1186</v>
      </c>
    </row>
    <row r="343" spans="1:16" ht="13.5" thickBot="1" x14ac:dyDescent="0.25">
      <c r="A343" s="14" t="str">
        <f t="shared" si="30"/>
        <v> arXiv 1206.6094 </v>
      </c>
      <c r="B343" s="5" t="str">
        <f t="shared" si="31"/>
        <v>I</v>
      </c>
      <c r="C343" s="14">
        <f t="shared" si="32"/>
        <v>55419.383199999997</v>
      </c>
      <c r="D343" s="15" t="str">
        <f t="shared" si="33"/>
        <v>vis</v>
      </c>
      <c r="E343" s="53">
        <f>VLOOKUP(C343,Active!C$21:E$966,3,FALSE)</f>
        <v>31134.020318482468</v>
      </c>
      <c r="F343" s="5" t="s">
        <v>189</v>
      </c>
      <c r="G343" s="15" t="str">
        <f t="shared" si="34"/>
        <v>55419.3832</v>
      </c>
      <c r="H343" s="14">
        <f t="shared" si="35"/>
        <v>31134</v>
      </c>
      <c r="I343" s="54" t="s">
        <v>1198</v>
      </c>
      <c r="J343" s="55" t="s">
        <v>1195</v>
      </c>
      <c r="K343" s="54" t="s">
        <v>1196</v>
      </c>
      <c r="L343" s="54" t="s">
        <v>1174</v>
      </c>
      <c r="M343" s="55" t="s">
        <v>306</v>
      </c>
      <c r="N343" s="55" t="s">
        <v>46</v>
      </c>
      <c r="O343" s="56" t="s">
        <v>1185</v>
      </c>
      <c r="P343" s="56" t="s">
        <v>1186</v>
      </c>
    </row>
    <row r="344" spans="1:16" ht="13.5" thickBot="1" x14ac:dyDescent="0.25">
      <c r="A344" s="14" t="str">
        <f t="shared" si="30"/>
        <v>VSB 51 </v>
      </c>
      <c r="B344" s="5" t="str">
        <f t="shared" si="31"/>
        <v>I</v>
      </c>
      <c r="C344" s="14">
        <f t="shared" si="32"/>
        <v>55465.012000000002</v>
      </c>
      <c r="D344" s="15" t="str">
        <f t="shared" si="33"/>
        <v>vis</v>
      </c>
      <c r="E344" s="53">
        <f>VLOOKUP(C344,Active!C$21:E$966,3,FALSE)</f>
        <v>31188.009205921262</v>
      </c>
      <c r="F344" s="5" t="s">
        <v>189</v>
      </c>
      <c r="G344" s="15" t="str">
        <f t="shared" si="34"/>
        <v>55465.0120</v>
      </c>
      <c r="H344" s="14">
        <f t="shared" si="35"/>
        <v>31188</v>
      </c>
      <c r="I344" s="54" t="s">
        <v>1204</v>
      </c>
      <c r="J344" s="55" t="s">
        <v>1205</v>
      </c>
      <c r="K344" s="54" t="s">
        <v>1206</v>
      </c>
      <c r="L344" s="54" t="s">
        <v>1207</v>
      </c>
      <c r="M344" s="55" t="s">
        <v>792</v>
      </c>
      <c r="N344" s="55" t="s">
        <v>189</v>
      </c>
      <c r="O344" s="56" t="s">
        <v>1208</v>
      </c>
      <c r="P344" s="57" t="s">
        <v>1209</v>
      </c>
    </row>
    <row r="345" spans="1:16" ht="13.5" thickBot="1" x14ac:dyDescent="0.25">
      <c r="A345" s="14" t="str">
        <f t="shared" si="30"/>
        <v> arXiv 1206.6094 </v>
      </c>
      <c r="B345" s="5" t="str">
        <f t="shared" si="31"/>
        <v>I</v>
      </c>
      <c r="C345" s="14">
        <f t="shared" si="32"/>
        <v>55691.5219</v>
      </c>
      <c r="D345" s="15" t="str">
        <f t="shared" si="33"/>
        <v>vis</v>
      </c>
      <c r="E345" s="53">
        <f>VLOOKUP(C345,Active!C$21:E$966,3,FALSE)</f>
        <v>31456.020144075912</v>
      </c>
      <c r="F345" s="5" t="s">
        <v>189</v>
      </c>
      <c r="G345" s="15" t="str">
        <f t="shared" si="34"/>
        <v>55691.5219</v>
      </c>
      <c r="H345" s="14">
        <f t="shared" si="35"/>
        <v>31456</v>
      </c>
      <c r="I345" s="54" t="s">
        <v>1210</v>
      </c>
      <c r="J345" s="55" t="s">
        <v>1211</v>
      </c>
      <c r="K345" s="54" t="s">
        <v>1212</v>
      </c>
      <c r="L345" s="54" t="s">
        <v>1213</v>
      </c>
      <c r="M345" s="55" t="s">
        <v>306</v>
      </c>
      <c r="N345" s="55" t="s">
        <v>46</v>
      </c>
      <c r="O345" s="56" t="s">
        <v>1185</v>
      </c>
      <c r="P345" s="56" t="s">
        <v>1186</v>
      </c>
    </row>
    <row r="346" spans="1:16" ht="13.5" thickBot="1" x14ac:dyDescent="0.25">
      <c r="A346" s="14" t="str">
        <f t="shared" si="30"/>
        <v> arXiv 1206.6094 </v>
      </c>
      <c r="B346" s="5" t="str">
        <f t="shared" si="31"/>
        <v>I</v>
      </c>
      <c r="C346" s="14">
        <f t="shared" si="32"/>
        <v>55691.521999999997</v>
      </c>
      <c r="D346" s="15" t="str">
        <f t="shared" si="33"/>
        <v>vis</v>
      </c>
      <c r="E346" s="53">
        <f>VLOOKUP(C346,Active!C$21:E$966,3,FALSE)</f>
        <v>31456.020262397862</v>
      </c>
      <c r="F346" s="5" t="s">
        <v>189</v>
      </c>
      <c r="G346" s="15" t="str">
        <f t="shared" si="34"/>
        <v>55691.5220</v>
      </c>
      <c r="H346" s="14">
        <f t="shared" si="35"/>
        <v>31456</v>
      </c>
      <c r="I346" s="54" t="s">
        <v>1214</v>
      </c>
      <c r="J346" s="55" t="s">
        <v>1211</v>
      </c>
      <c r="K346" s="54" t="s">
        <v>1212</v>
      </c>
      <c r="L346" s="54" t="s">
        <v>1197</v>
      </c>
      <c r="M346" s="55" t="s">
        <v>306</v>
      </c>
      <c r="N346" s="55" t="s">
        <v>189</v>
      </c>
      <c r="O346" s="56" t="s">
        <v>1185</v>
      </c>
      <c r="P346" s="56" t="s">
        <v>1186</v>
      </c>
    </row>
    <row r="347" spans="1:16" ht="13.5" thickBot="1" x14ac:dyDescent="0.25">
      <c r="A347" s="14" t="str">
        <f t="shared" si="30"/>
        <v> arXiv 1206.6094 </v>
      </c>
      <c r="B347" s="5" t="str">
        <f t="shared" si="31"/>
        <v>I</v>
      </c>
      <c r="C347" s="14">
        <f t="shared" si="32"/>
        <v>55691.521999999997</v>
      </c>
      <c r="D347" s="15" t="str">
        <f t="shared" si="33"/>
        <v>vis</v>
      </c>
      <c r="E347" s="53">
        <f>VLOOKUP(C347,Active!C$21:E$966,3,FALSE)</f>
        <v>31456.020262397862</v>
      </c>
      <c r="F347" s="5" t="s">
        <v>189</v>
      </c>
      <c r="G347" s="15" t="str">
        <f t="shared" si="34"/>
        <v>55691.5220</v>
      </c>
      <c r="H347" s="14">
        <f t="shared" si="35"/>
        <v>31456</v>
      </c>
      <c r="I347" s="54" t="s">
        <v>1214</v>
      </c>
      <c r="J347" s="55" t="s">
        <v>1211</v>
      </c>
      <c r="K347" s="54" t="s">
        <v>1212</v>
      </c>
      <c r="L347" s="54" t="s">
        <v>1197</v>
      </c>
      <c r="M347" s="55" t="s">
        <v>306</v>
      </c>
      <c r="N347" s="55" t="s">
        <v>1054</v>
      </c>
      <c r="O347" s="56" t="s">
        <v>1185</v>
      </c>
      <c r="P347" s="56" t="s">
        <v>1186</v>
      </c>
    </row>
    <row r="348" spans="1:16" ht="13.5" thickBot="1" x14ac:dyDescent="0.25">
      <c r="A348" s="14" t="str">
        <f t="shared" si="30"/>
        <v>BAVM 225 </v>
      </c>
      <c r="B348" s="5" t="str">
        <f t="shared" si="31"/>
        <v>I</v>
      </c>
      <c r="C348" s="14">
        <f t="shared" si="32"/>
        <v>55801.391199999998</v>
      </c>
      <c r="D348" s="15" t="str">
        <f t="shared" si="33"/>
        <v>vis</v>
      </c>
      <c r="E348" s="53">
        <f>VLOOKUP(C348,Active!C$21:E$966,3,FALSE)</f>
        <v>31586.019645940487</v>
      </c>
      <c r="F348" s="5" t="s">
        <v>189</v>
      </c>
      <c r="G348" s="15" t="str">
        <f t="shared" si="34"/>
        <v>55801.3912</v>
      </c>
      <c r="H348" s="14">
        <f t="shared" si="35"/>
        <v>31586</v>
      </c>
      <c r="I348" s="54" t="s">
        <v>1215</v>
      </c>
      <c r="J348" s="55" t="s">
        <v>1216</v>
      </c>
      <c r="K348" s="54" t="s">
        <v>1217</v>
      </c>
      <c r="L348" s="54" t="s">
        <v>1218</v>
      </c>
      <c r="M348" s="55" t="s">
        <v>792</v>
      </c>
      <c r="N348" s="55" t="s">
        <v>967</v>
      </c>
      <c r="O348" s="56" t="s">
        <v>903</v>
      </c>
      <c r="P348" s="57" t="s">
        <v>1219</v>
      </c>
    </row>
    <row r="349" spans="1:16" ht="13.5" thickBot="1" x14ac:dyDescent="0.25">
      <c r="A349" s="14" t="str">
        <f t="shared" si="30"/>
        <v>VSB 55 </v>
      </c>
      <c r="B349" s="5" t="str">
        <f t="shared" si="31"/>
        <v>I</v>
      </c>
      <c r="C349" s="14">
        <f t="shared" si="32"/>
        <v>56147.0599</v>
      </c>
      <c r="D349" s="15" t="str">
        <f t="shared" si="33"/>
        <v>vis</v>
      </c>
      <c r="E349" s="53">
        <f>VLOOKUP(C349,Active!C$21:E$966,3,FALSE)</f>
        <v>31995.02160381385</v>
      </c>
      <c r="F349" s="5" t="s">
        <v>189</v>
      </c>
      <c r="G349" s="15" t="str">
        <f t="shared" si="34"/>
        <v>56147.0599</v>
      </c>
      <c r="H349" s="14">
        <f t="shared" si="35"/>
        <v>31995</v>
      </c>
      <c r="I349" s="54" t="s">
        <v>1225</v>
      </c>
      <c r="J349" s="55" t="s">
        <v>1226</v>
      </c>
      <c r="K349" s="54" t="s">
        <v>1227</v>
      </c>
      <c r="L349" s="54" t="s">
        <v>1228</v>
      </c>
      <c r="M349" s="55" t="s">
        <v>792</v>
      </c>
      <c r="N349" s="55" t="s">
        <v>189</v>
      </c>
      <c r="O349" s="56" t="s">
        <v>1208</v>
      </c>
      <c r="P349" s="57" t="s">
        <v>1229</v>
      </c>
    </row>
    <row r="350" spans="1:16" ht="13.5" thickBot="1" x14ac:dyDescent="0.25">
      <c r="A350" s="14" t="str">
        <f t="shared" si="30"/>
        <v> JAAVSO 41;122 </v>
      </c>
      <c r="B350" s="5" t="str">
        <f t="shared" si="31"/>
        <v>I</v>
      </c>
      <c r="C350" s="14">
        <f t="shared" si="32"/>
        <v>56181.712399999997</v>
      </c>
      <c r="D350" s="15" t="str">
        <f t="shared" si="33"/>
        <v>vis</v>
      </c>
      <c r="E350" s="53">
        <f>VLOOKUP(C350,Active!C$21:E$966,3,FALSE)</f>
        <v>32036.023118689813</v>
      </c>
      <c r="F350" s="5" t="s">
        <v>189</v>
      </c>
      <c r="G350" s="15" t="str">
        <f t="shared" si="34"/>
        <v>56181.7124</v>
      </c>
      <c r="H350" s="14">
        <f t="shared" si="35"/>
        <v>32036</v>
      </c>
      <c r="I350" s="54" t="s">
        <v>1235</v>
      </c>
      <c r="J350" s="55" t="s">
        <v>1236</v>
      </c>
      <c r="K350" s="54" t="s">
        <v>1237</v>
      </c>
      <c r="L350" s="54" t="s">
        <v>1238</v>
      </c>
      <c r="M350" s="55" t="s">
        <v>792</v>
      </c>
      <c r="N350" s="55" t="s">
        <v>189</v>
      </c>
      <c r="O350" s="56" t="s">
        <v>1151</v>
      </c>
      <c r="P350" s="56" t="s">
        <v>1239</v>
      </c>
    </row>
    <row r="351" spans="1:16" ht="13.5" thickBot="1" x14ac:dyDescent="0.25">
      <c r="A351" s="14" t="str">
        <f t="shared" si="30"/>
        <v>VSB 59 </v>
      </c>
      <c r="B351" s="5" t="str">
        <f t="shared" si="31"/>
        <v>I</v>
      </c>
      <c r="C351" s="14">
        <f t="shared" si="32"/>
        <v>56924.595000000001</v>
      </c>
      <c r="D351" s="15" t="str">
        <f t="shared" si="33"/>
        <v>vis</v>
      </c>
      <c r="E351" s="53" t="e">
        <f>VLOOKUP(C351,Active!C$21:E$966,3,FALSE)</f>
        <v>#N/A</v>
      </c>
      <c r="F351" s="5" t="s">
        <v>189</v>
      </c>
      <c r="G351" s="15" t="str">
        <f t="shared" si="34"/>
        <v>56924.595</v>
      </c>
      <c r="H351" s="14">
        <f t="shared" si="35"/>
        <v>32915</v>
      </c>
      <c r="I351" s="54" t="s">
        <v>1271</v>
      </c>
      <c r="J351" s="55" t="s">
        <v>1272</v>
      </c>
      <c r="K351" s="54" t="s">
        <v>1273</v>
      </c>
      <c r="L351" s="54" t="s">
        <v>453</v>
      </c>
      <c r="M351" s="55" t="s">
        <v>211</v>
      </c>
      <c r="N351" s="55"/>
      <c r="O351" s="56" t="s">
        <v>1274</v>
      </c>
      <c r="P351" s="57" t="s">
        <v>1275</v>
      </c>
    </row>
    <row r="352" spans="1:16" ht="26.25" thickBot="1" x14ac:dyDescent="0.25">
      <c r="A352" s="14" t="str">
        <f t="shared" si="30"/>
        <v>BAVM 241 (=IBVS 6157) </v>
      </c>
      <c r="B352" s="5" t="str">
        <f t="shared" si="31"/>
        <v>I</v>
      </c>
      <c r="C352" s="14">
        <f t="shared" si="32"/>
        <v>57198.429499999998</v>
      </c>
      <c r="D352" s="15" t="str">
        <f t="shared" si="33"/>
        <v>vis</v>
      </c>
      <c r="E352" s="53">
        <f>VLOOKUP(C352,Active!C$21:E$966,3,FALSE)</f>
        <v>33239.022651199775</v>
      </c>
      <c r="F352" s="5" t="s">
        <v>189</v>
      </c>
      <c r="G352" s="15" t="str">
        <f t="shared" si="34"/>
        <v>57198.4295</v>
      </c>
      <c r="H352" s="14">
        <f t="shared" si="35"/>
        <v>33239</v>
      </c>
      <c r="I352" s="54" t="s">
        <v>1280</v>
      </c>
      <c r="J352" s="55" t="s">
        <v>1281</v>
      </c>
      <c r="K352" s="54" t="s">
        <v>1282</v>
      </c>
      <c r="L352" s="54" t="s">
        <v>1256</v>
      </c>
      <c r="M352" s="55" t="s">
        <v>792</v>
      </c>
      <c r="N352" s="55" t="s">
        <v>967</v>
      </c>
      <c r="O352" s="56" t="s">
        <v>903</v>
      </c>
      <c r="P352" s="57" t="s">
        <v>1283</v>
      </c>
    </row>
    <row r="353" spans="1:16" ht="26.25" thickBot="1" x14ac:dyDescent="0.25">
      <c r="A353" s="14" t="str">
        <f t="shared" si="30"/>
        <v>BAVM 241 (=IBVS 6157) </v>
      </c>
      <c r="B353" s="5" t="str">
        <f t="shared" si="31"/>
        <v>I</v>
      </c>
      <c r="C353" s="14">
        <f t="shared" si="32"/>
        <v>57214.487999999998</v>
      </c>
      <c r="D353" s="15" t="str">
        <f t="shared" si="33"/>
        <v>vis</v>
      </c>
      <c r="E353" s="53">
        <f>VLOOKUP(C353,Active!C$21:E$966,3,FALSE)</f>
        <v>33258.023382074483</v>
      </c>
      <c r="F353" s="5" t="s">
        <v>189</v>
      </c>
      <c r="G353" s="15" t="str">
        <f t="shared" si="34"/>
        <v>57214.488</v>
      </c>
      <c r="H353" s="14">
        <f t="shared" si="35"/>
        <v>33258</v>
      </c>
      <c r="I353" s="54" t="s">
        <v>1284</v>
      </c>
      <c r="J353" s="55" t="s">
        <v>1285</v>
      </c>
      <c r="K353" s="54" t="s">
        <v>1286</v>
      </c>
      <c r="L353" s="54" t="s">
        <v>1287</v>
      </c>
      <c r="M353" s="55" t="s">
        <v>792</v>
      </c>
      <c r="N353" s="55" t="s">
        <v>967</v>
      </c>
      <c r="O353" s="56" t="s">
        <v>835</v>
      </c>
      <c r="P353" s="57" t="s">
        <v>1283</v>
      </c>
    </row>
    <row r="354" spans="1:16" ht="26.25" thickBot="1" x14ac:dyDescent="0.25">
      <c r="A354" s="14" t="str">
        <f t="shared" si="30"/>
        <v>BAVM 241 (=IBVS 6157) </v>
      </c>
      <c r="B354" s="5" t="str">
        <f t="shared" si="31"/>
        <v>I</v>
      </c>
      <c r="C354" s="14">
        <f t="shared" si="32"/>
        <v>57219.560599999997</v>
      </c>
      <c r="D354" s="15" t="str">
        <f t="shared" si="33"/>
        <v>vis</v>
      </c>
      <c r="E354" s="53">
        <f>VLOOKUP(C354,Active!C$21:E$966,3,FALSE)</f>
        <v>33264.025381478852</v>
      </c>
      <c r="F354" s="5" t="s">
        <v>189</v>
      </c>
      <c r="G354" s="15" t="str">
        <f t="shared" si="34"/>
        <v>57219.5606</v>
      </c>
      <c r="H354" s="14">
        <f t="shared" si="35"/>
        <v>33264</v>
      </c>
      <c r="I354" s="54" t="s">
        <v>1288</v>
      </c>
      <c r="J354" s="55" t="s">
        <v>1289</v>
      </c>
      <c r="K354" s="54" t="s">
        <v>1290</v>
      </c>
      <c r="L354" s="54" t="s">
        <v>1291</v>
      </c>
      <c r="M354" s="55" t="s">
        <v>792</v>
      </c>
      <c r="N354" s="55" t="s">
        <v>967</v>
      </c>
      <c r="O354" s="56" t="s">
        <v>835</v>
      </c>
      <c r="P354" s="57" t="s">
        <v>1283</v>
      </c>
    </row>
    <row r="355" spans="1:16" ht="26.25" thickBot="1" x14ac:dyDescent="0.25">
      <c r="A355" s="14" t="str">
        <f t="shared" si="30"/>
        <v>BAVM 241 (=IBVS 6157) </v>
      </c>
      <c r="B355" s="5" t="str">
        <f t="shared" si="31"/>
        <v>I</v>
      </c>
      <c r="C355" s="14">
        <f t="shared" si="32"/>
        <v>57225.474199999997</v>
      </c>
      <c r="D355" s="15" t="str">
        <f t="shared" si="33"/>
        <v>vis</v>
      </c>
      <c r="E355" s="53">
        <f>VLOOKUP(C355,Active!C$21:E$966,3,FALSE)</f>
        <v>33271.02246851068</v>
      </c>
      <c r="F355" s="5" t="s">
        <v>189</v>
      </c>
      <c r="G355" s="15" t="str">
        <f t="shared" si="34"/>
        <v>57225.4742</v>
      </c>
      <c r="H355" s="14">
        <f t="shared" si="35"/>
        <v>33271</v>
      </c>
      <c r="I355" s="54" t="s">
        <v>1292</v>
      </c>
      <c r="J355" s="55" t="s">
        <v>1293</v>
      </c>
      <c r="K355" s="54" t="s">
        <v>1294</v>
      </c>
      <c r="L355" s="54" t="s">
        <v>1247</v>
      </c>
      <c r="M355" s="55" t="s">
        <v>792</v>
      </c>
      <c r="N355" s="55" t="s">
        <v>967</v>
      </c>
      <c r="O355" s="56" t="s">
        <v>835</v>
      </c>
      <c r="P355" s="57" t="s">
        <v>1283</v>
      </c>
    </row>
    <row r="356" spans="1:16" x14ac:dyDescent="0.2">
      <c r="B356" s="5"/>
      <c r="F356" s="5"/>
    </row>
    <row r="357" spans="1:16" x14ac:dyDescent="0.2">
      <c r="B357" s="5"/>
      <c r="F357" s="5"/>
    </row>
    <row r="358" spans="1:16" x14ac:dyDescent="0.2">
      <c r="B358" s="5"/>
      <c r="F358" s="5"/>
    </row>
    <row r="359" spans="1:16" x14ac:dyDescent="0.2">
      <c r="B359" s="5"/>
      <c r="F359" s="5"/>
    </row>
    <row r="360" spans="1:16" x14ac:dyDescent="0.2">
      <c r="B360" s="5"/>
      <c r="F360" s="5"/>
    </row>
    <row r="361" spans="1:16" x14ac:dyDescent="0.2">
      <c r="B361" s="5"/>
      <c r="F361" s="5"/>
    </row>
    <row r="362" spans="1:16" x14ac:dyDescent="0.2">
      <c r="B362" s="5"/>
      <c r="F362" s="5"/>
    </row>
    <row r="363" spans="1:16" x14ac:dyDescent="0.2">
      <c r="B363" s="5"/>
      <c r="F363" s="5"/>
    </row>
    <row r="364" spans="1:16" x14ac:dyDescent="0.2">
      <c r="B364" s="5"/>
      <c r="F364" s="5"/>
    </row>
    <row r="365" spans="1:16" x14ac:dyDescent="0.2">
      <c r="B365" s="5"/>
      <c r="F365" s="5"/>
    </row>
    <row r="366" spans="1:16" x14ac:dyDescent="0.2">
      <c r="B366" s="5"/>
      <c r="F366" s="5"/>
    </row>
    <row r="367" spans="1:16" x14ac:dyDescent="0.2">
      <c r="B367" s="5"/>
      <c r="F367" s="5"/>
    </row>
    <row r="368" spans="1:16" x14ac:dyDescent="0.2">
      <c r="B368" s="5"/>
      <c r="F368" s="5"/>
    </row>
    <row r="369" spans="2:6" x14ac:dyDescent="0.2">
      <c r="B369" s="5"/>
      <c r="F369" s="5"/>
    </row>
    <row r="370" spans="2:6" x14ac:dyDescent="0.2">
      <c r="B370" s="5"/>
      <c r="F370" s="5"/>
    </row>
    <row r="371" spans="2:6" x14ac:dyDescent="0.2">
      <c r="B371" s="5"/>
      <c r="F371" s="5"/>
    </row>
    <row r="372" spans="2:6" x14ac:dyDescent="0.2">
      <c r="B372" s="5"/>
      <c r="F372" s="5"/>
    </row>
    <row r="373" spans="2:6" x14ac:dyDescent="0.2">
      <c r="B373" s="5"/>
      <c r="F373" s="5"/>
    </row>
    <row r="374" spans="2:6" x14ac:dyDescent="0.2">
      <c r="B374" s="5"/>
      <c r="F374" s="5"/>
    </row>
    <row r="375" spans="2:6" x14ac:dyDescent="0.2">
      <c r="B375" s="5"/>
      <c r="F375" s="5"/>
    </row>
    <row r="376" spans="2:6" x14ac:dyDescent="0.2">
      <c r="B376" s="5"/>
      <c r="F376" s="5"/>
    </row>
    <row r="377" spans="2:6" x14ac:dyDescent="0.2">
      <c r="B377" s="5"/>
      <c r="F377" s="5"/>
    </row>
    <row r="378" spans="2:6" x14ac:dyDescent="0.2">
      <c r="B378" s="5"/>
      <c r="F378" s="5"/>
    </row>
    <row r="379" spans="2:6" x14ac:dyDescent="0.2">
      <c r="B379" s="5"/>
      <c r="F379" s="5"/>
    </row>
    <row r="380" spans="2:6" x14ac:dyDescent="0.2">
      <c r="B380" s="5"/>
      <c r="F380" s="5"/>
    </row>
    <row r="381" spans="2:6" x14ac:dyDescent="0.2">
      <c r="B381" s="5"/>
      <c r="F381" s="5"/>
    </row>
    <row r="382" spans="2:6" x14ac:dyDescent="0.2">
      <c r="B382" s="5"/>
      <c r="F382" s="5"/>
    </row>
    <row r="383" spans="2:6" x14ac:dyDescent="0.2">
      <c r="B383" s="5"/>
      <c r="F383" s="5"/>
    </row>
    <row r="384" spans="2:6" x14ac:dyDescent="0.2">
      <c r="B384" s="5"/>
      <c r="F384" s="5"/>
    </row>
    <row r="385" spans="2:6" x14ac:dyDescent="0.2">
      <c r="B385" s="5"/>
      <c r="F385" s="5"/>
    </row>
    <row r="386" spans="2:6" x14ac:dyDescent="0.2">
      <c r="B386" s="5"/>
      <c r="F386" s="5"/>
    </row>
    <row r="387" spans="2:6" x14ac:dyDescent="0.2">
      <c r="B387" s="5"/>
      <c r="F387" s="5"/>
    </row>
    <row r="388" spans="2:6" x14ac:dyDescent="0.2">
      <c r="B388" s="5"/>
      <c r="F388" s="5"/>
    </row>
    <row r="389" spans="2:6" x14ac:dyDescent="0.2">
      <c r="B389" s="5"/>
      <c r="F389" s="5"/>
    </row>
    <row r="390" spans="2:6" x14ac:dyDescent="0.2">
      <c r="B390" s="5"/>
      <c r="F390" s="5"/>
    </row>
    <row r="391" spans="2:6" x14ac:dyDescent="0.2">
      <c r="B391" s="5"/>
      <c r="F391" s="5"/>
    </row>
    <row r="392" spans="2:6" x14ac:dyDescent="0.2">
      <c r="B392" s="5"/>
      <c r="F392" s="5"/>
    </row>
    <row r="393" spans="2:6" x14ac:dyDescent="0.2">
      <c r="B393" s="5"/>
      <c r="F393" s="5"/>
    </row>
    <row r="394" spans="2:6" x14ac:dyDescent="0.2">
      <c r="B394" s="5"/>
      <c r="F394" s="5"/>
    </row>
    <row r="395" spans="2:6" x14ac:dyDescent="0.2">
      <c r="B395" s="5"/>
      <c r="F395" s="5"/>
    </row>
    <row r="396" spans="2:6" x14ac:dyDescent="0.2">
      <c r="B396" s="5"/>
      <c r="F396" s="5"/>
    </row>
    <row r="397" spans="2:6" x14ac:dyDescent="0.2">
      <c r="B397" s="5"/>
      <c r="F397" s="5"/>
    </row>
    <row r="398" spans="2:6" x14ac:dyDescent="0.2">
      <c r="B398" s="5"/>
      <c r="F398" s="5"/>
    </row>
    <row r="399" spans="2:6" x14ac:dyDescent="0.2">
      <c r="B399" s="5"/>
      <c r="F399" s="5"/>
    </row>
    <row r="400" spans="2:6" x14ac:dyDescent="0.2">
      <c r="B400" s="5"/>
      <c r="F400" s="5"/>
    </row>
    <row r="401" spans="2:6" x14ac:dyDescent="0.2">
      <c r="B401" s="5"/>
      <c r="F401" s="5"/>
    </row>
    <row r="402" spans="2:6" x14ac:dyDescent="0.2">
      <c r="B402" s="5"/>
      <c r="F402" s="5"/>
    </row>
    <row r="403" spans="2:6" x14ac:dyDescent="0.2">
      <c r="B403" s="5"/>
      <c r="F403" s="5"/>
    </row>
    <row r="404" spans="2:6" x14ac:dyDescent="0.2">
      <c r="B404" s="5"/>
      <c r="F404" s="5"/>
    </row>
    <row r="405" spans="2:6" x14ac:dyDescent="0.2">
      <c r="B405" s="5"/>
      <c r="F405" s="5"/>
    </row>
    <row r="406" spans="2:6" x14ac:dyDescent="0.2">
      <c r="B406" s="5"/>
      <c r="F406" s="5"/>
    </row>
    <row r="407" spans="2:6" x14ac:dyDescent="0.2">
      <c r="B407" s="5"/>
      <c r="F407" s="5"/>
    </row>
    <row r="408" spans="2:6" x14ac:dyDescent="0.2">
      <c r="B408" s="5"/>
      <c r="F408" s="5"/>
    </row>
    <row r="409" spans="2:6" x14ac:dyDescent="0.2">
      <c r="B409" s="5"/>
      <c r="F409" s="5"/>
    </row>
    <row r="410" spans="2:6" x14ac:dyDescent="0.2">
      <c r="B410" s="5"/>
      <c r="F410" s="5"/>
    </row>
    <row r="411" spans="2:6" x14ac:dyDescent="0.2">
      <c r="B411" s="5"/>
      <c r="F411" s="5"/>
    </row>
    <row r="412" spans="2:6" x14ac:dyDescent="0.2">
      <c r="B412" s="5"/>
      <c r="F412" s="5"/>
    </row>
    <row r="413" spans="2:6" x14ac:dyDescent="0.2">
      <c r="B413" s="5"/>
      <c r="F413" s="5"/>
    </row>
    <row r="414" spans="2:6" x14ac:dyDescent="0.2">
      <c r="B414" s="5"/>
      <c r="F414" s="5"/>
    </row>
    <row r="415" spans="2:6" x14ac:dyDescent="0.2">
      <c r="B415" s="5"/>
      <c r="F415" s="5"/>
    </row>
    <row r="416" spans="2:6" x14ac:dyDescent="0.2">
      <c r="B416" s="5"/>
      <c r="F416" s="5"/>
    </row>
    <row r="417" spans="2:6" x14ac:dyDescent="0.2">
      <c r="B417" s="5"/>
      <c r="F417" s="5"/>
    </row>
    <row r="418" spans="2:6" x14ac:dyDescent="0.2">
      <c r="B418" s="5"/>
      <c r="F418" s="5"/>
    </row>
    <row r="419" spans="2:6" x14ac:dyDescent="0.2">
      <c r="B419" s="5"/>
      <c r="F419" s="5"/>
    </row>
    <row r="420" spans="2:6" x14ac:dyDescent="0.2">
      <c r="B420" s="5"/>
      <c r="F420" s="5"/>
    </row>
    <row r="421" spans="2:6" x14ac:dyDescent="0.2">
      <c r="B421" s="5"/>
      <c r="F421" s="5"/>
    </row>
    <row r="422" spans="2:6" x14ac:dyDescent="0.2">
      <c r="B422" s="5"/>
      <c r="F422" s="5"/>
    </row>
    <row r="423" spans="2:6" x14ac:dyDescent="0.2">
      <c r="B423" s="5"/>
      <c r="F423" s="5"/>
    </row>
    <row r="424" spans="2:6" x14ac:dyDescent="0.2">
      <c r="B424" s="5"/>
      <c r="F424" s="5"/>
    </row>
    <row r="425" spans="2:6" x14ac:dyDescent="0.2">
      <c r="B425" s="5"/>
      <c r="F425" s="5"/>
    </row>
    <row r="426" spans="2:6" x14ac:dyDescent="0.2">
      <c r="B426" s="5"/>
      <c r="F426" s="5"/>
    </row>
    <row r="427" spans="2:6" x14ac:dyDescent="0.2">
      <c r="B427" s="5"/>
      <c r="F427" s="5"/>
    </row>
    <row r="428" spans="2:6" x14ac:dyDescent="0.2">
      <c r="B428" s="5"/>
      <c r="F428" s="5"/>
    </row>
    <row r="429" spans="2:6" x14ac:dyDescent="0.2">
      <c r="B429" s="5"/>
      <c r="F429" s="5"/>
    </row>
    <row r="430" spans="2:6" x14ac:dyDescent="0.2">
      <c r="B430" s="5"/>
      <c r="F430" s="5"/>
    </row>
    <row r="431" spans="2:6" x14ac:dyDescent="0.2">
      <c r="B431" s="5"/>
      <c r="F431" s="5"/>
    </row>
    <row r="432" spans="2:6" x14ac:dyDescent="0.2">
      <c r="B432" s="5"/>
      <c r="F432" s="5"/>
    </row>
    <row r="433" spans="2:6" x14ac:dyDescent="0.2">
      <c r="B433" s="5"/>
      <c r="F433" s="5"/>
    </row>
    <row r="434" spans="2:6" x14ac:dyDescent="0.2">
      <c r="B434" s="5"/>
      <c r="F434" s="5"/>
    </row>
    <row r="435" spans="2:6" x14ac:dyDescent="0.2">
      <c r="B435" s="5"/>
      <c r="F435" s="5"/>
    </row>
    <row r="436" spans="2:6" x14ac:dyDescent="0.2">
      <c r="B436" s="5"/>
      <c r="F436" s="5"/>
    </row>
    <row r="437" spans="2:6" x14ac:dyDescent="0.2">
      <c r="B437" s="5"/>
      <c r="F437" s="5"/>
    </row>
    <row r="438" spans="2:6" x14ac:dyDescent="0.2">
      <c r="B438" s="5"/>
      <c r="F438" s="5"/>
    </row>
    <row r="439" spans="2:6" x14ac:dyDescent="0.2">
      <c r="B439" s="5"/>
      <c r="F439" s="5"/>
    </row>
    <row r="440" spans="2:6" x14ac:dyDescent="0.2">
      <c r="B440" s="5"/>
      <c r="F440" s="5"/>
    </row>
    <row r="441" spans="2:6" x14ac:dyDescent="0.2">
      <c r="B441" s="5"/>
      <c r="F441" s="5"/>
    </row>
    <row r="442" spans="2:6" x14ac:dyDescent="0.2">
      <c r="B442" s="5"/>
      <c r="F442" s="5"/>
    </row>
    <row r="443" spans="2:6" x14ac:dyDescent="0.2">
      <c r="B443" s="5"/>
      <c r="F443" s="5"/>
    </row>
    <row r="444" spans="2:6" x14ac:dyDescent="0.2">
      <c r="B444" s="5"/>
      <c r="F444" s="5"/>
    </row>
    <row r="445" spans="2:6" x14ac:dyDescent="0.2">
      <c r="B445" s="5"/>
      <c r="F445" s="5"/>
    </row>
    <row r="446" spans="2:6" x14ac:dyDescent="0.2">
      <c r="B446" s="5"/>
      <c r="F446" s="5"/>
    </row>
    <row r="447" spans="2:6" x14ac:dyDescent="0.2">
      <c r="B447" s="5"/>
      <c r="F447" s="5"/>
    </row>
    <row r="448" spans="2:6" x14ac:dyDescent="0.2">
      <c r="B448" s="5"/>
      <c r="F448" s="5"/>
    </row>
    <row r="449" spans="2:6" x14ac:dyDescent="0.2">
      <c r="B449" s="5"/>
      <c r="F449" s="5"/>
    </row>
    <row r="450" spans="2:6" x14ac:dyDescent="0.2">
      <c r="B450" s="5"/>
      <c r="F450" s="5"/>
    </row>
    <row r="451" spans="2:6" x14ac:dyDescent="0.2">
      <c r="B451" s="5"/>
      <c r="F451" s="5"/>
    </row>
    <row r="452" spans="2:6" x14ac:dyDescent="0.2">
      <c r="B452" s="5"/>
      <c r="F452" s="5"/>
    </row>
    <row r="453" spans="2:6" x14ac:dyDescent="0.2">
      <c r="B453" s="5"/>
      <c r="F453" s="5"/>
    </row>
    <row r="454" spans="2:6" x14ac:dyDescent="0.2">
      <c r="B454" s="5"/>
      <c r="F454" s="5"/>
    </row>
    <row r="455" spans="2:6" x14ac:dyDescent="0.2">
      <c r="B455" s="5"/>
      <c r="F455" s="5"/>
    </row>
    <row r="456" spans="2:6" x14ac:dyDescent="0.2">
      <c r="B456" s="5"/>
      <c r="F456" s="5"/>
    </row>
    <row r="457" spans="2:6" x14ac:dyDescent="0.2">
      <c r="B457" s="5"/>
      <c r="F457" s="5"/>
    </row>
    <row r="458" spans="2:6" x14ac:dyDescent="0.2">
      <c r="B458" s="5"/>
      <c r="F458" s="5"/>
    </row>
    <row r="459" spans="2:6" x14ac:dyDescent="0.2">
      <c r="B459" s="5"/>
      <c r="F459" s="5"/>
    </row>
    <row r="460" spans="2:6" x14ac:dyDescent="0.2">
      <c r="B460" s="5"/>
      <c r="F460" s="5"/>
    </row>
    <row r="461" spans="2:6" x14ac:dyDescent="0.2">
      <c r="B461" s="5"/>
      <c r="F461" s="5"/>
    </row>
    <row r="462" spans="2:6" x14ac:dyDescent="0.2">
      <c r="B462" s="5"/>
      <c r="F462" s="5"/>
    </row>
    <row r="463" spans="2:6" x14ac:dyDescent="0.2">
      <c r="B463" s="5"/>
      <c r="F463" s="5"/>
    </row>
    <row r="464" spans="2:6" x14ac:dyDescent="0.2">
      <c r="B464" s="5"/>
      <c r="F464" s="5"/>
    </row>
    <row r="465" spans="2:6" x14ac:dyDescent="0.2">
      <c r="B465" s="5"/>
      <c r="F465" s="5"/>
    </row>
    <row r="466" spans="2:6" x14ac:dyDescent="0.2">
      <c r="B466" s="5"/>
      <c r="F466" s="5"/>
    </row>
    <row r="467" spans="2:6" x14ac:dyDescent="0.2">
      <c r="B467" s="5"/>
      <c r="F467" s="5"/>
    </row>
    <row r="468" spans="2:6" x14ac:dyDescent="0.2">
      <c r="B468" s="5"/>
      <c r="F468" s="5"/>
    </row>
    <row r="469" spans="2:6" x14ac:dyDescent="0.2">
      <c r="B469" s="5"/>
      <c r="F469" s="5"/>
    </row>
    <row r="470" spans="2:6" x14ac:dyDescent="0.2">
      <c r="B470" s="5"/>
      <c r="F470" s="5"/>
    </row>
    <row r="471" spans="2:6" x14ac:dyDescent="0.2">
      <c r="B471" s="5"/>
      <c r="F471" s="5"/>
    </row>
    <row r="472" spans="2:6" x14ac:dyDescent="0.2">
      <c r="B472" s="5"/>
      <c r="F472" s="5"/>
    </row>
    <row r="473" spans="2:6" x14ac:dyDescent="0.2">
      <c r="B473" s="5"/>
      <c r="F473" s="5"/>
    </row>
    <row r="474" spans="2:6" x14ac:dyDescent="0.2">
      <c r="B474" s="5"/>
      <c r="F474" s="5"/>
    </row>
    <row r="475" spans="2:6" x14ac:dyDescent="0.2">
      <c r="B475" s="5"/>
      <c r="F475" s="5"/>
    </row>
    <row r="476" spans="2:6" x14ac:dyDescent="0.2">
      <c r="B476" s="5"/>
      <c r="F476" s="5"/>
    </row>
    <row r="477" spans="2:6" x14ac:dyDescent="0.2">
      <c r="B477" s="5"/>
      <c r="F477" s="5"/>
    </row>
    <row r="478" spans="2:6" x14ac:dyDescent="0.2">
      <c r="B478" s="5"/>
      <c r="F478" s="5"/>
    </row>
    <row r="479" spans="2:6" x14ac:dyDescent="0.2">
      <c r="B479" s="5"/>
      <c r="F479" s="5"/>
    </row>
    <row r="480" spans="2:6" x14ac:dyDescent="0.2">
      <c r="B480" s="5"/>
      <c r="F480" s="5"/>
    </row>
    <row r="481" spans="2:6" x14ac:dyDescent="0.2">
      <c r="B481" s="5"/>
      <c r="F481" s="5"/>
    </row>
    <row r="482" spans="2:6" x14ac:dyDescent="0.2">
      <c r="B482" s="5"/>
      <c r="F482" s="5"/>
    </row>
    <row r="483" spans="2:6" x14ac:dyDescent="0.2">
      <c r="B483" s="5"/>
      <c r="F483" s="5"/>
    </row>
    <row r="484" spans="2:6" x14ac:dyDescent="0.2">
      <c r="B484" s="5"/>
      <c r="F484" s="5"/>
    </row>
    <row r="485" spans="2:6" x14ac:dyDescent="0.2">
      <c r="B485" s="5"/>
      <c r="F485" s="5"/>
    </row>
    <row r="486" spans="2:6" x14ac:dyDescent="0.2">
      <c r="B486" s="5"/>
      <c r="F486" s="5"/>
    </row>
    <row r="487" spans="2:6" x14ac:dyDescent="0.2">
      <c r="B487" s="5"/>
      <c r="F487" s="5"/>
    </row>
    <row r="488" spans="2:6" x14ac:dyDescent="0.2">
      <c r="B488" s="5"/>
      <c r="F488" s="5"/>
    </row>
    <row r="489" spans="2:6" x14ac:dyDescent="0.2">
      <c r="B489" s="5"/>
      <c r="F489" s="5"/>
    </row>
    <row r="490" spans="2:6" x14ac:dyDescent="0.2">
      <c r="B490" s="5"/>
      <c r="F490" s="5"/>
    </row>
    <row r="491" spans="2:6" x14ac:dyDescent="0.2">
      <c r="B491" s="5"/>
      <c r="F491" s="5"/>
    </row>
    <row r="492" spans="2:6" x14ac:dyDescent="0.2">
      <c r="B492" s="5"/>
      <c r="F492" s="5"/>
    </row>
    <row r="493" spans="2:6" x14ac:dyDescent="0.2">
      <c r="B493" s="5"/>
      <c r="F493" s="5"/>
    </row>
    <row r="494" spans="2:6" x14ac:dyDescent="0.2">
      <c r="B494" s="5"/>
      <c r="F494" s="5"/>
    </row>
    <row r="495" spans="2:6" x14ac:dyDescent="0.2">
      <c r="B495" s="5"/>
      <c r="F495" s="5"/>
    </row>
    <row r="496" spans="2:6" x14ac:dyDescent="0.2">
      <c r="B496" s="5"/>
      <c r="F496" s="5"/>
    </row>
    <row r="497" spans="2:6" x14ac:dyDescent="0.2">
      <c r="B497" s="5"/>
      <c r="F497" s="5"/>
    </row>
    <row r="498" spans="2:6" x14ac:dyDescent="0.2">
      <c r="B498" s="5"/>
      <c r="F498" s="5"/>
    </row>
    <row r="499" spans="2:6" x14ac:dyDescent="0.2">
      <c r="B499" s="5"/>
      <c r="F499" s="5"/>
    </row>
    <row r="500" spans="2:6" x14ac:dyDescent="0.2">
      <c r="B500" s="5"/>
      <c r="F500" s="5"/>
    </row>
    <row r="501" spans="2:6" x14ac:dyDescent="0.2">
      <c r="B501" s="5"/>
      <c r="F501" s="5"/>
    </row>
    <row r="502" spans="2:6" x14ac:dyDescent="0.2">
      <c r="B502" s="5"/>
      <c r="F502" s="5"/>
    </row>
    <row r="503" spans="2:6" x14ac:dyDescent="0.2">
      <c r="B503" s="5"/>
      <c r="F503" s="5"/>
    </row>
    <row r="504" spans="2:6" x14ac:dyDescent="0.2">
      <c r="B504" s="5"/>
      <c r="F504" s="5"/>
    </row>
    <row r="505" spans="2:6" x14ac:dyDescent="0.2">
      <c r="B505" s="5"/>
      <c r="F505" s="5"/>
    </row>
    <row r="506" spans="2:6" x14ac:dyDescent="0.2">
      <c r="B506" s="5"/>
      <c r="F506" s="5"/>
    </row>
    <row r="507" spans="2:6" x14ac:dyDescent="0.2">
      <c r="B507" s="5"/>
      <c r="F507" s="5"/>
    </row>
    <row r="508" spans="2:6" x14ac:dyDescent="0.2">
      <c r="B508" s="5"/>
      <c r="F508" s="5"/>
    </row>
    <row r="509" spans="2:6" x14ac:dyDescent="0.2">
      <c r="B509" s="5"/>
      <c r="F509" s="5"/>
    </row>
    <row r="510" spans="2:6" x14ac:dyDescent="0.2">
      <c r="B510" s="5"/>
      <c r="F510" s="5"/>
    </row>
    <row r="511" spans="2:6" x14ac:dyDescent="0.2">
      <c r="B511" s="5"/>
      <c r="F511" s="5"/>
    </row>
    <row r="512" spans="2:6" x14ac:dyDescent="0.2">
      <c r="B512" s="5"/>
      <c r="F512" s="5"/>
    </row>
    <row r="513" spans="2:6" x14ac:dyDescent="0.2">
      <c r="B513" s="5"/>
      <c r="F513" s="5"/>
    </row>
    <row r="514" spans="2:6" x14ac:dyDescent="0.2">
      <c r="B514" s="5"/>
      <c r="F514" s="5"/>
    </row>
    <row r="515" spans="2:6" x14ac:dyDescent="0.2">
      <c r="B515" s="5"/>
      <c r="F515" s="5"/>
    </row>
    <row r="516" spans="2:6" x14ac:dyDescent="0.2">
      <c r="B516" s="5"/>
      <c r="F516" s="5"/>
    </row>
    <row r="517" spans="2:6" x14ac:dyDescent="0.2">
      <c r="B517" s="5"/>
      <c r="F517" s="5"/>
    </row>
    <row r="518" spans="2:6" x14ac:dyDescent="0.2">
      <c r="B518" s="5"/>
      <c r="F518" s="5"/>
    </row>
    <row r="519" spans="2:6" x14ac:dyDescent="0.2">
      <c r="B519" s="5"/>
      <c r="F519" s="5"/>
    </row>
    <row r="520" spans="2:6" x14ac:dyDescent="0.2">
      <c r="B520" s="5"/>
      <c r="F520" s="5"/>
    </row>
    <row r="521" spans="2:6" x14ac:dyDescent="0.2">
      <c r="B521" s="5"/>
      <c r="F521" s="5"/>
    </row>
    <row r="522" spans="2:6" x14ac:dyDescent="0.2">
      <c r="B522" s="5"/>
      <c r="F522" s="5"/>
    </row>
    <row r="523" spans="2:6" x14ac:dyDescent="0.2">
      <c r="B523" s="5"/>
      <c r="F523" s="5"/>
    </row>
    <row r="524" spans="2:6" x14ac:dyDescent="0.2">
      <c r="B524" s="5"/>
      <c r="F524" s="5"/>
    </row>
    <row r="525" spans="2:6" x14ac:dyDescent="0.2">
      <c r="B525" s="5"/>
      <c r="F525" s="5"/>
    </row>
    <row r="526" spans="2:6" x14ac:dyDescent="0.2">
      <c r="B526" s="5"/>
      <c r="F526" s="5"/>
    </row>
    <row r="527" spans="2:6" x14ac:dyDescent="0.2">
      <c r="B527" s="5"/>
      <c r="F527" s="5"/>
    </row>
    <row r="528" spans="2:6" x14ac:dyDescent="0.2">
      <c r="B528" s="5"/>
      <c r="F528" s="5"/>
    </row>
    <row r="529" spans="2:6" x14ac:dyDescent="0.2">
      <c r="B529" s="5"/>
      <c r="F529" s="5"/>
    </row>
    <row r="530" spans="2:6" x14ac:dyDescent="0.2">
      <c r="B530" s="5"/>
      <c r="F530" s="5"/>
    </row>
    <row r="531" spans="2:6" x14ac:dyDescent="0.2">
      <c r="B531" s="5"/>
      <c r="F531" s="5"/>
    </row>
    <row r="532" spans="2:6" x14ac:dyDescent="0.2">
      <c r="B532" s="5"/>
      <c r="F532" s="5"/>
    </row>
    <row r="533" spans="2:6" x14ac:dyDescent="0.2">
      <c r="B533" s="5"/>
      <c r="F533" s="5"/>
    </row>
    <row r="534" spans="2:6" x14ac:dyDescent="0.2">
      <c r="B534" s="5"/>
      <c r="F534" s="5"/>
    </row>
    <row r="535" spans="2:6" x14ac:dyDescent="0.2">
      <c r="B535" s="5"/>
      <c r="F535" s="5"/>
    </row>
    <row r="536" spans="2:6" x14ac:dyDescent="0.2">
      <c r="B536" s="5"/>
      <c r="F536" s="5"/>
    </row>
    <row r="537" spans="2:6" x14ac:dyDescent="0.2">
      <c r="B537" s="5"/>
      <c r="F537" s="5"/>
    </row>
    <row r="538" spans="2:6" x14ac:dyDescent="0.2">
      <c r="B538" s="5"/>
      <c r="F538" s="5"/>
    </row>
    <row r="539" spans="2:6" x14ac:dyDescent="0.2">
      <c r="B539" s="5"/>
      <c r="F539" s="5"/>
    </row>
    <row r="540" spans="2:6" x14ac:dyDescent="0.2">
      <c r="B540" s="5"/>
      <c r="F540" s="5"/>
    </row>
    <row r="541" spans="2:6" x14ac:dyDescent="0.2">
      <c r="B541" s="5"/>
      <c r="F541" s="5"/>
    </row>
    <row r="542" spans="2:6" x14ac:dyDescent="0.2">
      <c r="B542" s="5"/>
      <c r="F542" s="5"/>
    </row>
    <row r="543" spans="2:6" x14ac:dyDescent="0.2">
      <c r="B543" s="5"/>
      <c r="F543" s="5"/>
    </row>
    <row r="544" spans="2:6" x14ac:dyDescent="0.2">
      <c r="B544" s="5"/>
      <c r="F544" s="5"/>
    </row>
    <row r="545" spans="2:6" x14ac:dyDescent="0.2">
      <c r="B545" s="5"/>
      <c r="F545" s="5"/>
    </row>
    <row r="546" spans="2:6" x14ac:dyDescent="0.2">
      <c r="B546" s="5"/>
      <c r="F546" s="5"/>
    </row>
    <row r="547" spans="2:6" x14ac:dyDescent="0.2">
      <c r="B547" s="5"/>
      <c r="F547" s="5"/>
    </row>
    <row r="548" spans="2:6" x14ac:dyDescent="0.2">
      <c r="B548" s="5"/>
      <c r="F548" s="5"/>
    </row>
    <row r="549" spans="2:6" x14ac:dyDescent="0.2">
      <c r="B549" s="5"/>
      <c r="F549" s="5"/>
    </row>
    <row r="550" spans="2:6" x14ac:dyDescent="0.2">
      <c r="B550" s="5"/>
      <c r="F550" s="5"/>
    </row>
    <row r="551" spans="2:6" x14ac:dyDescent="0.2">
      <c r="B551" s="5"/>
      <c r="F551" s="5"/>
    </row>
    <row r="552" spans="2:6" x14ac:dyDescent="0.2">
      <c r="B552" s="5"/>
      <c r="F552" s="5"/>
    </row>
    <row r="553" spans="2:6" x14ac:dyDescent="0.2">
      <c r="B553" s="5"/>
      <c r="F553" s="5"/>
    </row>
    <row r="554" spans="2:6" x14ac:dyDescent="0.2">
      <c r="B554" s="5"/>
      <c r="F554" s="5"/>
    </row>
    <row r="555" spans="2:6" x14ac:dyDescent="0.2">
      <c r="B555" s="5"/>
      <c r="F555" s="5"/>
    </row>
    <row r="556" spans="2:6" x14ac:dyDescent="0.2">
      <c r="B556" s="5"/>
      <c r="F556" s="5"/>
    </row>
    <row r="557" spans="2:6" x14ac:dyDescent="0.2">
      <c r="B557" s="5"/>
      <c r="F557" s="5"/>
    </row>
    <row r="558" spans="2:6" x14ac:dyDescent="0.2">
      <c r="B558" s="5"/>
      <c r="F558" s="5"/>
    </row>
    <row r="559" spans="2:6" x14ac:dyDescent="0.2">
      <c r="B559" s="5"/>
      <c r="F559" s="5"/>
    </row>
    <row r="560" spans="2:6" x14ac:dyDescent="0.2">
      <c r="B560" s="5"/>
      <c r="F560" s="5"/>
    </row>
    <row r="561" spans="2:6" x14ac:dyDescent="0.2">
      <c r="B561" s="5"/>
      <c r="F561" s="5"/>
    </row>
    <row r="562" spans="2:6" x14ac:dyDescent="0.2">
      <c r="B562" s="5"/>
      <c r="F562" s="5"/>
    </row>
    <row r="563" spans="2:6" x14ac:dyDescent="0.2">
      <c r="B563" s="5"/>
      <c r="F563" s="5"/>
    </row>
    <row r="564" spans="2:6" x14ac:dyDescent="0.2">
      <c r="B564" s="5"/>
      <c r="F564" s="5"/>
    </row>
    <row r="565" spans="2:6" x14ac:dyDescent="0.2">
      <c r="B565" s="5"/>
      <c r="F565" s="5"/>
    </row>
    <row r="566" spans="2:6" x14ac:dyDescent="0.2">
      <c r="B566" s="5"/>
      <c r="F566" s="5"/>
    </row>
    <row r="567" spans="2:6" x14ac:dyDescent="0.2">
      <c r="B567" s="5"/>
      <c r="F567" s="5"/>
    </row>
    <row r="568" spans="2:6" x14ac:dyDescent="0.2">
      <c r="B568" s="5"/>
      <c r="F568" s="5"/>
    </row>
    <row r="569" spans="2:6" x14ac:dyDescent="0.2">
      <c r="B569" s="5"/>
      <c r="F569" s="5"/>
    </row>
    <row r="570" spans="2:6" x14ac:dyDescent="0.2">
      <c r="B570" s="5"/>
      <c r="F570" s="5"/>
    </row>
    <row r="571" spans="2:6" x14ac:dyDescent="0.2">
      <c r="B571" s="5"/>
      <c r="F571" s="5"/>
    </row>
    <row r="572" spans="2:6" x14ac:dyDescent="0.2">
      <c r="B572" s="5"/>
      <c r="F572" s="5"/>
    </row>
    <row r="573" spans="2:6" x14ac:dyDescent="0.2">
      <c r="B573" s="5"/>
      <c r="F573" s="5"/>
    </row>
    <row r="574" spans="2:6" x14ac:dyDescent="0.2">
      <c r="B574" s="5"/>
      <c r="F574" s="5"/>
    </row>
    <row r="575" spans="2:6" x14ac:dyDescent="0.2">
      <c r="B575" s="5"/>
      <c r="F575" s="5"/>
    </row>
    <row r="576" spans="2:6" x14ac:dyDescent="0.2">
      <c r="B576" s="5"/>
      <c r="F576" s="5"/>
    </row>
    <row r="577" spans="2:6" x14ac:dyDescent="0.2">
      <c r="B577" s="5"/>
      <c r="F577" s="5"/>
    </row>
    <row r="578" spans="2:6" x14ac:dyDescent="0.2">
      <c r="B578" s="5"/>
      <c r="F578" s="5"/>
    </row>
    <row r="579" spans="2:6" x14ac:dyDescent="0.2">
      <c r="B579" s="5"/>
      <c r="F579" s="5"/>
    </row>
    <row r="580" spans="2:6" x14ac:dyDescent="0.2">
      <c r="B580" s="5"/>
      <c r="F580" s="5"/>
    </row>
    <row r="581" spans="2:6" x14ac:dyDescent="0.2">
      <c r="B581" s="5"/>
      <c r="F581" s="5"/>
    </row>
    <row r="582" spans="2:6" x14ac:dyDescent="0.2">
      <c r="B582" s="5"/>
      <c r="F582" s="5"/>
    </row>
    <row r="583" spans="2:6" x14ac:dyDescent="0.2">
      <c r="B583" s="5"/>
      <c r="F583" s="5"/>
    </row>
    <row r="584" spans="2:6" x14ac:dyDescent="0.2">
      <c r="B584" s="5"/>
      <c r="F584" s="5"/>
    </row>
    <row r="585" spans="2:6" x14ac:dyDescent="0.2">
      <c r="B585" s="5"/>
      <c r="F585" s="5"/>
    </row>
    <row r="586" spans="2:6" x14ac:dyDescent="0.2">
      <c r="B586" s="5"/>
      <c r="F586" s="5"/>
    </row>
    <row r="587" spans="2:6" x14ac:dyDescent="0.2">
      <c r="B587" s="5"/>
      <c r="F587" s="5"/>
    </row>
    <row r="588" spans="2:6" x14ac:dyDescent="0.2">
      <c r="B588" s="5"/>
      <c r="F588" s="5"/>
    </row>
    <row r="589" spans="2:6" x14ac:dyDescent="0.2">
      <c r="B589" s="5"/>
      <c r="F589" s="5"/>
    </row>
    <row r="590" spans="2:6" x14ac:dyDescent="0.2">
      <c r="B590" s="5"/>
      <c r="F590" s="5"/>
    </row>
    <row r="591" spans="2:6" x14ac:dyDescent="0.2">
      <c r="B591" s="5"/>
      <c r="F591" s="5"/>
    </row>
    <row r="592" spans="2:6" x14ac:dyDescent="0.2">
      <c r="B592" s="5"/>
      <c r="F592" s="5"/>
    </row>
    <row r="593" spans="2:6" x14ac:dyDescent="0.2">
      <c r="B593" s="5"/>
      <c r="F593" s="5"/>
    </row>
    <row r="594" spans="2:6" x14ac:dyDescent="0.2">
      <c r="B594" s="5"/>
      <c r="F594" s="5"/>
    </row>
    <row r="595" spans="2:6" x14ac:dyDescent="0.2">
      <c r="B595" s="5"/>
      <c r="F595" s="5"/>
    </row>
    <row r="596" spans="2:6" x14ac:dyDescent="0.2">
      <c r="B596" s="5"/>
      <c r="F596" s="5"/>
    </row>
    <row r="597" spans="2:6" x14ac:dyDescent="0.2">
      <c r="B597" s="5"/>
      <c r="F597" s="5"/>
    </row>
    <row r="598" spans="2:6" x14ac:dyDescent="0.2">
      <c r="B598" s="5"/>
      <c r="F598" s="5"/>
    </row>
    <row r="599" spans="2:6" x14ac:dyDescent="0.2">
      <c r="B599" s="5"/>
      <c r="F599" s="5"/>
    </row>
    <row r="600" spans="2:6" x14ac:dyDescent="0.2">
      <c r="B600" s="5"/>
      <c r="F600" s="5"/>
    </row>
    <row r="601" spans="2:6" x14ac:dyDescent="0.2">
      <c r="B601" s="5"/>
      <c r="F601" s="5"/>
    </row>
    <row r="602" spans="2:6" x14ac:dyDescent="0.2">
      <c r="B602" s="5"/>
      <c r="F602" s="5"/>
    </row>
    <row r="603" spans="2:6" x14ac:dyDescent="0.2">
      <c r="B603" s="5"/>
      <c r="F603" s="5"/>
    </row>
    <row r="604" spans="2:6" x14ac:dyDescent="0.2">
      <c r="B604" s="5"/>
      <c r="F604" s="5"/>
    </row>
    <row r="605" spans="2:6" x14ac:dyDescent="0.2">
      <c r="B605" s="5"/>
      <c r="F605" s="5"/>
    </row>
    <row r="606" spans="2:6" x14ac:dyDescent="0.2">
      <c r="B606" s="5"/>
      <c r="F606" s="5"/>
    </row>
    <row r="607" spans="2:6" x14ac:dyDescent="0.2">
      <c r="B607" s="5"/>
      <c r="F607" s="5"/>
    </row>
    <row r="608" spans="2:6" x14ac:dyDescent="0.2">
      <c r="B608" s="5"/>
      <c r="F608" s="5"/>
    </row>
    <row r="609" spans="2:6" x14ac:dyDescent="0.2">
      <c r="B609" s="5"/>
      <c r="F609" s="5"/>
    </row>
    <row r="610" spans="2:6" x14ac:dyDescent="0.2">
      <c r="B610" s="5"/>
      <c r="F610" s="5"/>
    </row>
    <row r="611" spans="2:6" x14ac:dyDescent="0.2">
      <c r="B611" s="5"/>
      <c r="F611" s="5"/>
    </row>
    <row r="612" spans="2:6" x14ac:dyDescent="0.2">
      <c r="B612" s="5"/>
      <c r="F612" s="5"/>
    </row>
    <row r="613" spans="2:6" x14ac:dyDescent="0.2">
      <c r="B613" s="5"/>
      <c r="F613" s="5"/>
    </row>
    <row r="614" spans="2:6" x14ac:dyDescent="0.2">
      <c r="B614" s="5"/>
      <c r="F614" s="5"/>
    </row>
    <row r="615" spans="2:6" x14ac:dyDescent="0.2">
      <c r="B615" s="5"/>
      <c r="F615" s="5"/>
    </row>
    <row r="616" spans="2:6" x14ac:dyDescent="0.2">
      <c r="B616" s="5"/>
      <c r="F616" s="5"/>
    </row>
    <row r="617" spans="2:6" x14ac:dyDescent="0.2">
      <c r="B617" s="5"/>
      <c r="F617" s="5"/>
    </row>
    <row r="618" spans="2:6" x14ac:dyDescent="0.2">
      <c r="B618" s="5"/>
      <c r="F618" s="5"/>
    </row>
    <row r="619" spans="2:6" x14ac:dyDescent="0.2">
      <c r="B619" s="5"/>
      <c r="F619" s="5"/>
    </row>
    <row r="620" spans="2:6" x14ac:dyDescent="0.2">
      <c r="B620" s="5"/>
      <c r="F620" s="5"/>
    </row>
    <row r="621" spans="2:6" x14ac:dyDescent="0.2">
      <c r="B621" s="5"/>
      <c r="F621" s="5"/>
    </row>
    <row r="622" spans="2:6" x14ac:dyDescent="0.2">
      <c r="B622" s="5"/>
      <c r="F622" s="5"/>
    </row>
    <row r="623" spans="2:6" x14ac:dyDescent="0.2">
      <c r="B623" s="5"/>
      <c r="F623" s="5"/>
    </row>
    <row r="624" spans="2:6" x14ac:dyDescent="0.2">
      <c r="B624" s="5"/>
      <c r="F624" s="5"/>
    </row>
    <row r="625" spans="2:6" x14ac:dyDescent="0.2">
      <c r="B625" s="5"/>
      <c r="F625" s="5"/>
    </row>
    <row r="626" spans="2:6" x14ac:dyDescent="0.2">
      <c r="B626" s="5"/>
      <c r="F626" s="5"/>
    </row>
    <row r="627" spans="2:6" x14ac:dyDescent="0.2">
      <c r="B627" s="5"/>
      <c r="F627" s="5"/>
    </row>
    <row r="628" spans="2:6" x14ac:dyDescent="0.2">
      <c r="B628" s="5"/>
      <c r="F628" s="5"/>
    </row>
    <row r="629" spans="2:6" x14ac:dyDescent="0.2">
      <c r="B629" s="5"/>
      <c r="F629" s="5"/>
    </row>
    <row r="630" spans="2:6" x14ac:dyDescent="0.2">
      <c r="B630" s="5"/>
      <c r="F630" s="5"/>
    </row>
    <row r="631" spans="2:6" x14ac:dyDescent="0.2">
      <c r="B631" s="5"/>
      <c r="F631" s="5"/>
    </row>
    <row r="632" spans="2:6" x14ac:dyDescent="0.2">
      <c r="B632" s="5"/>
      <c r="F632" s="5"/>
    </row>
    <row r="633" spans="2:6" x14ac:dyDescent="0.2">
      <c r="B633" s="5"/>
      <c r="F633" s="5"/>
    </row>
    <row r="634" spans="2:6" x14ac:dyDescent="0.2">
      <c r="B634" s="5"/>
      <c r="F634" s="5"/>
    </row>
    <row r="635" spans="2:6" x14ac:dyDescent="0.2">
      <c r="B635" s="5"/>
      <c r="F635" s="5"/>
    </row>
    <row r="636" spans="2:6" x14ac:dyDescent="0.2">
      <c r="B636" s="5"/>
      <c r="F636" s="5"/>
    </row>
    <row r="637" spans="2:6" x14ac:dyDescent="0.2">
      <c r="B637" s="5"/>
      <c r="F637" s="5"/>
    </row>
    <row r="638" spans="2:6" x14ac:dyDescent="0.2">
      <c r="B638" s="5"/>
      <c r="F638" s="5"/>
    </row>
    <row r="639" spans="2:6" x14ac:dyDescent="0.2">
      <c r="B639" s="5"/>
      <c r="F639" s="5"/>
    </row>
    <row r="640" spans="2:6" x14ac:dyDescent="0.2">
      <c r="B640" s="5"/>
      <c r="F640" s="5"/>
    </row>
    <row r="641" spans="2:6" x14ac:dyDescent="0.2">
      <c r="B641" s="5"/>
      <c r="F641" s="5"/>
    </row>
    <row r="642" spans="2:6" x14ac:dyDescent="0.2">
      <c r="B642" s="5"/>
      <c r="F642" s="5"/>
    </row>
    <row r="643" spans="2:6" x14ac:dyDescent="0.2">
      <c r="B643" s="5"/>
      <c r="F643" s="5"/>
    </row>
    <row r="644" spans="2:6" x14ac:dyDescent="0.2">
      <c r="B644" s="5"/>
      <c r="F644" s="5"/>
    </row>
    <row r="645" spans="2:6" x14ac:dyDescent="0.2">
      <c r="B645" s="5"/>
      <c r="F645" s="5"/>
    </row>
    <row r="646" spans="2:6" x14ac:dyDescent="0.2">
      <c r="B646" s="5"/>
      <c r="F646" s="5"/>
    </row>
    <row r="647" spans="2:6" x14ac:dyDescent="0.2">
      <c r="B647" s="5"/>
      <c r="F647" s="5"/>
    </row>
    <row r="648" spans="2:6" x14ac:dyDescent="0.2">
      <c r="B648" s="5"/>
      <c r="F648" s="5"/>
    </row>
    <row r="649" spans="2:6" x14ac:dyDescent="0.2">
      <c r="B649" s="5"/>
      <c r="F649" s="5"/>
    </row>
    <row r="650" spans="2:6" x14ac:dyDescent="0.2">
      <c r="B650" s="5"/>
      <c r="F650" s="5"/>
    </row>
    <row r="651" spans="2:6" x14ac:dyDescent="0.2">
      <c r="B651" s="5"/>
      <c r="F651" s="5"/>
    </row>
    <row r="652" spans="2:6" x14ac:dyDescent="0.2">
      <c r="B652" s="5"/>
      <c r="F652" s="5"/>
    </row>
    <row r="653" spans="2:6" x14ac:dyDescent="0.2">
      <c r="B653" s="5"/>
      <c r="F653" s="5"/>
    </row>
    <row r="654" spans="2:6" x14ac:dyDescent="0.2">
      <c r="B654" s="5"/>
      <c r="F654" s="5"/>
    </row>
    <row r="655" spans="2:6" x14ac:dyDescent="0.2">
      <c r="B655" s="5"/>
      <c r="F655" s="5"/>
    </row>
    <row r="656" spans="2:6" x14ac:dyDescent="0.2">
      <c r="B656" s="5"/>
      <c r="F656" s="5"/>
    </row>
    <row r="657" spans="2:6" x14ac:dyDescent="0.2">
      <c r="B657" s="5"/>
      <c r="F657" s="5"/>
    </row>
    <row r="658" spans="2:6" x14ac:dyDescent="0.2">
      <c r="B658" s="5"/>
      <c r="F658" s="5"/>
    </row>
    <row r="659" spans="2:6" x14ac:dyDescent="0.2">
      <c r="B659" s="5"/>
      <c r="F659" s="5"/>
    </row>
    <row r="660" spans="2:6" x14ac:dyDescent="0.2">
      <c r="B660" s="5"/>
      <c r="F660" s="5"/>
    </row>
    <row r="661" spans="2:6" x14ac:dyDescent="0.2">
      <c r="B661" s="5"/>
      <c r="F661" s="5"/>
    </row>
    <row r="662" spans="2:6" x14ac:dyDescent="0.2">
      <c r="B662" s="5"/>
      <c r="F662" s="5"/>
    </row>
    <row r="663" spans="2:6" x14ac:dyDescent="0.2">
      <c r="B663" s="5"/>
      <c r="F663" s="5"/>
    </row>
    <row r="664" spans="2:6" x14ac:dyDescent="0.2">
      <c r="B664" s="5"/>
      <c r="F664" s="5"/>
    </row>
    <row r="665" spans="2:6" x14ac:dyDescent="0.2">
      <c r="B665" s="5"/>
      <c r="F665" s="5"/>
    </row>
    <row r="666" spans="2:6" x14ac:dyDescent="0.2">
      <c r="B666" s="5"/>
      <c r="F666" s="5"/>
    </row>
    <row r="667" spans="2:6" x14ac:dyDescent="0.2">
      <c r="B667" s="5"/>
      <c r="F667" s="5"/>
    </row>
    <row r="668" spans="2:6" x14ac:dyDescent="0.2">
      <c r="B668" s="5"/>
      <c r="F668" s="5"/>
    </row>
    <row r="669" spans="2:6" x14ac:dyDescent="0.2">
      <c r="B669" s="5"/>
      <c r="F669" s="5"/>
    </row>
    <row r="670" spans="2:6" x14ac:dyDescent="0.2">
      <c r="B670" s="5"/>
      <c r="F670" s="5"/>
    </row>
    <row r="671" spans="2:6" x14ac:dyDescent="0.2">
      <c r="B671" s="5"/>
      <c r="F671" s="5"/>
    </row>
    <row r="672" spans="2:6" x14ac:dyDescent="0.2">
      <c r="B672" s="5"/>
      <c r="F672" s="5"/>
    </row>
    <row r="673" spans="2:6" x14ac:dyDescent="0.2">
      <c r="B673" s="5"/>
      <c r="F673" s="5"/>
    </row>
    <row r="674" spans="2:6" x14ac:dyDescent="0.2">
      <c r="B674" s="5"/>
      <c r="F674" s="5"/>
    </row>
    <row r="675" spans="2:6" x14ac:dyDescent="0.2">
      <c r="B675" s="5"/>
      <c r="F675" s="5"/>
    </row>
    <row r="676" spans="2:6" x14ac:dyDescent="0.2">
      <c r="B676" s="5"/>
      <c r="F676" s="5"/>
    </row>
    <row r="677" spans="2:6" x14ac:dyDescent="0.2">
      <c r="B677" s="5"/>
      <c r="F677" s="5"/>
    </row>
    <row r="678" spans="2:6" x14ac:dyDescent="0.2">
      <c r="B678" s="5"/>
      <c r="F678" s="5"/>
    </row>
    <row r="679" spans="2:6" x14ac:dyDescent="0.2">
      <c r="B679" s="5"/>
      <c r="F679" s="5"/>
    </row>
    <row r="680" spans="2:6" x14ac:dyDescent="0.2">
      <c r="B680" s="5"/>
      <c r="F680" s="5"/>
    </row>
    <row r="681" spans="2:6" x14ac:dyDescent="0.2">
      <c r="B681" s="5"/>
      <c r="F681" s="5"/>
    </row>
    <row r="682" spans="2:6" x14ac:dyDescent="0.2">
      <c r="B682" s="5"/>
      <c r="F682" s="5"/>
    </row>
    <row r="683" spans="2:6" x14ac:dyDescent="0.2">
      <c r="B683" s="5"/>
      <c r="F683" s="5"/>
    </row>
    <row r="684" spans="2:6" x14ac:dyDescent="0.2">
      <c r="B684" s="5"/>
      <c r="F684" s="5"/>
    </row>
    <row r="685" spans="2:6" x14ac:dyDescent="0.2">
      <c r="B685" s="5"/>
      <c r="F685" s="5"/>
    </row>
    <row r="686" spans="2:6" x14ac:dyDescent="0.2">
      <c r="B686" s="5"/>
      <c r="F686" s="5"/>
    </row>
    <row r="687" spans="2:6" x14ac:dyDescent="0.2">
      <c r="B687" s="5"/>
      <c r="F687" s="5"/>
    </row>
    <row r="688" spans="2:6" x14ac:dyDescent="0.2">
      <c r="B688" s="5"/>
      <c r="F688" s="5"/>
    </row>
    <row r="689" spans="2:6" x14ac:dyDescent="0.2">
      <c r="B689" s="5"/>
      <c r="F689" s="5"/>
    </row>
    <row r="690" spans="2:6" x14ac:dyDescent="0.2">
      <c r="B690" s="5"/>
      <c r="F690" s="5"/>
    </row>
    <row r="691" spans="2:6" x14ac:dyDescent="0.2">
      <c r="B691" s="5"/>
      <c r="F691" s="5"/>
    </row>
    <row r="692" spans="2:6" x14ac:dyDescent="0.2">
      <c r="B692" s="5"/>
      <c r="F692" s="5"/>
    </row>
    <row r="693" spans="2:6" x14ac:dyDescent="0.2">
      <c r="B693" s="5"/>
      <c r="F693" s="5"/>
    </row>
    <row r="694" spans="2:6" x14ac:dyDescent="0.2">
      <c r="B694" s="5"/>
      <c r="F694" s="5"/>
    </row>
    <row r="695" spans="2:6" x14ac:dyDescent="0.2">
      <c r="B695" s="5"/>
      <c r="F695" s="5"/>
    </row>
    <row r="696" spans="2:6" x14ac:dyDescent="0.2">
      <c r="B696" s="5"/>
      <c r="F696" s="5"/>
    </row>
    <row r="697" spans="2:6" x14ac:dyDescent="0.2">
      <c r="B697" s="5"/>
      <c r="F697" s="5"/>
    </row>
    <row r="698" spans="2:6" x14ac:dyDescent="0.2">
      <c r="B698" s="5"/>
      <c r="F698" s="5"/>
    </row>
    <row r="699" spans="2:6" x14ac:dyDescent="0.2">
      <c r="B699" s="5"/>
      <c r="F699" s="5"/>
    </row>
    <row r="700" spans="2:6" x14ac:dyDescent="0.2">
      <c r="B700" s="5"/>
      <c r="F700" s="5"/>
    </row>
    <row r="701" spans="2:6" x14ac:dyDescent="0.2">
      <c r="B701" s="5"/>
      <c r="F701" s="5"/>
    </row>
    <row r="702" spans="2:6" x14ac:dyDescent="0.2">
      <c r="B702" s="5"/>
      <c r="F702" s="5"/>
    </row>
    <row r="703" spans="2:6" x14ac:dyDescent="0.2">
      <c r="B703" s="5"/>
      <c r="F703" s="5"/>
    </row>
    <row r="704" spans="2:6" x14ac:dyDescent="0.2">
      <c r="B704" s="5"/>
      <c r="F704" s="5"/>
    </row>
    <row r="705" spans="2:6" x14ac:dyDescent="0.2">
      <c r="B705" s="5"/>
      <c r="F705" s="5"/>
    </row>
    <row r="706" spans="2:6" x14ac:dyDescent="0.2">
      <c r="B706" s="5"/>
      <c r="F706" s="5"/>
    </row>
    <row r="707" spans="2:6" x14ac:dyDescent="0.2">
      <c r="B707" s="5"/>
      <c r="F707" s="5"/>
    </row>
    <row r="708" spans="2:6" x14ac:dyDescent="0.2">
      <c r="B708" s="5"/>
      <c r="F708" s="5"/>
    </row>
    <row r="709" spans="2:6" x14ac:dyDescent="0.2">
      <c r="B709" s="5"/>
      <c r="F709" s="5"/>
    </row>
    <row r="710" spans="2:6" x14ac:dyDescent="0.2">
      <c r="B710" s="5"/>
      <c r="F710" s="5"/>
    </row>
    <row r="711" spans="2:6" x14ac:dyDescent="0.2">
      <c r="B711" s="5"/>
      <c r="F711" s="5"/>
    </row>
    <row r="712" spans="2:6" x14ac:dyDescent="0.2">
      <c r="B712" s="5"/>
      <c r="F712" s="5"/>
    </row>
    <row r="713" spans="2:6" x14ac:dyDescent="0.2">
      <c r="B713" s="5"/>
      <c r="F713" s="5"/>
    </row>
    <row r="714" spans="2:6" x14ac:dyDescent="0.2">
      <c r="B714" s="5"/>
      <c r="F714" s="5"/>
    </row>
    <row r="715" spans="2:6" x14ac:dyDescent="0.2">
      <c r="B715" s="5"/>
      <c r="F715" s="5"/>
    </row>
    <row r="716" spans="2:6" x14ac:dyDescent="0.2">
      <c r="B716" s="5"/>
      <c r="F716" s="5"/>
    </row>
    <row r="717" spans="2:6" x14ac:dyDescent="0.2">
      <c r="B717" s="5"/>
      <c r="F717" s="5"/>
    </row>
    <row r="718" spans="2:6" x14ac:dyDescent="0.2">
      <c r="B718" s="5"/>
      <c r="F718" s="5"/>
    </row>
    <row r="719" spans="2:6" x14ac:dyDescent="0.2">
      <c r="B719" s="5"/>
      <c r="F719" s="5"/>
    </row>
    <row r="720" spans="2:6" x14ac:dyDescent="0.2">
      <c r="B720" s="5"/>
      <c r="F720" s="5"/>
    </row>
    <row r="721" spans="2:6" x14ac:dyDescent="0.2">
      <c r="B721" s="5"/>
      <c r="F721" s="5"/>
    </row>
    <row r="722" spans="2:6" x14ac:dyDescent="0.2">
      <c r="B722" s="5"/>
      <c r="F722" s="5"/>
    </row>
    <row r="723" spans="2:6" x14ac:dyDescent="0.2">
      <c r="B723" s="5"/>
      <c r="F723" s="5"/>
    </row>
    <row r="724" spans="2:6" x14ac:dyDescent="0.2">
      <c r="B724" s="5"/>
      <c r="F724" s="5"/>
    </row>
    <row r="725" spans="2:6" x14ac:dyDescent="0.2">
      <c r="B725" s="5"/>
      <c r="F725" s="5"/>
    </row>
    <row r="726" spans="2:6" x14ac:dyDescent="0.2">
      <c r="B726" s="5"/>
      <c r="F726" s="5"/>
    </row>
    <row r="727" spans="2:6" x14ac:dyDescent="0.2">
      <c r="B727" s="5"/>
      <c r="F727" s="5"/>
    </row>
    <row r="728" spans="2:6" x14ac:dyDescent="0.2">
      <c r="B728" s="5"/>
      <c r="F728" s="5"/>
    </row>
    <row r="729" spans="2:6" x14ac:dyDescent="0.2">
      <c r="B729" s="5"/>
      <c r="F729" s="5"/>
    </row>
    <row r="730" spans="2:6" x14ac:dyDescent="0.2">
      <c r="B730" s="5"/>
      <c r="F730" s="5"/>
    </row>
    <row r="731" spans="2:6" x14ac:dyDescent="0.2">
      <c r="B731" s="5"/>
      <c r="F731" s="5"/>
    </row>
    <row r="732" spans="2:6" x14ac:dyDescent="0.2">
      <c r="B732" s="5"/>
      <c r="F732" s="5"/>
    </row>
    <row r="733" spans="2:6" x14ac:dyDescent="0.2">
      <c r="B733" s="5"/>
      <c r="F733" s="5"/>
    </row>
    <row r="734" spans="2:6" x14ac:dyDescent="0.2">
      <c r="B734" s="5"/>
      <c r="F734" s="5"/>
    </row>
    <row r="735" spans="2:6" x14ac:dyDescent="0.2">
      <c r="B735" s="5"/>
      <c r="F735" s="5"/>
    </row>
    <row r="736" spans="2:6" x14ac:dyDescent="0.2">
      <c r="B736" s="5"/>
      <c r="F736" s="5"/>
    </row>
    <row r="737" spans="2:6" x14ac:dyDescent="0.2">
      <c r="B737" s="5"/>
      <c r="F737" s="5"/>
    </row>
    <row r="738" spans="2:6" x14ac:dyDescent="0.2">
      <c r="B738" s="5"/>
      <c r="F738" s="5"/>
    </row>
    <row r="739" spans="2:6" x14ac:dyDescent="0.2">
      <c r="B739" s="5"/>
      <c r="F739" s="5"/>
    </row>
    <row r="740" spans="2:6" x14ac:dyDescent="0.2">
      <c r="B740" s="5"/>
      <c r="F740" s="5"/>
    </row>
    <row r="741" spans="2:6" x14ac:dyDescent="0.2">
      <c r="B741" s="5"/>
      <c r="F741" s="5"/>
    </row>
    <row r="742" spans="2:6" x14ac:dyDescent="0.2">
      <c r="B742" s="5"/>
      <c r="F742" s="5"/>
    </row>
    <row r="743" spans="2:6" x14ac:dyDescent="0.2">
      <c r="B743" s="5"/>
      <c r="F743" s="5"/>
    </row>
    <row r="744" spans="2:6" x14ac:dyDescent="0.2">
      <c r="B744" s="5"/>
      <c r="F744" s="5"/>
    </row>
    <row r="745" spans="2:6" x14ac:dyDescent="0.2">
      <c r="B745" s="5"/>
      <c r="F745" s="5"/>
    </row>
    <row r="746" spans="2:6" x14ac:dyDescent="0.2">
      <c r="B746" s="5"/>
      <c r="F746" s="5"/>
    </row>
    <row r="747" spans="2:6" x14ac:dyDescent="0.2">
      <c r="B747" s="5"/>
      <c r="F747" s="5"/>
    </row>
    <row r="748" spans="2:6" x14ac:dyDescent="0.2">
      <c r="B748" s="5"/>
      <c r="F748" s="5"/>
    </row>
    <row r="749" spans="2:6" x14ac:dyDescent="0.2">
      <c r="B749" s="5"/>
      <c r="F749" s="5"/>
    </row>
    <row r="750" spans="2:6" x14ac:dyDescent="0.2">
      <c r="B750" s="5"/>
      <c r="F750" s="5"/>
    </row>
    <row r="751" spans="2:6" x14ac:dyDescent="0.2">
      <c r="B751" s="5"/>
      <c r="F751" s="5"/>
    </row>
    <row r="752" spans="2:6" x14ac:dyDescent="0.2">
      <c r="B752" s="5"/>
      <c r="F752" s="5"/>
    </row>
    <row r="753" spans="2:6" x14ac:dyDescent="0.2">
      <c r="B753" s="5"/>
      <c r="F753" s="5"/>
    </row>
    <row r="754" spans="2:6" x14ac:dyDescent="0.2">
      <c r="B754" s="5"/>
      <c r="F754" s="5"/>
    </row>
    <row r="755" spans="2:6" x14ac:dyDescent="0.2">
      <c r="B755" s="5"/>
      <c r="F755" s="5"/>
    </row>
    <row r="756" spans="2:6" x14ac:dyDescent="0.2">
      <c r="B756" s="5"/>
      <c r="F756" s="5"/>
    </row>
    <row r="757" spans="2:6" x14ac:dyDescent="0.2">
      <c r="B757" s="5"/>
      <c r="F757" s="5"/>
    </row>
    <row r="758" spans="2:6" x14ac:dyDescent="0.2">
      <c r="B758" s="5"/>
      <c r="F758" s="5"/>
    </row>
    <row r="759" spans="2:6" x14ac:dyDescent="0.2">
      <c r="B759" s="5"/>
      <c r="F759" s="5"/>
    </row>
    <row r="760" spans="2:6" x14ac:dyDescent="0.2">
      <c r="B760" s="5"/>
      <c r="F760" s="5"/>
    </row>
    <row r="761" spans="2:6" x14ac:dyDescent="0.2">
      <c r="B761" s="5"/>
      <c r="F761" s="5"/>
    </row>
    <row r="762" spans="2:6" x14ac:dyDescent="0.2">
      <c r="B762" s="5"/>
      <c r="F762" s="5"/>
    </row>
    <row r="763" spans="2:6" x14ac:dyDescent="0.2">
      <c r="B763" s="5"/>
      <c r="F763" s="5"/>
    </row>
    <row r="764" spans="2:6" x14ac:dyDescent="0.2">
      <c r="B764" s="5"/>
      <c r="F764" s="5"/>
    </row>
    <row r="765" spans="2:6" x14ac:dyDescent="0.2">
      <c r="B765" s="5"/>
      <c r="F765" s="5"/>
    </row>
    <row r="766" spans="2:6" x14ac:dyDescent="0.2">
      <c r="B766" s="5"/>
      <c r="F766" s="5"/>
    </row>
    <row r="767" spans="2:6" x14ac:dyDescent="0.2">
      <c r="B767" s="5"/>
      <c r="F767" s="5"/>
    </row>
    <row r="768" spans="2:6" x14ac:dyDescent="0.2">
      <c r="B768" s="5"/>
      <c r="F768" s="5"/>
    </row>
    <row r="769" spans="2:6" x14ac:dyDescent="0.2">
      <c r="B769" s="5"/>
      <c r="F769" s="5"/>
    </row>
    <row r="770" spans="2:6" x14ac:dyDescent="0.2">
      <c r="B770" s="5"/>
      <c r="F770" s="5"/>
    </row>
    <row r="771" spans="2:6" x14ac:dyDescent="0.2">
      <c r="B771" s="5"/>
      <c r="F771" s="5"/>
    </row>
    <row r="772" spans="2:6" x14ac:dyDescent="0.2">
      <c r="B772" s="5"/>
      <c r="F772" s="5"/>
    </row>
    <row r="773" spans="2:6" x14ac:dyDescent="0.2">
      <c r="B773" s="5"/>
      <c r="F773" s="5"/>
    </row>
    <row r="774" spans="2:6" x14ac:dyDescent="0.2">
      <c r="B774" s="5"/>
      <c r="F774" s="5"/>
    </row>
    <row r="775" spans="2:6" x14ac:dyDescent="0.2">
      <c r="B775" s="5"/>
      <c r="F775" s="5"/>
    </row>
    <row r="776" spans="2:6" x14ac:dyDescent="0.2">
      <c r="B776" s="5"/>
      <c r="F776" s="5"/>
    </row>
    <row r="777" spans="2:6" x14ac:dyDescent="0.2">
      <c r="B777" s="5"/>
      <c r="F777" s="5"/>
    </row>
    <row r="778" spans="2:6" x14ac:dyDescent="0.2">
      <c r="B778" s="5"/>
      <c r="F778" s="5"/>
    </row>
    <row r="779" spans="2:6" x14ac:dyDescent="0.2">
      <c r="B779" s="5"/>
      <c r="F779" s="5"/>
    </row>
    <row r="780" spans="2:6" x14ac:dyDescent="0.2">
      <c r="B780" s="5"/>
      <c r="F780" s="5"/>
    </row>
    <row r="781" spans="2:6" x14ac:dyDescent="0.2">
      <c r="B781" s="5"/>
      <c r="F781" s="5"/>
    </row>
    <row r="782" spans="2:6" x14ac:dyDescent="0.2">
      <c r="B782" s="5"/>
      <c r="F782" s="5"/>
    </row>
    <row r="783" spans="2:6" x14ac:dyDescent="0.2">
      <c r="B783" s="5"/>
      <c r="F783" s="5"/>
    </row>
    <row r="784" spans="2:6" x14ac:dyDescent="0.2">
      <c r="B784" s="5"/>
      <c r="F784" s="5"/>
    </row>
    <row r="785" spans="2:6" x14ac:dyDescent="0.2">
      <c r="B785" s="5"/>
      <c r="F785" s="5"/>
    </row>
    <row r="786" spans="2:6" x14ac:dyDescent="0.2">
      <c r="B786" s="5"/>
      <c r="F786" s="5"/>
    </row>
    <row r="787" spans="2:6" x14ac:dyDescent="0.2">
      <c r="B787" s="5"/>
      <c r="F787" s="5"/>
    </row>
    <row r="788" spans="2:6" x14ac:dyDescent="0.2">
      <c r="B788" s="5"/>
      <c r="F788" s="5"/>
    </row>
    <row r="789" spans="2:6" x14ac:dyDescent="0.2">
      <c r="B789" s="5"/>
      <c r="F789" s="5"/>
    </row>
    <row r="790" spans="2:6" x14ac:dyDescent="0.2">
      <c r="B790" s="5"/>
      <c r="F790" s="5"/>
    </row>
    <row r="791" spans="2:6" x14ac:dyDescent="0.2">
      <c r="B791" s="5"/>
      <c r="F791" s="5"/>
    </row>
    <row r="792" spans="2:6" x14ac:dyDescent="0.2">
      <c r="B792" s="5"/>
      <c r="F792" s="5"/>
    </row>
    <row r="793" spans="2:6" x14ac:dyDescent="0.2">
      <c r="B793" s="5"/>
      <c r="F793" s="5"/>
    </row>
    <row r="794" spans="2:6" x14ac:dyDescent="0.2">
      <c r="B794" s="5"/>
      <c r="F794" s="5"/>
    </row>
    <row r="795" spans="2:6" x14ac:dyDescent="0.2">
      <c r="B795" s="5"/>
      <c r="F795" s="5"/>
    </row>
    <row r="796" spans="2:6" x14ac:dyDescent="0.2">
      <c r="B796" s="5"/>
      <c r="F796" s="5"/>
    </row>
    <row r="797" spans="2:6" x14ac:dyDescent="0.2">
      <c r="B797" s="5"/>
      <c r="F797" s="5"/>
    </row>
    <row r="798" spans="2:6" x14ac:dyDescent="0.2">
      <c r="B798" s="5"/>
      <c r="F798" s="5"/>
    </row>
    <row r="799" spans="2:6" x14ac:dyDescent="0.2">
      <c r="B799" s="5"/>
      <c r="F799" s="5"/>
    </row>
    <row r="800" spans="2:6" x14ac:dyDescent="0.2">
      <c r="B800" s="5"/>
      <c r="F800" s="5"/>
    </row>
    <row r="801" spans="2:6" x14ac:dyDescent="0.2">
      <c r="B801" s="5"/>
      <c r="F801" s="5"/>
    </row>
    <row r="802" spans="2:6" x14ac:dyDescent="0.2">
      <c r="B802" s="5"/>
      <c r="F802" s="5"/>
    </row>
    <row r="803" spans="2:6" x14ac:dyDescent="0.2">
      <c r="B803" s="5"/>
      <c r="F803" s="5"/>
    </row>
    <row r="804" spans="2:6" x14ac:dyDescent="0.2">
      <c r="B804" s="5"/>
      <c r="F804" s="5"/>
    </row>
    <row r="805" spans="2:6" x14ac:dyDescent="0.2">
      <c r="B805" s="5"/>
      <c r="F805" s="5"/>
    </row>
    <row r="806" spans="2:6" x14ac:dyDescent="0.2">
      <c r="B806" s="5"/>
      <c r="F806" s="5"/>
    </row>
    <row r="807" spans="2:6" x14ac:dyDescent="0.2">
      <c r="B807" s="5"/>
      <c r="F807" s="5"/>
    </row>
    <row r="808" spans="2:6" x14ac:dyDescent="0.2">
      <c r="B808" s="5"/>
      <c r="F808" s="5"/>
    </row>
    <row r="809" spans="2:6" x14ac:dyDescent="0.2">
      <c r="B809" s="5"/>
      <c r="F809" s="5"/>
    </row>
    <row r="810" spans="2:6" x14ac:dyDescent="0.2">
      <c r="B810" s="5"/>
      <c r="F810" s="5"/>
    </row>
    <row r="811" spans="2:6" x14ac:dyDescent="0.2">
      <c r="B811" s="5"/>
      <c r="F811" s="5"/>
    </row>
    <row r="812" spans="2:6" x14ac:dyDescent="0.2">
      <c r="B812" s="5"/>
      <c r="F812" s="5"/>
    </row>
    <row r="813" spans="2:6" x14ac:dyDescent="0.2">
      <c r="B813" s="5"/>
      <c r="F813" s="5"/>
    </row>
    <row r="814" spans="2:6" x14ac:dyDescent="0.2">
      <c r="B814" s="5"/>
      <c r="F814" s="5"/>
    </row>
    <row r="815" spans="2:6" x14ac:dyDescent="0.2">
      <c r="B815" s="5"/>
      <c r="F815" s="5"/>
    </row>
    <row r="816" spans="2:6" x14ac:dyDescent="0.2">
      <c r="B816" s="5"/>
      <c r="F816" s="5"/>
    </row>
    <row r="817" spans="2:6" x14ac:dyDescent="0.2">
      <c r="B817" s="5"/>
      <c r="F817" s="5"/>
    </row>
    <row r="818" spans="2:6" x14ac:dyDescent="0.2">
      <c r="B818" s="5"/>
      <c r="F818" s="5"/>
    </row>
    <row r="819" spans="2:6" x14ac:dyDescent="0.2">
      <c r="B819" s="5"/>
      <c r="F819" s="5"/>
    </row>
    <row r="820" spans="2:6" x14ac:dyDescent="0.2">
      <c r="B820" s="5"/>
      <c r="F820" s="5"/>
    </row>
    <row r="821" spans="2:6" x14ac:dyDescent="0.2">
      <c r="B821" s="5"/>
      <c r="F821" s="5"/>
    </row>
    <row r="822" spans="2:6" x14ac:dyDescent="0.2">
      <c r="B822" s="5"/>
      <c r="F822" s="5"/>
    </row>
    <row r="823" spans="2:6" x14ac:dyDescent="0.2">
      <c r="B823" s="5"/>
      <c r="F823" s="5"/>
    </row>
    <row r="824" spans="2:6" x14ac:dyDescent="0.2">
      <c r="B824" s="5"/>
      <c r="F824" s="5"/>
    </row>
    <row r="825" spans="2:6" x14ac:dyDescent="0.2">
      <c r="B825" s="5"/>
      <c r="F825" s="5"/>
    </row>
    <row r="826" spans="2:6" x14ac:dyDescent="0.2">
      <c r="B826" s="5"/>
      <c r="F826" s="5"/>
    </row>
    <row r="827" spans="2:6" x14ac:dyDescent="0.2">
      <c r="B827" s="5"/>
      <c r="F827" s="5"/>
    </row>
    <row r="828" spans="2:6" x14ac:dyDescent="0.2">
      <c r="B828" s="5"/>
      <c r="F828" s="5"/>
    </row>
    <row r="829" spans="2:6" x14ac:dyDescent="0.2">
      <c r="B829" s="5"/>
      <c r="F829" s="5"/>
    </row>
    <row r="830" spans="2:6" x14ac:dyDescent="0.2">
      <c r="B830" s="5"/>
      <c r="F830" s="5"/>
    </row>
    <row r="831" spans="2:6" x14ac:dyDescent="0.2">
      <c r="B831" s="5"/>
      <c r="F831" s="5"/>
    </row>
    <row r="832" spans="2:6" x14ac:dyDescent="0.2">
      <c r="B832" s="5"/>
      <c r="F832" s="5"/>
    </row>
    <row r="833" spans="2:6" x14ac:dyDescent="0.2">
      <c r="B833" s="5"/>
      <c r="F833" s="5"/>
    </row>
    <row r="834" spans="2:6" x14ac:dyDescent="0.2">
      <c r="B834" s="5"/>
      <c r="F834" s="5"/>
    </row>
    <row r="835" spans="2:6" x14ac:dyDescent="0.2">
      <c r="B835" s="5"/>
      <c r="F835" s="5"/>
    </row>
    <row r="836" spans="2:6" x14ac:dyDescent="0.2">
      <c r="B836" s="5"/>
      <c r="F836" s="5"/>
    </row>
    <row r="837" spans="2:6" x14ac:dyDescent="0.2">
      <c r="B837" s="5"/>
      <c r="F837" s="5"/>
    </row>
    <row r="838" spans="2:6" x14ac:dyDescent="0.2">
      <c r="B838" s="5"/>
      <c r="F838" s="5"/>
    </row>
    <row r="839" spans="2:6" x14ac:dyDescent="0.2">
      <c r="B839" s="5"/>
      <c r="F839" s="5"/>
    </row>
    <row r="840" spans="2:6" x14ac:dyDescent="0.2">
      <c r="B840" s="5"/>
      <c r="F840" s="5"/>
    </row>
    <row r="841" spans="2:6" x14ac:dyDescent="0.2">
      <c r="B841" s="5"/>
      <c r="F841" s="5"/>
    </row>
    <row r="842" spans="2:6" x14ac:dyDescent="0.2">
      <c r="B842" s="5"/>
      <c r="F842" s="5"/>
    </row>
    <row r="843" spans="2:6" x14ac:dyDescent="0.2">
      <c r="B843" s="5"/>
      <c r="F843" s="5"/>
    </row>
    <row r="844" spans="2:6" x14ac:dyDescent="0.2">
      <c r="B844" s="5"/>
      <c r="F844" s="5"/>
    </row>
    <row r="845" spans="2:6" x14ac:dyDescent="0.2">
      <c r="B845" s="5"/>
      <c r="F845" s="5"/>
    </row>
    <row r="846" spans="2:6" x14ac:dyDescent="0.2">
      <c r="B846" s="5"/>
      <c r="F846" s="5"/>
    </row>
    <row r="847" spans="2:6" x14ac:dyDescent="0.2">
      <c r="B847" s="5"/>
      <c r="F847" s="5"/>
    </row>
    <row r="848" spans="2:6" x14ac:dyDescent="0.2">
      <c r="B848" s="5"/>
      <c r="F848" s="5"/>
    </row>
    <row r="849" spans="2:6" x14ac:dyDescent="0.2">
      <c r="B849" s="5"/>
      <c r="F849" s="5"/>
    </row>
    <row r="850" spans="2:6" x14ac:dyDescent="0.2">
      <c r="B850" s="5"/>
      <c r="F850" s="5"/>
    </row>
    <row r="851" spans="2:6" x14ac:dyDescent="0.2">
      <c r="B851" s="5"/>
      <c r="F851" s="5"/>
    </row>
    <row r="852" spans="2:6" x14ac:dyDescent="0.2">
      <c r="B852" s="5"/>
      <c r="F852" s="5"/>
    </row>
    <row r="853" spans="2:6" x14ac:dyDescent="0.2">
      <c r="B853" s="5"/>
      <c r="F853" s="5"/>
    </row>
    <row r="854" spans="2:6" x14ac:dyDescent="0.2">
      <c r="B854" s="5"/>
      <c r="F854" s="5"/>
    </row>
    <row r="855" spans="2:6" x14ac:dyDescent="0.2">
      <c r="B855" s="5"/>
      <c r="F855" s="5"/>
    </row>
    <row r="856" spans="2:6" x14ac:dyDescent="0.2">
      <c r="B856" s="5"/>
      <c r="F856" s="5"/>
    </row>
    <row r="857" spans="2:6" x14ac:dyDescent="0.2">
      <c r="B857" s="5"/>
      <c r="F857" s="5"/>
    </row>
    <row r="858" spans="2:6" x14ac:dyDescent="0.2">
      <c r="B858" s="5"/>
      <c r="F858" s="5"/>
    </row>
    <row r="859" spans="2:6" x14ac:dyDescent="0.2">
      <c r="B859" s="5"/>
      <c r="F859" s="5"/>
    </row>
    <row r="860" spans="2:6" x14ac:dyDescent="0.2">
      <c r="B860" s="5"/>
      <c r="F860" s="5"/>
    </row>
    <row r="861" spans="2:6" x14ac:dyDescent="0.2">
      <c r="B861" s="5"/>
      <c r="F861" s="5"/>
    </row>
    <row r="862" spans="2:6" x14ac:dyDescent="0.2">
      <c r="B862" s="5"/>
      <c r="F862" s="5"/>
    </row>
    <row r="863" spans="2:6" x14ac:dyDescent="0.2">
      <c r="B863" s="5"/>
      <c r="F863" s="5"/>
    </row>
    <row r="864" spans="2:6" x14ac:dyDescent="0.2">
      <c r="B864" s="5"/>
      <c r="F864" s="5"/>
    </row>
    <row r="865" spans="2:6" x14ac:dyDescent="0.2">
      <c r="B865" s="5"/>
      <c r="F865" s="5"/>
    </row>
    <row r="866" spans="2:6" x14ac:dyDescent="0.2">
      <c r="B866" s="5"/>
      <c r="F866" s="5"/>
    </row>
    <row r="867" spans="2:6" x14ac:dyDescent="0.2">
      <c r="B867" s="5"/>
      <c r="F867" s="5"/>
    </row>
    <row r="868" spans="2:6" x14ac:dyDescent="0.2">
      <c r="B868" s="5"/>
      <c r="F868" s="5"/>
    </row>
    <row r="869" spans="2:6" x14ac:dyDescent="0.2">
      <c r="B869" s="5"/>
      <c r="F869" s="5"/>
    </row>
    <row r="870" spans="2:6" x14ac:dyDescent="0.2">
      <c r="B870" s="5"/>
      <c r="F870" s="5"/>
    </row>
    <row r="871" spans="2:6" x14ac:dyDescent="0.2">
      <c r="B871" s="5"/>
      <c r="F871" s="5"/>
    </row>
    <row r="872" spans="2:6" x14ac:dyDescent="0.2">
      <c r="B872" s="5"/>
      <c r="F872" s="5"/>
    </row>
    <row r="873" spans="2:6" x14ac:dyDescent="0.2">
      <c r="B873" s="5"/>
      <c r="F873" s="5"/>
    </row>
    <row r="874" spans="2:6" x14ac:dyDescent="0.2">
      <c r="B874" s="5"/>
      <c r="F874" s="5"/>
    </row>
    <row r="875" spans="2:6" x14ac:dyDescent="0.2">
      <c r="B875" s="5"/>
      <c r="F875" s="5"/>
    </row>
    <row r="876" spans="2:6" x14ac:dyDescent="0.2">
      <c r="B876" s="5"/>
      <c r="F876" s="5"/>
    </row>
    <row r="877" spans="2:6" x14ac:dyDescent="0.2">
      <c r="B877" s="5"/>
      <c r="F877" s="5"/>
    </row>
    <row r="878" spans="2:6" x14ac:dyDescent="0.2">
      <c r="B878" s="5"/>
      <c r="F878" s="5"/>
    </row>
    <row r="879" spans="2:6" x14ac:dyDescent="0.2">
      <c r="B879" s="5"/>
      <c r="F879" s="5"/>
    </row>
    <row r="880" spans="2:6" x14ac:dyDescent="0.2">
      <c r="B880" s="5"/>
      <c r="F880" s="5"/>
    </row>
    <row r="881" spans="2:6" x14ac:dyDescent="0.2">
      <c r="B881" s="5"/>
      <c r="F881" s="5"/>
    </row>
    <row r="882" spans="2:6" x14ac:dyDescent="0.2">
      <c r="B882" s="5"/>
      <c r="F882" s="5"/>
    </row>
    <row r="883" spans="2:6" x14ac:dyDescent="0.2">
      <c r="B883" s="5"/>
      <c r="F883" s="5"/>
    </row>
    <row r="884" spans="2:6" x14ac:dyDescent="0.2">
      <c r="B884" s="5"/>
      <c r="F884" s="5"/>
    </row>
    <row r="885" spans="2:6" x14ac:dyDescent="0.2">
      <c r="B885" s="5"/>
      <c r="F885" s="5"/>
    </row>
    <row r="886" spans="2:6" x14ac:dyDescent="0.2">
      <c r="B886" s="5"/>
      <c r="F886" s="5"/>
    </row>
    <row r="887" spans="2:6" x14ac:dyDescent="0.2">
      <c r="B887" s="5"/>
      <c r="F887" s="5"/>
    </row>
    <row r="888" spans="2:6" x14ac:dyDescent="0.2">
      <c r="B888" s="5"/>
      <c r="F888" s="5"/>
    </row>
    <row r="889" spans="2:6" x14ac:dyDescent="0.2">
      <c r="B889" s="5"/>
      <c r="F889" s="5"/>
    </row>
    <row r="890" spans="2:6" x14ac:dyDescent="0.2">
      <c r="B890" s="5"/>
      <c r="F890" s="5"/>
    </row>
    <row r="891" spans="2:6" x14ac:dyDescent="0.2">
      <c r="B891" s="5"/>
      <c r="F891" s="5"/>
    </row>
    <row r="892" spans="2:6" x14ac:dyDescent="0.2">
      <c r="B892" s="5"/>
      <c r="F892" s="5"/>
    </row>
    <row r="893" spans="2:6" x14ac:dyDescent="0.2">
      <c r="B893" s="5"/>
      <c r="F893" s="5"/>
    </row>
    <row r="894" spans="2:6" x14ac:dyDescent="0.2">
      <c r="B894" s="5"/>
      <c r="F894" s="5"/>
    </row>
    <row r="895" spans="2:6" x14ac:dyDescent="0.2">
      <c r="B895" s="5"/>
      <c r="F895" s="5"/>
    </row>
    <row r="896" spans="2:6" x14ac:dyDescent="0.2">
      <c r="B896" s="5"/>
      <c r="F896" s="5"/>
    </row>
    <row r="897" spans="2:6" x14ac:dyDescent="0.2">
      <c r="B897" s="5"/>
      <c r="F897" s="5"/>
    </row>
    <row r="898" spans="2:6" x14ac:dyDescent="0.2">
      <c r="B898" s="5"/>
      <c r="F898" s="5"/>
    </row>
    <row r="899" spans="2:6" x14ac:dyDescent="0.2">
      <c r="B899" s="5"/>
      <c r="F899" s="5"/>
    </row>
    <row r="900" spans="2:6" x14ac:dyDescent="0.2">
      <c r="B900" s="5"/>
      <c r="F900" s="5"/>
    </row>
    <row r="901" spans="2:6" x14ac:dyDescent="0.2">
      <c r="B901" s="5"/>
      <c r="F901" s="5"/>
    </row>
    <row r="902" spans="2:6" x14ac:dyDescent="0.2">
      <c r="B902" s="5"/>
      <c r="F902" s="5"/>
    </row>
    <row r="903" spans="2:6" x14ac:dyDescent="0.2">
      <c r="B903" s="5"/>
      <c r="F903" s="5"/>
    </row>
    <row r="904" spans="2:6" x14ac:dyDescent="0.2">
      <c r="B904" s="5"/>
      <c r="F904" s="5"/>
    </row>
    <row r="905" spans="2:6" x14ac:dyDescent="0.2">
      <c r="B905" s="5"/>
      <c r="F905" s="5"/>
    </row>
    <row r="906" spans="2:6" x14ac:dyDescent="0.2">
      <c r="B906" s="5"/>
      <c r="F906" s="5"/>
    </row>
    <row r="907" spans="2:6" x14ac:dyDescent="0.2">
      <c r="B907" s="5"/>
      <c r="F907" s="5"/>
    </row>
    <row r="908" spans="2:6" x14ac:dyDescent="0.2">
      <c r="B908" s="5"/>
      <c r="F908" s="5"/>
    </row>
    <row r="909" spans="2:6" x14ac:dyDescent="0.2">
      <c r="B909" s="5"/>
      <c r="F909" s="5"/>
    </row>
    <row r="910" spans="2:6" x14ac:dyDescent="0.2">
      <c r="B910" s="5"/>
      <c r="F910" s="5"/>
    </row>
    <row r="911" spans="2:6" x14ac:dyDescent="0.2">
      <c r="B911" s="5"/>
      <c r="F911" s="5"/>
    </row>
    <row r="912" spans="2:6" x14ac:dyDescent="0.2">
      <c r="B912" s="5"/>
      <c r="F912" s="5"/>
    </row>
    <row r="913" spans="2:6" x14ac:dyDescent="0.2">
      <c r="B913" s="5"/>
      <c r="F913" s="5"/>
    </row>
    <row r="914" spans="2:6" x14ac:dyDescent="0.2">
      <c r="B914" s="5"/>
      <c r="F914" s="5"/>
    </row>
    <row r="915" spans="2:6" x14ac:dyDescent="0.2">
      <c r="B915" s="5"/>
      <c r="F915" s="5"/>
    </row>
    <row r="916" spans="2:6" x14ac:dyDescent="0.2">
      <c r="B916" s="5"/>
      <c r="F916" s="5"/>
    </row>
    <row r="917" spans="2:6" x14ac:dyDescent="0.2">
      <c r="B917" s="5"/>
      <c r="F917" s="5"/>
    </row>
    <row r="918" spans="2:6" x14ac:dyDescent="0.2">
      <c r="B918" s="5"/>
      <c r="F918" s="5"/>
    </row>
    <row r="919" spans="2:6" x14ac:dyDescent="0.2">
      <c r="B919" s="5"/>
      <c r="F919" s="5"/>
    </row>
    <row r="920" spans="2:6" x14ac:dyDescent="0.2">
      <c r="B920" s="5"/>
      <c r="F920" s="5"/>
    </row>
    <row r="921" spans="2:6" x14ac:dyDescent="0.2">
      <c r="B921" s="5"/>
      <c r="F921" s="5"/>
    </row>
    <row r="922" spans="2:6" x14ac:dyDescent="0.2">
      <c r="B922" s="5"/>
      <c r="F922" s="5"/>
    </row>
    <row r="923" spans="2:6" x14ac:dyDescent="0.2">
      <c r="B923" s="5"/>
      <c r="F923" s="5"/>
    </row>
    <row r="924" spans="2:6" x14ac:dyDescent="0.2">
      <c r="B924" s="5"/>
      <c r="F924" s="5"/>
    </row>
    <row r="925" spans="2:6" x14ac:dyDescent="0.2">
      <c r="B925" s="5"/>
      <c r="F925" s="5"/>
    </row>
    <row r="926" spans="2:6" x14ac:dyDescent="0.2">
      <c r="B926" s="5"/>
      <c r="F926" s="5"/>
    </row>
    <row r="927" spans="2:6" x14ac:dyDescent="0.2">
      <c r="B927" s="5"/>
      <c r="F927" s="5"/>
    </row>
    <row r="928" spans="2:6" x14ac:dyDescent="0.2">
      <c r="B928" s="5"/>
      <c r="F928" s="5"/>
    </row>
    <row r="929" spans="2:6" x14ac:dyDescent="0.2">
      <c r="B929" s="5"/>
      <c r="F929" s="5"/>
    </row>
    <row r="930" spans="2:6" x14ac:dyDescent="0.2">
      <c r="B930" s="5"/>
      <c r="F930" s="5"/>
    </row>
    <row r="931" spans="2:6" x14ac:dyDescent="0.2">
      <c r="B931" s="5"/>
      <c r="F931" s="5"/>
    </row>
    <row r="932" spans="2:6" x14ac:dyDescent="0.2">
      <c r="B932" s="5"/>
      <c r="F932" s="5"/>
    </row>
    <row r="933" spans="2:6" x14ac:dyDescent="0.2">
      <c r="B933" s="5"/>
      <c r="F933" s="5"/>
    </row>
    <row r="934" spans="2:6" x14ac:dyDescent="0.2">
      <c r="B934" s="5"/>
      <c r="F934" s="5"/>
    </row>
    <row r="935" spans="2:6" x14ac:dyDescent="0.2">
      <c r="B935" s="5"/>
      <c r="F935" s="5"/>
    </row>
    <row r="936" spans="2:6" x14ac:dyDescent="0.2">
      <c r="B936" s="5"/>
      <c r="F936" s="5"/>
    </row>
    <row r="937" spans="2:6" x14ac:dyDescent="0.2">
      <c r="B937" s="5"/>
      <c r="F937" s="5"/>
    </row>
    <row r="938" spans="2:6" x14ac:dyDescent="0.2">
      <c r="B938" s="5"/>
      <c r="F938" s="5"/>
    </row>
    <row r="939" spans="2:6" x14ac:dyDescent="0.2">
      <c r="B939" s="5"/>
      <c r="F939" s="5"/>
    </row>
    <row r="940" spans="2:6" x14ac:dyDescent="0.2">
      <c r="B940" s="5"/>
      <c r="F940" s="5"/>
    </row>
    <row r="941" spans="2:6" x14ac:dyDescent="0.2">
      <c r="B941" s="5"/>
      <c r="F941" s="5"/>
    </row>
    <row r="942" spans="2:6" x14ac:dyDescent="0.2">
      <c r="B942" s="5"/>
      <c r="F942" s="5"/>
    </row>
    <row r="943" spans="2:6" x14ac:dyDescent="0.2">
      <c r="B943" s="5"/>
      <c r="F943" s="5"/>
    </row>
    <row r="944" spans="2:6" x14ac:dyDescent="0.2">
      <c r="B944" s="5"/>
      <c r="F944" s="5"/>
    </row>
    <row r="945" spans="2:6" x14ac:dyDescent="0.2">
      <c r="B945" s="5"/>
      <c r="F945" s="5"/>
    </row>
    <row r="946" spans="2:6" x14ac:dyDescent="0.2">
      <c r="B946" s="5"/>
      <c r="F946" s="5"/>
    </row>
    <row r="947" spans="2:6" x14ac:dyDescent="0.2">
      <c r="B947" s="5"/>
      <c r="F947" s="5"/>
    </row>
    <row r="948" spans="2:6" x14ac:dyDescent="0.2">
      <c r="B948" s="5"/>
      <c r="F948" s="5"/>
    </row>
    <row r="949" spans="2:6" x14ac:dyDescent="0.2">
      <c r="B949" s="5"/>
      <c r="F949" s="5"/>
    </row>
    <row r="950" spans="2:6" x14ac:dyDescent="0.2">
      <c r="B950" s="5"/>
      <c r="F950" s="5"/>
    </row>
    <row r="951" spans="2:6" x14ac:dyDescent="0.2">
      <c r="B951" s="5"/>
      <c r="F951" s="5"/>
    </row>
    <row r="952" spans="2:6" x14ac:dyDescent="0.2">
      <c r="B952" s="5"/>
      <c r="F952" s="5"/>
    </row>
    <row r="953" spans="2:6" x14ac:dyDescent="0.2">
      <c r="B953" s="5"/>
      <c r="F953" s="5"/>
    </row>
    <row r="954" spans="2:6" x14ac:dyDescent="0.2">
      <c r="B954" s="5"/>
      <c r="F954" s="5"/>
    </row>
    <row r="955" spans="2:6" x14ac:dyDescent="0.2">
      <c r="B955" s="5"/>
      <c r="F955" s="5"/>
    </row>
    <row r="956" spans="2:6" x14ac:dyDescent="0.2">
      <c r="B956" s="5"/>
      <c r="F956" s="5"/>
    </row>
    <row r="957" spans="2:6" x14ac:dyDescent="0.2">
      <c r="B957" s="5"/>
      <c r="F957" s="5"/>
    </row>
    <row r="958" spans="2:6" x14ac:dyDescent="0.2">
      <c r="B958" s="5"/>
      <c r="F958" s="5"/>
    </row>
    <row r="959" spans="2:6" x14ac:dyDescent="0.2">
      <c r="B959" s="5"/>
      <c r="F959" s="5"/>
    </row>
    <row r="960" spans="2:6" x14ac:dyDescent="0.2">
      <c r="B960" s="5"/>
      <c r="F960" s="5"/>
    </row>
    <row r="961" spans="2:6" x14ac:dyDescent="0.2">
      <c r="B961" s="5"/>
      <c r="F961" s="5"/>
    </row>
    <row r="962" spans="2:6" x14ac:dyDescent="0.2">
      <c r="B962" s="5"/>
      <c r="F962" s="5"/>
    </row>
    <row r="963" spans="2:6" x14ac:dyDescent="0.2">
      <c r="B963" s="5"/>
      <c r="F963" s="5"/>
    </row>
    <row r="964" spans="2:6" x14ac:dyDescent="0.2">
      <c r="B964" s="5"/>
      <c r="F964" s="5"/>
    </row>
    <row r="965" spans="2:6" x14ac:dyDescent="0.2">
      <c r="B965" s="5"/>
      <c r="F965" s="5"/>
    </row>
    <row r="966" spans="2:6" x14ac:dyDescent="0.2">
      <c r="B966" s="5"/>
      <c r="F966" s="5"/>
    </row>
    <row r="967" spans="2:6" x14ac:dyDescent="0.2">
      <c r="B967" s="5"/>
      <c r="F967" s="5"/>
    </row>
    <row r="968" spans="2:6" x14ac:dyDescent="0.2">
      <c r="B968" s="5"/>
      <c r="F968" s="5"/>
    </row>
    <row r="969" spans="2:6" x14ac:dyDescent="0.2">
      <c r="B969" s="5"/>
      <c r="F969" s="5"/>
    </row>
    <row r="970" spans="2:6" x14ac:dyDescent="0.2">
      <c r="B970" s="5"/>
      <c r="F970" s="5"/>
    </row>
    <row r="971" spans="2:6" x14ac:dyDescent="0.2">
      <c r="B971" s="5"/>
      <c r="F971" s="5"/>
    </row>
    <row r="972" spans="2:6" x14ac:dyDescent="0.2">
      <c r="B972" s="5"/>
      <c r="F972" s="5"/>
    </row>
    <row r="973" spans="2:6" x14ac:dyDescent="0.2">
      <c r="B973" s="5"/>
      <c r="F973" s="5"/>
    </row>
    <row r="974" spans="2:6" x14ac:dyDescent="0.2">
      <c r="B974" s="5"/>
      <c r="F974" s="5"/>
    </row>
    <row r="975" spans="2:6" x14ac:dyDescent="0.2">
      <c r="B975" s="5"/>
      <c r="F975" s="5"/>
    </row>
    <row r="976" spans="2:6" x14ac:dyDescent="0.2">
      <c r="B976" s="5"/>
      <c r="F976" s="5"/>
    </row>
    <row r="977" spans="2:6" x14ac:dyDescent="0.2">
      <c r="B977" s="5"/>
      <c r="F977" s="5"/>
    </row>
    <row r="978" spans="2:6" x14ac:dyDescent="0.2">
      <c r="B978" s="5"/>
      <c r="F978" s="5"/>
    </row>
    <row r="979" spans="2:6" x14ac:dyDescent="0.2">
      <c r="B979" s="5"/>
      <c r="F979" s="5"/>
    </row>
    <row r="980" spans="2:6" x14ac:dyDescent="0.2">
      <c r="B980" s="5"/>
      <c r="F980" s="5"/>
    </row>
    <row r="981" spans="2:6" x14ac:dyDescent="0.2">
      <c r="B981" s="5"/>
      <c r="F981" s="5"/>
    </row>
    <row r="982" spans="2:6" x14ac:dyDescent="0.2">
      <c r="B982" s="5"/>
      <c r="F982" s="5"/>
    </row>
    <row r="983" spans="2:6" x14ac:dyDescent="0.2">
      <c r="B983" s="5"/>
      <c r="F983" s="5"/>
    </row>
    <row r="984" spans="2:6" x14ac:dyDescent="0.2">
      <c r="B984" s="5"/>
      <c r="F984" s="5"/>
    </row>
    <row r="985" spans="2:6" x14ac:dyDescent="0.2">
      <c r="B985" s="5"/>
      <c r="F985" s="5"/>
    </row>
    <row r="986" spans="2:6" x14ac:dyDescent="0.2">
      <c r="B986" s="5"/>
      <c r="F986" s="5"/>
    </row>
    <row r="987" spans="2:6" x14ac:dyDescent="0.2">
      <c r="B987" s="5"/>
      <c r="F987" s="5"/>
    </row>
    <row r="988" spans="2:6" x14ac:dyDescent="0.2">
      <c r="B988" s="5"/>
      <c r="F988" s="5"/>
    </row>
    <row r="989" spans="2:6" x14ac:dyDescent="0.2">
      <c r="B989" s="5"/>
      <c r="F989" s="5"/>
    </row>
    <row r="990" spans="2:6" x14ac:dyDescent="0.2">
      <c r="B990" s="5"/>
      <c r="F990" s="5"/>
    </row>
    <row r="991" spans="2:6" x14ac:dyDescent="0.2">
      <c r="B991" s="5"/>
      <c r="F991" s="5"/>
    </row>
    <row r="992" spans="2:6" x14ac:dyDescent="0.2">
      <c r="B992" s="5"/>
      <c r="F992" s="5"/>
    </row>
    <row r="993" spans="2:6" x14ac:dyDescent="0.2">
      <c r="B993" s="5"/>
      <c r="F993" s="5"/>
    </row>
    <row r="994" spans="2:6" x14ac:dyDescent="0.2">
      <c r="B994" s="5"/>
      <c r="F994" s="5"/>
    </row>
    <row r="995" spans="2:6" x14ac:dyDescent="0.2">
      <c r="B995" s="5"/>
      <c r="F995" s="5"/>
    </row>
    <row r="996" spans="2:6" x14ac:dyDescent="0.2">
      <c r="B996" s="5"/>
      <c r="F996" s="5"/>
    </row>
    <row r="997" spans="2:6" x14ac:dyDescent="0.2">
      <c r="B997" s="5"/>
      <c r="F997" s="5"/>
    </row>
    <row r="998" spans="2:6" x14ac:dyDescent="0.2">
      <c r="B998" s="5"/>
      <c r="F998" s="5"/>
    </row>
    <row r="999" spans="2:6" x14ac:dyDescent="0.2">
      <c r="B999" s="5"/>
      <c r="F999" s="5"/>
    </row>
    <row r="1000" spans="2:6" x14ac:dyDescent="0.2">
      <c r="B1000" s="5"/>
      <c r="F1000" s="5"/>
    </row>
    <row r="1001" spans="2:6" x14ac:dyDescent="0.2">
      <c r="B1001" s="5"/>
      <c r="F1001" s="5"/>
    </row>
    <row r="1002" spans="2:6" x14ac:dyDescent="0.2">
      <c r="B1002" s="5"/>
      <c r="F1002" s="5"/>
    </row>
    <row r="1003" spans="2:6" x14ac:dyDescent="0.2">
      <c r="B1003" s="5"/>
      <c r="F1003" s="5"/>
    </row>
    <row r="1004" spans="2:6" x14ac:dyDescent="0.2">
      <c r="B1004" s="5"/>
      <c r="F1004" s="5"/>
    </row>
    <row r="1005" spans="2:6" x14ac:dyDescent="0.2">
      <c r="B1005" s="5"/>
      <c r="F1005" s="5"/>
    </row>
    <row r="1006" spans="2:6" x14ac:dyDescent="0.2">
      <c r="B1006" s="5"/>
      <c r="F1006" s="5"/>
    </row>
    <row r="1007" spans="2:6" x14ac:dyDescent="0.2">
      <c r="B1007" s="5"/>
      <c r="F1007" s="5"/>
    </row>
    <row r="1008" spans="2:6" x14ac:dyDescent="0.2">
      <c r="B1008" s="5"/>
      <c r="F1008" s="5"/>
    </row>
    <row r="1009" spans="2:6" x14ac:dyDescent="0.2">
      <c r="B1009" s="5"/>
      <c r="F1009" s="5"/>
    </row>
    <row r="1010" spans="2:6" x14ac:dyDescent="0.2">
      <c r="B1010" s="5"/>
      <c r="F1010" s="5"/>
    </row>
    <row r="1011" spans="2:6" x14ac:dyDescent="0.2">
      <c r="B1011" s="5"/>
      <c r="F1011" s="5"/>
    </row>
    <row r="1012" spans="2:6" x14ac:dyDescent="0.2">
      <c r="B1012" s="5"/>
      <c r="F1012" s="5"/>
    </row>
    <row r="1013" spans="2:6" x14ac:dyDescent="0.2">
      <c r="B1013" s="5"/>
      <c r="F1013" s="5"/>
    </row>
    <row r="1014" spans="2:6" x14ac:dyDescent="0.2">
      <c r="B1014" s="5"/>
      <c r="F1014" s="5"/>
    </row>
    <row r="1015" spans="2:6" x14ac:dyDescent="0.2">
      <c r="B1015" s="5"/>
      <c r="F1015" s="5"/>
    </row>
    <row r="1016" spans="2:6" x14ac:dyDescent="0.2">
      <c r="B1016" s="5"/>
      <c r="F1016" s="5"/>
    </row>
    <row r="1017" spans="2:6" x14ac:dyDescent="0.2">
      <c r="B1017" s="5"/>
      <c r="F1017" s="5"/>
    </row>
    <row r="1018" spans="2:6" x14ac:dyDescent="0.2">
      <c r="B1018" s="5"/>
      <c r="F1018" s="5"/>
    </row>
    <row r="1019" spans="2:6" x14ac:dyDescent="0.2">
      <c r="B1019" s="5"/>
      <c r="F1019" s="5"/>
    </row>
    <row r="1020" spans="2:6" x14ac:dyDescent="0.2">
      <c r="B1020" s="5"/>
      <c r="F1020" s="5"/>
    </row>
    <row r="1021" spans="2:6" x14ac:dyDescent="0.2">
      <c r="B1021" s="5"/>
      <c r="F1021" s="5"/>
    </row>
    <row r="1022" spans="2:6" x14ac:dyDescent="0.2">
      <c r="B1022" s="5"/>
      <c r="F1022" s="5"/>
    </row>
    <row r="1023" spans="2:6" x14ac:dyDescent="0.2">
      <c r="B1023" s="5"/>
      <c r="F1023" s="5"/>
    </row>
    <row r="1024" spans="2:6" x14ac:dyDescent="0.2">
      <c r="B1024" s="5"/>
      <c r="F1024" s="5"/>
    </row>
    <row r="1025" spans="2:6" x14ac:dyDescent="0.2">
      <c r="B1025" s="5"/>
      <c r="F1025" s="5"/>
    </row>
    <row r="1026" spans="2:6" x14ac:dyDescent="0.2">
      <c r="B1026" s="5"/>
      <c r="F1026" s="5"/>
    </row>
    <row r="1027" spans="2:6" x14ac:dyDescent="0.2">
      <c r="B1027" s="5"/>
      <c r="F1027" s="5"/>
    </row>
    <row r="1028" spans="2:6" x14ac:dyDescent="0.2">
      <c r="B1028" s="5"/>
      <c r="F1028" s="5"/>
    </row>
    <row r="1029" spans="2:6" x14ac:dyDescent="0.2">
      <c r="B1029" s="5"/>
      <c r="F1029" s="5"/>
    </row>
    <row r="1030" spans="2:6" x14ac:dyDescent="0.2">
      <c r="B1030" s="5"/>
      <c r="F1030" s="5"/>
    </row>
    <row r="1031" spans="2:6" x14ac:dyDescent="0.2">
      <c r="B1031" s="5"/>
      <c r="F1031" s="5"/>
    </row>
    <row r="1032" spans="2:6" x14ac:dyDescent="0.2">
      <c r="B1032" s="5"/>
      <c r="F1032" s="5"/>
    </row>
    <row r="1033" spans="2:6" x14ac:dyDescent="0.2">
      <c r="B1033" s="5"/>
      <c r="F1033" s="5"/>
    </row>
    <row r="1034" spans="2:6" x14ac:dyDescent="0.2">
      <c r="B1034" s="5"/>
      <c r="F1034" s="5"/>
    </row>
    <row r="1035" spans="2:6" x14ac:dyDescent="0.2">
      <c r="B1035" s="5"/>
      <c r="F1035" s="5"/>
    </row>
    <row r="1036" spans="2:6" x14ac:dyDescent="0.2">
      <c r="B1036" s="5"/>
      <c r="F1036" s="5"/>
    </row>
    <row r="1037" spans="2:6" x14ac:dyDescent="0.2">
      <c r="B1037" s="5"/>
      <c r="F1037" s="5"/>
    </row>
    <row r="1038" spans="2:6" x14ac:dyDescent="0.2">
      <c r="B1038" s="5"/>
      <c r="F1038" s="5"/>
    </row>
    <row r="1039" spans="2:6" x14ac:dyDescent="0.2">
      <c r="B1039" s="5"/>
      <c r="F1039" s="5"/>
    </row>
    <row r="1040" spans="2:6" x14ac:dyDescent="0.2">
      <c r="B1040" s="5"/>
      <c r="F1040" s="5"/>
    </row>
    <row r="1041" spans="2:6" x14ac:dyDescent="0.2">
      <c r="B1041" s="5"/>
      <c r="F1041" s="5"/>
    </row>
    <row r="1042" spans="2:6" x14ac:dyDescent="0.2">
      <c r="B1042" s="5"/>
      <c r="F1042" s="5"/>
    </row>
    <row r="1043" spans="2:6" x14ac:dyDescent="0.2">
      <c r="B1043" s="5"/>
      <c r="F1043" s="5"/>
    </row>
    <row r="1044" spans="2:6" x14ac:dyDescent="0.2">
      <c r="B1044" s="5"/>
      <c r="F1044" s="5"/>
    </row>
    <row r="1045" spans="2:6" x14ac:dyDescent="0.2">
      <c r="B1045" s="5"/>
      <c r="F1045" s="5"/>
    </row>
    <row r="1046" spans="2:6" x14ac:dyDescent="0.2">
      <c r="B1046" s="5"/>
      <c r="F1046" s="5"/>
    </row>
    <row r="1047" spans="2:6" x14ac:dyDescent="0.2">
      <c r="B1047" s="5"/>
      <c r="F1047" s="5"/>
    </row>
    <row r="1048" spans="2:6" x14ac:dyDescent="0.2">
      <c r="B1048" s="5"/>
      <c r="F1048" s="5"/>
    </row>
    <row r="1049" spans="2:6" x14ac:dyDescent="0.2">
      <c r="B1049" s="5"/>
      <c r="F1049" s="5"/>
    </row>
    <row r="1050" spans="2:6" x14ac:dyDescent="0.2">
      <c r="B1050" s="5"/>
      <c r="F1050" s="5"/>
    </row>
    <row r="1051" spans="2:6" x14ac:dyDescent="0.2">
      <c r="B1051" s="5"/>
      <c r="F1051" s="5"/>
    </row>
    <row r="1052" spans="2:6" x14ac:dyDescent="0.2">
      <c r="B1052" s="5"/>
      <c r="F1052" s="5"/>
    </row>
    <row r="1053" spans="2:6" x14ac:dyDescent="0.2">
      <c r="B1053" s="5"/>
      <c r="F1053" s="5"/>
    </row>
    <row r="1054" spans="2:6" x14ac:dyDescent="0.2">
      <c r="B1054" s="5"/>
      <c r="F1054" s="5"/>
    </row>
    <row r="1055" spans="2:6" x14ac:dyDescent="0.2">
      <c r="B1055" s="5"/>
      <c r="F1055" s="5"/>
    </row>
    <row r="1056" spans="2:6" x14ac:dyDescent="0.2">
      <c r="B1056" s="5"/>
      <c r="F1056" s="5"/>
    </row>
    <row r="1057" spans="2:6" x14ac:dyDescent="0.2">
      <c r="B1057" s="5"/>
      <c r="F1057" s="5"/>
    </row>
    <row r="1058" spans="2:6" x14ac:dyDescent="0.2">
      <c r="B1058" s="5"/>
      <c r="F1058" s="5"/>
    </row>
    <row r="1059" spans="2:6" x14ac:dyDescent="0.2">
      <c r="B1059" s="5"/>
      <c r="F1059" s="5"/>
    </row>
    <row r="1060" spans="2:6" x14ac:dyDescent="0.2">
      <c r="B1060" s="5"/>
      <c r="F1060" s="5"/>
    </row>
    <row r="1061" spans="2:6" x14ac:dyDescent="0.2">
      <c r="B1061" s="5"/>
      <c r="F1061" s="5"/>
    </row>
    <row r="1062" spans="2:6" x14ac:dyDescent="0.2">
      <c r="B1062" s="5"/>
      <c r="F1062" s="5"/>
    </row>
    <row r="1063" spans="2:6" x14ac:dyDescent="0.2">
      <c r="B1063" s="5"/>
      <c r="F1063" s="5"/>
    </row>
    <row r="1064" spans="2:6" x14ac:dyDescent="0.2">
      <c r="B1064" s="5"/>
      <c r="F1064" s="5"/>
    </row>
    <row r="1065" spans="2:6" x14ac:dyDescent="0.2">
      <c r="B1065" s="5"/>
      <c r="F1065" s="5"/>
    </row>
    <row r="1066" spans="2:6" x14ac:dyDescent="0.2">
      <c r="B1066" s="5"/>
      <c r="F1066" s="5"/>
    </row>
    <row r="1067" spans="2:6" x14ac:dyDescent="0.2">
      <c r="B1067" s="5"/>
      <c r="F1067" s="5"/>
    </row>
    <row r="1068" spans="2:6" x14ac:dyDescent="0.2">
      <c r="B1068" s="5"/>
      <c r="F1068" s="5"/>
    </row>
    <row r="1069" spans="2:6" x14ac:dyDescent="0.2">
      <c r="B1069" s="5"/>
      <c r="F1069" s="5"/>
    </row>
    <row r="1070" spans="2:6" x14ac:dyDescent="0.2">
      <c r="B1070" s="5"/>
      <c r="F1070" s="5"/>
    </row>
    <row r="1071" spans="2:6" x14ac:dyDescent="0.2">
      <c r="B1071" s="5"/>
      <c r="F1071" s="5"/>
    </row>
    <row r="1072" spans="2:6" x14ac:dyDescent="0.2">
      <c r="B1072" s="5"/>
      <c r="F1072" s="5"/>
    </row>
    <row r="1073" spans="2:6" x14ac:dyDescent="0.2">
      <c r="B1073" s="5"/>
      <c r="F1073" s="5"/>
    </row>
    <row r="1074" spans="2:6" x14ac:dyDescent="0.2">
      <c r="B1074" s="5"/>
      <c r="F1074" s="5"/>
    </row>
    <row r="1075" spans="2:6" x14ac:dyDescent="0.2">
      <c r="B1075" s="5"/>
      <c r="F1075" s="5"/>
    </row>
    <row r="1076" spans="2:6" x14ac:dyDescent="0.2">
      <c r="B1076" s="5"/>
      <c r="F1076" s="5"/>
    </row>
    <row r="1077" spans="2:6" x14ac:dyDescent="0.2">
      <c r="B1077" s="5"/>
      <c r="F1077" s="5"/>
    </row>
    <row r="1078" spans="2:6" x14ac:dyDescent="0.2">
      <c r="B1078" s="5"/>
      <c r="F1078" s="5"/>
    </row>
    <row r="1079" spans="2:6" x14ac:dyDescent="0.2">
      <c r="B1079" s="5"/>
      <c r="F1079" s="5"/>
    </row>
    <row r="1080" spans="2:6" x14ac:dyDescent="0.2">
      <c r="B1080" s="5"/>
      <c r="F1080" s="5"/>
    </row>
    <row r="1081" spans="2:6" x14ac:dyDescent="0.2">
      <c r="B1081" s="5"/>
      <c r="F1081" s="5"/>
    </row>
    <row r="1082" spans="2:6" x14ac:dyDescent="0.2">
      <c r="B1082" s="5"/>
      <c r="F1082" s="5"/>
    </row>
    <row r="1083" spans="2:6" x14ac:dyDescent="0.2">
      <c r="B1083" s="5"/>
      <c r="F1083" s="5"/>
    </row>
    <row r="1084" spans="2:6" x14ac:dyDescent="0.2">
      <c r="B1084" s="5"/>
      <c r="F1084" s="5"/>
    </row>
    <row r="1085" spans="2:6" x14ac:dyDescent="0.2">
      <c r="B1085" s="5"/>
      <c r="F1085" s="5"/>
    </row>
    <row r="1086" spans="2:6" x14ac:dyDescent="0.2">
      <c r="B1086" s="5"/>
      <c r="F1086" s="5"/>
    </row>
    <row r="1087" spans="2:6" x14ac:dyDescent="0.2">
      <c r="B1087" s="5"/>
      <c r="F1087" s="5"/>
    </row>
    <row r="1088" spans="2:6" x14ac:dyDescent="0.2">
      <c r="B1088" s="5"/>
      <c r="F1088" s="5"/>
    </row>
    <row r="1089" spans="2:6" x14ac:dyDescent="0.2">
      <c r="B1089" s="5"/>
      <c r="F1089" s="5"/>
    </row>
    <row r="1090" spans="2:6" x14ac:dyDescent="0.2">
      <c r="B1090" s="5"/>
      <c r="F1090" s="5"/>
    </row>
    <row r="1091" spans="2:6" x14ac:dyDescent="0.2">
      <c r="B1091" s="5"/>
      <c r="F1091" s="5"/>
    </row>
    <row r="1092" spans="2:6" x14ac:dyDescent="0.2">
      <c r="B1092" s="5"/>
      <c r="F1092" s="5"/>
    </row>
    <row r="1093" spans="2:6" x14ac:dyDescent="0.2">
      <c r="B1093" s="5"/>
      <c r="F1093" s="5"/>
    </row>
    <row r="1094" spans="2:6" x14ac:dyDescent="0.2">
      <c r="B1094" s="5"/>
      <c r="F1094" s="5"/>
    </row>
    <row r="1095" spans="2:6" x14ac:dyDescent="0.2">
      <c r="B1095" s="5"/>
      <c r="F1095" s="5"/>
    </row>
    <row r="1096" spans="2:6" x14ac:dyDescent="0.2">
      <c r="B1096" s="5"/>
      <c r="F1096" s="5"/>
    </row>
    <row r="1097" spans="2:6" x14ac:dyDescent="0.2">
      <c r="B1097" s="5"/>
      <c r="F1097" s="5"/>
    </row>
    <row r="1098" spans="2:6" x14ac:dyDescent="0.2">
      <c r="B1098" s="5"/>
      <c r="F1098" s="5"/>
    </row>
    <row r="1099" spans="2:6" x14ac:dyDescent="0.2">
      <c r="B1099" s="5"/>
      <c r="F1099" s="5"/>
    </row>
    <row r="1100" spans="2:6" x14ac:dyDescent="0.2">
      <c r="B1100" s="5"/>
      <c r="F1100" s="5"/>
    </row>
    <row r="1101" spans="2:6" x14ac:dyDescent="0.2">
      <c r="B1101" s="5"/>
      <c r="F1101" s="5"/>
    </row>
    <row r="1102" spans="2:6" x14ac:dyDescent="0.2">
      <c r="B1102" s="5"/>
      <c r="F1102" s="5"/>
    </row>
    <row r="1103" spans="2:6" x14ac:dyDescent="0.2">
      <c r="B1103" s="5"/>
      <c r="F1103" s="5"/>
    </row>
    <row r="1104" spans="2:6" x14ac:dyDescent="0.2">
      <c r="B1104" s="5"/>
      <c r="F1104" s="5"/>
    </row>
    <row r="1105" spans="2:6" x14ac:dyDescent="0.2">
      <c r="B1105" s="5"/>
      <c r="F1105" s="5"/>
    </row>
    <row r="1106" spans="2:6" x14ac:dyDescent="0.2">
      <c r="B1106" s="5"/>
      <c r="F1106" s="5"/>
    </row>
    <row r="1107" spans="2:6" x14ac:dyDescent="0.2">
      <c r="B1107" s="5"/>
      <c r="F1107" s="5"/>
    </row>
    <row r="1108" spans="2:6" x14ac:dyDescent="0.2">
      <c r="B1108" s="5"/>
      <c r="F1108" s="5"/>
    </row>
    <row r="1109" spans="2:6" x14ac:dyDescent="0.2">
      <c r="B1109" s="5"/>
      <c r="F1109" s="5"/>
    </row>
    <row r="1110" spans="2:6" x14ac:dyDescent="0.2">
      <c r="B1110" s="5"/>
      <c r="F1110" s="5"/>
    </row>
    <row r="1111" spans="2:6" x14ac:dyDescent="0.2">
      <c r="B1111" s="5"/>
      <c r="F1111" s="5"/>
    </row>
    <row r="1112" spans="2:6" x14ac:dyDescent="0.2">
      <c r="B1112" s="5"/>
      <c r="F1112" s="5"/>
    </row>
    <row r="1113" spans="2:6" x14ac:dyDescent="0.2">
      <c r="B1113" s="5"/>
      <c r="F1113" s="5"/>
    </row>
    <row r="1114" spans="2:6" x14ac:dyDescent="0.2">
      <c r="B1114" s="5"/>
      <c r="F1114" s="5"/>
    </row>
    <row r="1115" spans="2:6" x14ac:dyDescent="0.2">
      <c r="B1115" s="5"/>
      <c r="F1115" s="5"/>
    </row>
    <row r="1116" spans="2:6" x14ac:dyDescent="0.2">
      <c r="B1116" s="5"/>
      <c r="F1116" s="5"/>
    </row>
    <row r="1117" spans="2:6" x14ac:dyDescent="0.2">
      <c r="B1117" s="5"/>
      <c r="F1117" s="5"/>
    </row>
    <row r="1118" spans="2:6" x14ac:dyDescent="0.2">
      <c r="B1118" s="5"/>
      <c r="F1118" s="5"/>
    </row>
    <row r="1119" spans="2:6" x14ac:dyDescent="0.2">
      <c r="B1119" s="5"/>
      <c r="F1119" s="5"/>
    </row>
    <row r="1120" spans="2:6" x14ac:dyDescent="0.2">
      <c r="B1120" s="5"/>
      <c r="F1120" s="5"/>
    </row>
    <row r="1121" spans="2:6" x14ac:dyDescent="0.2">
      <c r="B1121" s="5"/>
      <c r="F1121" s="5"/>
    </row>
    <row r="1122" spans="2:6" x14ac:dyDescent="0.2">
      <c r="B1122" s="5"/>
      <c r="F1122" s="5"/>
    </row>
    <row r="1123" spans="2:6" x14ac:dyDescent="0.2">
      <c r="B1123" s="5"/>
      <c r="F1123" s="5"/>
    </row>
    <row r="1124" spans="2:6" x14ac:dyDescent="0.2">
      <c r="B1124" s="5"/>
      <c r="F1124" s="5"/>
    </row>
    <row r="1125" spans="2:6" x14ac:dyDescent="0.2">
      <c r="B1125" s="5"/>
      <c r="F1125" s="5"/>
    </row>
    <row r="1126" spans="2:6" x14ac:dyDescent="0.2">
      <c r="B1126" s="5"/>
      <c r="F1126" s="5"/>
    </row>
    <row r="1127" spans="2:6" x14ac:dyDescent="0.2">
      <c r="B1127" s="5"/>
      <c r="F1127" s="5"/>
    </row>
    <row r="1128" spans="2:6" x14ac:dyDescent="0.2">
      <c r="B1128" s="5"/>
      <c r="F1128" s="5"/>
    </row>
    <row r="1129" spans="2:6" x14ac:dyDescent="0.2">
      <c r="B1129" s="5"/>
      <c r="F1129" s="5"/>
    </row>
    <row r="1130" spans="2:6" x14ac:dyDescent="0.2">
      <c r="B1130" s="5"/>
      <c r="F1130" s="5"/>
    </row>
    <row r="1131" spans="2:6" x14ac:dyDescent="0.2">
      <c r="B1131" s="5"/>
      <c r="F1131" s="5"/>
    </row>
    <row r="1132" spans="2:6" x14ac:dyDescent="0.2">
      <c r="B1132" s="5"/>
      <c r="F1132" s="5"/>
    </row>
    <row r="1133" spans="2:6" x14ac:dyDescent="0.2">
      <c r="B1133" s="5"/>
      <c r="F1133" s="5"/>
    </row>
    <row r="1134" spans="2:6" x14ac:dyDescent="0.2">
      <c r="B1134" s="5"/>
      <c r="F1134" s="5"/>
    </row>
    <row r="1135" spans="2:6" x14ac:dyDescent="0.2">
      <c r="B1135" s="5"/>
      <c r="F1135" s="5"/>
    </row>
    <row r="1136" spans="2:6" x14ac:dyDescent="0.2">
      <c r="B1136" s="5"/>
      <c r="F1136" s="5"/>
    </row>
    <row r="1137" spans="2:6" x14ac:dyDescent="0.2">
      <c r="B1137" s="5"/>
      <c r="F1137" s="5"/>
    </row>
    <row r="1138" spans="2:6" x14ac:dyDescent="0.2">
      <c r="B1138" s="5"/>
      <c r="F1138" s="5"/>
    </row>
    <row r="1139" spans="2:6" x14ac:dyDescent="0.2">
      <c r="B1139" s="5"/>
      <c r="F1139" s="5"/>
    </row>
  </sheetData>
  <phoneticPr fontId="18" type="noConversion"/>
  <hyperlinks>
    <hyperlink ref="P18" r:id="rId1" display="http://www.bav-astro.de/sfs/BAVM_link.php?BAVMnr=18" xr:uid="{00000000-0004-0000-0100-000000000000}"/>
    <hyperlink ref="P19" r:id="rId2" display="http://www.bav-astro.de/sfs/BAVM_link.php?BAVMnr=18" xr:uid="{00000000-0004-0000-0100-000001000000}"/>
    <hyperlink ref="P20" r:id="rId3" display="http://www.bav-astro.de/sfs/BAVM_link.php?BAVMnr=18" xr:uid="{00000000-0004-0000-0100-000002000000}"/>
    <hyperlink ref="P22" r:id="rId4" display="http://www.bav-astro.de/sfs/BAVM_link.php?BAVMnr=23" xr:uid="{00000000-0004-0000-0100-000003000000}"/>
    <hyperlink ref="P23" r:id="rId5" display="http://www.konkoly.hu/cgi-bin/IBVS?456" xr:uid="{00000000-0004-0000-0100-000004000000}"/>
    <hyperlink ref="P35" r:id="rId6" display="http://www.konkoly.hu/cgi-bin/IBVS?530" xr:uid="{00000000-0004-0000-0100-000005000000}"/>
    <hyperlink ref="P42" r:id="rId7" display="http://www.konkoly.hu/cgi-bin/IBVS?647" xr:uid="{00000000-0004-0000-0100-000006000000}"/>
    <hyperlink ref="P50" r:id="rId8" display="http://www.konkoly.hu/cgi-bin/IBVS?937" xr:uid="{00000000-0004-0000-0100-000007000000}"/>
    <hyperlink ref="P55" r:id="rId9" display="http://www.bav-astro.de/sfs/BAVM_link.php?BAVMnr=26" xr:uid="{00000000-0004-0000-0100-000008000000}"/>
    <hyperlink ref="P57" r:id="rId10" display="http://www.konkoly.hu/cgi-bin/IBVS?937" xr:uid="{00000000-0004-0000-0100-000009000000}"/>
    <hyperlink ref="P301" r:id="rId11" display="http://www.bav-astro.de/sfs/BAVM_link.php?BAVMnr=28" xr:uid="{00000000-0004-0000-0100-00000A000000}"/>
    <hyperlink ref="P70" r:id="rId12" display="http://www.konkoly.hu/cgi-bin/IBVS?1053" xr:uid="{00000000-0004-0000-0100-00000B000000}"/>
    <hyperlink ref="P82" r:id="rId13" display="http://www.bav-astro.de/sfs/BAVM_link.php?BAVMnr=29" xr:uid="{00000000-0004-0000-0100-00000C000000}"/>
    <hyperlink ref="P87" r:id="rId14" display="http://www.bav-astro.de/sfs/BAVM_link.php?BAVMnr=31" xr:uid="{00000000-0004-0000-0100-00000D000000}"/>
    <hyperlink ref="P102" r:id="rId15" display="http://www.konkoly.hu/cgi-bin/IBVS?2385" xr:uid="{00000000-0004-0000-0100-00000E000000}"/>
    <hyperlink ref="P302" r:id="rId16" display="http://www.konkoly.hu/cgi-bin/IBVS?4027" xr:uid="{00000000-0004-0000-0100-00000F000000}"/>
    <hyperlink ref="P167" r:id="rId17" display="http://www.bav-astro.de/sfs/BAVM_link.php?BAVMnr=79" xr:uid="{00000000-0004-0000-0100-000010000000}"/>
    <hyperlink ref="P175" r:id="rId18" display="http://www.konkoly.hu/cgi-bin/IBVS?4380" xr:uid="{00000000-0004-0000-0100-000011000000}"/>
    <hyperlink ref="P183" r:id="rId19" display="http://www.konkoly.hu/cgi-bin/IBVS?4941" xr:uid="{00000000-0004-0000-0100-000012000000}"/>
    <hyperlink ref="P187" r:id="rId20" display="http://www.bav-astro.de/sfs/BAVM_link.php?BAVMnr=111" xr:uid="{00000000-0004-0000-0100-000013000000}"/>
    <hyperlink ref="P188" r:id="rId21" display="http://www.bav-astro.de/sfs/BAVM_link.php?BAVMnr=117" xr:uid="{00000000-0004-0000-0100-000014000000}"/>
    <hyperlink ref="P189" r:id="rId22" display="http://www.bav-astro.de/sfs/BAVM_link.php?BAVMnr=117" xr:uid="{00000000-0004-0000-0100-000015000000}"/>
    <hyperlink ref="P190" r:id="rId23" display="http://www.bav-astro.de/sfs/BAVM_link.php?BAVMnr=111" xr:uid="{00000000-0004-0000-0100-000016000000}"/>
    <hyperlink ref="P191" r:id="rId24" display="http://www.bav-astro.de/sfs/BAVM_link.php?BAVMnr=111" xr:uid="{00000000-0004-0000-0100-000017000000}"/>
    <hyperlink ref="P192" r:id="rId25" display="http://www.bav-astro.de/sfs/BAVM_link.php?BAVMnr=111" xr:uid="{00000000-0004-0000-0100-000018000000}"/>
    <hyperlink ref="P303" r:id="rId26" display="http://www.bav-astro.de/sfs/BAVM_link.php?BAVMnr=117" xr:uid="{00000000-0004-0000-0100-000019000000}"/>
    <hyperlink ref="P304" r:id="rId27" display="http://www.bav-astro.de/sfs/BAVM_link.php?BAVMnr=117" xr:uid="{00000000-0004-0000-0100-00001A000000}"/>
    <hyperlink ref="P194" r:id="rId28" display="http://www.bav-astro.de/sfs/BAVM_link.php?BAVMnr=117" xr:uid="{00000000-0004-0000-0100-00001B000000}"/>
    <hyperlink ref="P198" r:id="rId29" display="http://www.bav-astro.de/sfs/BAVM_link.php?BAVMnr=132" xr:uid="{00000000-0004-0000-0100-00001C000000}"/>
    <hyperlink ref="P199" r:id="rId30" display="http://www.konkoly.hu/cgi-bin/IBVS?4961" xr:uid="{00000000-0004-0000-0100-00001D000000}"/>
    <hyperlink ref="P200" r:id="rId31" display="http://www.bav-astro.de/sfs/BAVM_link.php?BAVMnr=132" xr:uid="{00000000-0004-0000-0100-00001E000000}"/>
    <hyperlink ref="P201" r:id="rId32" display="http://www.bav-astro.de/sfs/BAVM_link.php?BAVMnr=132" xr:uid="{00000000-0004-0000-0100-00001F000000}"/>
    <hyperlink ref="P202" r:id="rId33" display="http://www.konkoly.hu/cgi-bin/IBVS?4961" xr:uid="{00000000-0004-0000-0100-000020000000}"/>
    <hyperlink ref="P311" r:id="rId34" display="http://www.bav-astro.de/sfs/BAVM_link.php?BAVMnr=132" xr:uid="{00000000-0004-0000-0100-000021000000}"/>
    <hyperlink ref="P312" r:id="rId35" display="http://www.bav-astro.de/sfs/BAVM_link.php?BAVMnr=132" xr:uid="{00000000-0004-0000-0100-000022000000}"/>
    <hyperlink ref="P203" r:id="rId36" display="http://www.bav-astro.de/sfs/BAVM_link.php?BAVMnr=172" xr:uid="{00000000-0004-0000-0100-000023000000}"/>
    <hyperlink ref="P204" r:id="rId37" display="http://www.konkoly.hu/cgi-bin/IBVS?4961" xr:uid="{00000000-0004-0000-0100-000024000000}"/>
    <hyperlink ref="P205" r:id="rId38" display="http://www.bav-astro.de/sfs/BAVM_link.php?BAVMnr=132" xr:uid="{00000000-0004-0000-0100-000025000000}"/>
    <hyperlink ref="P206" r:id="rId39" display="http://www.bav-astro.de/sfs/BAVM_link.php?BAVMnr=132" xr:uid="{00000000-0004-0000-0100-000026000000}"/>
    <hyperlink ref="P207" r:id="rId40" display="http://www.konkoly.hu/cgi-bin/IBVS?4961" xr:uid="{00000000-0004-0000-0100-000027000000}"/>
    <hyperlink ref="P208" r:id="rId41" display="http://www.konkoly.hu/cgi-bin/IBVS?4961" xr:uid="{00000000-0004-0000-0100-000028000000}"/>
    <hyperlink ref="P209" r:id="rId42" display="http://www.konkoly.hu/cgi-bin/IBVS?4961" xr:uid="{00000000-0004-0000-0100-000029000000}"/>
    <hyperlink ref="P210" r:id="rId43" display="http://www.konkoly.hu/cgi-bin/IBVS?4961" xr:uid="{00000000-0004-0000-0100-00002A000000}"/>
    <hyperlink ref="P211" r:id="rId44" display="http://www.konkoly.hu/cgi-bin/IBVS?4961" xr:uid="{00000000-0004-0000-0100-00002B000000}"/>
    <hyperlink ref="P212" r:id="rId45" display="http://www.bav-astro.de/sfs/BAVM_link.php?BAVMnr=152" xr:uid="{00000000-0004-0000-0100-00002C000000}"/>
    <hyperlink ref="P213" r:id="rId46" display="http://www.bav-astro.de/sfs/BAVM_link.php?BAVMnr=152" xr:uid="{00000000-0004-0000-0100-00002D000000}"/>
    <hyperlink ref="P214" r:id="rId47" display="http://www.bav-astro.de/sfs/BAVM_link.php?BAVMnr=152" xr:uid="{00000000-0004-0000-0100-00002E000000}"/>
    <hyperlink ref="P215" r:id="rId48" display="http://www.bav-astro.de/sfs/BAVM_link.php?BAVMnr=158" xr:uid="{00000000-0004-0000-0100-00002F000000}"/>
    <hyperlink ref="P216" r:id="rId49" display="http://www.bav-astro.de/sfs/BAVM_link.php?BAVMnr=158" xr:uid="{00000000-0004-0000-0100-000030000000}"/>
    <hyperlink ref="P217" r:id="rId50" display="http://www.bav-astro.de/sfs/BAVM_link.php?BAVMnr=158" xr:uid="{00000000-0004-0000-0100-000031000000}"/>
    <hyperlink ref="P218" r:id="rId51" display="http://www.bav-astro.de/sfs/BAVM_link.php?BAVMnr=158" xr:uid="{00000000-0004-0000-0100-000032000000}"/>
    <hyperlink ref="P325" r:id="rId52" display="http://www.konkoly.hu/cgi-bin/IBVS?5809" xr:uid="{00000000-0004-0000-0100-000033000000}"/>
    <hyperlink ref="P326" r:id="rId53" display="http://www.konkoly.hu/cgi-bin/IBVS?5809" xr:uid="{00000000-0004-0000-0100-000034000000}"/>
    <hyperlink ref="P219" r:id="rId54" display="http://www.bav-astro.de/sfs/BAVM_link.php?BAVMnr=172" xr:uid="{00000000-0004-0000-0100-000035000000}"/>
    <hyperlink ref="P220" r:id="rId55" display="http://www.konkoly.hu/cgi-bin/IBVS?5548" xr:uid="{00000000-0004-0000-0100-000036000000}"/>
    <hyperlink ref="P221" r:id="rId56" display="http://www.bav-astro.de/sfs/BAVM_link.php?BAVMnr=183" xr:uid="{00000000-0004-0000-0100-000037000000}"/>
    <hyperlink ref="P222" r:id="rId57" display="http://www.konkoly.hu/cgi-bin/IBVS?5548" xr:uid="{00000000-0004-0000-0100-000038000000}"/>
    <hyperlink ref="P223" r:id="rId58" display="http://www.bav-astro.de/sfs/BAVM_link.php?BAVMnr=172" xr:uid="{00000000-0004-0000-0100-000039000000}"/>
    <hyperlink ref="P224" r:id="rId59" display="http://www.bav-astro.de/sfs/BAVM_link.php?BAVMnr=172" xr:uid="{00000000-0004-0000-0100-00003A000000}"/>
    <hyperlink ref="P327" r:id="rId60" display="http://vsolj.cetus-net.org/no42.pdf" xr:uid="{00000000-0004-0000-0100-00003B000000}"/>
    <hyperlink ref="P225" r:id="rId61" display="http://www.bav-astro.de/sfs/BAVM_link.php?BAVMnr=172" xr:uid="{00000000-0004-0000-0100-00003C000000}"/>
    <hyperlink ref="P226" r:id="rId62" display="http://www.konkoly.hu/cgi-bin/IBVS?5548" xr:uid="{00000000-0004-0000-0100-00003D000000}"/>
    <hyperlink ref="P227" r:id="rId63" display="http://var.astro.cz/oejv/issues/oejv0074.pdf" xr:uid="{00000000-0004-0000-0100-00003E000000}"/>
    <hyperlink ref="P228" r:id="rId64" display="http://www.konkoly.hu/cgi-bin/IBVS?5754" xr:uid="{00000000-0004-0000-0100-00003F000000}"/>
    <hyperlink ref="P230" r:id="rId65" display="http://www.bav-astro.de/sfs/BAVM_link.php?BAVMnr=178" xr:uid="{00000000-0004-0000-0100-000040000000}"/>
    <hyperlink ref="P231" r:id="rId66" display="http://www.bav-astro.de/sfs/BAVM_link.php?BAVMnr=183" xr:uid="{00000000-0004-0000-0100-000041000000}"/>
    <hyperlink ref="P232" r:id="rId67" display="http://www.bav-astro.de/sfs/BAVM_link.php?BAVMnr=178" xr:uid="{00000000-0004-0000-0100-000042000000}"/>
    <hyperlink ref="P233" r:id="rId68" display="http://var.astro.cz/oejv/issues/oejv0074.pdf" xr:uid="{00000000-0004-0000-0100-000043000000}"/>
    <hyperlink ref="P234" r:id="rId69" display="http://www.konkoly.hu/cgi-bin/IBVS?5754" xr:uid="{00000000-0004-0000-0100-000044000000}"/>
    <hyperlink ref="P235" r:id="rId70" display="http://www.konkoly.hu/cgi-bin/IBVS?5746" xr:uid="{00000000-0004-0000-0100-000045000000}"/>
    <hyperlink ref="P236" r:id="rId71" display="http://www.bav-astro.de/sfs/BAVM_link.php?BAVMnr=183" xr:uid="{00000000-0004-0000-0100-000046000000}"/>
    <hyperlink ref="P237" r:id="rId72" display="http://www.konkoly.hu/cgi-bin/IBVS?5898" xr:uid="{00000000-0004-0000-0100-000047000000}"/>
    <hyperlink ref="P334" r:id="rId73" display="http://vsolj.cetus-net.org/no46.pdf" xr:uid="{00000000-0004-0000-0100-000048000000}"/>
    <hyperlink ref="P335" r:id="rId74" display="http://www.bav-astro.de/sfs/BAVM_link.php?BAVMnr=193" xr:uid="{00000000-0004-0000-0100-000049000000}"/>
    <hyperlink ref="P336" r:id="rId75" display="http://www.bav-astro.de/sfs/BAVM_link.php?BAVMnr=193" xr:uid="{00000000-0004-0000-0100-00004A000000}"/>
    <hyperlink ref="P238" r:id="rId76" display="http://www.aavso.org/sites/default/files/jaavso/v36n2/186.pdf" xr:uid="{00000000-0004-0000-0100-00004B000000}"/>
    <hyperlink ref="P239" r:id="rId77" display="http://www.aavso.org/sites/default/files/jaavso/v36n2/186.pdf" xr:uid="{00000000-0004-0000-0100-00004C000000}"/>
    <hyperlink ref="P240" r:id="rId78" display="http://www.konkoly.hu/cgi-bin/IBVS?5897" xr:uid="{00000000-0004-0000-0100-00004D000000}"/>
    <hyperlink ref="P241" r:id="rId79" display="http://www.aavso.org/sites/default/files/jaavso/v36n2/186.pdf" xr:uid="{00000000-0004-0000-0100-00004E000000}"/>
    <hyperlink ref="P337" r:id="rId80" display="http://www.bav-astro.de/sfs/BAVM_link.php?BAVMnr=212" xr:uid="{00000000-0004-0000-0100-00004F000000}"/>
    <hyperlink ref="P338" r:id="rId81" display="http://www.bav-astro.de/sfs/BAVM_link.php?BAVMnr=212" xr:uid="{00000000-0004-0000-0100-000050000000}"/>
    <hyperlink ref="P244" r:id="rId82" display="http://www.konkoly.hu/cgi-bin/IBVS?5945" xr:uid="{00000000-0004-0000-0100-000051000000}"/>
    <hyperlink ref="P246" r:id="rId83" display="http://www.bav-astro.de/sfs/BAVM_link.php?BAVMnr=215" xr:uid="{00000000-0004-0000-0100-000052000000}"/>
    <hyperlink ref="P247" r:id="rId84" display="http://www.konkoly.hu/cgi-bin/IBVS?5974" xr:uid="{00000000-0004-0000-0100-000053000000}"/>
    <hyperlink ref="P344" r:id="rId85" display="http://vsolj.cetus-net.org/vsoljno51.pdf" xr:uid="{00000000-0004-0000-0100-000054000000}"/>
    <hyperlink ref="P348" r:id="rId86" display="http://www.bav-astro.de/sfs/BAVM_link.php?BAVMnr=225" xr:uid="{00000000-0004-0000-0100-000055000000}"/>
    <hyperlink ref="P349" r:id="rId87" display="http://vsolj.cetus-net.org/vsoljno55.pdf" xr:uid="{00000000-0004-0000-0100-000056000000}"/>
    <hyperlink ref="P249" r:id="rId88" display="http://www.bav-astro.de/sfs/BAVM_link.php?BAVMnr=231" xr:uid="{00000000-0004-0000-0100-000057000000}"/>
    <hyperlink ref="P250" r:id="rId89" display="http://www.bav-astro.de/sfs/BAVM_link.php?BAVMnr=231" xr:uid="{00000000-0004-0000-0100-000058000000}"/>
    <hyperlink ref="P251" r:id="rId90" display="http://www.bav-astro.de/sfs/BAVM_link.php?BAVMnr=232" xr:uid="{00000000-0004-0000-0100-000059000000}"/>
    <hyperlink ref="P253" r:id="rId91" display="http://www.bav-astro.de/sfs/BAVM_link.php?BAVMnr=234" xr:uid="{00000000-0004-0000-0100-00005A000000}"/>
    <hyperlink ref="P254" r:id="rId92" display="http://www.bav-astro.de/sfs/BAVM_link.php?BAVMnr=234" xr:uid="{00000000-0004-0000-0100-00005B000000}"/>
    <hyperlink ref="P255" r:id="rId93" display="http://www.bav-astro.de/sfs/BAVM_link.php?BAVMnr=234" xr:uid="{00000000-0004-0000-0100-00005C000000}"/>
    <hyperlink ref="P256" r:id="rId94" display="http://www.bav-astro.de/sfs/BAVM_link.php?BAVMnr=238" xr:uid="{00000000-0004-0000-0100-00005D000000}"/>
    <hyperlink ref="P351" r:id="rId95" display="http://vsolj.cetus-net.org/vsoljno59.pdf" xr:uid="{00000000-0004-0000-0100-00005E000000}"/>
    <hyperlink ref="P352" r:id="rId96" display="http://www.bav-astro.de/sfs/BAVM_link.php?BAVMnr=241" xr:uid="{00000000-0004-0000-0100-00005F000000}"/>
    <hyperlink ref="P353" r:id="rId97" display="http://www.bav-astro.de/sfs/BAVM_link.php?BAVMnr=241" xr:uid="{00000000-0004-0000-0100-000060000000}"/>
    <hyperlink ref="P354" r:id="rId98" display="http://www.bav-astro.de/sfs/BAVM_link.php?BAVMnr=241" xr:uid="{00000000-0004-0000-0100-000061000000}"/>
    <hyperlink ref="P355" r:id="rId99" display="http://www.bav-astro.de/sfs/BAVM_link.php?BAVMnr=241" xr:uid="{00000000-0004-0000-0100-000062000000}"/>
  </hyperlinks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Active</vt:lpstr>
      <vt:lpstr>BAV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&amp; Bonnie</dc:creator>
  <cp:lastModifiedBy>R &amp; B</cp:lastModifiedBy>
  <cp:lastPrinted>2000-12-22T07:04:52Z</cp:lastPrinted>
  <dcterms:created xsi:type="dcterms:W3CDTF">2000-12-22T06:48:39Z</dcterms:created>
  <dcterms:modified xsi:type="dcterms:W3CDTF">2023-08-06T08:53:00Z</dcterms:modified>
</cp:coreProperties>
</file>