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<sst xmlns="http://schemas.openxmlformats.org/spreadsheetml/2006/main" count="78" uniqueCount="49">
  <si>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</si>
  <si>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</si>
  <si>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</si>
  <si>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</si>
  <si>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</si>
  <si>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</si>
  <si>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</si>
  <si>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</si>
  <si>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</si>
  <si>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</si>
  <si>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</si>
  <si>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</si>
  <si>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</si>
  <si>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</si>
  <si>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</si>
  <si>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</si>
  <si>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</si>
  <si>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</si>
  <si>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</si>
  <si>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</si>
  <si>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</si>
  <si>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</si>
  <si>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</si>
  <si>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</si>
  <si>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</si>
  <si>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</si>
  <si>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</si>
  <si>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</si>
  <si>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</si>
  <si>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</si>
  <si>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</si>
  <si>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</si>
  <si>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</si>
  <si>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IBVS 5674</t>
  </si>
  <si>
    <t>not avail.</t>
  </si>
  <si>
    <t>EW/KW</t>
  </si>
  <si>
    <t>V348 Cyg / GSC 3179-1206</t>
  </si>
  <si>
    <t>OEJV 0137</t>
  </si>
  <si>
    <t>I</t>
  </si>
  <si>
    <t>JAVSO..45..121</t>
  </si>
  <si>
    <t>II</t>
  </si>
  <si>
    <t>pg</t>
  </si>
  <si>
    <t>vis</t>
  </si>
  <si>
    <t>PE</t>
  </si>
  <si>
    <t>CCD</t>
  </si>
  <si>
    <t>s5</t>
  </si>
  <si>
    <t>s6</t>
  </si>
  <si>
    <t>s7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</si>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</sst>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33" borderId="0" xfId="0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V348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0.0001</c:v>
                  </c:pt>
                  <c:pt idx="15">
                    <c:v>0.0002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8712680"/>
        <c:axId val="44025705"/>
      </c:scatterChart>
      <c:valAx>
        <c:axId val="2871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5705"/>
        <c:crosses val="autoZero"/>
        <c:crossBetween val="midCat"/>
        <c:dispUnits/>
      </c:valAx>
      <c:valAx>
        <c:axId val="4402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26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31"/>
          <c:w val="0.664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18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9815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7109375" style="0" customWidth="1"/>
    <col min="6" max="6" width="16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23</v>
      </c>
      <c r="B2" s="28" t="s">
        <v>35</v>
      </c>
      <c r="D2" s="3"/>
    </row>
    <row r="3" ht="13.5" thickBot="1"/>
    <row r="4" spans="1:4" ht="14.25" thickBot="1" thickTop="1">
      <c r="A4" s="5" t="s">
        <v>0</v>
      </c>
      <c r="C4" s="8" t="s">
        <v>34</v>
      </c>
      <c r="D4" s="9" t="s">
        <v>34</v>
      </c>
    </row>
    <row r="5" spans="1:4" ht="13.5" thickTop="1">
      <c r="A5" s="11" t="s">
        <v>25</v>
      </c>
      <c r="B5" s="12"/>
      <c r="C5" s="13">
        <v>-9.5</v>
      </c>
      <c r="D5" s="12" t="s">
        <v>26</v>
      </c>
    </row>
    <row r="6" ht="12.75">
      <c r="A6" s="5" t="s">
        <v>1</v>
      </c>
    </row>
    <row r="7" spans="1:4" ht="12.75">
      <c r="A7" t="s">
        <v>2</v>
      </c>
      <c r="C7">
        <v>51336.887</v>
      </c>
      <c r="D7" s="28" t="s">
        <v>33</v>
      </c>
    </row>
    <row r="8" spans="1:4" ht="12.75">
      <c r="A8" t="s">
        <v>3</v>
      </c>
      <c r="C8">
        <v>0.28423</v>
      </c>
      <c r="D8" s="28" t="s">
        <v>33</v>
      </c>
    </row>
    <row r="9" spans="1:4" ht="12.75">
      <c r="A9" s="26" t="s">
        <v>29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-0.14155895790893785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1.2241055458756067E-05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57931.44967576979</v>
      </c>
      <c r="E15" s="16" t="s">
        <v>30</v>
      </c>
      <c r="F15" s="13">
        <v>1</v>
      </c>
    </row>
    <row r="16" spans="1:6" ht="12.75">
      <c r="A16" s="18" t="s">
        <v>4</v>
      </c>
      <c r="B16" s="12"/>
      <c r="C16" s="19">
        <f>+C8+C12</f>
        <v>0.28424224105545876</v>
      </c>
      <c r="E16" s="16" t="s">
        <v>27</v>
      </c>
      <c r="F16" s="17">
        <f ca="1">NOW()+15018.5+$C$5/24</f>
        <v>59896.76511446759</v>
      </c>
    </row>
    <row r="17" spans="1:6" ht="13.5" thickBot="1">
      <c r="A17" s="16" t="s">
        <v>24</v>
      </c>
      <c r="B17" s="12"/>
      <c r="C17" s="12">
        <f>COUNT(C21:C2191)</f>
        <v>16</v>
      </c>
      <c r="E17" s="16" t="s">
        <v>31</v>
      </c>
      <c r="F17" s="17">
        <f>ROUND(2*(F16-$C$7)/$C$8,0)/2+F15</f>
        <v>30117</v>
      </c>
    </row>
    <row r="18" spans="1:6" ht="14.25" thickBot="1" thickTop="1">
      <c r="A18" s="18" t="s">
        <v>5</v>
      </c>
      <c r="B18" s="12"/>
      <c r="C18" s="21">
        <f>+C15</f>
        <v>57931.44967576979</v>
      </c>
      <c r="D18" s="22">
        <f>+C16</f>
        <v>0.28424224105545876</v>
      </c>
      <c r="E18" s="16" t="s">
        <v>32</v>
      </c>
      <c r="F18" s="25">
        <f>ROUND(2*(F16-$C$15)/$C$16,0)/2+F15</f>
        <v>6915</v>
      </c>
    </row>
    <row r="19" spans="5:6" ht="13.5" thickTop="1">
      <c r="E19" s="16" t="s">
        <v>28</v>
      </c>
      <c r="F19" s="20">
        <f>+$C$15+$C$16*F18-15018.5-$C$5/24</f>
        <v>44878.88060600163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42</v>
      </c>
      <c r="J20" s="7" t="s">
        <v>43</v>
      </c>
      <c r="K20" s="7" t="s">
        <v>44</v>
      </c>
      <c r="L20" s="7" t="s">
        <v>45</v>
      </c>
      <c r="M20" s="7" t="s">
        <v>46</v>
      </c>
      <c r="N20" s="7" t="s">
        <v>47</v>
      </c>
      <c r="O20" s="7" t="s">
        <v>22</v>
      </c>
      <c r="P20" s="6" t="s">
        <v>21</v>
      </c>
      <c r="Q20" s="4" t="s">
        <v>14</v>
      </c>
    </row>
    <row r="21" spans="1:17" ht="12.75">
      <c r="A21" s="28" t="s">
        <v>33</v>
      </c>
      <c r="C21" s="10">
        <v>51336.887</v>
      </c>
      <c r="D21" s="10" t="s">
        <v>13</v>
      </c>
      <c r="E21">
        <f aca="true" t="shared" si="0" ref="E21:E36">+(C21-C$7)/C$8</f>
        <v>0</v>
      </c>
      <c r="F21">
        <f>ROUND(2*E21,0)/2+0.5</f>
        <v>0.5</v>
      </c>
      <c r="G21">
        <f aca="true" t="shared" si="1" ref="G21:G36">+C21-(C$7+F21*C$8)</f>
        <v>-0.1421150000023772</v>
      </c>
      <c r="I21">
        <f>+G21</f>
        <v>-0.1421150000023772</v>
      </c>
      <c r="O21">
        <f aca="true" t="shared" si="2" ref="O21:O36">+C$11+C$12*$F21</f>
        <v>-0.14155283738120847</v>
      </c>
      <c r="Q21" s="2">
        <f aca="true" t="shared" si="3" ref="Q21:Q36">+C21-15018.5</f>
        <v>36318.387</v>
      </c>
    </row>
    <row r="22" spans="1:17" ht="12.75">
      <c r="A22" s="33" t="s">
        <v>37</v>
      </c>
      <c r="B22" s="34" t="s">
        <v>38</v>
      </c>
      <c r="C22" s="35">
        <v>55387.48326</v>
      </c>
      <c r="D22" s="35">
        <v>0.0016</v>
      </c>
      <c r="E22">
        <f t="shared" si="0"/>
        <v>14251.121486120392</v>
      </c>
      <c r="F22">
        <f>ROUND(2*E22,0)/2</f>
        <v>14251</v>
      </c>
      <c r="G22">
        <f t="shared" si="1"/>
        <v>0.034529999997175764</v>
      </c>
      <c r="K22">
        <f aca="true" t="shared" si="4" ref="K22:K36">+G22</f>
        <v>0.034529999997175764</v>
      </c>
      <c r="O22">
        <f t="shared" si="2"/>
        <v>0.03288832343379486</v>
      </c>
      <c r="Q22" s="2">
        <f t="shared" si="3"/>
        <v>40368.98326</v>
      </c>
    </row>
    <row r="23" spans="1:17" ht="12.75">
      <c r="A23" s="29" t="s">
        <v>39</v>
      </c>
      <c r="B23" s="30" t="s">
        <v>40</v>
      </c>
      <c r="C23" s="31">
        <v>57607.8391</v>
      </c>
      <c r="D23" s="31">
        <v>0.0001</v>
      </c>
      <c r="E23">
        <f t="shared" si="0"/>
        <v>22062.94937198746</v>
      </c>
      <c r="F23" s="32">
        <f aca="true" t="shared" si="5" ref="F23:F36">ROUND(2*E23,0)/2-0.5</f>
        <v>22062.5</v>
      </c>
      <c r="G23">
        <f t="shared" si="1"/>
        <v>0.12772499999846332</v>
      </c>
      <c r="K23">
        <f t="shared" si="4"/>
        <v>0.12772499999846332</v>
      </c>
      <c r="O23">
        <f t="shared" si="2"/>
        <v>0.12850932814986787</v>
      </c>
      <c r="Q23" s="2">
        <f t="shared" si="3"/>
        <v>42589.3391</v>
      </c>
    </row>
    <row r="24" spans="1:17" ht="12.75">
      <c r="A24" s="29" t="s">
        <v>39</v>
      </c>
      <c r="B24" s="30" t="s">
        <v>40</v>
      </c>
      <c r="C24" s="31">
        <v>57668.6668</v>
      </c>
      <c r="D24" s="31">
        <v>0.0001</v>
      </c>
      <c r="E24">
        <f t="shared" si="0"/>
        <v>22276.958097315543</v>
      </c>
      <c r="F24" s="32">
        <f t="shared" si="5"/>
        <v>22276.5</v>
      </c>
      <c r="G24">
        <f t="shared" si="1"/>
        <v>0.1302049999940209</v>
      </c>
      <c r="K24">
        <f t="shared" si="4"/>
        <v>0.1302049999940209</v>
      </c>
      <c r="O24">
        <f t="shared" si="2"/>
        <v>0.13112891401804166</v>
      </c>
      <c r="Q24" s="2">
        <f t="shared" si="3"/>
        <v>42650.1668</v>
      </c>
    </row>
    <row r="25" spans="1:17" ht="12.75">
      <c r="A25" s="36" t="s">
        <v>48</v>
      </c>
      <c r="B25" s="37" t="s">
        <v>38</v>
      </c>
      <c r="C25" s="38">
        <v>57915.39002999989</v>
      </c>
      <c r="D25" s="38">
        <v>0.0002</v>
      </c>
      <c r="E25">
        <f t="shared" si="0"/>
        <v>23144.99887415083</v>
      </c>
      <c r="F25" s="32">
        <f t="shared" si="5"/>
        <v>23144.5</v>
      </c>
      <c r="G25">
        <f t="shared" si="1"/>
        <v>0.14179499989404576</v>
      </c>
      <c r="K25">
        <f t="shared" si="4"/>
        <v>0.14179499989404576</v>
      </c>
      <c r="O25">
        <f t="shared" si="2"/>
        <v>0.14175415015624193</v>
      </c>
      <c r="Q25" s="2">
        <f t="shared" si="3"/>
        <v>42896.89002999989</v>
      </c>
    </row>
    <row r="26" spans="1:17" ht="12.75">
      <c r="A26" s="36" t="s">
        <v>48</v>
      </c>
      <c r="B26" s="37" t="s">
        <v>38</v>
      </c>
      <c r="C26" s="38">
        <v>57915.39021999994</v>
      </c>
      <c r="D26" s="38">
        <v>0.0002</v>
      </c>
      <c r="E26">
        <f t="shared" si="0"/>
        <v>23144.999542623722</v>
      </c>
      <c r="F26" s="32">
        <f t="shared" si="5"/>
        <v>23144.5</v>
      </c>
      <c r="G26">
        <f t="shared" si="1"/>
        <v>0.14198499994381564</v>
      </c>
      <c r="K26">
        <f t="shared" si="4"/>
        <v>0.14198499994381564</v>
      </c>
      <c r="O26">
        <f t="shared" si="2"/>
        <v>0.14175415015624193</v>
      </c>
      <c r="Q26" s="2">
        <f t="shared" si="3"/>
        <v>42896.89021999994</v>
      </c>
    </row>
    <row r="27" spans="1:17" ht="12.75">
      <c r="A27" s="36" t="s">
        <v>48</v>
      </c>
      <c r="B27" s="37" t="s">
        <v>38</v>
      </c>
      <c r="C27" s="38">
        <v>57915.39029000001</v>
      </c>
      <c r="D27" s="38">
        <v>0.0001</v>
      </c>
      <c r="E27">
        <f t="shared" si="0"/>
        <v>23144.99978890338</v>
      </c>
      <c r="F27" s="32">
        <f t="shared" si="5"/>
        <v>23144.5</v>
      </c>
      <c r="G27">
        <f t="shared" si="1"/>
        <v>0.14205500001116889</v>
      </c>
      <c r="K27">
        <f t="shared" si="4"/>
        <v>0.14205500001116889</v>
      </c>
      <c r="O27">
        <f t="shared" si="2"/>
        <v>0.14175415015624193</v>
      </c>
      <c r="Q27" s="2">
        <f t="shared" si="3"/>
        <v>42896.89029000001</v>
      </c>
    </row>
    <row r="28" spans="1:17" ht="12.75">
      <c r="A28" s="36" t="s">
        <v>48</v>
      </c>
      <c r="B28" s="37" t="s">
        <v>38</v>
      </c>
      <c r="C28" s="38">
        <v>57919.369899999816</v>
      </c>
      <c r="D28" s="38">
        <v>0.0001</v>
      </c>
      <c r="E28">
        <f t="shared" si="0"/>
        <v>23159.001161030905</v>
      </c>
      <c r="F28" s="32">
        <f t="shared" si="5"/>
        <v>23158.5</v>
      </c>
      <c r="G28">
        <f t="shared" si="1"/>
        <v>0.14244499981577974</v>
      </c>
      <c r="K28">
        <f t="shared" si="4"/>
        <v>0.14244499981577974</v>
      </c>
      <c r="O28">
        <f t="shared" si="2"/>
        <v>0.14192552493266453</v>
      </c>
      <c r="Q28" s="2">
        <f t="shared" si="3"/>
        <v>42900.869899999816</v>
      </c>
    </row>
    <row r="29" spans="1:17" ht="12.75">
      <c r="A29" s="36" t="s">
        <v>48</v>
      </c>
      <c r="B29" s="37" t="s">
        <v>38</v>
      </c>
      <c r="C29" s="38">
        <v>57919.37014999986</v>
      </c>
      <c r="D29" s="38">
        <v>0.0003</v>
      </c>
      <c r="E29">
        <f t="shared" si="0"/>
        <v>23159.00204060041</v>
      </c>
      <c r="F29" s="32">
        <f t="shared" si="5"/>
        <v>23158.5</v>
      </c>
      <c r="G29">
        <f t="shared" si="1"/>
        <v>0.14269499985675793</v>
      </c>
      <c r="K29">
        <f t="shared" si="4"/>
        <v>0.14269499985675793</v>
      </c>
      <c r="O29">
        <f t="shared" si="2"/>
        <v>0.14192552493266453</v>
      </c>
      <c r="Q29" s="2">
        <f t="shared" si="3"/>
        <v>42900.87014999986</v>
      </c>
    </row>
    <row r="30" spans="1:17" ht="12.75">
      <c r="A30" s="36" t="s">
        <v>48</v>
      </c>
      <c r="B30" s="37" t="s">
        <v>38</v>
      </c>
      <c r="C30" s="38">
        <v>57919.37023</v>
      </c>
      <c r="D30" s="38">
        <v>0.0002</v>
      </c>
      <c r="E30">
        <f t="shared" si="0"/>
        <v>23159.002322063112</v>
      </c>
      <c r="F30" s="32">
        <f t="shared" si="5"/>
        <v>23158.5</v>
      </c>
      <c r="G30">
        <f t="shared" si="1"/>
        <v>0.1427750000002561</v>
      </c>
      <c r="K30">
        <f t="shared" si="4"/>
        <v>0.1427750000002561</v>
      </c>
      <c r="O30">
        <f t="shared" si="2"/>
        <v>0.14192552493266453</v>
      </c>
      <c r="Q30" s="2">
        <f t="shared" si="3"/>
        <v>42900.87023</v>
      </c>
    </row>
    <row r="31" spans="1:17" ht="12.75">
      <c r="A31" s="36" t="s">
        <v>48</v>
      </c>
      <c r="B31" s="37" t="s">
        <v>40</v>
      </c>
      <c r="C31" s="38">
        <v>57919.51122000022</v>
      </c>
      <c r="D31" s="38">
        <v>0.0001</v>
      </c>
      <c r="E31">
        <f t="shared" si="0"/>
        <v>23159.498364001745</v>
      </c>
      <c r="F31" s="32">
        <f t="shared" si="5"/>
        <v>23159</v>
      </c>
      <c r="G31">
        <f t="shared" si="1"/>
        <v>0.1416500002160319</v>
      </c>
      <c r="K31">
        <f t="shared" si="4"/>
        <v>0.1416500002160319</v>
      </c>
      <c r="O31">
        <f t="shared" si="2"/>
        <v>0.14193164546039388</v>
      </c>
      <c r="Q31" s="2">
        <f t="shared" si="3"/>
        <v>42901.01122000022</v>
      </c>
    </row>
    <row r="32" spans="1:17" ht="12.75">
      <c r="A32" s="36" t="s">
        <v>48</v>
      </c>
      <c r="B32" s="37" t="s">
        <v>40</v>
      </c>
      <c r="C32" s="38">
        <v>57919.51128999982</v>
      </c>
      <c r="D32" s="38">
        <v>0.0001</v>
      </c>
      <c r="E32">
        <f t="shared" si="0"/>
        <v>23159.498610279767</v>
      </c>
      <c r="F32" s="32">
        <f t="shared" si="5"/>
        <v>23159</v>
      </c>
      <c r="G32">
        <f t="shared" si="1"/>
        <v>0.14171999981772387</v>
      </c>
      <c r="K32">
        <f t="shared" si="4"/>
        <v>0.14171999981772387</v>
      </c>
      <c r="O32">
        <f t="shared" si="2"/>
        <v>0.14193164546039388</v>
      </c>
      <c r="Q32" s="2">
        <f t="shared" si="3"/>
        <v>42901.01128999982</v>
      </c>
    </row>
    <row r="33" spans="1:17" ht="12.75">
      <c r="A33" s="36" t="s">
        <v>48</v>
      </c>
      <c r="B33" s="37" t="s">
        <v>40</v>
      </c>
      <c r="C33" s="38">
        <v>57919.51135999989</v>
      </c>
      <c r="D33" s="38">
        <v>0.0001</v>
      </c>
      <c r="E33">
        <f t="shared" si="0"/>
        <v>23159.498856559425</v>
      </c>
      <c r="F33" s="32">
        <f t="shared" si="5"/>
        <v>23159</v>
      </c>
      <c r="G33">
        <f t="shared" si="1"/>
        <v>0.14178999988507712</v>
      </c>
      <c r="K33">
        <f t="shared" si="4"/>
        <v>0.14178999988507712</v>
      </c>
      <c r="O33">
        <f t="shared" si="2"/>
        <v>0.14193164546039388</v>
      </c>
      <c r="Q33" s="2">
        <f t="shared" si="3"/>
        <v>42901.01135999989</v>
      </c>
    </row>
    <row r="34" spans="1:17" ht="12.75">
      <c r="A34" s="36" t="s">
        <v>48</v>
      </c>
      <c r="B34" s="37" t="s">
        <v>40</v>
      </c>
      <c r="C34" s="38">
        <v>57931.448830000125</v>
      </c>
      <c r="D34" s="38">
        <v>0.0001</v>
      </c>
      <c r="E34">
        <f t="shared" si="0"/>
        <v>23201.498188087546</v>
      </c>
      <c r="F34" s="32">
        <f t="shared" si="5"/>
        <v>23201</v>
      </c>
      <c r="G34">
        <f t="shared" si="1"/>
        <v>0.1416000001190696</v>
      </c>
      <c r="K34">
        <f t="shared" si="4"/>
        <v>0.1416000001190696</v>
      </c>
      <c r="O34">
        <f t="shared" si="2"/>
        <v>0.14244576978966167</v>
      </c>
      <c r="Q34" s="2">
        <f t="shared" si="3"/>
        <v>42912.948830000125</v>
      </c>
    </row>
    <row r="35" spans="1:17" ht="12.75">
      <c r="A35" s="36" t="s">
        <v>48</v>
      </c>
      <c r="B35" s="37" t="s">
        <v>40</v>
      </c>
      <c r="C35" s="38">
        <v>57931.44934999989</v>
      </c>
      <c r="D35" s="38">
        <v>0.0001</v>
      </c>
      <c r="E35">
        <f t="shared" si="0"/>
        <v>23201.500017591006</v>
      </c>
      <c r="F35" s="32">
        <f t="shared" si="5"/>
        <v>23201</v>
      </c>
      <c r="G35">
        <f t="shared" si="1"/>
        <v>0.14211999988765456</v>
      </c>
      <c r="K35">
        <f t="shared" si="4"/>
        <v>0.14211999988765456</v>
      </c>
      <c r="O35">
        <f t="shared" si="2"/>
        <v>0.14244576978966167</v>
      </c>
      <c r="Q35" s="2">
        <f t="shared" si="3"/>
        <v>42912.94934999989</v>
      </c>
    </row>
    <row r="36" spans="1:17" ht="12.75">
      <c r="A36" s="36" t="s">
        <v>48</v>
      </c>
      <c r="B36" s="37" t="s">
        <v>40</v>
      </c>
      <c r="C36" s="38">
        <v>57931.44939999981</v>
      </c>
      <c r="D36" s="38">
        <v>0.0002</v>
      </c>
      <c r="E36">
        <f t="shared" si="0"/>
        <v>23201.50019350458</v>
      </c>
      <c r="F36" s="32">
        <f t="shared" si="5"/>
        <v>23201</v>
      </c>
      <c r="G36">
        <f t="shared" si="1"/>
        <v>0.14216999980271794</v>
      </c>
      <c r="K36">
        <f t="shared" si="4"/>
        <v>0.14216999980271794</v>
      </c>
      <c r="O36">
        <f t="shared" si="2"/>
        <v>0.14244576978966167</v>
      </c>
      <c r="Q36" s="2">
        <f t="shared" si="3"/>
        <v>42912.94939999981</v>
      </c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otectedRanges>
    <protectedRange sqref="A25:D3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2022-11-13T05:21:45Z</dcterms:modified>
  <cp:category/>
  <cp:version/>
  <cp:contentType/>
  <cp:contentStatus/>
</cp:coreProperties>
</file>