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B828ED2D-B7C3-48A6-9A0B-18D0A78B42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BAV" sheetId="3" r:id="rId2"/>
    <sheet name="Sheet1" sheetId="2" r:id="rId3"/>
  </sheets>
  <calcPr calcId="181029"/>
</workbook>
</file>

<file path=xl/calcChain.xml><?xml version="1.0" encoding="utf-8"?>
<calcChain xmlns="http://schemas.openxmlformats.org/spreadsheetml/2006/main">
  <c r="E357" i="1" l="1"/>
  <c r="F357" i="1" s="1"/>
  <c r="G357" i="1" s="1"/>
  <c r="K357" i="1" s="1"/>
  <c r="Q357" i="1"/>
  <c r="E356" i="1"/>
  <c r="F356" i="1" s="1"/>
  <c r="G356" i="1" s="1"/>
  <c r="K356" i="1" s="1"/>
  <c r="Q356" i="1"/>
  <c r="E355" i="1"/>
  <c r="F355" i="1" s="1"/>
  <c r="G355" i="1" s="1"/>
  <c r="K355" i="1" s="1"/>
  <c r="Q355" i="1"/>
  <c r="E343" i="1"/>
  <c r="F343" i="1" s="1"/>
  <c r="G343" i="1" s="1"/>
  <c r="K343" i="1" s="1"/>
  <c r="Q343" i="1"/>
  <c r="E350" i="1"/>
  <c r="F350" i="1" s="1"/>
  <c r="G350" i="1" s="1"/>
  <c r="K350" i="1" s="1"/>
  <c r="Q350" i="1"/>
  <c r="E351" i="1"/>
  <c r="F351" i="1"/>
  <c r="G351" i="1"/>
  <c r="K351" i="1" s="1"/>
  <c r="Q351" i="1"/>
  <c r="E352" i="1"/>
  <c r="F352" i="1"/>
  <c r="G352" i="1" s="1"/>
  <c r="K352" i="1" s="1"/>
  <c r="Q352" i="1"/>
  <c r="E353" i="1"/>
  <c r="F353" i="1" s="1"/>
  <c r="G353" i="1" s="1"/>
  <c r="K353" i="1" s="1"/>
  <c r="Q353" i="1"/>
  <c r="E354" i="1"/>
  <c r="F354" i="1" s="1"/>
  <c r="G354" i="1" s="1"/>
  <c r="K354" i="1" s="1"/>
  <c r="Q354" i="1"/>
  <c r="C17" i="1"/>
  <c r="E344" i="1"/>
  <c r="F344" i="1"/>
  <c r="G344" i="1" s="1"/>
  <c r="K344" i="1" s="1"/>
  <c r="Q344" i="1"/>
  <c r="E345" i="1"/>
  <c r="F345" i="1"/>
  <c r="G345" i="1" s="1"/>
  <c r="K345" i="1" s="1"/>
  <c r="Q345" i="1"/>
  <c r="E346" i="1"/>
  <c r="F346" i="1" s="1"/>
  <c r="G346" i="1" s="1"/>
  <c r="K346" i="1" s="1"/>
  <c r="Q346" i="1"/>
  <c r="E347" i="1"/>
  <c r="F347" i="1" s="1"/>
  <c r="G347" i="1" s="1"/>
  <c r="K347" i="1" s="1"/>
  <c r="Q347" i="1"/>
  <c r="E348" i="1"/>
  <c r="F348" i="1" s="1"/>
  <c r="G348" i="1" s="1"/>
  <c r="K348" i="1" s="1"/>
  <c r="Q348" i="1"/>
  <c r="E349" i="1"/>
  <c r="F349" i="1" s="1"/>
  <c r="G349" i="1" s="1"/>
  <c r="K349" i="1" s="1"/>
  <c r="Q349" i="1"/>
  <c r="E331" i="1"/>
  <c r="F331" i="1" s="1"/>
  <c r="G331" i="1" s="1"/>
  <c r="K331" i="1" s="1"/>
  <c r="E332" i="1"/>
  <c r="F332" i="1" s="1"/>
  <c r="G332" i="1" s="1"/>
  <c r="K332" i="1" s="1"/>
  <c r="E336" i="1"/>
  <c r="F336" i="1" s="1"/>
  <c r="G336" i="1" s="1"/>
  <c r="K336" i="1" s="1"/>
  <c r="E337" i="1"/>
  <c r="F337" i="1" s="1"/>
  <c r="G337" i="1" s="1"/>
  <c r="K337" i="1" s="1"/>
  <c r="E338" i="1"/>
  <c r="F338" i="1" s="1"/>
  <c r="G338" i="1" s="1"/>
  <c r="K338" i="1" s="1"/>
  <c r="E339" i="1"/>
  <c r="F339" i="1" s="1"/>
  <c r="G339" i="1" s="1"/>
  <c r="K339" i="1" s="1"/>
  <c r="E340" i="1"/>
  <c r="F340" i="1" s="1"/>
  <c r="G340" i="1" s="1"/>
  <c r="K340" i="1" s="1"/>
  <c r="E341" i="1"/>
  <c r="F341" i="1" s="1"/>
  <c r="G341" i="1" s="1"/>
  <c r="K341" i="1" s="1"/>
  <c r="E342" i="1"/>
  <c r="F342" i="1" s="1"/>
  <c r="G342" i="1" s="1"/>
  <c r="K342" i="1" s="1"/>
  <c r="E315" i="1"/>
  <c r="F315" i="1" s="1"/>
  <c r="G315" i="1" s="1"/>
  <c r="K315" i="1" s="1"/>
  <c r="E316" i="1"/>
  <c r="F316" i="1"/>
  <c r="G316" i="1" s="1"/>
  <c r="K316" i="1" s="1"/>
  <c r="E317" i="1"/>
  <c r="E259" i="3" s="1"/>
  <c r="E318" i="1"/>
  <c r="F318" i="1"/>
  <c r="G318" i="1" s="1"/>
  <c r="K318" i="1" s="1"/>
  <c r="E319" i="1"/>
  <c r="F319" i="1" s="1"/>
  <c r="G319" i="1" s="1"/>
  <c r="K319" i="1" s="1"/>
  <c r="E320" i="1"/>
  <c r="F320" i="1"/>
  <c r="G320" i="1" s="1"/>
  <c r="K320" i="1" s="1"/>
  <c r="E321" i="1"/>
  <c r="F321" i="1"/>
  <c r="G321" i="1" s="1"/>
  <c r="K321" i="1" s="1"/>
  <c r="E322" i="1"/>
  <c r="F322" i="1" s="1"/>
  <c r="G322" i="1" s="1"/>
  <c r="K322" i="1" s="1"/>
  <c r="E323" i="1"/>
  <c r="F323" i="1" s="1"/>
  <c r="G323" i="1" s="1"/>
  <c r="K323" i="1" s="1"/>
  <c r="E324" i="1"/>
  <c r="F324" i="1" s="1"/>
  <c r="G324" i="1" s="1"/>
  <c r="K324" i="1" s="1"/>
  <c r="E325" i="1"/>
  <c r="F325" i="1" s="1"/>
  <c r="G325" i="1" s="1"/>
  <c r="K325" i="1" s="1"/>
  <c r="E326" i="1"/>
  <c r="F326" i="1"/>
  <c r="G326" i="1"/>
  <c r="K326" i="1" s="1"/>
  <c r="E327" i="1"/>
  <c r="F327" i="1" s="1"/>
  <c r="G327" i="1" s="1"/>
  <c r="K327" i="1" s="1"/>
  <c r="E328" i="1"/>
  <c r="F328" i="1" s="1"/>
  <c r="G328" i="1" s="1"/>
  <c r="K328" i="1" s="1"/>
  <c r="E329" i="1"/>
  <c r="F329" i="1" s="1"/>
  <c r="G329" i="1" s="1"/>
  <c r="K329" i="1" s="1"/>
  <c r="E330" i="1"/>
  <c r="F330" i="1" s="1"/>
  <c r="G330" i="1" s="1"/>
  <c r="K330" i="1" s="1"/>
  <c r="E333" i="1"/>
  <c r="F333" i="1" s="1"/>
  <c r="G333" i="1" s="1"/>
  <c r="K333" i="1" s="1"/>
  <c r="E334" i="1"/>
  <c r="F334" i="1" s="1"/>
  <c r="G334" i="1" s="1"/>
  <c r="K334" i="1" s="1"/>
  <c r="E335" i="1"/>
  <c r="F335" i="1" s="1"/>
  <c r="G335" i="1" s="1"/>
  <c r="K335" i="1" s="1"/>
  <c r="D9" i="1"/>
  <c r="C9" i="1"/>
  <c r="Q331" i="1"/>
  <c r="Q332" i="1"/>
  <c r="Q336" i="1"/>
  <c r="Q337" i="1"/>
  <c r="Q338" i="1"/>
  <c r="Q339" i="1"/>
  <c r="Q340" i="1"/>
  <c r="Q341" i="1"/>
  <c r="Q342" i="1"/>
  <c r="Q333" i="1"/>
  <c r="Q334" i="1"/>
  <c r="Q335" i="1"/>
  <c r="Q323" i="1"/>
  <c r="Q324" i="1"/>
  <c r="Q325" i="1"/>
  <c r="Q326" i="1"/>
  <c r="Q328" i="1"/>
  <c r="Q329" i="1"/>
  <c r="Q330" i="1"/>
  <c r="Q327" i="1"/>
  <c r="E285" i="1"/>
  <c r="E296" i="3" s="1"/>
  <c r="E286" i="1"/>
  <c r="F286" i="1"/>
  <c r="G286" i="1" s="1"/>
  <c r="K286" i="1" s="1"/>
  <c r="E313" i="1"/>
  <c r="F313" i="1" s="1"/>
  <c r="G313" i="1" s="1"/>
  <c r="K313" i="1" s="1"/>
  <c r="E314" i="1"/>
  <c r="F314" i="1"/>
  <c r="G314" i="1"/>
  <c r="K314" i="1" s="1"/>
  <c r="Q285" i="1"/>
  <c r="Q286" i="1"/>
  <c r="E277" i="1"/>
  <c r="F277" i="1" s="1"/>
  <c r="G277" i="1" s="1"/>
  <c r="K277" i="1" s="1"/>
  <c r="E281" i="1"/>
  <c r="F281" i="1" s="1"/>
  <c r="G281" i="1" s="1"/>
  <c r="K281" i="1" s="1"/>
  <c r="E295" i="1"/>
  <c r="E243" i="3" s="1"/>
  <c r="E296" i="1"/>
  <c r="F296" i="1" s="1"/>
  <c r="G296" i="1" s="1"/>
  <c r="K296" i="1" s="1"/>
  <c r="E297" i="1"/>
  <c r="F297" i="1" s="1"/>
  <c r="G297" i="1" s="1"/>
  <c r="K297" i="1" s="1"/>
  <c r="E298" i="1"/>
  <c r="F298" i="1" s="1"/>
  <c r="G298" i="1" s="1"/>
  <c r="K298" i="1" s="1"/>
  <c r="E299" i="1"/>
  <c r="F299" i="1"/>
  <c r="G299" i="1" s="1"/>
  <c r="K299" i="1" s="1"/>
  <c r="E283" i="1"/>
  <c r="F283" i="1" s="1"/>
  <c r="G283" i="1" s="1"/>
  <c r="K283" i="1" s="1"/>
  <c r="E260" i="1"/>
  <c r="F260" i="1"/>
  <c r="G260" i="1" s="1"/>
  <c r="K260" i="1" s="1"/>
  <c r="E90" i="1"/>
  <c r="F90" i="1" s="1"/>
  <c r="G90" i="1" s="1"/>
  <c r="E96" i="1"/>
  <c r="F96" i="1" s="1"/>
  <c r="G96" i="1" s="1"/>
  <c r="E97" i="1"/>
  <c r="F97" i="1" s="1"/>
  <c r="G97" i="1" s="1"/>
  <c r="I97" i="1" s="1"/>
  <c r="E103" i="1"/>
  <c r="E86" i="3" s="1"/>
  <c r="F103" i="1"/>
  <c r="G103" i="1" s="1"/>
  <c r="I103" i="1" s="1"/>
  <c r="E104" i="1"/>
  <c r="F104" i="1"/>
  <c r="G104" i="1" s="1"/>
  <c r="I104" i="1" s="1"/>
  <c r="E105" i="1"/>
  <c r="E106" i="1"/>
  <c r="F106" i="1" s="1"/>
  <c r="G106" i="1" s="1"/>
  <c r="E107" i="1"/>
  <c r="F107" i="1"/>
  <c r="G107" i="1" s="1"/>
  <c r="I107" i="1" s="1"/>
  <c r="E108" i="1"/>
  <c r="F108" i="1" s="1"/>
  <c r="G108" i="1" s="1"/>
  <c r="I108" i="1" s="1"/>
  <c r="E122" i="1"/>
  <c r="F122" i="1" s="1"/>
  <c r="G122" i="1" s="1"/>
  <c r="I122" i="1" s="1"/>
  <c r="E126" i="1"/>
  <c r="F126" i="1" s="1"/>
  <c r="G126" i="1" s="1"/>
  <c r="E128" i="1"/>
  <c r="E110" i="3" s="1"/>
  <c r="F128" i="1"/>
  <c r="G128" i="1" s="1"/>
  <c r="I128" i="1" s="1"/>
  <c r="E130" i="1"/>
  <c r="F130" i="1" s="1"/>
  <c r="G130" i="1" s="1"/>
  <c r="I130" i="1" s="1"/>
  <c r="E133" i="1"/>
  <c r="F133" i="1" s="1"/>
  <c r="G133" i="1" s="1"/>
  <c r="E135" i="1"/>
  <c r="F135" i="1" s="1"/>
  <c r="G135" i="1" s="1"/>
  <c r="I135" i="1" s="1"/>
  <c r="E137" i="1"/>
  <c r="F137" i="1" s="1"/>
  <c r="G137" i="1" s="1"/>
  <c r="I137" i="1" s="1"/>
  <c r="E138" i="1"/>
  <c r="F138" i="1"/>
  <c r="G138" i="1"/>
  <c r="E139" i="1"/>
  <c r="F139" i="1" s="1"/>
  <c r="G139" i="1" s="1"/>
  <c r="I139" i="1" s="1"/>
  <c r="E143" i="1"/>
  <c r="F143" i="1" s="1"/>
  <c r="G143" i="1" s="1"/>
  <c r="I143" i="1" s="1"/>
  <c r="E144" i="1"/>
  <c r="F144" i="1" s="1"/>
  <c r="G144" i="1" s="1"/>
  <c r="I144" i="1" s="1"/>
  <c r="E145" i="1"/>
  <c r="F145" i="1" s="1"/>
  <c r="G145" i="1" s="1"/>
  <c r="I145" i="1" s="1"/>
  <c r="E155" i="1"/>
  <c r="E137" i="3" s="1"/>
  <c r="F155" i="1"/>
  <c r="G155" i="1" s="1"/>
  <c r="I155" i="1" s="1"/>
  <c r="E157" i="1"/>
  <c r="F157" i="1"/>
  <c r="G157" i="1" s="1"/>
  <c r="I157" i="1" s="1"/>
  <c r="E159" i="1"/>
  <c r="E162" i="1"/>
  <c r="F162" i="1" s="1"/>
  <c r="G162" i="1" s="1"/>
  <c r="I162" i="1" s="1"/>
  <c r="E174" i="1"/>
  <c r="F174" i="1" s="1"/>
  <c r="G174" i="1" s="1"/>
  <c r="I174" i="1" s="1"/>
  <c r="E175" i="1"/>
  <c r="F175" i="1" s="1"/>
  <c r="G175" i="1" s="1"/>
  <c r="I175" i="1" s="1"/>
  <c r="E176" i="1"/>
  <c r="F176" i="1" s="1"/>
  <c r="G176" i="1" s="1"/>
  <c r="E179" i="1"/>
  <c r="F179" i="1"/>
  <c r="G179" i="1" s="1"/>
  <c r="E184" i="1"/>
  <c r="F184" i="1" s="1"/>
  <c r="G184" i="1" s="1"/>
  <c r="I184" i="1" s="1"/>
  <c r="E185" i="1"/>
  <c r="E167" i="3" s="1"/>
  <c r="F185" i="1"/>
  <c r="G185" i="1" s="1"/>
  <c r="I185" i="1" s="1"/>
  <c r="E188" i="1"/>
  <c r="F188" i="1" s="1"/>
  <c r="G188" i="1" s="1"/>
  <c r="E189" i="1"/>
  <c r="F189" i="1"/>
  <c r="G189" i="1" s="1"/>
  <c r="I189" i="1" s="1"/>
  <c r="E190" i="1"/>
  <c r="F190" i="1" s="1"/>
  <c r="G190" i="1" s="1"/>
  <c r="I190" i="1" s="1"/>
  <c r="E192" i="1"/>
  <c r="F192" i="1" s="1"/>
  <c r="G192" i="1" s="1"/>
  <c r="E194" i="1"/>
  <c r="F194" i="1" s="1"/>
  <c r="G194" i="1" s="1"/>
  <c r="I194" i="1" s="1"/>
  <c r="E202" i="1"/>
  <c r="F202" i="1" s="1"/>
  <c r="G202" i="1" s="1"/>
  <c r="I202" i="1" s="1"/>
  <c r="E203" i="1"/>
  <c r="E207" i="1"/>
  <c r="F207" i="1" s="1"/>
  <c r="G207" i="1" s="1"/>
  <c r="I207" i="1" s="1"/>
  <c r="E220" i="1"/>
  <c r="F220" i="1" s="1"/>
  <c r="G220" i="1" s="1"/>
  <c r="I220" i="1" s="1"/>
  <c r="E221" i="1"/>
  <c r="F221" i="1"/>
  <c r="G221" i="1"/>
  <c r="I221" i="1" s="1"/>
  <c r="E225" i="1"/>
  <c r="F225" i="1" s="1"/>
  <c r="G225" i="1" s="1"/>
  <c r="I225" i="1" s="1"/>
  <c r="E226" i="1"/>
  <c r="F226" i="1" s="1"/>
  <c r="G226" i="1" s="1"/>
  <c r="E227" i="1"/>
  <c r="F227" i="1" s="1"/>
  <c r="G227" i="1" s="1"/>
  <c r="I227" i="1" s="1"/>
  <c r="E230" i="1"/>
  <c r="F230" i="1" s="1"/>
  <c r="G230" i="1" s="1"/>
  <c r="I230" i="1" s="1"/>
  <c r="E232" i="1"/>
  <c r="F232" i="1" s="1"/>
  <c r="G232" i="1" s="1"/>
  <c r="I232" i="1" s="1"/>
  <c r="E237" i="1"/>
  <c r="F237" i="1" s="1"/>
  <c r="G237" i="1" s="1"/>
  <c r="I237" i="1" s="1"/>
  <c r="E239" i="1"/>
  <c r="F239" i="1" s="1"/>
  <c r="G239" i="1" s="1"/>
  <c r="I239" i="1" s="1"/>
  <c r="E242" i="1"/>
  <c r="F242" i="1" s="1"/>
  <c r="G242" i="1" s="1"/>
  <c r="I242" i="1" s="1"/>
  <c r="E244" i="1"/>
  <c r="F244" i="1" s="1"/>
  <c r="G244" i="1" s="1"/>
  <c r="I244" i="1" s="1"/>
  <c r="E248" i="1"/>
  <c r="F248" i="1" s="1"/>
  <c r="G248" i="1" s="1"/>
  <c r="E249" i="1"/>
  <c r="F249" i="1" s="1"/>
  <c r="G249" i="1" s="1"/>
  <c r="I249" i="1" s="1"/>
  <c r="E250" i="1"/>
  <c r="E232" i="3" s="1"/>
  <c r="E251" i="1"/>
  <c r="F251" i="1"/>
  <c r="G251" i="1" s="1"/>
  <c r="I251" i="1" s="1"/>
  <c r="E302" i="1"/>
  <c r="F302" i="1" s="1"/>
  <c r="G302" i="1" s="1"/>
  <c r="I302" i="1" s="1"/>
  <c r="E275" i="1"/>
  <c r="F275" i="1" s="1"/>
  <c r="G275" i="1" s="1"/>
  <c r="K275" i="1" s="1"/>
  <c r="E276" i="1"/>
  <c r="F276" i="1" s="1"/>
  <c r="G276" i="1" s="1"/>
  <c r="K276" i="1" s="1"/>
  <c r="E278" i="1"/>
  <c r="E279" i="1"/>
  <c r="F279" i="1" s="1"/>
  <c r="G279" i="1" s="1"/>
  <c r="K279" i="1" s="1"/>
  <c r="E280" i="1"/>
  <c r="E282" i="1"/>
  <c r="F282" i="1" s="1"/>
  <c r="G282" i="1" s="1"/>
  <c r="K282" i="1" s="1"/>
  <c r="E284" i="1"/>
  <c r="E287" i="1"/>
  <c r="F287" i="1" s="1"/>
  <c r="G287" i="1" s="1"/>
  <c r="K287" i="1" s="1"/>
  <c r="E288" i="1"/>
  <c r="F288" i="1" s="1"/>
  <c r="G288" i="1" s="1"/>
  <c r="J288" i="1" s="1"/>
  <c r="E289" i="1"/>
  <c r="F289" i="1" s="1"/>
  <c r="G289" i="1" s="1"/>
  <c r="K289" i="1" s="1"/>
  <c r="E290" i="1"/>
  <c r="F290" i="1" s="1"/>
  <c r="G290" i="1"/>
  <c r="K290" i="1" s="1"/>
  <c r="E291" i="1"/>
  <c r="E300" i="3" s="1"/>
  <c r="E292" i="1"/>
  <c r="F292" i="1" s="1"/>
  <c r="G292" i="1" s="1"/>
  <c r="K292" i="1" s="1"/>
  <c r="E293" i="1"/>
  <c r="F293" i="1" s="1"/>
  <c r="G293" i="1" s="1"/>
  <c r="K293" i="1" s="1"/>
  <c r="E300" i="1"/>
  <c r="F300" i="1" s="1"/>
  <c r="G300" i="1" s="1"/>
  <c r="K300" i="1" s="1"/>
  <c r="E301" i="1"/>
  <c r="E304" i="3" s="1"/>
  <c r="E303" i="1"/>
  <c r="F303" i="1" s="1"/>
  <c r="G303" i="1" s="1"/>
  <c r="K303" i="1" s="1"/>
  <c r="E304" i="1"/>
  <c r="F304" i="1" s="1"/>
  <c r="G304" i="1" s="1"/>
  <c r="K304" i="1" s="1"/>
  <c r="E305" i="1"/>
  <c r="F305" i="1" s="1"/>
  <c r="G305" i="1" s="1"/>
  <c r="K305" i="1" s="1"/>
  <c r="E306" i="1"/>
  <c r="F306" i="1" s="1"/>
  <c r="G306" i="1" s="1"/>
  <c r="K306" i="1" s="1"/>
  <c r="E307" i="1"/>
  <c r="F307" i="1" s="1"/>
  <c r="G307" i="1" s="1"/>
  <c r="J307" i="1" s="1"/>
  <c r="E308" i="1"/>
  <c r="E309" i="1"/>
  <c r="F309" i="1" s="1"/>
  <c r="G309" i="1" s="1"/>
  <c r="E310" i="1"/>
  <c r="F310" i="1" s="1"/>
  <c r="G310" i="1" s="1"/>
  <c r="K310" i="1" s="1"/>
  <c r="E311" i="1"/>
  <c r="F311" i="1"/>
  <c r="G311" i="1" s="1"/>
  <c r="K311" i="1" s="1"/>
  <c r="E312" i="1"/>
  <c r="E254" i="3" s="1"/>
  <c r="E294" i="1"/>
  <c r="F294" i="1"/>
  <c r="E150" i="1"/>
  <c r="F150" i="1" s="1"/>
  <c r="G150" i="1" s="1"/>
  <c r="I150" i="1" s="1"/>
  <c r="E164" i="1"/>
  <c r="F164" i="1" s="1"/>
  <c r="G164" i="1" s="1"/>
  <c r="I164" i="1" s="1"/>
  <c r="E165" i="1"/>
  <c r="E147" i="3" s="1"/>
  <c r="F165" i="1"/>
  <c r="G165" i="1" s="1"/>
  <c r="I165" i="1" s="1"/>
  <c r="E166" i="1"/>
  <c r="F166" i="1" s="1"/>
  <c r="G166" i="1" s="1"/>
  <c r="I166" i="1" s="1"/>
  <c r="E167" i="1"/>
  <c r="F167" i="1"/>
  <c r="G167" i="1" s="1"/>
  <c r="I167" i="1" s="1"/>
  <c r="E168" i="1"/>
  <c r="F168" i="1" s="1"/>
  <c r="G168" i="1" s="1"/>
  <c r="I168" i="1" s="1"/>
  <c r="E169" i="1"/>
  <c r="F169" i="1"/>
  <c r="G169" i="1" s="1"/>
  <c r="I169" i="1" s="1"/>
  <c r="E170" i="1"/>
  <c r="F170" i="1" s="1"/>
  <c r="G170" i="1" s="1"/>
  <c r="I170" i="1" s="1"/>
  <c r="E171" i="1"/>
  <c r="F171" i="1" s="1"/>
  <c r="G171" i="1" s="1"/>
  <c r="I171" i="1" s="1"/>
  <c r="E172" i="1"/>
  <c r="F172" i="1" s="1"/>
  <c r="G172" i="1" s="1"/>
  <c r="I172" i="1" s="1"/>
  <c r="E173" i="1"/>
  <c r="F173" i="1" s="1"/>
  <c r="G173" i="1" s="1"/>
  <c r="I173" i="1" s="1"/>
  <c r="E177" i="1"/>
  <c r="F177" i="1" s="1"/>
  <c r="G177" i="1" s="1"/>
  <c r="I177" i="1" s="1"/>
  <c r="E178" i="1"/>
  <c r="F178" i="1"/>
  <c r="G178" i="1" s="1"/>
  <c r="I178" i="1" s="1"/>
  <c r="E206" i="1"/>
  <c r="F206" i="1" s="1"/>
  <c r="G206" i="1" s="1"/>
  <c r="I206" i="1" s="1"/>
  <c r="E215" i="1"/>
  <c r="F215" i="1" s="1"/>
  <c r="G215" i="1" s="1"/>
  <c r="I215" i="1" s="1"/>
  <c r="E25" i="1"/>
  <c r="F25" i="1" s="1"/>
  <c r="E28" i="1"/>
  <c r="F28" i="1" s="1"/>
  <c r="G28" i="1" s="1"/>
  <c r="H28" i="1" s="1"/>
  <c r="E29" i="1"/>
  <c r="F29" i="1"/>
  <c r="G29" i="1" s="1"/>
  <c r="H29" i="1" s="1"/>
  <c r="E30" i="1"/>
  <c r="E15" i="3" s="1"/>
  <c r="E31" i="1"/>
  <c r="F31" i="1" s="1"/>
  <c r="E112" i="1"/>
  <c r="F112" i="1" s="1"/>
  <c r="G112" i="1" s="1"/>
  <c r="I112" i="1" s="1"/>
  <c r="E113" i="1"/>
  <c r="F113" i="1"/>
  <c r="G113" i="1" s="1"/>
  <c r="I113" i="1" s="1"/>
  <c r="E114" i="1"/>
  <c r="E97" i="3" s="1"/>
  <c r="F114" i="1"/>
  <c r="G114" i="1" s="1"/>
  <c r="I114" i="1" s="1"/>
  <c r="E115" i="1"/>
  <c r="F115" i="1" s="1"/>
  <c r="G115" i="1" s="1"/>
  <c r="I115" i="1" s="1"/>
  <c r="E116" i="1"/>
  <c r="F116" i="1" s="1"/>
  <c r="G116" i="1" s="1"/>
  <c r="I116" i="1" s="1"/>
  <c r="E118" i="1"/>
  <c r="F118" i="1"/>
  <c r="G118" i="1" s="1"/>
  <c r="I118" i="1" s="1"/>
  <c r="E119" i="1"/>
  <c r="E101" i="3" s="1"/>
  <c r="F119" i="1"/>
  <c r="G119" i="1" s="1"/>
  <c r="I119" i="1" s="1"/>
  <c r="E120" i="1"/>
  <c r="F120" i="1" s="1"/>
  <c r="G120" i="1" s="1"/>
  <c r="I120" i="1" s="1"/>
  <c r="E121" i="1"/>
  <c r="F121" i="1" s="1"/>
  <c r="G121" i="1" s="1"/>
  <c r="I121" i="1" s="1"/>
  <c r="E146" i="1"/>
  <c r="F146" i="1"/>
  <c r="G146" i="1" s="1"/>
  <c r="I146" i="1" s="1"/>
  <c r="E147" i="1"/>
  <c r="F147" i="1"/>
  <c r="G147" i="1" s="1"/>
  <c r="I147" i="1" s="1"/>
  <c r="E148" i="1"/>
  <c r="F148" i="1" s="1"/>
  <c r="G148" i="1" s="1"/>
  <c r="I148" i="1" s="1"/>
  <c r="E149" i="1"/>
  <c r="F149" i="1" s="1"/>
  <c r="G149" i="1" s="1"/>
  <c r="I149" i="1" s="1"/>
  <c r="E252" i="1"/>
  <c r="F252" i="1"/>
  <c r="G252" i="1" s="1"/>
  <c r="K252" i="1" s="1"/>
  <c r="E253" i="1"/>
  <c r="E271" i="3" s="1"/>
  <c r="F253" i="1"/>
  <c r="G253" i="1" s="1"/>
  <c r="K253" i="1" s="1"/>
  <c r="E254" i="1"/>
  <c r="F254" i="1" s="1"/>
  <c r="G254" i="1" s="1"/>
  <c r="K254" i="1" s="1"/>
  <c r="E255" i="1"/>
  <c r="F255" i="1" s="1"/>
  <c r="G255" i="1" s="1"/>
  <c r="K255" i="1" s="1"/>
  <c r="E256" i="1"/>
  <c r="F256" i="1"/>
  <c r="G256" i="1" s="1"/>
  <c r="K256" i="1" s="1"/>
  <c r="E257" i="1"/>
  <c r="F257" i="1"/>
  <c r="G257" i="1" s="1"/>
  <c r="K257" i="1" s="1"/>
  <c r="E258" i="1"/>
  <c r="F258" i="1" s="1"/>
  <c r="G258" i="1" s="1"/>
  <c r="K258" i="1" s="1"/>
  <c r="E270" i="1"/>
  <c r="F270" i="1" s="1"/>
  <c r="G270" i="1" s="1"/>
  <c r="K270" i="1" s="1"/>
  <c r="E271" i="1"/>
  <c r="F271" i="1"/>
  <c r="G271" i="1" s="1"/>
  <c r="K271" i="1" s="1"/>
  <c r="E272" i="1"/>
  <c r="E286" i="3" s="1"/>
  <c r="F272" i="1"/>
  <c r="G272" i="1" s="1"/>
  <c r="K272" i="1" s="1"/>
  <c r="E273" i="1"/>
  <c r="F273" i="1" s="1"/>
  <c r="G273" i="1" s="1"/>
  <c r="K273" i="1" s="1"/>
  <c r="E274" i="1"/>
  <c r="F274" i="1" s="1"/>
  <c r="G274" i="1" s="1"/>
  <c r="K274" i="1" s="1"/>
  <c r="Q318" i="1"/>
  <c r="Q310" i="1"/>
  <c r="Q304" i="1"/>
  <c r="Q303" i="1"/>
  <c r="Q302" i="1"/>
  <c r="Q301" i="1"/>
  <c r="Q300" i="1"/>
  <c r="Q293" i="1"/>
  <c r="Q292" i="1"/>
  <c r="Q291" i="1"/>
  <c r="Q290" i="1"/>
  <c r="Q289" i="1"/>
  <c r="Q284" i="1"/>
  <c r="Q282" i="1"/>
  <c r="Q280" i="1"/>
  <c r="Q279" i="1"/>
  <c r="Q278" i="1"/>
  <c r="Q275" i="1"/>
  <c r="Q274" i="1"/>
  <c r="Q273" i="1"/>
  <c r="Q272" i="1"/>
  <c r="Q271" i="1"/>
  <c r="Q270" i="1"/>
  <c r="Q258" i="1"/>
  <c r="Q257" i="1"/>
  <c r="Q256" i="1"/>
  <c r="Q255" i="1"/>
  <c r="Q254" i="1"/>
  <c r="Q253" i="1"/>
  <c r="Q252" i="1"/>
  <c r="Q117" i="1"/>
  <c r="E117" i="1"/>
  <c r="F117" i="1" s="1"/>
  <c r="G117" i="1" s="1"/>
  <c r="I117" i="1" s="1"/>
  <c r="Q27" i="1"/>
  <c r="E27" i="1"/>
  <c r="F27" i="1"/>
  <c r="G27" i="1" s="1"/>
  <c r="H27" i="1" s="1"/>
  <c r="Q26" i="1"/>
  <c r="E26" i="1"/>
  <c r="F26" i="1" s="1"/>
  <c r="G26" i="1" s="1"/>
  <c r="H26" i="1" s="1"/>
  <c r="Q24" i="1"/>
  <c r="E24" i="1"/>
  <c r="F24" i="1" s="1"/>
  <c r="G24" i="1" s="1"/>
  <c r="H24" i="1" s="1"/>
  <c r="Q23" i="1"/>
  <c r="E23" i="1"/>
  <c r="F23" i="1"/>
  <c r="G23" i="1" s="1"/>
  <c r="H23" i="1" s="1"/>
  <c r="Q22" i="1"/>
  <c r="E22" i="1"/>
  <c r="F22" i="1" s="1"/>
  <c r="G22" i="1" s="1"/>
  <c r="H22" i="1" s="1"/>
  <c r="Q21" i="1"/>
  <c r="E21" i="1"/>
  <c r="F21" i="1" s="1"/>
  <c r="G21" i="1" s="1"/>
  <c r="H21" i="1" s="1"/>
  <c r="Q283" i="1"/>
  <c r="G262" i="3"/>
  <c r="C262" i="3"/>
  <c r="E262" i="3"/>
  <c r="G261" i="3"/>
  <c r="C261" i="3"/>
  <c r="E261" i="3"/>
  <c r="G260" i="3"/>
  <c r="C260" i="3"/>
  <c r="E260" i="3"/>
  <c r="G309" i="3"/>
  <c r="C309" i="3"/>
  <c r="E309" i="3"/>
  <c r="G259" i="3"/>
  <c r="C259" i="3"/>
  <c r="G258" i="3"/>
  <c r="C258" i="3"/>
  <c r="E258" i="3"/>
  <c r="G257" i="3"/>
  <c r="C257" i="3"/>
  <c r="E257" i="3"/>
  <c r="G256" i="3"/>
  <c r="C256" i="3"/>
  <c r="E256" i="3"/>
  <c r="G255" i="3"/>
  <c r="C255" i="3"/>
  <c r="E255" i="3"/>
  <c r="G254" i="3"/>
  <c r="C254" i="3"/>
  <c r="G253" i="3"/>
  <c r="C253" i="3"/>
  <c r="E253" i="3"/>
  <c r="G308" i="3"/>
  <c r="C308" i="3"/>
  <c r="E308" i="3"/>
  <c r="G252" i="3"/>
  <c r="C252" i="3"/>
  <c r="E252" i="3"/>
  <c r="G251" i="3"/>
  <c r="C251" i="3"/>
  <c r="G250" i="3"/>
  <c r="C250" i="3"/>
  <c r="E250" i="3"/>
  <c r="G249" i="3"/>
  <c r="C249" i="3"/>
  <c r="G248" i="3"/>
  <c r="C248" i="3"/>
  <c r="G307" i="3"/>
  <c r="C307" i="3"/>
  <c r="E307" i="3"/>
  <c r="G306" i="3"/>
  <c r="C306" i="3"/>
  <c r="E306" i="3"/>
  <c r="G305" i="3"/>
  <c r="C305" i="3"/>
  <c r="E305" i="3"/>
  <c r="G304" i="3"/>
  <c r="C304" i="3"/>
  <c r="G303" i="3"/>
  <c r="C303" i="3"/>
  <c r="E303" i="3"/>
  <c r="G247" i="3"/>
  <c r="C247" i="3"/>
  <c r="E247" i="3"/>
  <c r="G246" i="3"/>
  <c r="C246" i="3"/>
  <c r="E246" i="3"/>
  <c r="G245" i="3"/>
  <c r="C245" i="3"/>
  <c r="E245" i="3"/>
  <c r="G244" i="3"/>
  <c r="C244" i="3"/>
  <c r="E244" i="3"/>
  <c r="G243" i="3"/>
  <c r="C243" i="3"/>
  <c r="G242" i="3"/>
  <c r="C242" i="3"/>
  <c r="E242" i="3"/>
  <c r="G302" i="3"/>
  <c r="C302" i="3"/>
  <c r="E302" i="3"/>
  <c r="G301" i="3"/>
  <c r="C301" i="3"/>
  <c r="E301" i="3"/>
  <c r="G300" i="3"/>
  <c r="C300" i="3"/>
  <c r="G299" i="3"/>
  <c r="C299" i="3"/>
  <c r="E299" i="3"/>
  <c r="G298" i="3"/>
  <c r="C298" i="3"/>
  <c r="E298" i="3"/>
  <c r="G241" i="3"/>
  <c r="C241" i="3"/>
  <c r="E241" i="3"/>
  <c r="G240" i="3"/>
  <c r="C240" i="3"/>
  <c r="G297" i="3"/>
  <c r="C297" i="3"/>
  <c r="E297" i="3"/>
  <c r="G296" i="3"/>
  <c r="C296" i="3"/>
  <c r="G295" i="3"/>
  <c r="C295" i="3"/>
  <c r="G12" i="3"/>
  <c r="C12" i="3"/>
  <c r="E12" i="3"/>
  <c r="G294" i="3"/>
  <c r="C294" i="3"/>
  <c r="E294" i="3"/>
  <c r="G293" i="3"/>
  <c r="C293" i="3"/>
  <c r="E293" i="3"/>
  <c r="G292" i="3"/>
  <c r="C292" i="3"/>
  <c r="G291" i="3"/>
  <c r="C291" i="3"/>
  <c r="E291" i="3"/>
  <c r="G290" i="3"/>
  <c r="C290" i="3"/>
  <c r="G239" i="3"/>
  <c r="C239" i="3"/>
  <c r="E239" i="3"/>
  <c r="G238" i="3"/>
  <c r="C238" i="3"/>
  <c r="E238" i="3"/>
  <c r="G289" i="3"/>
  <c r="C289" i="3"/>
  <c r="E289" i="3"/>
  <c r="G288" i="3"/>
  <c r="C288" i="3"/>
  <c r="E288" i="3"/>
  <c r="G287" i="3"/>
  <c r="C287" i="3"/>
  <c r="E287" i="3"/>
  <c r="G286" i="3"/>
  <c r="C286" i="3"/>
  <c r="G285" i="3"/>
  <c r="C285" i="3"/>
  <c r="E285" i="3"/>
  <c r="G284" i="3"/>
  <c r="C284" i="3"/>
  <c r="E284" i="3"/>
  <c r="G283" i="3"/>
  <c r="C283" i="3"/>
  <c r="E283" i="3"/>
  <c r="G282" i="3"/>
  <c r="C282" i="3"/>
  <c r="E282" i="3"/>
  <c r="G281" i="3"/>
  <c r="C281" i="3"/>
  <c r="E281" i="3"/>
  <c r="G280" i="3"/>
  <c r="C280" i="3"/>
  <c r="E280" i="3"/>
  <c r="G279" i="3"/>
  <c r="C279" i="3"/>
  <c r="E279" i="3"/>
  <c r="G237" i="3"/>
  <c r="C237" i="3"/>
  <c r="E264" i="1"/>
  <c r="E237" i="3" s="1"/>
  <c r="G278" i="3"/>
  <c r="C278" i="3"/>
  <c r="E278" i="3"/>
  <c r="G236" i="3"/>
  <c r="C236" i="3"/>
  <c r="E262" i="1"/>
  <c r="F262" i="1" s="1"/>
  <c r="G262" i="1" s="1"/>
  <c r="K262" i="1" s="1"/>
  <c r="G235" i="3"/>
  <c r="C235" i="3"/>
  <c r="E261" i="1"/>
  <c r="G277" i="3"/>
  <c r="C277" i="3"/>
  <c r="E277" i="3"/>
  <c r="G234" i="3"/>
  <c r="C234" i="3"/>
  <c r="E259" i="1"/>
  <c r="E234" i="3" s="1"/>
  <c r="G276" i="3"/>
  <c r="C276" i="3"/>
  <c r="E276" i="3"/>
  <c r="G275" i="3"/>
  <c r="C275" i="3"/>
  <c r="E275" i="3"/>
  <c r="G274" i="3"/>
  <c r="C274" i="3"/>
  <c r="E274" i="3"/>
  <c r="G273" i="3"/>
  <c r="C273" i="3"/>
  <c r="E273" i="3"/>
  <c r="G272" i="3"/>
  <c r="C272" i="3"/>
  <c r="E272" i="3"/>
  <c r="G271" i="3"/>
  <c r="C271" i="3"/>
  <c r="G270" i="3"/>
  <c r="C270" i="3"/>
  <c r="E270" i="3"/>
  <c r="G233" i="3"/>
  <c r="C233" i="3"/>
  <c r="E233" i="3"/>
  <c r="G232" i="3"/>
  <c r="C232" i="3"/>
  <c r="G231" i="3"/>
  <c r="C231" i="3"/>
  <c r="E231" i="3"/>
  <c r="G230" i="3"/>
  <c r="C230" i="3"/>
  <c r="E230" i="3"/>
  <c r="G229" i="3"/>
  <c r="C229" i="3"/>
  <c r="E229" i="3"/>
  <c r="E247" i="1"/>
  <c r="G228" i="3"/>
  <c r="C228" i="3"/>
  <c r="E228" i="3"/>
  <c r="E246" i="1"/>
  <c r="G227" i="3"/>
  <c r="C227" i="3"/>
  <c r="E227" i="3"/>
  <c r="E245" i="1"/>
  <c r="G226" i="3"/>
  <c r="C226" i="3"/>
  <c r="E226" i="3"/>
  <c r="G225" i="3"/>
  <c r="C225" i="3"/>
  <c r="E243" i="1"/>
  <c r="E225" i="3" s="1"/>
  <c r="G224" i="3"/>
  <c r="C224" i="3"/>
  <c r="E224" i="3"/>
  <c r="G223" i="3"/>
  <c r="C223" i="3"/>
  <c r="E241" i="1"/>
  <c r="F241" i="1" s="1"/>
  <c r="G222" i="3"/>
  <c r="C222" i="3"/>
  <c r="E240" i="1"/>
  <c r="E222" i="3" s="1"/>
  <c r="G221" i="3"/>
  <c r="C221" i="3"/>
  <c r="E221" i="3"/>
  <c r="G220" i="3"/>
  <c r="C220" i="3"/>
  <c r="E238" i="1"/>
  <c r="E220" i="3" s="1"/>
  <c r="G219" i="3"/>
  <c r="C219" i="3"/>
  <c r="G218" i="3"/>
  <c r="C218" i="3"/>
  <c r="E218" i="3"/>
  <c r="E236" i="1"/>
  <c r="G217" i="3"/>
  <c r="C217" i="3"/>
  <c r="E235" i="1"/>
  <c r="F235" i="1" s="1"/>
  <c r="G216" i="3"/>
  <c r="C216" i="3"/>
  <c r="E234" i="1"/>
  <c r="E216" i="3" s="1"/>
  <c r="G215" i="3"/>
  <c r="C215" i="3"/>
  <c r="E233" i="1"/>
  <c r="E215" i="3" s="1"/>
  <c r="G214" i="3"/>
  <c r="C214" i="3"/>
  <c r="G213" i="3"/>
  <c r="C213" i="3"/>
  <c r="E231" i="1"/>
  <c r="E213" i="3" s="1"/>
  <c r="G212" i="3"/>
  <c r="C212" i="3"/>
  <c r="E212" i="3"/>
  <c r="G211" i="3"/>
  <c r="C211" i="3"/>
  <c r="E229" i="1"/>
  <c r="E211" i="3" s="1"/>
  <c r="G210" i="3"/>
  <c r="C210" i="3"/>
  <c r="E228" i="1"/>
  <c r="E210" i="3"/>
  <c r="G209" i="3"/>
  <c r="C209" i="3"/>
  <c r="E209" i="3"/>
  <c r="G208" i="3"/>
  <c r="C208" i="3"/>
  <c r="E208" i="3"/>
  <c r="G207" i="3"/>
  <c r="C207" i="3"/>
  <c r="E207" i="3"/>
  <c r="G206" i="3"/>
  <c r="C206" i="3"/>
  <c r="E224" i="1"/>
  <c r="E206" i="3" s="1"/>
  <c r="G205" i="3"/>
  <c r="C205" i="3"/>
  <c r="E223" i="1"/>
  <c r="E205" i="3" s="1"/>
  <c r="G204" i="3"/>
  <c r="C204" i="3"/>
  <c r="E222" i="1"/>
  <c r="E204" i="3" s="1"/>
  <c r="G203" i="3"/>
  <c r="C203" i="3"/>
  <c r="E203" i="3"/>
  <c r="G202" i="3"/>
  <c r="C202" i="3"/>
  <c r="E202" i="3"/>
  <c r="G201" i="3"/>
  <c r="C201" i="3"/>
  <c r="E219" i="1"/>
  <c r="E201" i="3" s="1"/>
  <c r="G200" i="3"/>
  <c r="C200" i="3"/>
  <c r="E200" i="3"/>
  <c r="E218" i="1"/>
  <c r="G199" i="3"/>
  <c r="C199" i="3"/>
  <c r="E217" i="1"/>
  <c r="F217" i="1" s="1"/>
  <c r="G217" i="1" s="1"/>
  <c r="I217" i="1" s="1"/>
  <c r="G198" i="3"/>
  <c r="C198" i="3"/>
  <c r="E198" i="3"/>
  <c r="E216" i="1"/>
  <c r="G197" i="3"/>
  <c r="C197" i="3"/>
  <c r="E197" i="3"/>
  <c r="G196" i="3"/>
  <c r="C196" i="3"/>
  <c r="E214" i="1"/>
  <c r="E196" i="3" s="1"/>
  <c r="G195" i="3"/>
  <c r="C195" i="3"/>
  <c r="E213" i="1"/>
  <c r="E195" i="3" s="1"/>
  <c r="G194" i="3"/>
  <c r="C194" i="3"/>
  <c r="E194" i="3"/>
  <c r="E212" i="1"/>
  <c r="G193" i="3"/>
  <c r="C193" i="3"/>
  <c r="E211" i="1"/>
  <c r="E193" i="3" s="1"/>
  <c r="G192" i="3"/>
  <c r="C192" i="3"/>
  <c r="E210" i="1"/>
  <c r="E192" i="3" s="1"/>
  <c r="G191" i="3"/>
  <c r="C191" i="3"/>
  <c r="E209" i="1"/>
  <c r="E191" i="3" s="1"/>
  <c r="G190" i="3"/>
  <c r="C190" i="3"/>
  <c r="E208" i="1"/>
  <c r="F208" i="1" s="1"/>
  <c r="G208" i="1" s="1"/>
  <c r="I208" i="1" s="1"/>
  <c r="G189" i="3"/>
  <c r="C189" i="3"/>
  <c r="E189" i="3"/>
  <c r="G188" i="3"/>
  <c r="C188" i="3"/>
  <c r="G187" i="3"/>
  <c r="C187" i="3"/>
  <c r="E187" i="3"/>
  <c r="E205" i="1"/>
  <c r="G186" i="3"/>
  <c r="C186" i="3"/>
  <c r="E204" i="1"/>
  <c r="E186" i="3" s="1"/>
  <c r="G185" i="3"/>
  <c r="C185" i="3"/>
  <c r="G184" i="3"/>
  <c r="C184" i="3"/>
  <c r="G183" i="3"/>
  <c r="C183" i="3"/>
  <c r="E201" i="1"/>
  <c r="E183" i="3" s="1"/>
  <c r="G182" i="3"/>
  <c r="C182" i="3"/>
  <c r="E200" i="1"/>
  <c r="E182" i="3" s="1"/>
  <c r="G181" i="3"/>
  <c r="C181" i="3"/>
  <c r="E199" i="1"/>
  <c r="E181" i="3" s="1"/>
  <c r="G180" i="3"/>
  <c r="C180" i="3"/>
  <c r="E198" i="1"/>
  <c r="G179" i="3"/>
  <c r="C179" i="3"/>
  <c r="E197" i="1"/>
  <c r="F197" i="1" s="1"/>
  <c r="G197" i="1" s="1"/>
  <c r="I197" i="1" s="1"/>
  <c r="G178" i="3"/>
  <c r="C178" i="3"/>
  <c r="E196" i="1"/>
  <c r="E178" i="3" s="1"/>
  <c r="G177" i="3"/>
  <c r="C177" i="3"/>
  <c r="E195" i="1"/>
  <c r="E177" i="3" s="1"/>
  <c r="G176" i="3"/>
  <c r="C176" i="3"/>
  <c r="G175" i="3"/>
  <c r="C175" i="3"/>
  <c r="E193" i="1"/>
  <c r="E175" i="3" s="1"/>
  <c r="G174" i="3"/>
  <c r="C174" i="3"/>
  <c r="E174" i="3"/>
  <c r="G173" i="3"/>
  <c r="C173" i="3"/>
  <c r="E191" i="1"/>
  <c r="E173" i="3" s="1"/>
  <c r="G172" i="3"/>
  <c r="C172" i="3"/>
  <c r="E172" i="3"/>
  <c r="G171" i="3"/>
  <c r="C171" i="3"/>
  <c r="E171" i="3"/>
  <c r="G170" i="3"/>
  <c r="C170" i="3"/>
  <c r="E170" i="3"/>
  <c r="G169" i="3"/>
  <c r="C169" i="3"/>
  <c r="E187" i="1"/>
  <c r="G168" i="3"/>
  <c r="C168" i="3"/>
  <c r="E168" i="3"/>
  <c r="E186" i="1"/>
  <c r="G167" i="3"/>
  <c r="C167" i="3"/>
  <c r="G166" i="3"/>
  <c r="C166" i="3"/>
  <c r="E166" i="3"/>
  <c r="G165" i="3"/>
  <c r="C165" i="3"/>
  <c r="E165" i="3"/>
  <c r="E183" i="1"/>
  <c r="F183" i="1" s="1"/>
  <c r="G164" i="3"/>
  <c r="C164" i="3"/>
  <c r="E182" i="1"/>
  <c r="E164" i="3" s="1"/>
  <c r="G163" i="3"/>
  <c r="C163" i="3"/>
  <c r="E181" i="1"/>
  <c r="E163" i="3" s="1"/>
  <c r="G162" i="3"/>
  <c r="C162" i="3"/>
  <c r="E180" i="1"/>
  <c r="E162" i="3" s="1"/>
  <c r="G161" i="3"/>
  <c r="C161" i="3"/>
  <c r="E161" i="3"/>
  <c r="G160" i="3"/>
  <c r="C160" i="3"/>
  <c r="E160" i="3"/>
  <c r="G159" i="3"/>
  <c r="C159" i="3"/>
  <c r="E159" i="3"/>
  <c r="G158" i="3"/>
  <c r="C158" i="3"/>
  <c r="E158" i="3"/>
  <c r="G157" i="3"/>
  <c r="C157" i="3"/>
  <c r="G156" i="3"/>
  <c r="C156" i="3"/>
  <c r="E156" i="3"/>
  <c r="G155" i="3"/>
  <c r="C155" i="3"/>
  <c r="E155" i="3"/>
  <c r="G154" i="3"/>
  <c r="C154" i="3"/>
  <c r="E154" i="3"/>
  <c r="G153" i="3"/>
  <c r="C153" i="3"/>
  <c r="G152" i="3"/>
  <c r="C152" i="3"/>
  <c r="G151" i="3"/>
  <c r="C151" i="3"/>
  <c r="E151" i="3"/>
  <c r="G150" i="3"/>
  <c r="C150" i="3"/>
  <c r="E150" i="3"/>
  <c r="G149" i="3"/>
  <c r="C149" i="3"/>
  <c r="E149" i="3"/>
  <c r="G148" i="3"/>
  <c r="C148" i="3"/>
  <c r="E148" i="3"/>
  <c r="G147" i="3"/>
  <c r="C147" i="3"/>
  <c r="G146" i="3"/>
  <c r="C146" i="3"/>
  <c r="E146" i="3"/>
  <c r="G145" i="3"/>
  <c r="C145" i="3"/>
  <c r="E163" i="1"/>
  <c r="E145" i="3" s="1"/>
  <c r="G144" i="3"/>
  <c r="C144" i="3"/>
  <c r="E144" i="3"/>
  <c r="G143" i="3"/>
  <c r="C143" i="3"/>
  <c r="E161" i="1"/>
  <c r="E143" i="3" s="1"/>
  <c r="G142" i="3"/>
  <c r="C142" i="3"/>
  <c r="E160" i="1"/>
  <c r="E142" i="3" s="1"/>
  <c r="G141" i="3"/>
  <c r="C141" i="3"/>
  <c r="G140" i="3"/>
  <c r="C140" i="3"/>
  <c r="E158" i="1"/>
  <c r="F158" i="1" s="1"/>
  <c r="G139" i="3"/>
  <c r="C139" i="3"/>
  <c r="E139" i="3"/>
  <c r="G138" i="3"/>
  <c r="C138" i="3"/>
  <c r="E156" i="1"/>
  <c r="E138" i="3" s="1"/>
  <c r="G137" i="3"/>
  <c r="C137" i="3"/>
  <c r="G136" i="3"/>
  <c r="C136" i="3"/>
  <c r="E154" i="1"/>
  <c r="E136" i="3" s="1"/>
  <c r="G135" i="3"/>
  <c r="C135" i="3"/>
  <c r="E135" i="3"/>
  <c r="E153" i="1"/>
  <c r="G134" i="3"/>
  <c r="C134" i="3"/>
  <c r="E152" i="1"/>
  <c r="E134" i="3" s="1"/>
  <c r="G133" i="3"/>
  <c r="C133" i="3"/>
  <c r="E133" i="3"/>
  <c r="E151" i="1"/>
  <c r="G132" i="3"/>
  <c r="C132" i="3"/>
  <c r="E132" i="3"/>
  <c r="G131" i="3"/>
  <c r="C131" i="3"/>
  <c r="E131" i="3"/>
  <c r="G130" i="3"/>
  <c r="C130" i="3"/>
  <c r="E130" i="3"/>
  <c r="G129" i="3"/>
  <c r="C129" i="3"/>
  <c r="E129" i="3"/>
  <c r="G128" i="3"/>
  <c r="C128" i="3"/>
  <c r="E128" i="3"/>
  <c r="G127" i="3"/>
  <c r="C127" i="3"/>
  <c r="E127" i="3"/>
  <c r="G126" i="3"/>
  <c r="C126" i="3"/>
  <c r="E126" i="3"/>
  <c r="G125" i="3"/>
  <c r="C125" i="3"/>
  <c r="G124" i="3"/>
  <c r="C124" i="3"/>
  <c r="E142" i="1"/>
  <c r="E124" i="3" s="1"/>
  <c r="G123" i="3"/>
  <c r="C123" i="3"/>
  <c r="E141" i="1"/>
  <c r="E123" i="3" s="1"/>
  <c r="G122" i="3"/>
  <c r="C122" i="3"/>
  <c r="E140" i="1"/>
  <c r="E122" i="3" s="1"/>
  <c r="G121" i="3"/>
  <c r="C121" i="3"/>
  <c r="E121" i="3"/>
  <c r="G120" i="3"/>
  <c r="C120" i="3"/>
  <c r="E120" i="3"/>
  <c r="G119" i="3"/>
  <c r="C119" i="3"/>
  <c r="E119" i="3"/>
  <c r="G118" i="3"/>
  <c r="C118" i="3"/>
  <c r="E118" i="3"/>
  <c r="E136" i="1"/>
  <c r="G117" i="3"/>
  <c r="C117" i="3"/>
  <c r="E117" i="3"/>
  <c r="G116" i="3"/>
  <c r="C116" i="3"/>
  <c r="E134" i="1"/>
  <c r="E116" i="3" s="1"/>
  <c r="G115" i="3"/>
  <c r="C115" i="3"/>
  <c r="E115" i="3"/>
  <c r="G114" i="3"/>
  <c r="C114" i="3"/>
  <c r="E132" i="1"/>
  <c r="E114" i="3" s="1"/>
  <c r="G113" i="3"/>
  <c r="C113" i="3"/>
  <c r="E131" i="1"/>
  <c r="F131" i="1" s="1"/>
  <c r="G131" i="1" s="1"/>
  <c r="I131" i="1" s="1"/>
  <c r="G112" i="3"/>
  <c r="C112" i="3"/>
  <c r="E112" i="3"/>
  <c r="G111" i="3"/>
  <c r="C111" i="3"/>
  <c r="E129" i="1"/>
  <c r="E111" i="3" s="1"/>
  <c r="G110" i="3"/>
  <c r="C110" i="3"/>
  <c r="G109" i="3"/>
  <c r="C109" i="3"/>
  <c r="E127" i="1"/>
  <c r="E109" i="3" s="1"/>
  <c r="G108" i="3"/>
  <c r="C108" i="3"/>
  <c r="E108" i="3"/>
  <c r="G107" i="3"/>
  <c r="C107" i="3"/>
  <c r="E125" i="1"/>
  <c r="E107" i="3" s="1"/>
  <c r="G106" i="3"/>
  <c r="C106" i="3"/>
  <c r="E124" i="1"/>
  <c r="F124" i="1" s="1"/>
  <c r="G124" i="1" s="1"/>
  <c r="I124" i="1" s="1"/>
  <c r="G105" i="3"/>
  <c r="C105" i="3"/>
  <c r="E123" i="1"/>
  <c r="E105" i="3" s="1"/>
  <c r="G104" i="3"/>
  <c r="C104" i="3"/>
  <c r="E104" i="3"/>
  <c r="G103" i="3"/>
  <c r="C103" i="3"/>
  <c r="E103" i="3"/>
  <c r="G102" i="3"/>
  <c r="C102" i="3"/>
  <c r="E102" i="3"/>
  <c r="G101" i="3"/>
  <c r="C101" i="3"/>
  <c r="G100" i="3"/>
  <c r="C100" i="3"/>
  <c r="E100" i="3"/>
  <c r="G269" i="3"/>
  <c r="C269" i="3"/>
  <c r="E269" i="3"/>
  <c r="G99" i="3"/>
  <c r="C99" i="3"/>
  <c r="E99" i="3"/>
  <c r="G98" i="3"/>
  <c r="C98" i="3"/>
  <c r="E98" i="3"/>
  <c r="G97" i="3"/>
  <c r="C97" i="3"/>
  <c r="G96" i="3"/>
  <c r="C96" i="3"/>
  <c r="E96" i="3"/>
  <c r="G95" i="3"/>
  <c r="C95" i="3"/>
  <c r="E95" i="3"/>
  <c r="G94" i="3"/>
  <c r="C94" i="3"/>
  <c r="E111" i="1"/>
  <c r="E94" i="3" s="1"/>
  <c r="G93" i="3"/>
  <c r="C93" i="3"/>
  <c r="E110" i="1"/>
  <c r="E93" i="3" s="1"/>
  <c r="G92" i="3"/>
  <c r="C92" i="3"/>
  <c r="E109" i="1"/>
  <c r="F109" i="1" s="1"/>
  <c r="G109" i="1" s="1"/>
  <c r="I109" i="1" s="1"/>
  <c r="G91" i="3"/>
  <c r="C91" i="3"/>
  <c r="E91" i="3"/>
  <c r="G90" i="3"/>
  <c r="C90" i="3"/>
  <c r="E90" i="3"/>
  <c r="G89" i="3"/>
  <c r="C89" i="3"/>
  <c r="E89" i="3"/>
  <c r="G88" i="3"/>
  <c r="C88" i="3"/>
  <c r="G87" i="3"/>
  <c r="C87" i="3"/>
  <c r="E87" i="3"/>
  <c r="G86" i="3"/>
  <c r="C86" i="3"/>
  <c r="G85" i="3"/>
  <c r="C85" i="3"/>
  <c r="E102" i="1"/>
  <c r="E85" i="3" s="1"/>
  <c r="G84" i="3"/>
  <c r="C84" i="3"/>
  <c r="E101" i="1"/>
  <c r="E84" i="3" s="1"/>
  <c r="G83" i="3"/>
  <c r="C83" i="3"/>
  <c r="E100" i="1"/>
  <c r="E83" i="3" s="1"/>
  <c r="G82" i="3"/>
  <c r="C82" i="3"/>
  <c r="E99" i="1"/>
  <c r="E82" i="3" s="1"/>
  <c r="G81" i="3"/>
  <c r="C81" i="3"/>
  <c r="E98" i="1"/>
  <c r="E81" i="3" s="1"/>
  <c r="G80" i="3"/>
  <c r="C80" i="3"/>
  <c r="E80" i="3"/>
  <c r="G79" i="3"/>
  <c r="C79" i="3"/>
  <c r="E79" i="3"/>
  <c r="G78" i="3"/>
  <c r="C78" i="3"/>
  <c r="E95" i="1"/>
  <c r="E78" i="3" s="1"/>
  <c r="G77" i="3"/>
  <c r="C77" i="3"/>
  <c r="E94" i="1"/>
  <c r="F94" i="1" s="1"/>
  <c r="G94" i="1" s="1"/>
  <c r="I94" i="1" s="1"/>
  <c r="G76" i="3"/>
  <c r="C76" i="3"/>
  <c r="E93" i="1"/>
  <c r="E76" i="3" s="1"/>
  <c r="G75" i="3"/>
  <c r="C75" i="3"/>
  <c r="E92" i="1"/>
  <c r="E75" i="3" s="1"/>
  <c r="G74" i="3"/>
  <c r="C74" i="3"/>
  <c r="E91" i="1"/>
  <c r="E74" i="3" s="1"/>
  <c r="G73" i="3"/>
  <c r="C73" i="3"/>
  <c r="E73" i="3"/>
  <c r="G72" i="3"/>
  <c r="C72" i="3"/>
  <c r="E89" i="1"/>
  <c r="E72" i="3" s="1"/>
  <c r="G71" i="3"/>
  <c r="C71" i="3"/>
  <c r="E88" i="1"/>
  <c r="E71" i="3" s="1"/>
  <c r="G70" i="3"/>
  <c r="C70" i="3"/>
  <c r="E87" i="1"/>
  <c r="F87" i="1" s="1"/>
  <c r="G87" i="1" s="1"/>
  <c r="I87" i="1" s="1"/>
  <c r="G69" i="3"/>
  <c r="C69" i="3"/>
  <c r="E69" i="3"/>
  <c r="E86" i="1"/>
  <c r="F86" i="1" s="1"/>
  <c r="G86" i="1" s="1"/>
  <c r="I86" i="1" s="1"/>
  <c r="G68" i="3"/>
  <c r="C68" i="3"/>
  <c r="E85" i="1"/>
  <c r="E68" i="3" s="1"/>
  <c r="G67" i="3"/>
  <c r="C67" i="3"/>
  <c r="E67" i="3"/>
  <c r="E84" i="1"/>
  <c r="F84" i="1" s="1"/>
  <c r="G84" i="1" s="1"/>
  <c r="I84" i="1" s="1"/>
  <c r="G66" i="3"/>
  <c r="C66" i="3"/>
  <c r="E83" i="1"/>
  <c r="E66" i="3" s="1"/>
  <c r="G65" i="3"/>
  <c r="C65" i="3"/>
  <c r="E65" i="3"/>
  <c r="E82" i="1"/>
  <c r="G64" i="3"/>
  <c r="C64" i="3"/>
  <c r="E81" i="1"/>
  <c r="F81" i="1" s="1"/>
  <c r="G81" i="1" s="1"/>
  <c r="I81" i="1" s="1"/>
  <c r="G63" i="3"/>
  <c r="C63" i="3"/>
  <c r="E63" i="3"/>
  <c r="E80" i="1"/>
  <c r="G62" i="3"/>
  <c r="C62" i="3"/>
  <c r="E78" i="1"/>
  <c r="E62" i="3" s="1"/>
  <c r="G61" i="3"/>
  <c r="C61" i="3"/>
  <c r="E61" i="3"/>
  <c r="E77" i="1"/>
  <c r="G60" i="3"/>
  <c r="C60" i="3"/>
  <c r="E76" i="1"/>
  <c r="F76" i="1" s="1"/>
  <c r="G76" i="1" s="1"/>
  <c r="I76" i="1" s="1"/>
  <c r="G59" i="3"/>
  <c r="C59" i="3"/>
  <c r="E59" i="3"/>
  <c r="E75" i="1"/>
  <c r="G58" i="3"/>
  <c r="C58" i="3"/>
  <c r="E74" i="1"/>
  <c r="E58" i="3" s="1"/>
  <c r="G57" i="3"/>
  <c r="C57" i="3"/>
  <c r="E57" i="3"/>
  <c r="E73" i="1"/>
  <c r="G56" i="3"/>
  <c r="C56" i="3"/>
  <c r="E72" i="1"/>
  <c r="E56" i="3" s="1"/>
  <c r="G55" i="3"/>
  <c r="C55" i="3"/>
  <c r="E55" i="3"/>
  <c r="E71" i="1"/>
  <c r="G54" i="3"/>
  <c r="C54" i="3"/>
  <c r="E70" i="1"/>
  <c r="F70" i="1" s="1"/>
  <c r="G70" i="1" s="1"/>
  <c r="I70" i="1" s="1"/>
  <c r="G53" i="3"/>
  <c r="C53" i="3"/>
  <c r="E53" i="3"/>
  <c r="E69" i="1"/>
  <c r="F69" i="1" s="1"/>
  <c r="G69" i="1" s="1"/>
  <c r="I69" i="1" s="1"/>
  <c r="G52" i="3"/>
  <c r="C52" i="3"/>
  <c r="E68" i="1"/>
  <c r="E52" i="3" s="1"/>
  <c r="G51" i="3"/>
  <c r="C51" i="3"/>
  <c r="E51" i="3"/>
  <c r="E67" i="1"/>
  <c r="F67" i="1" s="1"/>
  <c r="G67" i="1" s="1"/>
  <c r="I67" i="1" s="1"/>
  <c r="G50" i="3"/>
  <c r="C50" i="3"/>
  <c r="E66" i="1"/>
  <c r="F66" i="1" s="1"/>
  <c r="G66" i="1" s="1"/>
  <c r="I66" i="1" s="1"/>
  <c r="G49" i="3"/>
  <c r="C49" i="3"/>
  <c r="E49" i="3"/>
  <c r="E65" i="1"/>
  <c r="G48" i="3"/>
  <c r="C48" i="3"/>
  <c r="E64" i="1"/>
  <c r="E48" i="3" s="1"/>
  <c r="G47" i="3"/>
  <c r="C47" i="3"/>
  <c r="E47" i="3"/>
  <c r="E63" i="1"/>
  <c r="F63" i="1" s="1"/>
  <c r="G46" i="3"/>
  <c r="C46" i="3"/>
  <c r="E62" i="1"/>
  <c r="F62" i="1" s="1"/>
  <c r="G62" i="1" s="1"/>
  <c r="I62" i="1" s="1"/>
  <c r="G45" i="3"/>
  <c r="C45" i="3"/>
  <c r="E45" i="3"/>
  <c r="E61" i="1"/>
  <c r="G44" i="3"/>
  <c r="C44" i="3"/>
  <c r="E60" i="1"/>
  <c r="E44" i="3" s="1"/>
  <c r="G43" i="3"/>
  <c r="C43" i="3"/>
  <c r="E43" i="3"/>
  <c r="E59" i="1"/>
  <c r="F59" i="1" s="1"/>
  <c r="G59" i="1" s="1"/>
  <c r="I59" i="1" s="1"/>
  <c r="G42" i="3"/>
  <c r="C42" i="3"/>
  <c r="E58" i="1"/>
  <c r="F58" i="1" s="1"/>
  <c r="G58" i="1" s="1"/>
  <c r="I58" i="1" s="1"/>
  <c r="G41" i="3"/>
  <c r="C41" i="3"/>
  <c r="E41" i="3"/>
  <c r="E57" i="1"/>
  <c r="F57" i="1" s="1"/>
  <c r="G40" i="3"/>
  <c r="C40" i="3"/>
  <c r="E56" i="1"/>
  <c r="F56" i="1" s="1"/>
  <c r="G56" i="1" s="1"/>
  <c r="I56" i="1" s="1"/>
  <c r="G39" i="3"/>
  <c r="C39" i="3"/>
  <c r="E39" i="3"/>
  <c r="E55" i="1"/>
  <c r="F55" i="1" s="1"/>
  <c r="G55" i="1" s="1"/>
  <c r="I55" i="1" s="1"/>
  <c r="G38" i="3"/>
  <c r="C38" i="3"/>
  <c r="E54" i="1"/>
  <c r="F54" i="1" s="1"/>
  <c r="G54" i="1" s="1"/>
  <c r="I54" i="1" s="1"/>
  <c r="G37" i="3"/>
  <c r="C37" i="3"/>
  <c r="E37" i="3"/>
  <c r="E53" i="1"/>
  <c r="F53" i="1" s="1"/>
  <c r="G53" i="1" s="1"/>
  <c r="I53" i="1" s="1"/>
  <c r="G36" i="3"/>
  <c r="C36" i="3"/>
  <c r="E52" i="1"/>
  <c r="E36" i="3" s="1"/>
  <c r="G35" i="3"/>
  <c r="C35" i="3"/>
  <c r="E35" i="3"/>
  <c r="E51" i="1"/>
  <c r="G34" i="3"/>
  <c r="C34" i="3"/>
  <c r="E50" i="1"/>
  <c r="E34" i="3" s="1"/>
  <c r="G33" i="3"/>
  <c r="C33" i="3"/>
  <c r="E33" i="3"/>
  <c r="E49" i="1"/>
  <c r="F49" i="1" s="1"/>
  <c r="G32" i="3"/>
  <c r="C32" i="3"/>
  <c r="E48" i="1"/>
  <c r="F48" i="1" s="1"/>
  <c r="G48" i="1" s="1"/>
  <c r="I48" i="1" s="1"/>
  <c r="G31" i="3"/>
  <c r="C31" i="3"/>
  <c r="E31" i="3"/>
  <c r="E47" i="1"/>
  <c r="F47" i="1" s="1"/>
  <c r="G47" i="1" s="1"/>
  <c r="I47" i="1" s="1"/>
  <c r="G30" i="3"/>
  <c r="C30" i="3"/>
  <c r="E46" i="1"/>
  <c r="F46" i="1" s="1"/>
  <c r="G46" i="1" s="1"/>
  <c r="I46" i="1" s="1"/>
  <c r="G29" i="3"/>
  <c r="C29" i="3"/>
  <c r="E29" i="3"/>
  <c r="E45" i="1"/>
  <c r="F45" i="1" s="1"/>
  <c r="G45" i="1" s="1"/>
  <c r="I45" i="1" s="1"/>
  <c r="G28" i="3"/>
  <c r="C28" i="3"/>
  <c r="E44" i="1"/>
  <c r="E28" i="3" s="1"/>
  <c r="G27" i="3"/>
  <c r="C27" i="3"/>
  <c r="E27" i="3"/>
  <c r="E43" i="1"/>
  <c r="G26" i="3"/>
  <c r="C26" i="3"/>
  <c r="E41" i="1"/>
  <c r="F41" i="1" s="1"/>
  <c r="G41" i="1" s="1"/>
  <c r="I41" i="1" s="1"/>
  <c r="G25" i="3"/>
  <c r="C25" i="3"/>
  <c r="E25" i="3"/>
  <c r="E40" i="1"/>
  <c r="G24" i="3"/>
  <c r="C24" i="3"/>
  <c r="E39" i="1"/>
  <c r="E24" i="3" s="1"/>
  <c r="G23" i="3"/>
  <c r="C23" i="3"/>
  <c r="E23" i="3"/>
  <c r="E38" i="1"/>
  <c r="G22" i="3"/>
  <c r="C22" i="3"/>
  <c r="E37" i="1"/>
  <c r="E22" i="3" s="1"/>
  <c r="G21" i="3"/>
  <c r="C21" i="3"/>
  <c r="E21" i="3"/>
  <c r="E36" i="1"/>
  <c r="F36" i="1" s="1"/>
  <c r="G36" i="1" s="1"/>
  <c r="I36" i="1" s="1"/>
  <c r="G20" i="3"/>
  <c r="C20" i="3"/>
  <c r="E35" i="1"/>
  <c r="E20" i="3" s="1"/>
  <c r="G19" i="3"/>
  <c r="C19" i="3"/>
  <c r="E19" i="3"/>
  <c r="E34" i="1"/>
  <c r="G18" i="3"/>
  <c r="C18" i="3"/>
  <c r="E33" i="1"/>
  <c r="E18" i="3" s="1"/>
  <c r="G17" i="3"/>
  <c r="C17" i="3"/>
  <c r="E17" i="3"/>
  <c r="E32" i="1"/>
  <c r="F32" i="1" s="1"/>
  <c r="G32" i="1" s="1"/>
  <c r="I32" i="1" s="1"/>
  <c r="G16" i="3"/>
  <c r="C16" i="3"/>
  <c r="E16" i="3"/>
  <c r="G15" i="3"/>
  <c r="C15" i="3"/>
  <c r="G14" i="3"/>
  <c r="C14" i="3"/>
  <c r="E14" i="3"/>
  <c r="G13" i="3"/>
  <c r="C13" i="3"/>
  <c r="E13" i="3"/>
  <c r="G268" i="3"/>
  <c r="C268" i="3"/>
  <c r="E268" i="3"/>
  <c r="G267" i="3"/>
  <c r="C267" i="3"/>
  <c r="E267" i="3"/>
  <c r="G11" i="3"/>
  <c r="C11" i="3"/>
  <c r="E11" i="3"/>
  <c r="G266" i="3"/>
  <c r="C266" i="3"/>
  <c r="E266" i="3"/>
  <c r="G265" i="3"/>
  <c r="C265" i="3"/>
  <c r="E265" i="3"/>
  <c r="G264" i="3"/>
  <c r="C264" i="3"/>
  <c r="E264" i="3"/>
  <c r="G263" i="3"/>
  <c r="C263" i="3"/>
  <c r="E263" i="3"/>
  <c r="A183" i="3"/>
  <c r="H183" i="3"/>
  <c r="B183" i="3"/>
  <c r="D183" i="3"/>
  <c r="A184" i="3"/>
  <c r="H184" i="3"/>
  <c r="B184" i="3"/>
  <c r="D184" i="3"/>
  <c r="A185" i="3"/>
  <c r="H185" i="3"/>
  <c r="B185" i="3"/>
  <c r="D185" i="3"/>
  <c r="A186" i="3"/>
  <c r="H186" i="3"/>
  <c r="B186" i="3"/>
  <c r="D186" i="3"/>
  <c r="A187" i="3"/>
  <c r="H187" i="3"/>
  <c r="B187" i="3"/>
  <c r="D187" i="3"/>
  <c r="A188" i="3"/>
  <c r="H188" i="3"/>
  <c r="B188" i="3"/>
  <c r="D188" i="3"/>
  <c r="A189" i="3"/>
  <c r="H189" i="3"/>
  <c r="B189" i="3"/>
  <c r="D189" i="3"/>
  <c r="A190" i="3"/>
  <c r="H190" i="3"/>
  <c r="B190" i="3"/>
  <c r="D190" i="3"/>
  <c r="A191" i="3"/>
  <c r="H191" i="3"/>
  <c r="B191" i="3"/>
  <c r="D191" i="3"/>
  <c r="A192" i="3"/>
  <c r="H192" i="3"/>
  <c r="B192" i="3"/>
  <c r="D192" i="3"/>
  <c r="A193" i="3"/>
  <c r="H193" i="3"/>
  <c r="B193" i="3"/>
  <c r="D193" i="3"/>
  <c r="A194" i="3"/>
  <c r="H194" i="3"/>
  <c r="B194" i="3"/>
  <c r="D194" i="3"/>
  <c r="A195" i="3"/>
  <c r="H195" i="3"/>
  <c r="B195" i="3"/>
  <c r="D195" i="3"/>
  <c r="A196" i="3"/>
  <c r="H196" i="3"/>
  <c r="B196" i="3"/>
  <c r="D196" i="3"/>
  <c r="A197" i="3"/>
  <c r="H197" i="3"/>
  <c r="B197" i="3"/>
  <c r="D197" i="3"/>
  <c r="A198" i="3"/>
  <c r="H198" i="3"/>
  <c r="B198" i="3"/>
  <c r="D198" i="3"/>
  <c r="A199" i="3"/>
  <c r="H199" i="3"/>
  <c r="B199" i="3"/>
  <c r="D199" i="3"/>
  <c r="A200" i="3"/>
  <c r="H200" i="3"/>
  <c r="B200" i="3"/>
  <c r="D200" i="3"/>
  <c r="A201" i="3"/>
  <c r="H201" i="3"/>
  <c r="B201" i="3"/>
  <c r="D201" i="3"/>
  <c r="A202" i="3"/>
  <c r="H202" i="3"/>
  <c r="B202" i="3"/>
  <c r="D202" i="3"/>
  <c r="A203" i="3"/>
  <c r="H203" i="3"/>
  <c r="B203" i="3"/>
  <c r="D203" i="3"/>
  <c r="A204" i="3"/>
  <c r="H204" i="3"/>
  <c r="B204" i="3"/>
  <c r="D204" i="3"/>
  <c r="A205" i="3"/>
  <c r="H205" i="3"/>
  <c r="B205" i="3"/>
  <c r="D205" i="3"/>
  <c r="A206" i="3"/>
  <c r="H206" i="3"/>
  <c r="B206" i="3"/>
  <c r="D206" i="3"/>
  <c r="A207" i="3"/>
  <c r="H207" i="3"/>
  <c r="B207" i="3"/>
  <c r="D207" i="3"/>
  <c r="A208" i="3"/>
  <c r="H208" i="3"/>
  <c r="B208" i="3"/>
  <c r="D208" i="3"/>
  <c r="A209" i="3"/>
  <c r="H209" i="3"/>
  <c r="B209" i="3"/>
  <c r="D209" i="3"/>
  <c r="A210" i="3"/>
  <c r="H210" i="3"/>
  <c r="B210" i="3"/>
  <c r="D210" i="3"/>
  <c r="A211" i="3"/>
  <c r="H211" i="3"/>
  <c r="B211" i="3"/>
  <c r="D211" i="3"/>
  <c r="A212" i="3"/>
  <c r="H212" i="3"/>
  <c r="B212" i="3"/>
  <c r="D212" i="3"/>
  <c r="A213" i="3"/>
  <c r="H213" i="3"/>
  <c r="B213" i="3"/>
  <c r="D213" i="3"/>
  <c r="A214" i="3"/>
  <c r="H214" i="3"/>
  <c r="B214" i="3"/>
  <c r="D214" i="3"/>
  <c r="A215" i="3"/>
  <c r="H215" i="3"/>
  <c r="B215" i="3"/>
  <c r="D215" i="3"/>
  <c r="A216" i="3"/>
  <c r="H216" i="3"/>
  <c r="B216" i="3"/>
  <c r="D216" i="3"/>
  <c r="A217" i="3"/>
  <c r="H217" i="3"/>
  <c r="B217" i="3"/>
  <c r="D217" i="3"/>
  <c r="A218" i="3"/>
  <c r="H218" i="3"/>
  <c r="B218" i="3"/>
  <c r="D218" i="3"/>
  <c r="A219" i="3"/>
  <c r="H219" i="3"/>
  <c r="B219" i="3"/>
  <c r="D219" i="3"/>
  <c r="A220" i="3"/>
  <c r="H220" i="3"/>
  <c r="B220" i="3"/>
  <c r="D220" i="3"/>
  <c r="A221" i="3"/>
  <c r="H221" i="3"/>
  <c r="B221" i="3"/>
  <c r="D221" i="3"/>
  <c r="A222" i="3"/>
  <c r="H222" i="3"/>
  <c r="B222" i="3"/>
  <c r="D222" i="3"/>
  <c r="A223" i="3"/>
  <c r="H223" i="3"/>
  <c r="B223" i="3"/>
  <c r="D223" i="3"/>
  <c r="A224" i="3"/>
  <c r="H224" i="3"/>
  <c r="B224" i="3"/>
  <c r="D224" i="3"/>
  <c r="A225" i="3"/>
  <c r="H225" i="3"/>
  <c r="B225" i="3"/>
  <c r="D225" i="3"/>
  <c r="A226" i="3"/>
  <c r="H226" i="3"/>
  <c r="B226" i="3"/>
  <c r="D226" i="3"/>
  <c r="A227" i="3"/>
  <c r="H227" i="3"/>
  <c r="B227" i="3"/>
  <c r="D227" i="3"/>
  <c r="A228" i="3"/>
  <c r="H228" i="3"/>
  <c r="B228" i="3"/>
  <c r="D228" i="3"/>
  <c r="A229" i="3"/>
  <c r="H229" i="3"/>
  <c r="B229" i="3"/>
  <c r="D229" i="3"/>
  <c r="A230" i="3"/>
  <c r="H230" i="3"/>
  <c r="B230" i="3"/>
  <c r="D230" i="3"/>
  <c r="A231" i="3"/>
  <c r="H231" i="3"/>
  <c r="B231" i="3"/>
  <c r="D231" i="3"/>
  <c r="A232" i="3"/>
  <c r="H232" i="3"/>
  <c r="B232" i="3"/>
  <c r="D232" i="3"/>
  <c r="A233" i="3"/>
  <c r="H233" i="3"/>
  <c r="B233" i="3"/>
  <c r="D233" i="3"/>
  <c r="A270" i="3"/>
  <c r="H270" i="3"/>
  <c r="B270" i="3"/>
  <c r="D270" i="3"/>
  <c r="A271" i="3"/>
  <c r="H271" i="3"/>
  <c r="B271" i="3"/>
  <c r="D271" i="3"/>
  <c r="A272" i="3"/>
  <c r="H272" i="3"/>
  <c r="B272" i="3"/>
  <c r="D272" i="3"/>
  <c r="A273" i="3"/>
  <c r="H273" i="3"/>
  <c r="B273" i="3"/>
  <c r="D273" i="3"/>
  <c r="A274" i="3"/>
  <c r="H274" i="3"/>
  <c r="B274" i="3"/>
  <c r="D274" i="3"/>
  <c r="A275" i="3"/>
  <c r="H275" i="3"/>
  <c r="B275" i="3"/>
  <c r="D275" i="3"/>
  <c r="A276" i="3"/>
  <c r="H276" i="3"/>
  <c r="B276" i="3"/>
  <c r="D276" i="3"/>
  <c r="A234" i="3"/>
  <c r="H234" i="3"/>
  <c r="B234" i="3"/>
  <c r="D234" i="3"/>
  <c r="A277" i="3"/>
  <c r="H277" i="3"/>
  <c r="B277" i="3"/>
  <c r="D277" i="3"/>
  <c r="A235" i="3"/>
  <c r="H235" i="3"/>
  <c r="B235" i="3"/>
  <c r="D235" i="3"/>
  <c r="A236" i="3"/>
  <c r="H236" i="3"/>
  <c r="B236" i="3"/>
  <c r="D236" i="3"/>
  <c r="A278" i="3"/>
  <c r="H278" i="3"/>
  <c r="B278" i="3"/>
  <c r="D278" i="3"/>
  <c r="A237" i="3"/>
  <c r="H237" i="3"/>
  <c r="B237" i="3"/>
  <c r="D237" i="3"/>
  <c r="A279" i="3"/>
  <c r="H279" i="3"/>
  <c r="B279" i="3"/>
  <c r="D279" i="3"/>
  <c r="A280" i="3"/>
  <c r="H280" i="3"/>
  <c r="B280" i="3"/>
  <c r="D280" i="3"/>
  <c r="A281" i="3"/>
  <c r="H281" i="3"/>
  <c r="B281" i="3"/>
  <c r="D281" i="3"/>
  <c r="A282" i="3"/>
  <c r="H282" i="3"/>
  <c r="B282" i="3"/>
  <c r="D282" i="3"/>
  <c r="A283" i="3"/>
  <c r="H283" i="3"/>
  <c r="B283" i="3"/>
  <c r="D283" i="3"/>
  <c r="A284" i="3"/>
  <c r="H284" i="3"/>
  <c r="B284" i="3"/>
  <c r="D284" i="3"/>
  <c r="A285" i="3"/>
  <c r="H285" i="3"/>
  <c r="B285" i="3"/>
  <c r="D285" i="3"/>
  <c r="A286" i="3"/>
  <c r="H286" i="3"/>
  <c r="B286" i="3"/>
  <c r="D286" i="3"/>
  <c r="A287" i="3"/>
  <c r="H287" i="3"/>
  <c r="B287" i="3"/>
  <c r="D287" i="3"/>
  <c r="A288" i="3"/>
  <c r="H288" i="3"/>
  <c r="B288" i="3"/>
  <c r="D288" i="3"/>
  <c r="A289" i="3"/>
  <c r="H289" i="3"/>
  <c r="B289" i="3"/>
  <c r="D289" i="3"/>
  <c r="A238" i="3"/>
  <c r="H238" i="3"/>
  <c r="B238" i="3"/>
  <c r="D238" i="3"/>
  <c r="A239" i="3"/>
  <c r="H239" i="3"/>
  <c r="B239" i="3"/>
  <c r="D239" i="3"/>
  <c r="A290" i="3"/>
  <c r="H290" i="3"/>
  <c r="B290" i="3"/>
  <c r="D290" i="3"/>
  <c r="A291" i="3"/>
  <c r="H291" i="3"/>
  <c r="B291" i="3"/>
  <c r="D291" i="3"/>
  <c r="A292" i="3"/>
  <c r="H292" i="3"/>
  <c r="B292" i="3"/>
  <c r="D292" i="3"/>
  <c r="A293" i="3"/>
  <c r="H293" i="3"/>
  <c r="B293" i="3"/>
  <c r="D293" i="3"/>
  <c r="A294" i="3"/>
  <c r="H294" i="3"/>
  <c r="B294" i="3"/>
  <c r="D294" i="3"/>
  <c r="A12" i="3"/>
  <c r="H12" i="3"/>
  <c r="B12" i="3"/>
  <c r="D12" i="3"/>
  <c r="A295" i="3"/>
  <c r="H295" i="3"/>
  <c r="B295" i="3"/>
  <c r="D295" i="3"/>
  <c r="A296" i="3"/>
  <c r="H296" i="3"/>
  <c r="B296" i="3"/>
  <c r="D296" i="3"/>
  <c r="A297" i="3"/>
  <c r="H297" i="3"/>
  <c r="B297" i="3"/>
  <c r="D297" i="3"/>
  <c r="A240" i="3"/>
  <c r="H240" i="3"/>
  <c r="B240" i="3"/>
  <c r="D240" i="3"/>
  <c r="A241" i="3"/>
  <c r="H241" i="3"/>
  <c r="B241" i="3"/>
  <c r="D241" i="3"/>
  <c r="A298" i="3"/>
  <c r="H298" i="3"/>
  <c r="B298" i="3"/>
  <c r="D298" i="3"/>
  <c r="A299" i="3"/>
  <c r="H299" i="3"/>
  <c r="B299" i="3"/>
  <c r="D299" i="3"/>
  <c r="A300" i="3"/>
  <c r="H300" i="3"/>
  <c r="B300" i="3"/>
  <c r="D300" i="3"/>
  <c r="A301" i="3"/>
  <c r="H301" i="3"/>
  <c r="B301" i="3"/>
  <c r="D301" i="3"/>
  <c r="A302" i="3"/>
  <c r="H302" i="3"/>
  <c r="B302" i="3"/>
  <c r="D302" i="3"/>
  <c r="A242" i="3"/>
  <c r="H242" i="3"/>
  <c r="B242" i="3"/>
  <c r="D242" i="3"/>
  <c r="A243" i="3"/>
  <c r="H243" i="3"/>
  <c r="B243" i="3"/>
  <c r="D243" i="3"/>
  <c r="A244" i="3"/>
  <c r="H244" i="3"/>
  <c r="B244" i="3"/>
  <c r="D244" i="3"/>
  <c r="A245" i="3"/>
  <c r="H245" i="3"/>
  <c r="B245" i="3"/>
  <c r="D245" i="3"/>
  <c r="A246" i="3"/>
  <c r="H246" i="3"/>
  <c r="B246" i="3"/>
  <c r="D246" i="3"/>
  <c r="A247" i="3"/>
  <c r="H247" i="3"/>
  <c r="B247" i="3"/>
  <c r="D247" i="3"/>
  <c r="A303" i="3"/>
  <c r="H303" i="3"/>
  <c r="B303" i="3"/>
  <c r="D303" i="3"/>
  <c r="A304" i="3"/>
  <c r="H304" i="3"/>
  <c r="B304" i="3"/>
  <c r="D304" i="3"/>
  <c r="A305" i="3"/>
  <c r="H305" i="3"/>
  <c r="B305" i="3"/>
  <c r="D305" i="3"/>
  <c r="A306" i="3"/>
  <c r="H306" i="3"/>
  <c r="B306" i="3"/>
  <c r="D306" i="3"/>
  <c r="A307" i="3"/>
  <c r="H307" i="3"/>
  <c r="B307" i="3"/>
  <c r="D307" i="3"/>
  <c r="A248" i="3"/>
  <c r="H248" i="3"/>
  <c r="B248" i="3"/>
  <c r="D248" i="3"/>
  <c r="A249" i="3"/>
  <c r="H249" i="3"/>
  <c r="B249" i="3"/>
  <c r="D249" i="3"/>
  <c r="A250" i="3"/>
  <c r="H250" i="3"/>
  <c r="B250" i="3"/>
  <c r="D250" i="3"/>
  <c r="A251" i="3"/>
  <c r="H251" i="3"/>
  <c r="B251" i="3"/>
  <c r="D251" i="3"/>
  <c r="A252" i="3"/>
  <c r="H252" i="3"/>
  <c r="B252" i="3"/>
  <c r="D252" i="3"/>
  <c r="A308" i="3"/>
  <c r="H308" i="3"/>
  <c r="B308" i="3"/>
  <c r="D308" i="3"/>
  <c r="A253" i="3"/>
  <c r="H253" i="3"/>
  <c r="B253" i="3"/>
  <c r="D253" i="3"/>
  <c r="A254" i="3"/>
  <c r="H254" i="3"/>
  <c r="B254" i="3"/>
  <c r="D254" i="3"/>
  <c r="A255" i="3"/>
  <c r="H255" i="3"/>
  <c r="B255" i="3"/>
  <c r="D255" i="3"/>
  <c r="A256" i="3"/>
  <c r="H256" i="3"/>
  <c r="B256" i="3"/>
  <c r="D256" i="3"/>
  <c r="A257" i="3"/>
  <c r="H257" i="3"/>
  <c r="B257" i="3"/>
  <c r="D257" i="3"/>
  <c r="A258" i="3"/>
  <c r="H258" i="3"/>
  <c r="B258" i="3"/>
  <c r="D258" i="3"/>
  <c r="A259" i="3"/>
  <c r="H259" i="3"/>
  <c r="B259" i="3"/>
  <c r="D259" i="3"/>
  <c r="A309" i="3"/>
  <c r="H309" i="3"/>
  <c r="B309" i="3"/>
  <c r="D309" i="3"/>
  <c r="A260" i="3"/>
  <c r="H260" i="3"/>
  <c r="B260" i="3"/>
  <c r="D260" i="3"/>
  <c r="A261" i="3"/>
  <c r="H261" i="3"/>
  <c r="B261" i="3"/>
  <c r="D261" i="3"/>
  <c r="A262" i="3"/>
  <c r="H262" i="3"/>
  <c r="B262" i="3"/>
  <c r="D262" i="3"/>
  <c r="H182" i="3"/>
  <c r="B182" i="3"/>
  <c r="D182" i="3"/>
  <c r="A182" i="3"/>
  <c r="H181" i="3"/>
  <c r="D181" i="3"/>
  <c r="B181" i="3"/>
  <c r="A181" i="3"/>
  <c r="H180" i="3"/>
  <c r="B180" i="3"/>
  <c r="D180" i="3"/>
  <c r="A180" i="3"/>
  <c r="H179" i="3"/>
  <c r="D179" i="3"/>
  <c r="B179" i="3"/>
  <c r="A179" i="3"/>
  <c r="H178" i="3"/>
  <c r="B178" i="3"/>
  <c r="D178" i="3"/>
  <c r="A178" i="3"/>
  <c r="H177" i="3"/>
  <c r="D177" i="3"/>
  <c r="B177" i="3"/>
  <c r="A177" i="3"/>
  <c r="H176" i="3"/>
  <c r="B176" i="3"/>
  <c r="D176" i="3"/>
  <c r="A176" i="3"/>
  <c r="H175" i="3"/>
  <c r="D175" i="3"/>
  <c r="B175" i="3"/>
  <c r="A175" i="3"/>
  <c r="H174" i="3"/>
  <c r="B174" i="3"/>
  <c r="D174" i="3"/>
  <c r="A174" i="3"/>
  <c r="H173" i="3"/>
  <c r="D173" i="3"/>
  <c r="B173" i="3"/>
  <c r="A173" i="3"/>
  <c r="H172" i="3"/>
  <c r="B172" i="3"/>
  <c r="D172" i="3"/>
  <c r="A172" i="3"/>
  <c r="H171" i="3"/>
  <c r="D171" i="3"/>
  <c r="B171" i="3"/>
  <c r="A171" i="3"/>
  <c r="H170" i="3"/>
  <c r="B170" i="3"/>
  <c r="D170" i="3"/>
  <c r="A170" i="3"/>
  <c r="H169" i="3"/>
  <c r="D169" i="3"/>
  <c r="B169" i="3"/>
  <c r="A169" i="3"/>
  <c r="H168" i="3"/>
  <c r="B168" i="3"/>
  <c r="D168" i="3"/>
  <c r="A168" i="3"/>
  <c r="H167" i="3"/>
  <c r="D167" i="3"/>
  <c r="B167" i="3"/>
  <c r="A167" i="3"/>
  <c r="H166" i="3"/>
  <c r="B166" i="3"/>
  <c r="D166" i="3"/>
  <c r="A166" i="3"/>
  <c r="H165" i="3"/>
  <c r="D165" i="3"/>
  <c r="B165" i="3"/>
  <c r="A165" i="3"/>
  <c r="H164" i="3"/>
  <c r="B164" i="3"/>
  <c r="D164" i="3"/>
  <c r="A164" i="3"/>
  <c r="H163" i="3"/>
  <c r="D163" i="3"/>
  <c r="B163" i="3"/>
  <c r="A163" i="3"/>
  <c r="H162" i="3"/>
  <c r="B162" i="3"/>
  <c r="D162" i="3"/>
  <c r="A162" i="3"/>
  <c r="H161" i="3"/>
  <c r="D161" i="3"/>
  <c r="B161" i="3"/>
  <c r="A161" i="3"/>
  <c r="H160" i="3"/>
  <c r="B160" i="3"/>
  <c r="D160" i="3"/>
  <c r="A160" i="3"/>
  <c r="H159" i="3"/>
  <c r="D159" i="3"/>
  <c r="B159" i="3"/>
  <c r="A159" i="3"/>
  <c r="H158" i="3"/>
  <c r="B158" i="3"/>
  <c r="D158" i="3"/>
  <c r="A158" i="3"/>
  <c r="H157" i="3"/>
  <c r="D157" i="3"/>
  <c r="B157" i="3"/>
  <c r="A157" i="3"/>
  <c r="H156" i="3"/>
  <c r="B156" i="3"/>
  <c r="D156" i="3"/>
  <c r="A156" i="3"/>
  <c r="H155" i="3"/>
  <c r="D155" i="3"/>
  <c r="B155" i="3"/>
  <c r="A155" i="3"/>
  <c r="H154" i="3"/>
  <c r="B154" i="3"/>
  <c r="D154" i="3"/>
  <c r="A154" i="3"/>
  <c r="H153" i="3"/>
  <c r="D153" i="3"/>
  <c r="B153" i="3"/>
  <c r="A153" i="3"/>
  <c r="H152" i="3"/>
  <c r="B152" i="3"/>
  <c r="D152" i="3"/>
  <c r="A152" i="3"/>
  <c r="H151" i="3"/>
  <c r="D151" i="3"/>
  <c r="B151" i="3"/>
  <c r="A151" i="3"/>
  <c r="H150" i="3"/>
  <c r="B150" i="3"/>
  <c r="D150" i="3"/>
  <c r="A150" i="3"/>
  <c r="H149" i="3"/>
  <c r="D149" i="3"/>
  <c r="B149" i="3"/>
  <c r="A149" i="3"/>
  <c r="H148" i="3"/>
  <c r="B148" i="3"/>
  <c r="D148" i="3"/>
  <c r="A148" i="3"/>
  <c r="H147" i="3"/>
  <c r="D147" i="3"/>
  <c r="B147" i="3"/>
  <c r="A147" i="3"/>
  <c r="H146" i="3"/>
  <c r="B146" i="3"/>
  <c r="D146" i="3"/>
  <c r="A146" i="3"/>
  <c r="H145" i="3"/>
  <c r="D145" i="3"/>
  <c r="B145" i="3"/>
  <c r="A145" i="3"/>
  <c r="H144" i="3"/>
  <c r="B144" i="3"/>
  <c r="D144" i="3"/>
  <c r="A144" i="3"/>
  <c r="H143" i="3"/>
  <c r="D143" i="3"/>
  <c r="B143" i="3"/>
  <c r="A143" i="3"/>
  <c r="H142" i="3"/>
  <c r="B142" i="3"/>
  <c r="D142" i="3"/>
  <c r="A142" i="3"/>
  <c r="H141" i="3"/>
  <c r="D141" i="3"/>
  <c r="B141" i="3"/>
  <c r="A141" i="3"/>
  <c r="H140" i="3"/>
  <c r="B140" i="3"/>
  <c r="D140" i="3"/>
  <c r="A140" i="3"/>
  <c r="H139" i="3"/>
  <c r="D139" i="3"/>
  <c r="B139" i="3"/>
  <c r="A139" i="3"/>
  <c r="H138" i="3"/>
  <c r="B138" i="3"/>
  <c r="D138" i="3"/>
  <c r="A138" i="3"/>
  <c r="H137" i="3"/>
  <c r="D137" i="3"/>
  <c r="B137" i="3"/>
  <c r="A137" i="3"/>
  <c r="H136" i="3"/>
  <c r="B136" i="3"/>
  <c r="D136" i="3"/>
  <c r="A136" i="3"/>
  <c r="H135" i="3"/>
  <c r="D135" i="3"/>
  <c r="B135" i="3"/>
  <c r="A135" i="3"/>
  <c r="H134" i="3"/>
  <c r="B134" i="3"/>
  <c r="D134" i="3"/>
  <c r="A134" i="3"/>
  <c r="H133" i="3"/>
  <c r="D133" i="3"/>
  <c r="B133" i="3"/>
  <c r="A133" i="3"/>
  <c r="H132" i="3"/>
  <c r="B132" i="3"/>
  <c r="D132" i="3"/>
  <c r="A132" i="3"/>
  <c r="H131" i="3"/>
  <c r="D131" i="3"/>
  <c r="B131" i="3"/>
  <c r="A131" i="3"/>
  <c r="H130" i="3"/>
  <c r="B130" i="3"/>
  <c r="D130" i="3"/>
  <c r="A130" i="3"/>
  <c r="H129" i="3"/>
  <c r="D129" i="3"/>
  <c r="B129" i="3"/>
  <c r="A129" i="3"/>
  <c r="H128" i="3"/>
  <c r="B128" i="3"/>
  <c r="D128" i="3"/>
  <c r="A128" i="3"/>
  <c r="H127" i="3"/>
  <c r="D127" i="3"/>
  <c r="B127" i="3"/>
  <c r="A127" i="3"/>
  <c r="H126" i="3"/>
  <c r="B126" i="3"/>
  <c r="D126" i="3"/>
  <c r="A126" i="3"/>
  <c r="H125" i="3"/>
  <c r="D125" i="3"/>
  <c r="B125" i="3"/>
  <c r="A125" i="3"/>
  <c r="H124" i="3"/>
  <c r="B124" i="3"/>
  <c r="D124" i="3"/>
  <c r="A124" i="3"/>
  <c r="H123" i="3"/>
  <c r="D123" i="3"/>
  <c r="B123" i="3"/>
  <c r="A123" i="3"/>
  <c r="H122" i="3"/>
  <c r="B122" i="3"/>
  <c r="D122" i="3"/>
  <c r="A122" i="3"/>
  <c r="H121" i="3"/>
  <c r="D121" i="3"/>
  <c r="B121" i="3"/>
  <c r="A121" i="3"/>
  <c r="H120" i="3"/>
  <c r="B120" i="3"/>
  <c r="D120" i="3"/>
  <c r="A120" i="3"/>
  <c r="H119" i="3"/>
  <c r="D119" i="3"/>
  <c r="B119" i="3"/>
  <c r="A119" i="3"/>
  <c r="H118" i="3"/>
  <c r="B118" i="3"/>
  <c r="D118" i="3"/>
  <c r="A118" i="3"/>
  <c r="H117" i="3"/>
  <c r="D117" i="3"/>
  <c r="B117" i="3"/>
  <c r="A117" i="3"/>
  <c r="H116" i="3"/>
  <c r="B116" i="3"/>
  <c r="D116" i="3"/>
  <c r="A116" i="3"/>
  <c r="H115" i="3"/>
  <c r="D115" i="3"/>
  <c r="B115" i="3"/>
  <c r="A115" i="3"/>
  <c r="H114" i="3"/>
  <c r="B114" i="3"/>
  <c r="D114" i="3"/>
  <c r="A114" i="3"/>
  <c r="H113" i="3"/>
  <c r="D113" i="3"/>
  <c r="B113" i="3"/>
  <c r="A113" i="3"/>
  <c r="H112" i="3"/>
  <c r="B112" i="3"/>
  <c r="D112" i="3"/>
  <c r="A112" i="3"/>
  <c r="H111" i="3"/>
  <c r="D111" i="3"/>
  <c r="B111" i="3"/>
  <c r="A111" i="3"/>
  <c r="H110" i="3"/>
  <c r="B110" i="3"/>
  <c r="D110" i="3"/>
  <c r="A110" i="3"/>
  <c r="H109" i="3"/>
  <c r="D109" i="3"/>
  <c r="B109" i="3"/>
  <c r="A109" i="3"/>
  <c r="H108" i="3"/>
  <c r="B108" i="3"/>
  <c r="D108" i="3"/>
  <c r="A108" i="3"/>
  <c r="H107" i="3"/>
  <c r="D107" i="3"/>
  <c r="B107" i="3"/>
  <c r="A107" i="3"/>
  <c r="H106" i="3"/>
  <c r="B106" i="3"/>
  <c r="D106" i="3"/>
  <c r="A106" i="3"/>
  <c r="H105" i="3"/>
  <c r="D105" i="3"/>
  <c r="B105" i="3"/>
  <c r="A105" i="3"/>
  <c r="H104" i="3"/>
  <c r="B104" i="3"/>
  <c r="D104" i="3"/>
  <c r="A104" i="3"/>
  <c r="H103" i="3"/>
  <c r="D103" i="3"/>
  <c r="B103" i="3"/>
  <c r="A103" i="3"/>
  <c r="H102" i="3"/>
  <c r="B102" i="3"/>
  <c r="D102" i="3"/>
  <c r="A102" i="3"/>
  <c r="H101" i="3"/>
  <c r="D101" i="3"/>
  <c r="B101" i="3"/>
  <c r="A101" i="3"/>
  <c r="H100" i="3"/>
  <c r="B100" i="3"/>
  <c r="D100" i="3"/>
  <c r="A100" i="3"/>
  <c r="H269" i="3"/>
  <c r="D269" i="3"/>
  <c r="B269" i="3"/>
  <c r="A269" i="3"/>
  <c r="H99" i="3"/>
  <c r="B99" i="3"/>
  <c r="D99" i="3"/>
  <c r="A99" i="3"/>
  <c r="H98" i="3"/>
  <c r="D98" i="3"/>
  <c r="B98" i="3"/>
  <c r="A98" i="3"/>
  <c r="H97" i="3"/>
  <c r="B97" i="3"/>
  <c r="D97" i="3"/>
  <c r="A97" i="3"/>
  <c r="H96" i="3"/>
  <c r="D96" i="3"/>
  <c r="B96" i="3"/>
  <c r="A96" i="3"/>
  <c r="H95" i="3"/>
  <c r="B95" i="3"/>
  <c r="D95" i="3"/>
  <c r="A95" i="3"/>
  <c r="H94" i="3"/>
  <c r="D94" i="3"/>
  <c r="B94" i="3"/>
  <c r="A94" i="3"/>
  <c r="H93" i="3"/>
  <c r="B93" i="3"/>
  <c r="D93" i="3"/>
  <c r="A93" i="3"/>
  <c r="H92" i="3"/>
  <c r="D92" i="3"/>
  <c r="B92" i="3"/>
  <c r="A92" i="3"/>
  <c r="H91" i="3"/>
  <c r="B91" i="3"/>
  <c r="D91" i="3"/>
  <c r="A91" i="3"/>
  <c r="H90" i="3"/>
  <c r="D90" i="3"/>
  <c r="B90" i="3"/>
  <c r="A90" i="3"/>
  <c r="H89" i="3"/>
  <c r="B89" i="3"/>
  <c r="D89" i="3"/>
  <c r="A89" i="3"/>
  <c r="H88" i="3"/>
  <c r="D88" i="3"/>
  <c r="B88" i="3"/>
  <c r="A88" i="3"/>
  <c r="H87" i="3"/>
  <c r="B87" i="3"/>
  <c r="D87" i="3"/>
  <c r="A87" i="3"/>
  <c r="H86" i="3"/>
  <c r="D86" i="3"/>
  <c r="B86" i="3"/>
  <c r="A86" i="3"/>
  <c r="H85" i="3"/>
  <c r="D85" i="3"/>
  <c r="B85" i="3"/>
  <c r="A85" i="3"/>
  <c r="H84" i="3"/>
  <c r="D84" i="3"/>
  <c r="B84" i="3"/>
  <c r="A84" i="3"/>
  <c r="H83" i="3"/>
  <c r="D83" i="3"/>
  <c r="B83" i="3"/>
  <c r="A83" i="3"/>
  <c r="H82" i="3"/>
  <c r="D82" i="3"/>
  <c r="B82" i="3"/>
  <c r="A82" i="3"/>
  <c r="H81" i="3"/>
  <c r="D81" i="3"/>
  <c r="B81" i="3"/>
  <c r="A81" i="3"/>
  <c r="H80" i="3"/>
  <c r="D80" i="3"/>
  <c r="B80" i="3"/>
  <c r="A80" i="3"/>
  <c r="H79" i="3"/>
  <c r="D79" i="3"/>
  <c r="B79" i="3"/>
  <c r="A79" i="3"/>
  <c r="H78" i="3"/>
  <c r="D78" i="3"/>
  <c r="B78" i="3"/>
  <c r="A78" i="3"/>
  <c r="H77" i="3"/>
  <c r="F77" i="3"/>
  <c r="D77" i="3"/>
  <c r="B77" i="3"/>
  <c r="A77" i="3"/>
  <c r="H76" i="3"/>
  <c r="B76" i="3"/>
  <c r="F76" i="3"/>
  <c r="D76" i="3"/>
  <c r="A76" i="3"/>
  <c r="H75" i="3"/>
  <c r="B75" i="3"/>
  <c r="F75" i="3"/>
  <c r="D75" i="3"/>
  <c r="A75" i="3"/>
  <c r="H74" i="3"/>
  <c r="B74" i="3"/>
  <c r="F74" i="3"/>
  <c r="D74" i="3"/>
  <c r="A74" i="3"/>
  <c r="H73" i="3"/>
  <c r="F73" i="3"/>
  <c r="D73" i="3"/>
  <c r="B73" i="3"/>
  <c r="A73" i="3"/>
  <c r="H72" i="3"/>
  <c r="B72" i="3"/>
  <c r="D72" i="3"/>
  <c r="A72" i="3"/>
  <c r="H71" i="3"/>
  <c r="B71" i="3"/>
  <c r="D71" i="3"/>
  <c r="A71" i="3"/>
  <c r="H70" i="3"/>
  <c r="B70" i="3"/>
  <c r="D70" i="3"/>
  <c r="A70" i="3"/>
  <c r="H69" i="3"/>
  <c r="B69" i="3"/>
  <c r="D69" i="3"/>
  <c r="A69" i="3"/>
  <c r="H68" i="3"/>
  <c r="B68" i="3"/>
  <c r="D68" i="3"/>
  <c r="A68" i="3"/>
  <c r="H67" i="3"/>
  <c r="B67" i="3"/>
  <c r="D67" i="3"/>
  <c r="A67" i="3"/>
  <c r="H66" i="3"/>
  <c r="B66" i="3"/>
  <c r="D66" i="3"/>
  <c r="A66" i="3"/>
  <c r="H65" i="3"/>
  <c r="B65" i="3"/>
  <c r="D65" i="3"/>
  <c r="A65" i="3"/>
  <c r="H64" i="3"/>
  <c r="B64" i="3"/>
  <c r="D64" i="3"/>
  <c r="A64" i="3"/>
  <c r="H63" i="3"/>
  <c r="B63" i="3"/>
  <c r="D63" i="3"/>
  <c r="A63" i="3"/>
  <c r="H62" i="3"/>
  <c r="B62" i="3"/>
  <c r="D62" i="3"/>
  <c r="A62" i="3"/>
  <c r="H61" i="3"/>
  <c r="B61" i="3"/>
  <c r="D61" i="3"/>
  <c r="A61" i="3"/>
  <c r="H60" i="3"/>
  <c r="B60" i="3"/>
  <c r="D60" i="3"/>
  <c r="A60" i="3"/>
  <c r="H59" i="3"/>
  <c r="B59" i="3"/>
  <c r="D59" i="3"/>
  <c r="A59" i="3"/>
  <c r="H58" i="3"/>
  <c r="B58" i="3"/>
  <c r="D58" i="3"/>
  <c r="A58" i="3"/>
  <c r="H57" i="3"/>
  <c r="B57" i="3"/>
  <c r="D57" i="3"/>
  <c r="A57" i="3"/>
  <c r="H56" i="3"/>
  <c r="B56" i="3"/>
  <c r="D56" i="3"/>
  <c r="A56" i="3"/>
  <c r="H55" i="3"/>
  <c r="B55" i="3"/>
  <c r="D55" i="3"/>
  <c r="A55" i="3"/>
  <c r="H54" i="3"/>
  <c r="B54" i="3"/>
  <c r="D54" i="3"/>
  <c r="A54" i="3"/>
  <c r="H53" i="3"/>
  <c r="B53" i="3"/>
  <c r="D53" i="3"/>
  <c r="A53" i="3"/>
  <c r="H52" i="3"/>
  <c r="B52" i="3"/>
  <c r="D52" i="3"/>
  <c r="A52" i="3"/>
  <c r="H51" i="3"/>
  <c r="B51" i="3"/>
  <c r="D51" i="3"/>
  <c r="A51" i="3"/>
  <c r="H50" i="3"/>
  <c r="B50" i="3"/>
  <c r="D50" i="3"/>
  <c r="A50" i="3"/>
  <c r="H49" i="3"/>
  <c r="B49" i="3"/>
  <c r="D49" i="3"/>
  <c r="A49" i="3"/>
  <c r="H48" i="3"/>
  <c r="B48" i="3"/>
  <c r="D48" i="3"/>
  <c r="A48" i="3"/>
  <c r="H47" i="3"/>
  <c r="B47" i="3"/>
  <c r="D47" i="3"/>
  <c r="A47" i="3"/>
  <c r="H46" i="3"/>
  <c r="B46" i="3"/>
  <c r="D46" i="3"/>
  <c r="A46" i="3"/>
  <c r="H45" i="3"/>
  <c r="B45" i="3"/>
  <c r="D45" i="3"/>
  <c r="A45" i="3"/>
  <c r="H44" i="3"/>
  <c r="B44" i="3"/>
  <c r="D44" i="3"/>
  <c r="A44" i="3"/>
  <c r="H43" i="3"/>
  <c r="B43" i="3"/>
  <c r="D43" i="3"/>
  <c r="A43" i="3"/>
  <c r="H42" i="3"/>
  <c r="B42" i="3"/>
  <c r="D42" i="3"/>
  <c r="A42" i="3"/>
  <c r="H41" i="3"/>
  <c r="B41" i="3"/>
  <c r="D41" i="3"/>
  <c r="A41" i="3"/>
  <c r="H40" i="3"/>
  <c r="B40" i="3"/>
  <c r="D40" i="3"/>
  <c r="A40" i="3"/>
  <c r="H39" i="3"/>
  <c r="B39" i="3"/>
  <c r="D39" i="3"/>
  <c r="A39" i="3"/>
  <c r="H38" i="3"/>
  <c r="B38" i="3"/>
  <c r="D38" i="3"/>
  <c r="A38" i="3"/>
  <c r="H37" i="3"/>
  <c r="B37" i="3"/>
  <c r="D37" i="3"/>
  <c r="A37" i="3"/>
  <c r="H36" i="3"/>
  <c r="B36" i="3"/>
  <c r="D36" i="3"/>
  <c r="A36" i="3"/>
  <c r="H35" i="3"/>
  <c r="B35" i="3"/>
  <c r="D35" i="3"/>
  <c r="A35" i="3"/>
  <c r="H34" i="3"/>
  <c r="B34" i="3"/>
  <c r="D34" i="3"/>
  <c r="A34" i="3"/>
  <c r="H33" i="3"/>
  <c r="B33" i="3"/>
  <c r="D33" i="3"/>
  <c r="A33" i="3"/>
  <c r="H32" i="3"/>
  <c r="B32" i="3"/>
  <c r="D32" i="3"/>
  <c r="A32" i="3"/>
  <c r="H31" i="3"/>
  <c r="B31" i="3"/>
  <c r="D31" i="3"/>
  <c r="A31" i="3"/>
  <c r="H30" i="3"/>
  <c r="B30" i="3"/>
  <c r="D30" i="3"/>
  <c r="A30" i="3"/>
  <c r="H29" i="3"/>
  <c r="B29" i="3"/>
  <c r="D29" i="3"/>
  <c r="A29" i="3"/>
  <c r="H28" i="3"/>
  <c r="B28" i="3"/>
  <c r="D28" i="3"/>
  <c r="A28" i="3"/>
  <c r="H27" i="3"/>
  <c r="B27" i="3"/>
  <c r="D27" i="3"/>
  <c r="A27" i="3"/>
  <c r="H26" i="3"/>
  <c r="B26" i="3"/>
  <c r="D26" i="3"/>
  <c r="A26" i="3"/>
  <c r="H25" i="3"/>
  <c r="B25" i="3"/>
  <c r="D25" i="3"/>
  <c r="A25" i="3"/>
  <c r="H24" i="3"/>
  <c r="B24" i="3"/>
  <c r="D24" i="3"/>
  <c r="A24" i="3"/>
  <c r="H23" i="3"/>
  <c r="B23" i="3"/>
  <c r="D23" i="3"/>
  <c r="A23" i="3"/>
  <c r="H22" i="3"/>
  <c r="B22" i="3"/>
  <c r="D22" i="3"/>
  <c r="A22" i="3"/>
  <c r="H21" i="3"/>
  <c r="B21" i="3"/>
  <c r="D21" i="3"/>
  <c r="A21" i="3"/>
  <c r="H20" i="3"/>
  <c r="B20" i="3"/>
  <c r="D20" i="3"/>
  <c r="A20" i="3"/>
  <c r="H19" i="3"/>
  <c r="B19" i="3"/>
  <c r="D19" i="3"/>
  <c r="A19" i="3"/>
  <c r="H18" i="3"/>
  <c r="B18" i="3"/>
  <c r="D18" i="3"/>
  <c r="A18" i="3"/>
  <c r="H17" i="3"/>
  <c r="B17" i="3"/>
  <c r="D17" i="3"/>
  <c r="A17" i="3"/>
  <c r="H16" i="3"/>
  <c r="B16" i="3"/>
  <c r="D16" i="3"/>
  <c r="A16" i="3"/>
  <c r="H15" i="3"/>
  <c r="B15" i="3"/>
  <c r="D15" i="3"/>
  <c r="A15" i="3"/>
  <c r="H14" i="3"/>
  <c r="B14" i="3"/>
  <c r="D14" i="3"/>
  <c r="A14" i="3"/>
  <c r="H13" i="3"/>
  <c r="B13" i="3"/>
  <c r="D13" i="3"/>
  <c r="A13" i="3"/>
  <c r="H268" i="3"/>
  <c r="B268" i="3"/>
  <c r="D268" i="3"/>
  <c r="A268" i="3"/>
  <c r="H267" i="3"/>
  <c r="B267" i="3"/>
  <c r="D267" i="3"/>
  <c r="A267" i="3"/>
  <c r="H11" i="3"/>
  <c r="B11" i="3"/>
  <c r="D11" i="3"/>
  <c r="A11" i="3"/>
  <c r="H266" i="3"/>
  <c r="B266" i="3"/>
  <c r="D266" i="3"/>
  <c r="A266" i="3"/>
  <c r="H265" i="3"/>
  <c r="B265" i="3"/>
  <c r="D265" i="3"/>
  <c r="A265" i="3"/>
  <c r="H264" i="3"/>
  <c r="B264" i="3"/>
  <c r="D264" i="3"/>
  <c r="A264" i="3"/>
  <c r="H263" i="3"/>
  <c r="B263" i="3"/>
  <c r="D263" i="3"/>
  <c r="A263" i="3"/>
  <c r="F85" i="1"/>
  <c r="G85" i="1" s="1"/>
  <c r="I85" i="1" s="1"/>
  <c r="Q322" i="1"/>
  <c r="Q316" i="1"/>
  <c r="Q319" i="1"/>
  <c r="Q321" i="1"/>
  <c r="Q320" i="1"/>
  <c r="Q315" i="1"/>
  <c r="F261" i="1"/>
  <c r="G261" i="1"/>
  <c r="K261" i="1" s="1"/>
  <c r="F264" i="1"/>
  <c r="G264" i="1" s="1"/>
  <c r="K264" i="1" s="1"/>
  <c r="E263" i="1"/>
  <c r="F263" i="1"/>
  <c r="E265" i="1"/>
  <c r="F265" i="1" s="1"/>
  <c r="E266" i="1"/>
  <c r="F266" i="1" s="1"/>
  <c r="E267" i="1"/>
  <c r="F267" i="1" s="1"/>
  <c r="E268" i="1"/>
  <c r="F268" i="1" s="1"/>
  <c r="E269" i="1"/>
  <c r="F269" i="1" s="1"/>
  <c r="Q314" i="1"/>
  <c r="Q313" i="1"/>
  <c r="Q311" i="1"/>
  <c r="Q309" i="1"/>
  <c r="K309" i="1"/>
  <c r="Q308" i="1"/>
  <c r="Q306" i="1"/>
  <c r="Q312" i="1"/>
  <c r="Q305" i="1"/>
  <c r="Q294" i="1"/>
  <c r="F218" i="1"/>
  <c r="G218" i="1" s="1"/>
  <c r="I218" i="1" s="1"/>
  <c r="F222" i="1"/>
  <c r="G222" i="1"/>
  <c r="I222" i="1" s="1"/>
  <c r="F223" i="1"/>
  <c r="G223" i="1" s="1"/>
  <c r="I223" i="1" s="1"/>
  <c r="F228" i="1"/>
  <c r="G228" i="1" s="1"/>
  <c r="I228" i="1" s="1"/>
  <c r="F231" i="1"/>
  <c r="G231" i="1" s="1"/>
  <c r="I231" i="1"/>
  <c r="F234" i="1"/>
  <c r="G234" i="1" s="1"/>
  <c r="I234" i="1" s="1"/>
  <c r="G235" i="1"/>
  <c r="I235" i="1"/>
  <c r="F236" i="1"/>
  <c r="G236" i="1" s="1"/>
  <c r="I236" i="1" s="1"/>
  <c r="F238" i="1"/>
  <c r="G238" i="1" s="1"/>
  <c r="I238" i="1" s="1"/>
  <c r="F240" i="1"/>
  <c r="G240" i="1"/>
  <c r="I240" i="1"/>
  <c r="G241" i="1"/>
  <c r="I241" i="1"/>
  <c r="F243" i="1"/>
  <c r="G243" i="1" s="1"/>
  <c r="I243" i="1" s="1"/>
  <c r="F245" i="1"/>
  <c r="G245" i="1" s="1"/>
  <c r="I245" i="1" s="1"/>
  <c r="F246" i="1"/>
  <c r="G246" i="1"/>
  <c r="I246" i="1" s="1"/>
  <c r="F247" i="1"/>
  <c r="G247" i="1" s="1"/>
  <c r="I247" i="1" s="1"/>
  <c r="F259" i="1"/>
  <c r="G259" i="1" s="1"/>
  <c r="K259" i="1" s="1"/>
  <c r="F163" i="1"/>
  <c r="G163" i="1" s="1"/>
  <c r="I163" i="1" s="1"/>
  <c r="F181" i="1"/>
  <c r="G181" i="1" s="1"/>
  <c r="I181" i="1" s="1"/>
  <c r="G183" i="1"/>
  <c r="I183" i="1" s="1"/>
  <c r="F186" i="1"/>
  <c r="G186" i="1" s="1"/>
  <c r="I186" i="1" s="1"/>
  <c r="F187" i="1"/>
  <c r="G187" i="1" s="1"/>
  <c r="I187" i="1" s="1"/>
  <c r="F191" i="1"/>
  <c r="G191" i="1" s="1"/>
  <c r="I191" i="1" s="1"/>
  <c r="F193" i="1"/>
  <c r="G193" i="1" s="1"/>
  <c r="I193" i="1" s="1"/>
  <c r="F195" i="1"/>
  <c r="G195" i="1" s="1"/>
  <c r="I195" i="1" s="1"/>
  <c r="F196" i="1"/>
  <c r="G196" i="1" s="1"/>
  <c r="I196" i="1" s="1"/>
  <c r="F200" i="1"/>
  <c r="G200" i="1" s="1"/>
  <c r="I200" i="1" s="1"/>
  <c r="F201" i="1"/>
  <c r="G201" i="1" s="1"/>
  <c r="I201" i="1" s="1"/>
  <c r="F204" i="1"/>
  <c r="G204" i="1" s="1"/>
  <c r="I204" i="1" s="1"/>
  <c r="F205" i="1"/>
  <c r="G205" i="1" s="1"/>
  <c r="I205" i="1" s="1"/>
  <c r="F210" i="1"/>
  <c r="G210" i="1" s="1"/>
  <c r="I210" i="1" s="1"/>
  <c r="F211" i="1"/>
  <c r="G211" i="1" s="1"/>
  <c r="I211" i="1" s="1"/>
  <c r="F212" i="1"/>
  <c r="G212" i="1" s="1"/>
  <c r="I212" i="1" s="1"/>
  <c r="F213" i="1"/>
  <c r="G213" i="1" s="1"/>
  <c r="I213" i="1" s="1"/>
  <c r="F214" i="1"/>
  <c r="G214" i="1"/>
  <c r="I214" i="1" s="1"/>
  <c r="F216" i="1"/>
  <c r="G216" i="1" s="1"/>
  <c r="I216" i="1" s="1"/>
  <c r="Q317" i="1"/>
  <c r="Q307" i="1"/>
  <c r="F34" i="1"/>
  <c r="G34" i="1" s="1"/>
  <c r="I34" i="1" s="1"/>
  <c r="F38" i="1"/>
  <c r="G38" i="1" s="1"/>
  <c r="I38" i="1" s="1"/>
  <c r="F40" i="1"/>
  <c r="G40" i="1" s="1"/>
  <c r="I40" i="1" s="1"/>
  <c r="E42" i="1"/>
  <c r="F42" i="1"/>
  <c r="G42" i="1" s="1"/>
  <c r="I42" i="1" s="1"/>
  <c r="F43" i="1"/>
  <c r="G43" i="1" s="1"/>
  <c r="I43" i="1" s="1"/>
  <c r="G49" i="1"/>
  <c r="I49" i="1" s="1"/>
  <c r="F51" i="1"/>
  <c r="G51" i="1" s="1"/>
  <c r="I51" i="1" s="1"/>
  <c r="F52" i="1"/>
  <c r="G52" i="1" s="1"/>
  <c r="I52" i="1" s="1"/>
  <c r="F61" i="1"/>
  <c r="G63" i="1"/>
  <c r="I63" i="1" s="1"/>
  <c r="F65" i="1"/>
  <c r="G65" i="1" s="1"/>
  <c r="I65" i="1" s="1"/>
  <c r="F71" i="1"/>
  <c r="G71" i="1" s="1"/>
  <c r="I71" i="1" s="1"/>
  <c r="F73" i="1"/>
  <c r="G73" i="1" s="1"/>
  <c r="I73" i="1" s="1"/>
  <c r="F75" i="1"/>
  <c r="F77" i="1"/>
  <c r="G77" i="1" s="1"/>
  <c r="I77" i="1" s="1"/>
  <c r="E79" i="1"/>
  <c r="F79" i="1"/>
  <c r="G79" i="1" s="1"/>
  <c r="I79" i="1" s="1"/>
  <c r="F80" i="1"/>
  <c r="G80" i="1" s="1"/>
  <c r="I80" i="1" s="1"/>
  <c r="F82" i="1"/>
  <c r="G82" i="1"/>
  <c r="I82" i="1"/>
  <c r="F83" i="1"/>
  <c r="G83" i="1" s="1"/>
  <c r="I83" i="1" s="1"/>
  <c r="F88" i="1"/>
  <c r="G88" i="1" s="1"/>
  <c r="I88" i="1" s="1"/>
  <c r="F91" i="1"/>
  <c r="G91" i="1"/>
  <c r="I91" i="1" s="1"/>
  <c r="F93" i="1"/>
  <c r="G93" i="1"/>
  <c r="I93" i="1" s="1"/>
  <c r="F95" i="1"/>
  <c r="G95" i="1" s="1"/>
  <c r="I95" i="1" s="1"/>
  <c r="F98" i="1"/>
  <c r="G98" i="1" s="1"/>
  <c r="I98" i="1" s="1"/>
  <c r="F102" i="1"/>
  <c r="G102" i="1"/>
  <c r="I102" i="1" s="1"/>
  <c r="F110" i="1"/>
  <c r="G110" i="1" s="1"/>
  <c r="I110" i="1" s="1"/>
  <c r="F123" i="1"/>
  <c r="G123" i="1" s="1"/>
  <c r="I123" i="1" s="1"/>
  <c r="F125" i="1"/>
  <c r="G125" i="1" s="1"/>
  <c r="I125" i="1" s="1"/>
  <c r="F127" i="1"/>
  <c r="G127" i="1" s="1"/>
  <c r="I127" i="1" s="1"/>
  <c r="F129" i="1"/>
  <c r="G129" i="1" s="1"/>
  <c r="I129" i="1" s="1"/>
  <c r="F134" i="1"/>
  <c r="G134" i="1" s="1"/>
  <c r="I134" i="1" s="1"/>
  <c r="F136" i="1"/>
  <c r="G136" i="1"/>
  <c r="I136" i="1"/>
  <c r="F141" i="1"/>
  <c r="G141" i="1" s="1"/>
  <c r="I141" i="1" s="1"/>
  <c r="F142" i="1"/>
  <c r="G142" i="1" s="1"/>
  <c r="I142" i="1" s="1"/>
  <c r="F151" i="1"/>
  <c r="G151" i="1" s="1"/>
  <c r="I151" i="1" s="1"/>
  <c r="F153" i="1"/>
  <c r="G153" i="1"/>
  <c r="I153" i="1" s="1"/>
  <c r="F160" i="1"/>
  <c r="G160" i="1" s="1"/>
  <c r="I160" i="1" s="1"/>
  <c r="F16" i="1"/>
  <c r="F17" i="1" s="1"/>
  <c r="Q261" i="1"/>
  <c r="Q264" i="1"/>
  <c r="Q259" i="1"/>
  <c r="Q262" i="1"/>
  <c r="Q287" i="1"/>
  <c r="Q263" i="1"/>
  <c r="Q265" i="1"/>
  <c r="Q266" i="1"/>
  <c r="Q267" i="1"/>
  <c r="Q268" i="1"/>
  <c r="Q269" i="1"/>
  <c r="Q288" i="1"/>
  <c r="Q295" i="1"/>
  <c r="Q296" i="1"/>
  <c r="Q297" i="1"/>
  <c r="Q298" i="1"/>
  <c r="Q299" i="1"/>
  <c r="Q80" i="1"/>
  <c r="Q211" i="1"/>
  <c r="Q212" i="1"/>
  <c r="Q213" i="1"/>
  <c r="Q214" i="1"/>
  <c r="Q216" i="1"/>
  <c r="Q217" i="1"/>
  <c r="Q218" i="1"/>
  <c r="Q219" i="1"/>
  <c r="Q222" i="1"/>
  <c r="Q223" i="1"/>
  <c r="Q224" i="1"/>
  <c r="Q228" i="1"/>
  <c r="Q229" i="1"/>
  <c r="Q231" i="1"/>
  <c r="Q233" i="1"/>
  <c r="Q234" i="1"/>
  <c r="Q235" i="1"/>
  <c r="Q236" i="1"/>
  <c r="Q238" i="1"/>
  <c r="Q240" i="1"/>
  <c r="Q241" i="1"/>
  <c r="Q243" i="1"/>
  <c r="Q245" i="1"/>
  <c r="Q246" i="1"/>
  <c r="Q247" i="1"/>
  <c r="Q34" i="1"/>
  <c r="Q35" i="1"/>
  <c r="Q42" i="1"/>
  <c r="Q48" i="1"/>
  <c r="Q52" i="1"/>
  <c r="Q56" i="1"/>
  <c r="Q59" i="1"/>
  <c r="Q62" i="1"/>
  <c r="Q63" i="1"/>
  <c r="Q64" i="1"/>
  <c r="Q66" i="1"/>
  <c r="Q68" i="1"/>
  <c r="Q69" i="1"/>
  <c r="Q70" i="1"/>
  <c r="Q71" i="1"/>
  <c r="Q72" i="1"/>
  <c r="Q76" i="1"/>
  <c r="Q79" i="1"/>
  <c r="Q82" i="1"/>
  <c r="Q83" i="1"/>
  <c r="Q84" i="1"/>
  <c r="Q86" i="1"/>
  <c r="Q87" i="1"/>
  <c r="Q88" i="1"/>
  <c r="Q89" i="1"/>
  <c r="Q91" i="1"/>
  <c r="Q92" i="1"/>
  <c r="Q93" i="1"/>
  <c r="Q94" i="1"/>
  <c r="Q95" i="1"/>
  <c r="Q98" i="1"/>
  <c r="Q99" i="1"/>
  <c r="Q100" i="1"/>
  <c r="Q101" i="1"/>
  <c r="Q102" i="1"/>
  <c r="Q109" i="1"/>
  <c r="Q110" i="1"/>
  <c r="Q111" i="1"/>
  <c r="Q123" i="1"/>
  <c r="Q124" i="1"/>
  <c r="Q125" i="1"/>
  <c r="Q127" i="1"/>
  <c r="Q129" i="1"/>
  <c r="Q131" i="1"/>
  <c r="Q132" i="1"/>
  <c r="Q134" i="1"/>
  <c r="Q136" i="1"/>
  <c r="Q140" i="1"/>
  <c r="Q141" i="1"/>
  <c r="Q142" i="1"/>
  <c r="Q152" i="1"/>
  <c r="Q153" i="1"/>
  <c r="Q154" i="1"/>
  <c r="Q151" i="1"/>
  <c r="Q156" i="1"/>
  <c r="G158" i="1"/>
  <c r="I158" i="1"/>
  <c r="Q158" i="1"/>
  <c r="Q160" i="1"/>
  <c r="Q161" i="1"/>
  <c r="Q163" i="1"/>
  <c r="Q180" i="1"/>
  <c r="Q181" i="1"/>
  <c r="Q182" i="1"/>
  <c r="Q183" i="1"/>
  <c r="Q186" i="1"/>
  <c r="Q187" i="1"/>
  <c r="Q191" i="1"/>
  <c r="Q193" i="1"/>
  <c r="Q195" i="1"/>
  <c r="Q196" i="1"/>
  <c r="Q197" i="1"/>
  <c r="Q198" i="1"/>
  <c r="Q199" i="1"/>
  <c r="Q200" i="1"/>
  <c r="Q201" i="1"/>
  <c r="Q204" i="1"/>
  <c r="Q205" i="1"/>
  <c r="Q208" i="1"/>
  <c r="Q209" i="1"/>
  <c r="Q210" i="1"/>
  <c r="Q112" i="1"/>
  <c r="Q113" i="1"/>
  <c r="Q114" i="1"/>
  <c r="Q115" i="1"/>
  <c r="Q116" i="1"/>
  <c r="Q118" i="1"/>
  <c r="Q119" i="1"/>
  <c r="Q120" i="1"/>
  <c r="Q121" i="1"/>
  <c r="Q146" i="1"/>
  <c r="Q147" i="1"/>
  <c r="Q148" i="1"/>
  <c r="Q149" i="1"/>
  <c r="Q150" i="1"/>
  <c r="Q164" i="1"/>
  <c r="Q165" i="1"/>
  <c r="Q166" i="1"/>
  <c r="Q167" i="1"/>
  <c r="Q168" i="1"/>
  <c r="Q169" i="1"/>
  <c r="Q170" i="1"/>
  <c r="Q171" i="1"/>
  <c r="Q172" i="1"/>
  <c r="Q173" i="1"/>
  <c r="Q177" i="1"/>
  <c r="Q178" i="1"/>
  <c r="Q206" i="1"/>
  <c r="Q215" i="1"/>
  <c r="Q49" i="1"/>
  <c r="Q54" i="1"/>
  <c r="I226" i="1"/>
  <c r="I248" i="1"/>
  <c r="Q251" i="1"/>
  <c r="Q250" i="1"/>
  <c r="Q249" i="1"/>
  <c r="Q248" i="1"/>
  <c r="Q244" i="1"/>
  <c r="Q242" i="1"/>
  <c r="Q239" i="1"/>
  <c r="Q237" i="1"/>
  <c r="Q232" i="1"/>
  <c r="Q230" i="1"/>
  <c r="Q227" i="1"/>
  <c r="Q226" i="1"/>
  <c r="Q225" i="1"/>
  <c r="Q221" i="1"/>
  <c r="Q220" i="1"/>
  <c r="Q207" i="1"/>
  <c r="Q203" i="1"/>
  <c r="Q202" i="1"/>
  <c r="Q194" i="1"/>
  <c r="Q192" i="1"/>
  <c r="Q190" i="1"/>
  <c r="Q189" i="1"/>
  <c r="Q188" i="1"/>
  <c r="Q185" i="1"/>
  <c r="Q184" i="1"/>
  <c r="Q179" i="1"/>
  <c r="Q176" i="1"/>
  <c r="Q175" i="1"/>
  <c r="Q174" i="1"/>
  <c r="Q162" i="1"/>
  <c r="Q159" i="1"/>
  <c r="Q157" i="1"/>
  <c r="Q155" i="1"/>
  <c r="Q145" i="1"/>
  <c r="Q144" i="1"/>
  <c r="Q143" i="1"/>
  <c r="Q139" i="1"/>
  <c r="Q138" i="1"/>
  <c r="Q137" i="1"/>
  <c r="Q135" i="1"/>
  <c r="Q133" i="1"/>
  <c r="Q130" i="1"/>
  <c r="Q128" i="1"/>
  <c r="Q126" i="1"/>
  <c r="Q122" i="1"/>
  <c r="Q108" i="1"/>
  <c r="Q107" i="1"/>
  <c r="Q106" i="1"/>
  <c r="Q105" i="1"/>
  <c r="Q104" i="1"/>
  <c r="Q103" i="1"/>
  <c r="Q97" i="1"/>
  <c r="Q96" i="1"/>
  <c r="Q90" i="1"/>
  <c r="Q85" i="1"/>
  <c r="Q81" i="1"/>
  <c r="Q78" i="1"/>
  <c r="Q77" i="1"/>
  <c r="Q75" i="1"/>
  <c r="Q74" i="1"/>
  <c r="Q73" i="1"/>
  <c r="Q67" i="1"/>
  <c r="Q65" i="1"/>
  <c r="Q61" i="1"/>
  <c r="Q60" i="1"/>
  <c r="Q58" i="1"/>
  <c r="Q57" i="1"/>
  <c r="Q55" i="1"/>
  <c r="Q53" i="1"/>
  <c r="Q51" i="1"/>
  <c r="Q50" i="1"/>
  <c r="Q47" i="1"/>
  <c r="Q46" i="1"/>
  <c r="Q45" i="1"/>
  <c r="Q44" i="1"/>
  <c r="Q43" i="1"/>
  <c r="Q41" i="1"/>
  <c r="Q40" i="1"/>
  <c r="Q39" i="1"/>
  <c r="Q38" i="1"/>
  <c r="Q37" i="1"/>
  <c r="Q36" i="1"/>
  <c r="Q33" i="1"/>
  <c r="Q32" i="1"/>
  <c r="Q276" i="1"/>
  <c r="Q277" i="1"/>
  <c r="Q281" i="1"/>
  <c r="G25" i="1"/>
  <c r="H25" i="1" s="1"/>
  <c r="G31" i="1"/>
  <c r="Q28" i="1"/>
  <c r="Q29" i="1"/>
  <c r="Q30" i="1"/>
  <c r="Q31" i="1"/>
  <c r="Q260" i="1"/>
  <c r="Q25" i="1"/>
  <c r="H31" i="1"/>
  <c r="G57" i="1"/>
  <c r="I57" i="1" s="1"/>
  <c r="G61" i="1"/>
  <c r="I61" i="1" s="1"/>
  <c r="G75" i="1"/>
  <c r="I75" i="1" s="1"/>
  <c r="I90" i="1"/>
  <c r="I96" i="1"/>
  <c r="I106" i="1"/>
  <c r="I126" i="1"/>
  <c r="I133" i="1"/>
  <c r="I138" i="1"/>
  <c r="I176" i="1"/>
  <c r="I179" i="1"/>
  <c r="I188" i="1"/>
  <c r="I192" i="1"/>
  <c r="E169" i="3"/>
  <c r="F203" i="1"/>
  <c r="G203" i="1"/>
  <c r="I203" i="1" s="1"/>
  <c r="E185" i="3"/>
  <c r="E223" i="3"/>
  <c r="E217" i="3"/>
  <c r="E235" i="3"/>
  <c r="C11" i="1"/>
  <c r="C12" i="1"/>
  <c r="O357" i="1" l="1"/>
  <c r="O356" i="1"/>
  <c r="O355" i="1"/>
  <c r="F37" i="1"/>
  <c r="G37" i="1" s="1"/>
  <c r="I37" i="1" s="1"/>
  <c r="E50" i="3"/>
  <c r="E236" i="3"/>
  <c r="F156" i="1"/>
  <c r="G156" i="1" s="1"/>
  <c r="I156" i="1" s="1"/>
  <c r="F154" i="1"/>
  <c r="G154" i="1" s="1"/>
  <c r="I154" i="1" s="1"/>
  <c r="F140" i="1"/>
  <c r="G140" i="1" s="1"/>
  <c r="I140" i="1" s="1"/>
  <c r="F100" i="1"/>
  <c r="G100" i="1" s="1"/>
  <c r="I100" i="1" s="1"/>
  <c r="F92" i="1"/>
  <c r="G92" i="1" s="1"/>
  <c r="I92" i="1" s="1"/>
  <c r="F74" i="1"/>
  <c r="G74" i="1" s="1"/>
  <c r="I74" i="1" s="1"/>
  <c r="F64" i="1"/>
  <c r="G64" i="1" s="1"/>
  <c r="I64" i="1" s="1"/>
  <c r="F44" i="1"/>
  <c r="G44" i="1" s="1"/>
  <c r="I44" i="1" s="1"/>
  <c r="F39" i="1"/>
  <c r="G39" i="1" s="1"/>
  <c r="I39" i="1" s="1"/>
  <c r="F224" i="1"/>
  <c r="G224" i="1" s="1"/>
  <c r="I224" i="1" s="1"/>
  <c r="E140" i="3"/>
  <c r="E153" i="3"/>
  <c r="E176" i="3"/>
  <c r="E184" i="3"/>
  <c r="E248" i="3"/>
  <c r="F30" i="1"/>
  <c r="G30" i="1" s="1"/>
  <c r="H30" i="1" s="1"/>
  <c r="F312" i="1"/>
  <c r="G312" i="1" s="1"/>
  <c r="K312" i="1" s="1"/>
  <c r="F301" i="1"/>
  <c r="G301" i="1" s="1"/>
  <c r="K301" i="1" s="1"/>
  <c r="F291" i="1"/>
  <c r="G291" i="1" s="1"/>
  <c r="K291" i="1" s="1"/>
  <c r="F250" i="1"/>
  <c r="G250" i="1" s="1"/>
  <c r="I250" i="1" s="1"/>
  <c r="F295" i="1"/>
  <c r="G295" i="1" s="1"/>
  <c r="K295" i="1" s="1"/>
  <c r="F285" i="1"/>
  <c r="G285" i="1" s="1"/>
  <c r="K285" i="1" s="1"/>
  <c r="F317" i="1"/>
  <c r="G317" i="1" s="1"/>
  <c r="K317" i="1" s="1"/>
  <c r="F72" i="1"/>
  <c r="G72" i="1" s="1"/>
  <c r="I72" i="1" s="1"/>
  <c r="E26" i="3"/>
  <c r="E46" i="3"/>
  <c r="E240" i="3"/>
  <c r="F152" i="1"/>
  <c r="G152" i="1" s="1"/>
  <c r="I152" i="1" s="1"/>
  <c r="F78" i="1"/>
  <c r="G78" i="1" s="1"/>
  <c r="I78" i="1" s="1"/>
  <c r="F68" i="1"/>
  <c r="G68" i="1" s="1"/>
  <c r="I68" i="1" s="1"/>
  <c r="F50" i="1"/>
  <c r="G50" i="1" s="1"/>
  <c r="I50" i="1" s="1"/>
  <c r="F35" i="1"/>
  <c r="G35" i="1" s="1"/>
  <c r="I35" i="1" s="1"/>
  <c r="E77" i="3"/>
  <c r="E190" i="3"/>
  <c r="E214" i="3"/>
  <c r="E219" i="3"/>
  <c r="E249" i="3"/>
  <c r="E32" i="3"/>
  <c r="E42" i="3"/>
  <c r="E54" i="3"/>
  <c r="E64" i="3"/>
  <c r="F161" i="1"/>
  <c r="G161" i="1" s="1"/>
  <c r="I161" i="1" s="1"/>
  <c r="F89" i="1"/>
  <c r="G89" i="1" s="1"/>
  <c r="I89" i="1" s="1"/>
  <c r="F60" i="1"/>
  <c r="G60" i="1" s="1"/>
  <c r="I60" i="1" s="1"/>
  <c r="F229" i="1"/>
  <c r="G229" i="1" s="1"/>
  <c r="I229" i="1" s="1"/>
  <c r="F219" i="1"/>
  <c r="G219" i="1" s="1"/>
  <c r="I219" i="1" s="1"/>
  <c r="E157" i="3"/>
  <c r="E188" i="3"/>
  <c r="E30" i="3"/>
  <c r="E38" i="3"/>
  <c r="E60" i="3"/>
  <c r="E70" i="3"/>
  <c r="F33" i="1"/>
  <c r="G33" i="1" s="1"/>
  <c r="I33" i="1" s="1"/>
  <c r="N316" i="1"/>
  <c r="E152" i="3"/>
  <c r="E40" i="3"/>
  <c r="E199" i="3"/>
  <c r="F132" i="1"/>
  <c r="G132" i="1" s="1"/>
  <c r="I132" i="1" s="1"/>
  <c r="F209" i="1"/>
  <c r="G209" i="1" s="1"/>
  <c r="I209" i="1" s="1"/>
  <c r="F199" i="1"/>
  <c r="G199" i="1" s="1"/>
  <c r="I199" i="1" s="1"/>
  <c r="F111" i="1"/>
  <c r="G111" i="1" s="1"/>
  <c r="I111" i="1" s="1"/>
  <c r="E106" i="3"/>
  <c r="E113" i="3"/>
  <c r="E179" i="3"/>
  <c r="F308" i="1"/>
  <c r="G308" i="1" s="1"/>
  <c r="K308" i="1" s="1"/>
  <c r="E251" i="3"/>
  <c r="F233" i="1"/>
  <c r="G233" i="1" s="1"/>
  <c r="I233" i="1" s="1"/>
  <c r="F284" i="1"/>
  <c r="G284" i="1" s="1"/>
  <c r="K284" i="1" s="1"/>
  <c r="E295" i="3"/>
  <c r="F101" i="1"/>
  <c r="G101" i="1" s="1"/>
  <c r="I101" i="1" s="1"/>
  <c r="E125" i="3"/>
  <c r="F280" i="1"/>
  <c r="G280" i="1" s="1"/>
  <c r="K280" i="1" s="1"/>
  <c r="E292" i="3"/>
  <c r="F105" i="1"/>
  <c r="G105" i="1" s="1"/>
  <c r="I105" i="1" s="1"/>
  <c r="E88" i="3"/>
  <c r="F99" i="1"/>
  <c r="G99" i="1" s="1"/>
  <c r="I99" i="1" s="1"/>
  <c r="F198" i="1"/>
  <c r="G198" i="1" s="1"/>
  <c r="I198" i="1" s="1"/>
  <c r="E180" i="3"/>
  <c r="F278" i="1"/>
  <c r="G278" i="1" s="1"/>
  <c r="K278" i="1" s="1"/>
  <c r="E290" i="3"/>
  <c r="F159" i="1"/>
  <c r="G159" i="1" s="1"/>
  <c r="I159" i="1" s="1"/>
  <c r="E141" i="3"/>
  <c r="F182" i="1"/>
  <c r="G182" i="1" s="1"/>
  <c r="I182" i="1" s="1"/>
  <c r="E92" i="3"/>
  <c r="F180" i="1"/>
  <c r="G180" i="1" s="1"/>
  <c r="I180" i="1" s="1"/>
  <c r="O343" i="1"/>
  <c r="O351" i="1"/>
  <c r="O350" i="1"/>
  <c r="O354" i="1"/>
  <c r="O353" i="1"/>
  <c r="O352" i="1"/>
  <c r="C16" i="1"/>
  <c r="D18" i="1" s="1"/>
  <c r="O323" i="1"/>
  <c r="O337" i="1"/>
  <c r="O321" i="1"/>
  <c r="O296" i="1"/>
  <c r="O342" i="1"/>
  <c r="O345" i="1"/>
  <c r="O327" i="1"/>
  <c r="O261" i="1"/>
  <c r="O281" i="1"/>
  <c r="O267" i="1"/>
  <c r="O341" i="1"/>
  <c r="O331" i="1"/>
  <c r="O334" i="1"/>
  <c r="O307" i="1"/>
  <c r="O294" i="1"/>
  <c r="O313" i="1"/>
  <c r="O314" i="1"/>
  <c r="O347" i="1"/>
  <c r="O336" i="1"/>
  <c r="O324" i="1"/>
  <c r="O349" i="1"/>
  <c r="O269" i="1"/>
  <c r="O316" i="1"/>
  <c r="O297" i="1"/>
  <c r="O299" i="1"/>
  <c r="O268" i="1"/>
  <c r="O344" i="1"/>
  <c r="O306" i="1"/>
  <c r="O286" i="1"/>
  <c r="O346" i="1"/>
  <c r="O288" i="1"/>
  <c r="O265" i="1"/>
  <c r="O348" i="1"/>
  <c r="O298" i="1"/>
  <c r="O333" i="1"/>
  <c r="O322" i="1"/>
  <c r="O338" i="1"/>
  <c r="O259" i="1"/>
  <c r="O335" i="1"/>
  <c r="O315" i="1"/>
  <c r="O330" i="1"/>
  <c r="O312" i="1"/>
  <c r="O339" i="1"/>
  <c r="O311" i="1"/>
  <c r="O285" i="1"/>
  <c r="O319" i="1"/>
  <c r="O308" i="1"/>
  <c r="O326" i="1"/>
  <c r="O329" i="1"/>
  <c r="O260" i="1"/>
  <c r="O287" i="1"/>
  <c r="O277" i="1"/>
  <c r="O276" i="1"/>
  <c r="O264" i="1"/>
  <c r="O262" i="1"/>
  <c r="O340" i="1"/>
  <c r="O332" i="1"/>
  <c r="O263" i="1"/>
  <c r="O320" i="1"/>
  <c r="O305" i="1"/>
  <c r="O309" i="1"/>
  <c r="O328" i="1"/>
  <c r="O266" i="1"/>
  <c r="O325" i="1"/>
  <c r="O317" i="1" l="1"/>
  <c r="O295" i="1"/>
  <c r="C15" i="1"/>
  <c r="F18" i="1" s="1"/>
  <c r="F19" i="1" s="1"/>
  <c r="C18" i="1" l="1"/>
</calcChain>
</file>

<file path=xl/sharedStrings.xml><?xml version="1.0" encoding="utf-8"?>
<sst xmlns="http://schemas.openxmlformats.org/spreadsheetml/2006/main" count="3261" uniqueCount="1052">
  <si>
    <t>JAVSO..47..105</t>
  </si>
  <si>
    <t>OEJV 0179</t>
  </si>
  <si>
    <t>EA/contact</t>
  </si>
  <si>
    <t>Epoch =</t>
  </si>
  <si>
    <t>error</t>
  </si>
  <si>
    <t>GCVS 4</t>
  </si>
  <si>
    <t>IBVS 1203</t>
  </si>
  <si>
    <t>n</t>
  </si>
  <si>
    <t>n'</t>
  </si>
  <si>
    <t>New Ephemeris =</t>
  </si>
  <si>
    <t>New Period =</t>
  </si>
  <si>
    <t>O-C</t>
  </si>
  <si>
    <t>OMT #1</t>
  </si>
  <si>
    <t>Period =</t>
  </si>
  <si>
    <t>Source</t>
  </si>
  <si>
    <t>ToM</t>
  </si>
  <si>
    <t>Typ</t>
  </si>
  <si>
    <t>Y5</t>
  </si>
  <si>
    <t>Date</t>
  </si>
  <si>
    <t>IBVS 5220</t>
  </si>
  <si>
    <t>System Type:</t>
  </si>
  <si>
    <t>GCVS 4 Eph.</t>
  </si>
  <si>
    <t>--- Working ----</t>
  </si>
  <si>
    <t>LS Intercept =</t>
  </si>
  <si>
    <t>LS Slope =</t>
  </si>
  <si>
    <t>LS Quadr term =</t>
  </si>
  <si>
    <t>New epoch =</t>
  </si>
  <si>
    <t>Linear</t>
  </si>
  <si>
    <t>Quadratic</t>
  </si>
  <si>
    <t>IBVS 5040</t>
  </si>
  <si>
    <t>Lin. Fit</t>
  </si>
  <si>
    <t>Q. fit</t>
  </si>
  <si>
    <t>M.</t>
  </si>
  <si>
    <t>Baldwin</t>
  </si>
  <si>
    <t>G.</t>
  </si>
  <si>
    <t>Samolyk</t>
  </si>
  <si>
    <t>Wedemayer</t>
  </si>
  <si>
    <t>E.</t>
  </si>
  <si>
    <t>Halbach</t>
  </si>
  <si>
    <t>P.</t>
  </si>
  <si>
    <t>Sventek</t>
  </si>
  <si>
    <t>Atwood</t>
  </si>
  <si>
    <t>S.</t>
  </si>
  <si>
    <t>Cook</t>
  </si>
  <si>
    <t>R.</t>
  </si>
  <si>
    <t>Berg</t>
  </si>
  <si>
    <t>51054.627 :</t>
  </si>
  <si>
    <t>C.</t>
  </si>
  <si>
    <t>Stephan</t>
  </si>
  <si>
    <t>OMT #5</t>
  </si>
  <si>
    <t>OMT = "Observed Minima Timings" - see www.aavso.org</t>
  </si>
  <si>
    <t>Misc</t>
  </si>
  <si>
    <t>v</t>
  </si>
  <si>
    <t>Peter H</t>
  </si>
  <si>
    <t>BBSAG Bull.29</t>
  </si>
  <si>
    <t>B</t>
  </si>
  <si>
    <t>Diethelm R</t>
  </si>
  <si>
    <t>BBSAG Bull.34</t>
  </si>
  <si>
    <t>BBSAG Bull.38</t>
  </si>
  <si>
    <t>MVS 8,8,136</t>
  </si>
  <si>
    <t>K</t>
  </si>
  <si>
    <t>BBSAG Bull.39</t>
  </si>
  <si>
    <t>BBSAG 39</t>
  </si>
  <si>
    <t>BBSAG Bull.44</t>
  </si>
  <si>
    <t>BBSAG Bull.45</t>
  </si>
  <si>
    <t>BBSAG Bull.49</t>
  </si>
  <si>
    <t>BBSAG Bull.50</t>
  </si>
  <si>
    <t>BBSAG Bull.51</t>
  </si>
  <si>
    <t>BBSAG Bull.52</t>
  </si>
  <si>
    <t>BBSAG Bull.56</t>
  </si>
  <si>
    <t>BBSAG Bull.57</t>
  </si>
  <si>
    <t>BBSAG 57</t>
  </si>
  <si>
    <t>BBSAG Bull.61</t>
  </si>
  <si>
    <t>BBSAG Bull.62</t>
  </si>
  <si>
    <t>BBSAG Bull.64</t>
  </si>
  <si>
    <t>BBSAG Bull.68</t>
  </si>
  <si>
    <t>Locher K</t>
  </si>
  <si>
    <t>BBSAG Bull.69</t>
  </si>
  <si>
    <t>BBSAG Bull.70</t>
  </si>
  <si>
    <t>BBSAG Bull.73</t>
  </si>
  <si>
    <t>Germann R</t>
  </si>
  <si>
    <t>BBSAG Bull.74</t>
  </si>
  <si>
    <t>BBSAG Bull.77</t>
  </si>
  <si>
    <t>BBSAG Bull.78</t>
  </si>
  <si>
    <t>BRNO 27</t>
  </si>
  <si>
    <t>BBSAG Bull.79</t>
  </si>
  <si>
    <t>BBSAG Bull.80</t>
  </si>
  <si>
    <t>BBSAG Bull.81</t>
  </si>
  <si>
    <t>BBSAG Bull.82</t>
  </si>
  <si>
    <t>BRNO 30</t>
  </si>
  <si>
    <t>Blaettler E</t>
  </si>
  <si>
    <t>BBSAG Bull.86</t>
  </si>
  <si>
    <t>BBSAG Bull.85</t>
  </si>
  <si>
    <t>BBSAG Bull.89</t>
  </si>
  <si>
    <t>BBSAG Bull.90</t>
  </si>
  <si>
    <t>BBSAG Bull.92</t>
  </si>
  <si>
    <t>BBSAG Bull.93</t>
  </si>
  <si>
    <t>BBSAG Bull.95</t>
  </si>
  <si>
    <t>BBSAG Bull.96</t>
  </si>
  <si>
    <t>Kohl M</t>
  </si>
  <si>
    <t>BBSAG Bull.97</t>
  </si>
  <si>
    <t>BBSAG Bull.98</t>
  </si>
  <si>
    <t>BRNO 31</t>
  </si>
  <si>
    <t>BBSAG Bull.99</t>
  </si>
  <si>
    <t>BBSAG Bull.101</t>
  </si>
  <si>
    <t>BBSAG Bull.102</t>
  </si>
  <si>
    <t>BBSAG Bull.104</t>
  </si>
  <si>
    <t>BBSAG Bull.105</t>
  </si>
  <si>
    <t>BBSAG Bull.107</t>
  </si>
  <si>
    <t>BBSAG Bull.109</t>
  </si>
  <si>
    <t>BBSAG Bull.110</t>
  </si>
  <si>
    <t>BBSAG Bull.112</t>
  </si>
  <si>
    <t>BBSAG Bull.113</t>
  </si>
  <si>
    <t>BBSAG Bull.114</t>
  </si>
  <si>
    <t>BBSAG Bull.115</t>
  </si>
  <si>
    <t>BBSAG Bull.116</t>
  </si>
  <si>
    <t>BBSAG Bull.117</t>
  </si>
  <si>
    <t>IBVS 5371</t>
  </si>
  <si>
    <t>IBVS 5636</t>
  </si>
  <si>
    <t>I</t>
  </si>
  <si>
    <t>IBVS 5657</t>
  </si>
  <si>
    <t>My time zone &gt;&gt;&gt;&gt;&gt;</t>
  </si>
  <si>
    <t>(PST=8, PDT=MDT=7, MDT=CST=6, etc.)</t>
  </si>
  <si>
    <t>na</t>
  </si>
  <si>
    <t>JD today</t>
  </si>
  <si>
    <t>New Cycle</t>
  </si>
  <si>
    <t># of data points:</t>
  </si>
  <si>
    <t>Next ToM</t>
  </si>
  <si>
    <t>Start of linear fit &gt;&gt;&gt;&gt;&gt;&gt;&gt;&gt;&gt;&gt;&gt;&gt;&gt;&gt;&gt;&gt;&gt;&gt;&gt;&gt;&gt;</t>
  </si>
  <si>
    <t>OEJV 0074</t>
  </si>
  <si>
    <t>CCD</t>
  </si>
  <si>
    <t>vis</t>
  </si>
  <si>
    <t>CCD+C</t>
  </si>
  <si>
    <t>Add cycle</t>
  </si>
  <si>
    <t>Old Cycle</t>
  </si>
  <si>
    <t>IBVS 5918</t>
  </si>
  <si>
    <t>IBVS 6011</t>
  </si>
  <si>
    <t>OEJV 0003</t>
  </si>
  <si>
    <t>JAVSO..36..171</t>
  </si>
  <si>
    <t>JAVSO..38...85</t>
  </si>
  <si>
    <t>JAVSO..36..186</t>
  </si>
  <si>
    <t>JAVSO..37...44</t>
  </si>
  <si>
    <t>JAVSO..38..183</t>
  </si>
  <si>
    <t>JAVSO..39..177</t>
  </si>
  <si>
    <t>II</t>
  </si>
  <si>
    <t>IBVS 6042</t>
  </si>
  <si>
    <t>OEJV 0160</t>
  </si>
  <si>
    <t>V0387 Cyg / GSC 2714-0556</t>
  </si>
  <si>
    <t>JAVSO..42..426</t>
  </si>
  <si>
    <t>JAVSO..41..328</t>
  </si>
  <si>
    <t>JAVSO..41..122</t>
  </si>
  <si>
    <t>IBVS 6158</t>
  </si>
  <si>
    <t>Minima from the Lichtenknecker Database of the BAV</t>
  </si>
  <si>
    <t>C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</si>
  <si>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</si>
  <si>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</si>
  <si>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</si>
  <si>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</si>
  <si>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</si>
  <si>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</si>
  <si>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</si>
  <si>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 -0.003 </t>
  </si>
  <si>
    <t>2427655.538 </t>
  </si>
  <si>
    <t> 06.08.1934 00:54 </t>
  </si>
  <si>
    <t> -0.016 </t>
  </si>
  <si>
    <t>P </t>
  </si>
  <si>
    <t> O.Morgenroth </t>
  </si>
  <si>
    <t> AN 255.426 </t>
  </si>
  <si>
    <t>2427657.494 </t>
  </si>
  <si>
    <t> 07.08.1934 23:51 </t>
  </si>
  <si>
    <t> 0.018 </t>
  </si>
  <si>
    <t>2427666.428 </t>
  </si>
  <si>
    <t> 16.08.1934 22:16 </t>
  </si>
  <si>
    <t>2427668.404 </t>
  </si>
  <si>
    <t> 18.08.1934 21:41 </t>
  </si>
  <si>
    <t> 0.038 </t>
  </si>
  <si>
    <t>2427985.461 </t>
  </si>
  <si>
    <t> 01.07.1935 23:03 </t>
  </si>
  <si>
    <t> 0.000 </t>
  </si>
  <si>
    <t>V </t>
  </si>
  <si>
    <t> S.Piotrowski </t>
  </si>
  <si>
    <t> AAC 2.126 </t>
  </si>
  <si>
    <t>2428016.210 </t>
  </si>
  <si>
    <t> 01.08.1935 17:02 </t>
  </si>
  <si>
    <t> W.Zessewitsch </t>
  </si>
  <si>
    <t> IODE 4.1.272 </t>
  </si>
  <si>
    <t>2431682.330 </t>
  </si>
  <si>
    <t> 14.08.1945 19:55 </t>
  </si>
  <si>
    <t> -0.013 </t>
  </si>
  <si>
    <t>2441988.271 </t>
  </si>
  <si>
    <t> 01.11.1973 18:30 </t>
  </si>
  <si>
    <t> 0.013 </t>
  </si>
  <si>
    <t> T.Berthold </t>
  </si>
  <si>
    <t> MHAR 11.6 </t>
  </si>
  <si>
    <t>2442298.317 </t>
  </si>
  <si>
    <t> 07.09.1974 19:36 </t>
  </si>
  <si>
    <t> 0.011 </t>
  </si>
  <si>
    <t>2442631.4177 </t>
  </si>
  <si>
    <t> 06.08.1975 22:01 </t>
  </si>
  <si>
    <t> 0.0012 </t>
  </si>
  <si>
    <t>2442638.4628 </t>
  </si>
  <si>
    <t> 13.08.1975 23:06 </t>
  </si>
  <si>
    <t> -0.0003 </t>
  </si>
  <si>
    <t>2443008.730 </t>
  </si>
  <si>
    <t> 18.08.1976 05:31 </t>
  </si>
  <si>
    <t> 0.002 </t>
  </si>
  <si>
    <t> M.Baldwin </t>
  </si>
  <si>
    <t> AOEB 1 </t>
  </si>
  <si>
    <t>2443013.845 </t>
  </si>
  <si>
    <t> 23.08.1976 08:16 </t>
  </si>
  <si>
    <t> -0.008 </t>
  </si>
  <si>
    <t> G.Samolyk </t>
  </si>
  <si>
    <t>2443014.486 </t>
  </si>
  <si>
    <t> 23.08.1976 23:39 </t>
  </si>
  <si>
    <t> -0.007 </t>
  </si>
  <si>
    <t> H.Peter </t>
  </si>
  <si>
    <t> BBS 29 </t>
  </si>
  <si>
    <t>2443016.416 </t>
  </si>
  <si>
    <t> 25.08.1976 21:59 </t>
  </si>
  <si>
    <t> 0.001 </t>
  </si>
  <si>
    <t>2443083.675 </t>
  </si>
  <si>
    <t> 01.11.1976 04:12 </t>
  </si>
  <si>
    <t>2443286.746 </t>
  </si>
  <si>
    <t> 23.05.1977 05:54 </t>
  </si>
  <si>
    <t> -0.001 </t>
  </si>
  <si>
    <t>2443320.705 </t>
  </si>
  <si>
    <t> 26.06.1977 04:55 </t>
  </si>
  <si>
    <t> 0.007 </t>
  </si>
  <si>
    <t> G.Wedemayer </t>
  </si>
  <si>
    <t>2443350.804 </t>
  </si>
  <si>
    <t> 26.07.1977 07:17 </t>
  </si>
  <si>
    <t> -0.002 </t>
  </si>
  <si>
    <t>2443352.725 </t>
  </si>
  <si>
    <t> 28.07.1977 05:24 </t>
  </si>
  <si>
    <t>2443359.772 </t>
  </si>
  <si>
    <t> 04.08.1977 06:31 </t>
  </si>
  <si>
    <t>2443395.647 </t>
  </si>
  <si>
    <t> 09.09.1977 03:31 </t>
  </si>
  <si>
    <t>2443420.634 </t>
  </si>
  <si>
    <t> 04.10.1977 03:12 </t>
  </si>
  <si>
    <t> 0.003 </t>
  </si>
  <si>
    <t>2443420.637 </t>
  </si>
  <si>
    <t> 04.10.1977 03:17 </t>
  </si>
  <si>
    <t> 0.006 </t>
  </si>
  <si>
    <t>2443603.847 </t>
  </si>
  <si>
    <t> 05.04.1978 08:19 </t>
  </si>
  <si>
    <t> 0.005 </t>
  </si>
  <si>
    <t>2443703.773 </t>
  </si>
  <si>
    <t> 14.07.1978 06:33 </t>
  </si>
  <si>
    <t>2443711.465 </t>
  </si>
  <si>
    <t> 21.07.1978 23:09 </t>
  </si>
  <si>
    <t> BBS 38 </t>
  </si>
  <si>
    <t>2443720.433 </t>
  </si>
  <si>
    <t> 30.07.1978 22:23 </t>
  </si>
  <si>
    <t> MVS 8.136 </t>
  </si>
  <si>
    <t>2443728.754 </t>
  </si>
  <si>
    <t> 08.08.1978 06:05 </t>
  </si>
  <si>
    <t> -0.004 </t>
  </si>
  <si>
    <t>2443755.657 </t>
  </si>
  <si>
    <t> 04.09.1978 03:46 </t>
  </si>
  <si>
    <t> -0.006 </t>
  </si>
  <si>
    <t>2443777.443 </t>
  </si>
  <si>
    <t> 25.09.1978 22:37 </t>
  </si>
  <si>
    <t> -0.000 </t>
  </si>
  <si>
    <t> BBS 39 </t>
  </si>
  <si>
    <t>2443780.646 </t>
  </si>
  <si>
    <t> 29.09.1978 03:30 </t>
  </si>
  <si>
    <t>2443811.396 </t>
  </si>
  <si>
    <t> 29.10.1978 21:30 </t>
  </si>
  <si>
    <t>2444022.791 </t>
  </si>
  <si>
    <t> 29.05.1979 06:59 </t>
  </si>
  <si>
    <t>2444039.445 </t>
  </si>
  <si>
    <t> 14.06.1979 22:40 </t>
  </si>
  <si>
    <t> BBS 44 </t>
  </si>
  <si>
    <t>2444049.693 </t>
  </si>
  <si>
    <t> 25.06.1979 04:37 </t>
  </si>
  <si>
    <t>2444049.699 </t>
  </si>
  <si>
    <t> 25.06.1979 04:46 </t>
  </si>
  <si>
    <t>2444114.395 </t>
  </si>
  <si>
    <t> 28.08.1979 21:28 </t>
  </si>
  <si>
    <t>2444133.613 </t>
  </si>
  <si>
    <t> 17.09.1979 02:42 </t>
  </si>
  <si>
    <t>2444142.586 </t>
  </si>
  <si>
    <t> 26.09.1979 02:03 </t>
  </si>
  <si>
    <t>2444189.336 </t>
  </si>
  <si>
    <t> 11.11.1979 20:03 </t>
  </si>
  <si>
    <t> -0.011 </t>
  </si>
  <si>
    <t> BBS 45 </t>
  </si>
  <si>
    <t>2444458.400 </t>
  </si>
  <si>
    <t> 06.08.1980 21:36 </t>
  </si>
  <si>
    <t> BBS 49 </t>
  </si>
  <si>
    <t>2444490.427 </t>
  </si>
  <si>
    <t> 07.09.1980 22:14 </t>
  </si>
  <si>
    <t> BBS 50 </t>
  </si>
  <si>
    <t>2444493.626 </t>
  </si>
  <si>
    <t> 11.09.1980 03:01 </t>
  </si>
  <si>
    <t>2444499.400 </t>
  </si>
  <si>
    <t> 16.09.1980 21:36 </t>
  </si>
  <si>
    <t> 0.004 </t>
  </si>
  <si>
    <t>2444525.663 </t>
  </si>
  <si>
    <t> 13.10.1980 03:54 </t>
  </si>
  <si>
    <t>2444567.297 </t>
  </si>
  <si>
    <t> 23.11.1980 19:07 </t>
  </si>
  <si>
    <t> BBS 51 </t>
  </si>
  <si>
    <t>2444581.385 </t>
  </si>
  <si>
    <t> 07.12.1980 21:14 </t>
  </si>
  <si>
    <t> BBS 52 </t>
  </si>
  <si>
    <t>2444585.230 </t>
  </si>
  <si>
    <t> 11.12.1980 17:31 </t>
  </si>
  <si>
    <t>2444601.246 </t>
  </si>
  <si>
    <t> 27.12.1980 17:54 </t>
  </si>
  <si>
    <t>2444793.428 </t>
  </si>
  <si>
    <t> 07.07.1981 22:16 </t>
  </si>
  <si>
    <t> BBS 56 </t>
  </si>
  <si>
    <t>2444856.849 </t>
  </si>
  <si>
    <t> 09.09.1981 08:22 </t>
  </si>
  <si>
    <t> E.Halbach </t>
  </si>
  <si>
    <t>2444871.585 </t>
  </si>
  <si>
    <t> 24.09.1981 02:02 </t>
  </si>
  <si>
    <t>2444876.711 </t>
  </si>
  <si>
    <t> 29.09.1981 05:03 </t>
  </si>
  <si>
    <t>2444877.346 </t>
  </si>
  <si>
    <t> 29.09.1981 20:18 </t>
  </si>
  <si>
    <t>2444879.903 </t>
  </si>
  <si>
    <t> 02.10.1981 09:40 </t>
  </si>
  <si>
    <t>2444885.678 </t>
  </si>
  <si>
    <t> 08.10.1981 04:16 </t>
  </si>
  <si>
    <t>2444911.302 </t>
  </si>
  <si>
    <t> 02.11.1981 19:14 </t>
  </si>
  <si>
    <t> BBS 57 </t>
  </si>
  <si>
    <t>2444912.577 </t>
  </si>
  <si>
    <t> 04.11.1981 01:50 </t>
  </si>
  <si>
    <t>2444918.350 </t>
  </si>
  <si>
    <t> 09.11.1981 20:24 </t>
  </si>
  <si>
    <t>2444925.383 </t>
  </si>
  <si>
    <t> 16.11.1981 21:11 </t>
  </si>
  <si>
    <t> -0.009 </t>
  </si>
  <si>
    <t>2445162.423 </t>
  </si>
  <si>
    <t> 11.07.1982 22:09 </t>
  </si>
  <si>
    <t> 0.010 </t>
  </si>
  <si>
    <t> BBS 61 </t>
  </si>
  <si>
    <t>2445193.802 </t>
  </si>
  <si>
    <t> 12.08.1982 07:14 </t>
  </si>
  <si>
    <t>2445201.490 </t>
  </si>
  <si>
    <t> 19.08.1982 23:45 </t>
  </si>
  <si>
    <t> BBS 62 </t>
  </si>
  <si>
    <t>2445228.393 </t>
  </si>
  <si>
    <t> 15.09.1982 21:25 </t>
  </si>
  <si>
    <t>2445296.299 </t>
  </si>
  <si>
    <t> 22.11.1982 19:10 </t>
  </si>
  <si>
    <t> BBS 64 </t>
  </si>
  <si>
    <t>2445346.261 </t>
  </si>
  <si>
    <t> 11.01.1983 18:15 </t>
  </si>
  <si>
    <t>2445591.612 </t>
  </si>
  <si>
    <t> 14.09.1983 02:41 </t>
  </si>
  <si>
    <t>2445604.428 </t>
  </si>
  <si>
    <t> 26.09.1983 22:16 </t>
  </si>
  <si>
    <t> BBS 68 </t>
  </si>
  <si>
    <t>2445640.296 </t>
  </si>
  <si>
    <t> 01.11.1983 19:06 </t>
  </si>
  <si>
    <t> K.Locher </t>
  </si>
  <si>
    <t> BBS 69 </t>
  </si>
  <si>
    <t>2445670.400 </t>
  </si>
  <si>
    <t> 01.12.1983 21:36 </t>
  </si>
  <si>
    <t> BBS 70 </t>
  </si>
  <si>
    <t>2445697.317 </t>
  </si>
  <si>
    <t> 28.12.1983 19:36 </t>
  </si>
  <si>
    <t>2445889.492 </t>
  </si>
  <si>
    <t> 07.07.1984 23:48 </t>
  </si>
  <si>
    <t> BBS 73 </t>
  </si>
  <si>
    <t>2445908.711 </t>
  </si>
  <si>
    <t> 27.07.1984 05:03 </t>
  </si>
  <si>
    <t> P.Sventek </t>
  </si>
  <si>
    <t>2445910.634 </t>
  </si>
  <si>
    <t> 29.07.1984 03:12 </t>
  </si>
  <si>
    <t>2445930.498 </t>
  </si>
  <si>
    <t> 17.08.1984 23:57 </t>
  </si>
  <si>
    <t>2445932.424 </t>
  </si>
  <si>
    <t> 19.08.1984 22:10 </t>
  </si>
  <si>
    <t> 0.014 </t>
  </si>
  <si>
    <t>2445941.372 </t>
  </si>
  <si>
    <t> 28.08.1984 20:55 </t>
  </si>
  <si>
    <t> R.Germann </t>
  </si>
  <si>
    <t>2445991.341 </t>
  </si>
  <si>
    <t> 17.10.1984 20:11 </t>
  </si>
  <si>
    <t> BBS 74 </t>
  </si>
  <si>
    <t>2445991.349 </t>
  </si>
  <si>
    <t> 17.10.1984 20:22 </t>
  </si>
  <si>
    <t>2446017.608 </t>
  </si>
  <si>
    <t> 13.11.1984 02:35 </t>
  </si>
  <si>
    <t>2446017.614 </t>
  </si>
  <si>
    <t> 13.11.1984 02:44 </t>
  </si>
  <si>
    <t>2446024.652 </t>
  </si>
  <si>
    <t> 20.11.1984 03:38 </t>
  </si>
  <si>
    <t>2446026.575 </t>
  </si>
  <si>
    <t> 22.11.1984 01:48 </t>
  </si>
  <si>
    <t>2446033.616 </t>
  </si>
  <si>
    <t> 29.11.1984 02:47 </t>
  </si>
  <si>
    <t>2446259.758 </t>
  </si>
  <si>
    <t> 13.07.1985 06:11 </t>
  </si>
  <si>
    <t> P.Atwood </t>
  </si>
  <si>
    <t>2446260.401 </t>
  </si>
  <si>
    <t> 13.07.1985 21:37 </t>
  </si>
  <si>
    <t> BBS 77 </t>
  </si>
  <si>
    <t>2446272.568 </t>
  </si>
  <si>
    <t> 26.07.1985 01:37 </t>
  </si>
  <si>
    <t> BBS 78 </t>
  </si>
  <si>
    <t>2446285.380 </t>
  </si>
  <si>
    <t> 07.08.1985 21:07 </t>
  </si>
  <si>
    <t>2446290.501 </t>
  </si>
  <si>
    <t> 13.08.1985 00:01 </t>
  </si>
  <si>
    <t> V.Wagner </t>
  </si>
  <si>
    <t> BRNO 27 </t>
  </si>
  <si>
    <t>2446290.504 </t>
  </si>
  <si>
    <t> 13.08.1985 00:05 </t>
  </si>
  <si>
    <t> J.Borovicka </t>
  </si>
  <si>
    <t>2446290.505 </t>
  </si>
  <si>
    <t> 13.08.1985 00:07 </t>
  </si>
  <si>
    <t> D.Sasselov </t>
  </si>
  <si>
    <t>2446290.522 </t>
  </si>
  <si>
    <t> 13.08.1985 00:31 </t>
  </si>
  <si>
    <t> 0.019 </t>
  </si>
  <si>
    <t> M.Zejda </t>
  </si>
  <si>
    <t>2446299.465 </t>
  </si>
  <si>
    <t> 21.08.1985 23:09 </t>
  </si>
  <si>
    <t> M.Berka </t>
  </si>
  <si>
    <t>2446299.475 </t>
  </si>
  <si>
    <t> 21.08.1985 23:24 </t>
  </si>
  <si>
    <t> D.Hanzl </t>
  </si>
  <si>
    <t>2446299.477 </t>
  </si>
  <si>
    <t> 21.08.1985 23:26 </t>
  </si>
  <si>
    <t> P.Lutcha </t>
  </si>
  <si>
    <t>2446299.482 </t>
  </si>
  <si>
    <t> 21.08.1985 23:34 </t>
  </si>
  <si>
    <t> A.Kokes </t>
  </si>
  <si>
    <t>2446299.484 </t>
  </si>
  <si>
    <t> 21.08.1985 23:36 </t>
  </si>
  <si>
    <t> P.Wagner </t>
  </si>
  <si>
    <t>2446299.486 </t>
  </si>
  <si>
    <t> 21.08.1985 23:39 </t>
  </si>
  <si>
    <t> 0.015 </t>
  </si>
  <si>
    <t> M.Danes </t>
  </si>
  <si>
    <t>2446323.814 </t>
  </si>
  <si>
    <t> 15.09.1985 07:32 </t>
  </si>
  <si>
    <t>2446326.373 </t>
  </si>
  <si>
    <t> 17.09.1985 20:57 </t>
  </si>
  <si>
    <t>2446326.386 </t>
  </si>
  <si>
    <t> 17.09.1985 21:15 </t>
  </si>
  <si>
    <t> 0.009 </t>
  </si>
  <si>
    <t>2446328.306 </t>
  </si>
  <si>
    <t> 19.09.1985 19:20 </t>
  </si>
  <si>
    <t> 0.008 </t>
  </si>
  <si>
    <t>2446345.586 </t>
  </si>
  <si>
    <t> 07.10.1985 02:03 </t>
  </si>
  <si>
    <t> S.Cook </t>
  </si>
  <si>
    <t>2446360.336 </t>
  </si>
  <si>
    <t> 21.10.1985 20:03 </t>
  </si>
  <si>
    <t>2446375.702 </t>
  </si>
  <si>
    <t> 06.11.1985 04:50 </t>
  </si>
  <si>
    <t>2446451.289 </t>
  </si>
  <si>
    <t> 20.01.1986 18:56 </t>
  </si>
  <si>
    <t> BBS 79 </t>
  </si>
  <si>
    <t>2446553.789 </t>
  </si>
  <si>
    <t> 03.05.1986 06:56 </t>
  </si>
  <si>
    <t>2446616.579 </t>
  </si>
  <si>
    <t> 05.07.1986 01:53 </t>
  </si>
  <si>
    <t> 0.012 </t>
  </si>
  <si>
    <t> BBS 80 </t>
  </si>
  <si>
    <t>2446645.399 </t>
  </si>
  <si>
    <t> 02.08.1986 21:34 </t>
  </si>
  <si>
    <t> BBS 81 </t>
  </si>
  <si>
    <t>2446671.660 </t>
  </si>
  <si>
    <t> 29.08.1986 03:50 </t>
  </si>
  <si>
    <t>2446679.345 </t>
  </si>
  <si>
    <t> 05.09.1986 20:16 </t>
  </si>
  <si>
    <t>2446680.627 </t>
  </si>
  <si>
    <t> 07.09.1986 03:02 </t>
  </si>
  <si>
    <t>2446702.407 </t>
  </si>
  <si>
    <t> 28.09.1986 21:46 </t>
  </si>
  <si>
    <t>2446708.811 </t>
  </si>
  <si>
    <t> 05.10.1986 07:27 </t>
  </si>
  <si>
    <t>2446712.655 </t>
  </si>
  <si>
    <t> 09.10.1986 03:43 </t>
  </si>
  <si>
    <t>2446714.582 </t>
  </si>
  <si>
    <t> 11.10.1986 01:58 </t>
  </si>
  <si>
    <t>2446745.330 </t>
  </si>
  <si>
    <t> 10.11.1986 19:55 </t>
  </si>
  <si>
    <t> BBS 82 </t>
  </si>
  <si>
    <t>2446745.336 </t>
  </si>
  <si>
    <t> 10.11.1986 20:03 </t>
  </si>
  <si>
    <t>2446763.263 </t>
  </si>
  <si>
    <t> 28.11.1986 18:18 </t>
  </si>
  <si>
    <t>2446979.786 </t>
  </si>
  <si>
    <t> 03.07.1987 06:51 </t>
  </si>
  <si>
    <t>2446997.719 </t>
  </si>
  <si>
    <t> 21.07.1987 05:15 </t>
  </si>
  <si>
    <t>2447002.844 </t>
  </si>
  <si>
    <t> 26.07.1987 08:15 </t>
  </si>
  <si>
    <t>2447003.479 </t>
  </si>
  <si>
    <t> 26.07.1987 23:29 </t>
  </si>
  <si>
    <t> R.Vystavel </t>
  </si>
  <si>
    <t> BRNO 30 </t>
  </si>
  <si>
    <t>2447003.484 </t>
  </si>
  <si>
    <t> 26.07.1987 23:36 </t>
  </si>
  <si>
    <t> P.Hajek </t>
  </si>
  <si>
    <t>2447003.491 </t>
  </si>
  <si>
    <t> 26.07.1987 23:47 </t>
  </si>
  <si>
    <t>2447003.493 </t>
  </si>
  <si>
    <t> 26.07.1987 23:49 </t>
  </si>
  <si>
    <t> A.Dedoch </t>
  </si>
  <si>
    <t>2447003.500 </t>
  </si>
  <si>
    <t> 27.07.1987 00:00 </t>
  </si>
  <si>
    <t> R.Brazda </t>
  </si>
  <si>
    <t>2447021.418 </t>
  </si>
  <si>
    <t> 13.08.1987 22:01 </t>
  </si>
  <si>
    <t> E.Blättler </t>
  </si>
  <si>
    <t> BBS 86 </t>
  </si>
  <si>
    <t>2447028.473 </t>
  </si>
  <si>
    <t> 20.08.1987 23:21 </t>
  </si>
  <si>
    <t> BBS 85 </t>
  </si>
  <si>
    <t>2447030.403 </t>
  </si>
  <si>
    <t> 22.08.1987 21:40 </t>
  </si>
  <si>
    <t>2447037.441 </t>
  </si>
  <si>
    <t> 29.08.1987 22:35 </t>
  </si>
  <si>
    <t>2447065.630 </t>
  </si>
  <si>
    <t> 27.09.1987 03:07 </t>
  </si>
  <si>
    <t>2447082.283 </t>
  </si>
  <si>
    <t> 13.10.1987 18:47 </t>
  </si>
  <si>
    <t>2447088.689 </t>
  </si>
  <si>
    <t> 20.10.1987 04:32 </t>
  </si>
  <si>
    <t>2447116.234 </t>
  </si>
  <si>
    <t> 16.11.1987 17:36 </t>
  </si>
  <si>
    <t>2447140.578 </t>
  </si>
  <si>
    <t> 11.12.1987 01:52 </t>
  </si>
  <si>
    <t>2447141.220 </t>
  </si>
  <si>
    <t> 11.12.1987 17:16 </t>
  </si>
  <si>
    <t>2447157.225 </t>
  </si>
  <si>
    <t> 27.12.1987 17:24 </t>
  </si>
  <si>
    <t> -0.005 </t>
  </si>
  <si>
    <t>2447325.710 </t>
  </si>
  <si>
    <t> 13.06.1988 05:02 </t>
  </si>
  <si>
    <t>2447363.504 </t>
  </si>
  <si>
    <t> 21.07.1988 00:05 </t>
  </si>
  <si>
    <t> BBS 89 </t>
  </si>
  <si>
    <t>2447381.436 </t>
  </si>
  <si>
    <t> 07.08.1988 22:27 </t>
  </si>
  <si>
    <t> M.Tichy </t>
  </si>
  <si>
    <t>2447381.437 </t>
  </si>
  <si>
    <t> 07.08.1988 22:29 </t>
  </si>
  <si>
    <t>2447381.438 </t>
  </si>
  <si>
    <t> 07.08.1988 22:30 </t>
  </si>
  <si>
    <t>2447381.439 </t>
  </si>
  <si>
    <t> 07.08.1988 22:32 </t>
  </si>
  <si>
    <t> M.Znojilova </t>
  </si>
  <si>
    <t>2447381.441 </t>
  </si>
  <si>
    <t> 07.08.1988 22:35 </t>
  </si>
  <si>
    <t> M.Koch </t>
  </si>
  <si>
    <t> M.Vrastak </t>
  </si>
  <si>
    <t>2447381.450 </t>
  </si>
  <si>
    <t> 07.08.1988 22:48 </t>
  </si>
  <si>
    <t>2447388.489 </t>
  </si>
  <si>
    <t> 14.08.1988 23:44 </t>
  </si>
  <si>
    <t> R.Santler </t>
  </si>
  <si>
    <t>2447388.492 </t>
  </si>
  <si>
    <t> 14.08.1988 23:48 </t>
  </si>
  <si>
    <t> P.Vabrousek </t>
  </si>
  <si>
    <t>2447388.496 </t>
  </si>
  <si>
    <t> 14.08.1988 23:54 </t>
  </si>
  <si>
    <t> P.Sichnarek </t>
  </si>
  <si>
    <t>2447389.761 </t>
  </si>
  <si>
    <t> 16.08.1988 06:15 </t>
  </si>
  <si>
    <t>2447409.629 </t>
  </si>
  <si>
    <t> 05.09.1988 03:05 </t>
  </si>
  <si>
    <t>2447412.828 </t>
  </si>
  <si>
    <t> 08.09.1988 07:52 </t>
  </si>
  <si>
    <t>2447415.386 </t>
  </si>
  <si>
    <t> 10.09.1988 21:15 </t>
  </si>
  <si>
    <t>2447415.391 </t>
  </si>
  <si>
    <t> 10.09.1988 21:23 </t>
  </si>
  <si>
    <t> P.Kucera </t>
  </si>
  <si>
    <t>2447448.700 </t>
  </si>
  <si>
    <t> 14.10.1988 04:48 </t>
  </si>
  <si>
    <t>2447467.284 </t>
  </si>
  <si>
    <t> 01.11.1988 18:48 </t>
  </si>
  <si>
    <t> BBS 90 </t>
  </si>
  <si>
    <t>2447481.377 </t>
  </si>
  <si>
    <t> 15.11.1988 21:02 </t>
  </si>
  <si>
    <t>2447483.287 </t>
  </si>
  <si>
    <t> 17.11.1988 18:53 </t>
  </si>
  <si>
    <t>2447524.302 </t>
  </si>
  <si>
    <t> 28.12.1988 19:14 </t>
  </si>
  <si>
    <t>2447674.833 </t>
  </si>
  <si>
    <t> 28.05.1989 07:59 </t>
  </si>
  <si>
    <t>2447674.838 </t>
  </si>
  <si>
    <t> 28.05.1989 08:06 </t>
  </si>
  <si>
    <t>2447691.492 </t>
  </si>
  <si>
    <t> 13.06.1989 23:48 </t>
  </si>
  <si>
    <t> BBS 92 </t>
  </si>
  <si>
    <t>2447741.456 </t>
  </si>
  <si>
    <t> 02.08.1989 22:56 </t>
  </si>
  <si>
    <t>2447772.846 </t>
  </si>
  <si>
    <t> 03.09.1989 08:18 </t>
  </si>
  <si>
    <t>2447799.748 </t>
  </si>
  <si>
    <t> 30.09.1989 05:57 </t>
  </si>
  <si>
    <t>2447803.600 </t>
  </si>
  <si>
    <t> 04.10.1989 02:24 </t>
  </si>
  <si>
    <t>2447818.334 </t>
  </si>
  <si>
    <t> 18.10.1989 20:00 </t>
  </si>
  <si>
    <t> BBS 93 </t>
  </si>
  <si>
    <t>2447835.623 </t>
  </si>
  <si>
    <t> 05.11.1989 02:57 </t>
  </si>
  <si>
    <t>2447859.328 </t>
  </si>
  <si>
    <t> 28.11.1989 19:52 </t>
  </si>
  <si>
    <t>2447860.604 </t>
  </si>
  <si>
    <t> 30.11.1989 02:29 </t>
  </si>
  <si>
    <t>2448010.504 </t>
  </si>
  <si>
    <t> 29.04.1990 00:05 </t>
  </si>
  <si>
    <t> BBS 95 </t>
  </si>
  <si>
    <t>2448069.441 </t>
  </si>
  <si>
    <t> 26.06.1990 22:35 </t>
  </si>
  <si>
    <t>2448085.464 </t>
  </si>
  <si>
    <t> 12.07.1990 23:08 </t>
  </si>
  <si>
    <t> BBS 96 </t>
  </si>
  <si>
    <t>2448094.427 </t>
  </si>
  <si>
    <t> 21.07.1990 22:14 </t>
  </si>
  <si>
    <t> M.Kohl </t>
  </si>
  <si>
    <t>2448126.464 </t>
  </si>
  <si>
    <t> 22.08.1990 23:08 </t>
  </si>
  <si>
    <t>2448176.429 </t>
  </si>
  <si>
    <t> 11.10.1990 22:17 </t>
  </si>
  <si>
    <t>2448203.330 </t>
  </si>
  <si>
    <t> 07.11.1990 19:55 </t>
  </si>
  <si>
    <t> BBS 97 </t>
  </si>
  <si>
    <t>2448211.649 </t>
  </si>
  <si>
    <t> 16.11.1990 03:34 </t>
  </si>
  <si>
    <t>2448213.574 </t>
  </si>
  <si>
    <t> 18.11.1990 01:46 </t>
  </si>
  <si>
    <t>2448429.461 </t>
  </si>
  <si>
    <t> 21.06.1991 23:03 </t>
  </si>
  <si>
    <t> BBS 98 </t>
  </si>
  <si>
    <t>2448447.386 </t>
  </si>
  <si>
    <t> 09.07.1991 21:15 </t>
  </si>
  <si>
    <t>2448468.531 </t>
  </si>
  <si>
    <t> 31.07.1991 00:44 </t>
  </si>
  <si>
    <t> BRNO 31 </t>
  </si>
  <si>
    <t>2448471.736 </t>
  </si>
  <si>
    <t> 03.08.1991 05:39 </t>
  </si>
  <si>
    <t>2448479.430 </t>
  </si>
  <si>
    <t> 10.08.1991 22:19 </t>
  </si>
  <si>
    <t>2448497.363 </t>
  </si>
  <si>
    <t> 28.08.1991 20:42 </t>
  </si>
  <si>
    <t>2448504.411 </t>
  </si>
  <si>
    <t> 04.09.1991 21:51 </t>
  </si>
  <si>
    <t> BBS 99 </t>
  </si>
  <si>
    <t>2448807.408 </t>
  </si>
  <si>
    <t> 03.07.1992 21:47 </t>
  </si>
  <si>
    <t> BBS 101 </t>
  </si>
  <si>
    <t>2448841.359 </t>
  </si>
  <si>
    <t> 06.08.1992 20:36 </t>
  </si>
  <si>
    <t> BBS 102 </t>
  </si>
  <si>
    <t>2448882.366 </t>
  </si>
  <si>
    <t> 16.09.1992 20:47 </t>
  </si>
  <si>
    <t>2448925.286 </t>
  </si>
  <si>
    <t> 29.10.1992 18:51 </t>
  </si>
  <si>
    <t>2449158.465 </t>
  </si>
  <si>
    <t> 19.06.1993 23:09 </t>
  </si>
  <si>
    <t> P.Stepan </t>
  </si>
  <si>
    <t>2449167.442 </t>
  </si>
  <si>
    <t> 28.06.1993 22:36 </t>
  </si>
  <si>
    <t> 0.020 </t>
  </si>
  <si>
    <t> BBS 104 </t>
  </si>
  <si>
    <t>2449176.400 </t>
  </si>
  <si>
    <t> 07.07.1993 21:36 </t>
  </si>
  <si>
    <t>2449217.397 </t>
  </si>
  <si>
    <t> 17.08.1993 21:31 </t>
  </si>
  <si>
    <t> BBS 105 </t>
  </si>
  <si>
    <t>2449226.363 </t>
  </si>
  <si>
    <t> 26.08.1993 20:42 </t>
  </si>
  <si>
    <t>2449266.714 </t>
  </si>
  <si>
    <t> 06.10.1993 05:08 </t>
  </si>
  <si>
    <t> AOEB 5 </t>
  </si>
  <si>
    <t>2449268.640 </t>
  </si>
  <si>
    <t> 08.10.1993 03:21 </t>
  </si>
  <si>
    <t>2449536.419 </t>
  </si>
  <si>
    <t> 02.07.1994 22:03 </t>
  </si>
  <si>
    <t> BBS 107 </t>
  </si>
  <si>
    <t>2449561.390 </t>
  </si>
  <si>
    <t> 27.07.1994 21:21 </t>
  </si>
  <si>
    <t>2449568.440 </t>
  </si>
  <si>
    <t> 03.08.1994 22:33 </t>
  </si>
  <si>
    <t>2449637.627 </t>
  </si>
  <si>
    <t> 12.10.1994 03:02 </t>
  </si>
  <si>
    <t>2449687.598 </t>
  </si>
  <si>
    <t> 01.12.1994 02:21 </t>
  </si>
  <si>
    <t>2449712.572 </t>
  </si>
  <si>
    <t> 26.12.1994 01:43 </t>
  </si>
  <si>
    <t>2449878.492 </t>
  </si>
  <si>
    <t> 09.06.1995 23:48 </t>
  </si>
  <si>
    <t> BBS 109 </t>
  </si>
  <si>
    <t>2449896.418 </t>
  </si>
  <si>
    <t> 27.06.1995 22:01 </t>
  </si>
  <si>
    <t>2449906.678 </t>
  </si>
  <si>
    <t> 08.07.1995 04:16 </t>
  </si>
  <si>
    <t>2449928.455 </t>
  </si>
  <si>
    <t> 29.07.1995 22:55 </t>
  </si>
  <si>
    <t> BBS 110 </t>
  </si>
  <si>
    <t>2450006.607 </t>
  </si>
  <si>
    <t> 16.10.1995 02:34 </t>
  </si>
  <si>
    <t>2450014.295 </t>
  </si>
  <si>
    <t> 23.10.1995 19:04 </t>
  </si>
  <si>
    <t>2450281.430 </t>
  </si>
  <si>
    <t> 16.07.1996 22:19 </t>
  </si>
  <si>
    <t> BBS 112 </t>
  </si>
  <si>
    <t>2450299.356 </t>
  </si>
  <si>
    <t> 03.08.1996 20:32 </t>
  </si>
  <si>
    <t> BBS 113 </t>
  </si>
  <si>
    <t>2450333.312 </t>
  </si>
  <si>
    <t> 06.09.1996 19:29 </t>
  </si>
  <si>
    <t>2450391.608 </t>
  </si>
  <si>
    <t> 04.11.1996 02:35 </t>
  </si>
  <si>
    <t>2450422.352 </t>
  </si>
  <si>
    <t> 04.12.1996 20:26 </t>
  </si>
  <si>
    <t> BBS 114 </t>
  </si>
  <si>
    <t>2450425.558 </t>
  </si>
  <si>
    <t> 08.12.1996 01:23 </t>
  </si>
  <si>
    <t>2450598.522 </t>
  </si>
  <si>
    <t> 30.05.1997 00:31 </t>
  </si>
  <si>
    <t> BBS 115 </t>
  </si>
  <si>
    <t>2450675.388 </t>
  </si>
  <si>
    <t> 14.08.1997 21:18 </t>
  </si>
  <si>
    <t>2450692.687 </t>
  </si>
  <si>
    <t> 01.09.1997 04:29 </t>
  </si>
  <si>
    <t>2450716.394 </t>
  </si>
  <si>
    <t> 24.09.1997 21:27 </t>
  </si>
  <si>
    <t> BBS 116 </t>
  </si>
  <si>
    <t>2450726.639 </t>
  </si>
  <si>
    <t> 05.10.1997 03:20 </t>
  </si>
  <si>
    <t>2450750.349 </t>
  </si>
  <si>
    <t> 28.10.1997 20:22 </t>
  </si>
  <si>
    <t>2450782.365 </t>
  </si>
  <si>
    <t> 29.11.1997 20:45 </t>
  </si>
  <si>
    <t>2450825.293 </t>
  </si>
  <si>
    <t> 11.01.1998 19:01 </t>
  </si>
  <si>
    <t> BBS 117 </t>
  </si>
  <si>
    <t>2451045.659 </t>
  </si>
  <si>
    <t> 20.08.1998 03:48 </t>
  </si>
  <si>
    <t> R.Berg </t>
  </si>
  <si>
    <t>2451054.627 </t>
  </si>
  <si>
    <t> 29.08.1998 03:02 </t>
  </si>
  <si>
    <t> C.Stephan </t>
  </si>
  <si>
    <t>2451095.623 </t>
  </si>
  <si>
    <t> 09.10.1998 02:57 </t>
  </si>
  <si>
    <t>2451104.595 </t>
  </si>
  <si>
    <t> 18.10.1998 02:16 </t>
  </si>
  <si>
    <t>2451380.686 </t>
  </si>
  <si>
    <t> 21.07.1999 04:27 </t>
  </si>
  <si>
    <t> AOEB 7 </t>
  </si>
  <si>
    <t>2451405.6712 </t>
  </si>
  <si>
    <t> 15.08.1999 04:06 </t>
  </si>
  <si>
    <t> 0.0058 </t>
  </si>
  <si>
    <t>C </t>
  </si>
  <si>
    <t>ns</t>
  </si>
  <si>
    <t> A.Howell </t>
  </si>
  <si>
    <t>2451408.880 </t>
  </si>
  <si>
    <t> 18.08.1999 09:07 </t>
  </si>
  <si>
    <t>2451435.776 </t>
  </si>
  <si>
    <t> 14.09.1999 06:37 </t>
  </si>
  <si>
    <t>2451439.6228 </t>
  </si>
  <si>
    <t> 18.09.1999 02:56 </t>
  </si>
  <si>
    <t>2451496.637 </t>
  </si>
  <si>
    <t> 14.11.1999 03:17 </t>
  </si>
  <si>
    <t>2451523.538 </t>
  </si>
  <si>
    <t> 11.12.1999 00:54 </t>
  </si>
  <si>
    <t>2451671.51880 </t>
  </si>
  <si>
    <t> 07.05.2000 00:27 </t>
  </si>
  <si>
    <t> 0.00591 </t>
  </si>
  <si>
    <t>o</t>
  </si>
  <si>
    <t> P.Hájek </t>
  </si>
  <si>
    <t>OEJV 0074 </t>
  </si>
  <si>
    <t>2451677.9260 </t>
  </si>
  <si>
    <t> 13.05.2000 10:13 </t>
  </si>
  <si>
    <t> 0.0071 </t>
  </si>
  <si>
    <t>E </t>
  </si>
  <si>
    <t>?</t>
  </si>
  <si>
    <t> R.H.Nelson </t>
  </si>
  <si>
    <t>IBVS 5040 </t>
  </si>
  <si>
    <t>2451705.47216 </t>
  </si>
  <si>
    <t> 09.06.2000 23:19 </t>
  </si>
  <si>
    <t> 0.00766 </t>
  </si>
  <si>
    <t> M.Haltuf </t>
  </si>
  <si>
    <t>2451764.40480 </t>
  </si>
  <si>
    <t> 07.08.2000 21:42 </t>
  </si>
  <si>
    <t> 0.00543 </t>
  </si>
  <si>
    <t> K.Koss </t>
  </si>
  <si>
    <t>2451780.425 </t>
  </si>
  <si>
    <t> 23.08.2000 22:12 </t>
  </si>
  <si>
    <t> J.Zahajský </t>
  </si>
  <si>
    <t>2451782.34269 </t>
  </si>
  <si>
    <t> 25.08.2000 20:13 </t>
  </si>
  <si>
    <t> 0.00662 </t>
  </si>
  <si>
    <t> J.Šafár </t>
  </si>
  <si>
    <t>2451789.384 </t>
  </si>
  <si>
    <t> 01.09.2000 21:12 </t>
  </si>
  <si>
    <t> J.Cechal </t>
  </si>
  <si>
    <t>2451789.398 </t>
  </si>
  <si>
    <t> 01.09.2000 21:33 </t>
  </si>
  <si>
    <t> J.Goždál </t>
  </si>
  <si>
    <t>2451789.402 </t>
  </si>
  <si>
    <t> 01.09.2000 21:38 </t>
  </si>
  <si>
    <t> O.Bracek </t>
  </si>
  <si>
    <t> P.Novotná </t>
  </si>
  <si>
    <t>2451789.403 </t>
  </si>
  <si>
    <t> 01.09.2000 21:40 </t>
  </si>
  <si>
    <t> B.Procházková </t>
  </si>
  <si>
    <t>2451799.6398 </t>
  </si>
  <si>
    <t> 12.09.2000 03:21 </t>
  </si>
  <si>
    <t> 0.0076 </t>
  </si>
  <si>
    <t>2451838.7186 </t>
  </si>
  <si>
    <t> 21.10.2000 05:14 </t>
  </si>
  <si>
    <t> 0.0100 </t>
  </si>
  <si>
    <t> C.Hesseltine </t>
  </si>
  <si>
    <t>2451892.5272 </t>
  </si>
  <si>
    <t> 14.12.2000 00:39 </t>
  </si>
  <si>
    <t> 0.0086 </t>
  </si>
  <si>
    <t> S.Dvorak </t>
  </si>
  <si>
    <t>2451899.5760 </t>
  </si>
  <si>
    <t> 21.12.2000 01:49 </t>
  </si>
  <si>
    <t> 0.0108 </t>
  </si>
  <si>
    <t>2452118.660 </t>
  </si>
  <si>
    <t> 28.07.2001 03:50 </t>
  </si>
  <si>
    <t>2452125.7089 </t>
  </si>
  <si>
    <t> 04.08.2001 05:00 </t>
  </si>
  <si>
    <t> 0.0132 </t>
  </si>
  <si>
    <t>2452149.4076 </t>
  </si>
  <si>
    <t> 27.08.2001 21:46 </t>
  </si>
  <si>
    <t> 0.0098 </t>
  </si>
  <si>
    <t> Baldinelli&amp;Maitan </t>
  </si>
  <si>
    <t>IBVS 5220 </t>
  </si>
  <si>
    <t>2452158.3775 </t>
  </si>
  <si>
    <t> 05.09.2001 21:03 </t>
  </si>
  <si>
    <t> 0.0113 </t>
  </si>
  <si>
    <t>2452209.6247 </t>
  </si>
  <si>
    <t> 27.10.2001 02:59 </t>
  </si>
  <si>
    <t>2452225.638 </t>
  </si>
  <si>
    <t> 12.11.2001 03:18 </t>
  </si>
  <si>
    <t>2452469.7080 </t>
  </si>
  <si>
    <t> 14.07.2002 04:59 </t>
  </si>
  <si>
    <t> 0.0120 </t>
  </si>
  <si>
    <t> AOEB 11 </t>
  </si>
  <si>
    <t>2452517.7527 </t>
  </si>
  <si>
    <t> 31.08.2002 06:03 </t>
  </si>
  <si>
    <t> R.Nelson </t>
  </si>
  <si>
    <t>IBVS 5371 </t>
  </si>
  <si>
    <t>2452562.5943 </t>
  </si>
  <si>
    <t> 15.10.2002 02:15 </t>
  </si>
  <si>
    <t> 0.0118 </t>
  </si>
  <si>
    <t>2453138.4923 </t>
  </si>
  <si>
    <t> 12.05.2004 23:48 </t>
  </si>
  <si>
    <t> 0.0137 </t>
  </si>
  <si>
    <t> V.Manimanis et al. </t>
  </si>
  <si>
    <t>IBVS 5624 </t>
  </si>
  <si>
    <t>2453175.6467 </t>
  </si>
  <si>
    <t> 19.06.2004 03:31 </t>
  </si>
  <si>
    <t> 0.0135 </t>
  </si>
  <si>
    <t>2453186.5372 </t>
  </si>
  <si>
    <t> 30.06.2004 00:53 </t>
  </si>
  <si>
    <t> 0.0138 </t>
  </si>
  <si>
    <t>2453187.4939 </t>
  </si>
  <si>
    <t> 30.06.2004 23:51 </t>
  </si>
  <si>
    <t> 0.0096 </t>
  </si>
  <si>
    <t>2453227.53262 </t>
  </si>
  <si>
    <t> 10.08.2004 00:46 </t>
  </si>
  <si>
    <t> 0.01107 </t>
  </si>
  <si>
    <t> Koss &amp; Motl </t>
  </si>
  <si>
    <t>2453252.5182 </t>
  </si>
  <si>
    <t> 04.09.2004 00:26 </t>
  </si>
  <si>
    <t> 0.0134 </t>
  </si>
  <si>
    <t>-I</t>
  </si>
  <si>
    <t> K. &amp; M. Rätz </t>
  </si>
  <si>
    <t>BAVM 173 </t>
  </si>
  <si>
    <t>2453253.800 </t>
  </si>
  <si>
    <t> 05.09.2004 07:12 </t>
  </si>
  <si>
    <t>39445</t>
  </si>
  <si>
    <t>2453257.6423 </t>
  </si>
  <si>
    <t> 09.09.2004 03:24 </t>
  </si>
  <si>
    <t>39451</t>
  </si>
  <si>
    <t> 0.0127 </t>
  </si>
  <si>
    <t>2453289.672 </t>
  </si>
  <si>
    <t> 11.10.2004 04:07 </t>
  </si>
  <si>
    <t>39501</t>
  </si>
  <si>
    <t>2453341.5615 </t>
  </si>
  <si>
    <t> 02.12.2004 01:28 </t>
  </si>
  <si>
    <t>39582</t>
  </si>
  <si>
    <t>2453348.608 </t>
  </si>
  <si>
    <t> 09.12.2004 02:35 </t>
  </si>
  <si>
    <t>39593</t>
  </si>
  <si>
    <t>2453523.477 </t>
  </si>
  <si>
    <t> 01.06.2005 23:26 </t>
  </si>
  <si>
    <t>39866</t>
  </si>
  <si>
    <t>OEJV 0003 </t>
  </si>
  <si>
    <t>2453529.8980 </t>
  </si>
  <si>
    <t> 08.06.2005 09:33 </t>
  </si>
  <si>
    <t>39876</t>
  </si>
  <si>
    <t> 0.0150 </t>
  </si>
  <si>
    <t>R</t>
  </si>
  <si>
    <t> J.M.Cook et al. </t>
  </si>
  <si>
    <t>IBVS 5636 </t>
  </si>
  <si>
    <t>2453531.8191 </t>
  </si>
  <si>
    <t> 10.06.2005 07:39 </t>
  </si>
  <si>
    <t>39879</t>
  </si>
  <si>
    <t> 0.0143 </t>
  </si>
  <si>
    <t>2453538.8655 </t>
  </si>
  <si>
    <t> 17.06.2005 08:46 </t>
  </si>
  <si>
    <t>39890</t>
  </si>
  <si>
    <t> 0.0141 </t>
  </si>
  <si>
    <t>2453540.7871 </t>
  </si>
  <si>
    <t> 19.06.2005 06:53 </t>
  </si>
  <si>
    <t>39893</t>
  </si>
  <si>
    <t> 0.0139 </t>
  </si>
  <si>
    <t>2453547.8337 </t>
  </si>
  <si>
    <t> 26.06.2005 08:00 </t>
  </si>
  <si>
    <t>39904</t>
  </si>
  <si>
    <t> 0.0140 </t>
  </si>
  <si>
    <t>2453565.773 </t>
  </si>
  <si>
    <t> 14.07.2005 06:33 </t>
  </si>
  <si>
    <t>39932</t>
  </si>
  <si>
    <t> 0.017 </t>
  </si>
  <si>
    <t>2454016.7529 </t>
  </si>
  <si>
    <t> 08.10.2006 06:04 </t>
  </si>
  <si>
    <t>40636</t>
  </si>
  <si>
    <t> 0.0166 </t>
  </si>
  <si>
    <t> AOEB 12 </t>
  </si>
  <si>
    <t>2454035.971 </t>
  </si>
  <si>
    <t> 27.10.2006 11:18 </t>
  </si>
  <si>
    <t>40666</t>
  </si>
  <si>
    <t> K. Nagai et al. </t>
  </si>
  <si>
    <t>VSB 45 </t>
  </si>
  <si>
    <t>2454219.8221 </t>
  </si>
  <si>
    <t> 29.04.2007 07:43 </t>
  </si>
  <si>
    <t>40953</t>
  </si>
  <si>
    <t> 0.0167 </t>
  </si>
  <si>
    <t>2454360.4336 </t>
  </si>
  <si>
    <t> 16.09.2007 22:24 </t>
  </si>
  <si>
    <t>41172.5</t>
  </si>
  <si>
    <t> 0.0173 </t>
  </si>
  <si>
    <t> F.Agerer </t>
  </si>
  <si>
    <t>BAVM 193 </t>
  </si>
  <si>
    <t>2454378.6909 </t>
  </si>
  <si>
    <t> 05.10.2007 04:34 </t>
  </si>
  <si>
    <t>41201</t>
  </si>
  <si>
    <t> 0.0176 </t>
  </si>
  <si>
    <t> J.Bialozynski </t>
  </si>
  <si>
    <t>JAAVSO 36(2);171 </t>
  </si>
  <si>
    <t>2454613.7906 </t>
  </si>
  <si>
    <t> 27.05.2008 06:58 </t>
  </si>
  <si>
    <t>41568</t>
  </si>
  <si>
    <t> 0.0184 </t>
  </si>
  <si>
    <t>JAAVSO 36(2);186 </t>
  </si>
  <si>
    <t>2454662.4759 </t>
  </si>
  <si>
    <t> 14.07.2008 23:25 </t>
  </si>
  <si>
    <t>41644</t>
  </si>
  <si>
    <t>-U;-I</t>
  </si>
  <si>
    <t> M.&amp; K.Rätz </t>
  </si>
  <si>
    <t>BAVM 209 </t>
  </si>
  <si>
    <t>2454674.6474 </t>
  </si>
  <si>
    <t> 27.07.2008 03:32 </t>
  </si>
  <si>
    <t>41663</t>
  </si>
  <si>
    <t> 0.0186 </t>
  </si>
  <si>
    <t>2454681.6931 </t>
  </si>
  <si>
    <t> 03.08.2008 04:38 </t>
  </si>
  <si>
    <t>41674</t>
  </si>
  <si>
    <t> 0.0177 </t>
  </si>
  <si>
    <t>2454688.4208 </t>
  </si>
  <si>
    <t> 09.08.2008 22:05 </t>
  </si>
  <si>
    <t>41684.5</t>
  </si>
  <si>
    <t> 0.0192 </t>
  </si>
  <si>
    <t>BAVM 203 </t>
  </si>
  <si>
    <t>2454799.5635 </t>
  </si>
  <si>
    <t> 29.11.2008 01:31 </t>
  </si>
  <si>
    <t>41858</t>
  </si>
  <si>
    <t> N.Simmons </t>
  </si>
  <si>
    <t> JAAVSO 37;44 </t>
  </si>
  <si>
    <t>2455009.6803 </t>
  </si>
  <si>
    <t> 27.06.2009 04:19 </t>
  </si>
  <si>
    <t>42186</t>
  </si>
  <si>
    <t> 0.0196 </t>
  </si>
  <si>
    <t> JAAVSO 38;85 </t>
  </si>
  <si>
    <t>2455123.7070 </t>
  </si>
  <si>
    <t> 19.10.2009 04:58 </t>
  </si>
  <si>
    <t>42364</t>
  </si>
  <si>
    <t> 0.0201 </t>
  </si>
  <si>
    <t> JAAVSO 38;120 </t>
  </si>
  <si>
    <t>2455478.5986 </t>
  </si>
  <si>
    <t> 09.10.2010 02:21 </t>
  </si>
  <si>
    <t>42918</t>
  </si>
  <si>
    <t> 0.0213 </t>
  </si>
  <si>
    <t> JAAVSO 39;177 </t>
  </si>
  <si>
    <t>2455487.5663 </t>
  </si>
  <si>
    <t> 18.10.2010 01:35 </t>
  </si>
  <si>
    <t>42932</t>
  </si>
  <si>
    <t> 0.0207 </t>
  </si>
  <si>
    <t> K.Menzies </t>
  </si>
  <si>
    <t>2455819.39607 </t>
  </si>
  <si>
    <t> 14.09.2011 21:30 </t>
  </si>
  <si>
    <t>43450</t>
  </si>
  <si>
    <t> 0.02149 </t>
  </si>
  <si>
    <t> J.Trnka </t>
  </si>
  <si>
    <t>OEJV 0160 </t>
  </si>
  <si>
    <t>2455845.6604 </t>
  </si>
  <si>
    <t> 11.10.2011 03:50 </t>
  </si>
  <si>
    <t>43491</t>
  </si>
  <si>
    <t> 0.0214 </t>
  </si>
  <si>
    <t> R.Diethelm </t>
  </si>
  <si>
    <t>IBVS 6011 </t>
  </si>
  <si>
    <t>2456166.5989 </t>
  </si>
  <si>
    <t> 27.08.2012 02:22 </t>
  </si>
  <si>
    <t>43992</t>
  </si>
  <si>
    <t> 0.0211 </t>
  </si>
  <si>
    <t> JAAVSO 41;122 </t>
  </si>
  <si>
    <t>2456205.6746 </t>
  </si>
  <si>
    <t> 05.10.2012 04:11 </t>
  </si>
  <si>
    <t>44053</t>
  </si>
  <si>
    <t> 0.0204 </t>
  </si>
  <si>
    <t>IBVS 6042 </t>
  </si>
  <si>
    <t>2456558.6428 </t>
  </si>
  <si>
    <t> 23.09.2013 03:25 </t>
  </si>
  <si>
    <t>44604</t>
  </si>
  <si>
    <t> 0.0200 </t>
  </si>
  <si>
    <t> JAAVSO 41;328 </t>
  </si>
  <si>
    <t>2456843.7085 </t>
  </si>
  <si>
    <t> 05.07.2014 05:00 </t>
  </si>
  <si>
    <t>45049</t>
  </si>
  <si>
    <t> 0.0203 </t>
  </si>
  <si>
    <t> JAAVSO 42;426 </t>
  </si>
  <si>
    <t>BAD?</t>
  </si>
  <si>
    <t>s5</t>
  </si>
  <si>
    <t>s6</t>
  </si>
  <si>
    <t>JAVSO..43..238</t>
  </si>
  <si>
    <t>JAVSO..44..164</t>
  </si>
  <si>
    <t>JAVSO..45..121</t>
  </si>
  <si>
    <t>JAVSO..45..215</t>
  </si>
  <si>
    <t>JAVSO..46..184</t>
  </si>
  <si>
    <t>JAVSO..47..263</t>
  </si>
  <si>
    <t>JAVSO..48…87</t>
  </si>
  <si>
    <t>JAVSO..48..256</t>
  </si>
  <si>
    <t>JAVSO 49, 108</t>
  </si>
  <si>
    <t>JAVSO 49, 256</t>
  </si>
  <si>
    <t>JBAV, 60</t>
  </si>
  <si>
    <t>JAVSO, 50, 133</t>
  </si>
  <si>
    <t>JAAVSO, 50, 255</t>
  </si>
  <si>
    <t>JAAVSO 51, 134</t>
  </si>
  <si>
    <t>JAAVSO, 51,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</si>
</sst>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41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sz val="8"/>
      <name val="Arial"/>
      <family val="2"/>
    </font>
    <font>
      <b/>
      <sz val="10"/>
      <color indexed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9">
    <xf numFmtId="0" fontId="0" fillId="0" borderId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20" borderId="0" applyNumberFormat="0" applyBorder="0" applyAlignment="0" applyProtection="0"/>
    <xf numFmtId="0" fontId="24" fillId="4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4" fontId="36" fillId="2" borderId="0"/>
    <xf numFmtId="3" fontId="36" fillId="2" borderId="0"/>
    <xf numFmtId="164" fontId="36" fillId="2" borderId="0"/>
    <xf numFmtId="0" fontId="36" fillId="2" borderId="0"/>
    <xf numFmtId="0" fontId="27" fillId="0" borderId="0" applyNumberFormat="0" applyFill="0" applyBorder="0" applyAlignment="0" applyProtection="0"/>
    <xf numFmtId="2" fontId="36" fillId="2" borderId="0"/>
    <xf numFmtId="0" fontId="28" fillId="5" borderId="0" applyNumberFormat="0" applyBorder="0" applyAlignment="0" applyProtection="0"/>
    <xf numFmtId="0" fontId="1" fillId="2" borderId="0"/>
    <xf numFmtId="0" fontId="2" fillId="2" borderId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30" fillId="8" borderId="1" applyNumberFormat="0" applyAlignment="0" applyProtection="0"/>
    <xf numFmtId="0" fontId="31" fillId="0" borderId="4" applyNumberFormat="0" applyFill="0" applyAlignment="0" applyProtection="0"/>
    <xf numFmtId="0" fontId="32" fillId="23" borderId="0" applyNumberFormat="0" applyBorder="0" applyAlignment="0" applyProtection="0"/>
    <xf numFmtId="0" fontId="5" fillId="0" borderId="0"/>
    <xf numFmtId="0" fontId="5" fillId="24" borderId="5" applyNumberFormat="0" applyFont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6" fillId="2" borderId="7"/>
    <xf numFmtId="0" fontId="35" fillId="0" borderId="0" applyNumberFormat="0" applyFill="0" applyBorder="0" applyAlignment="0" applyProtection="0"/>
  </cellStyleXfs>
  <cellXfs count="112">
    <xf numFmtId="0" fontId="0" fillId="2" borderId="0" xfId="0" applyFill="1"/>
    <xf numFmtId="0" fontId="0" fillId="2" borderId="5" xfId="0" applyFill="1" applyBorder="1"/>
    <xf numFmtId="0" fontId="4" fillId="2" borderId="5" xfId="0" applyFont="1" applyFill="1" applyBorder="1"/>
    <xf numFmtId="0" fontId="0" fillId="2" borderId="8" xfId="0" applyFill="1" applyBorder="1"/>
    <xf numFmtId="0" fontId="0" fillId="2" borderId="9" xfId="0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14" fontId="0" fillId="2" borderId="8" xfId="0" applyNumberFormat="1" applyFill="1" applyBorder="1"/>
    <xf numFmtId="0" fontId="5" fillId="2" borderId="5" xfId="0" applyFont="1" applyFill="1" applyBorder="1"/>
    <xf numFmtId="0" fontId="0" fillId="0" borderId="0" xfId="0"/>
    <xf numFmtId="0" fontId="6" fillId="0" borderId="0" xfId="0" applyFont="1"/>
    <xf numFmtId="0" fontId="4" fillId="0" borderId="0" xfId="0" applyFont="1"/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6" fillId="2" borderId="9" xfId="0" applyFont="1" applyFill="1" applyBorder="1" applyAlignment="1">
      <alignment horizontal="center"/>
    </xf>
    <xf numFmtId="0" fontId="3" fillId="2" borderId="5" xfId="0" applyFont="1" applyFill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2" borderId="5" xfId="0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9" fillId="0" borderId="0" xfId="0" applyFont="1"/>
    <xf numFmtId="0" fontId="10" fillId="0" borderId="0" xfId="0" applyFont="1"/>
    <xf numFmtId="0" fontId="7" fillId="0" borderId="0" xfId="0" applyFont="1"/>
    <xf numFmtId="0" fontId="7" fillId="0" borderId="0" xfId="0" applyFont="1" applyAlignment="1">
      <alignment horizontal="left" vertical="top"/>
    </xf>
    <xf numFmtId="0" fontId="11" fillId="0" borderId="0" xfId="0" applyFont="1"/>
    <xf numFmtId="0" fontId="8" fillId="0" borderId="0" xfId="0" applyFont="1"/>
    <xf numFmtId="22" fontId="7" fillId="0" borderId="0" xfId="0" applyNumberFormat="1" applyFont="1"/>
    <xf numFmtId="0" fontId="0" fillId="0" borderId="17" xfId="0" applyBorder="1"/>
    <xf numFmtId="0" fontId="0" fillId="0" borderId="18" xfId="0" applyBorder="1"/>
    <xf numFmtId="0" fontId="12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8" fillId="2" borderId="5" xfId="0" applyFont="1" applyFill="1" applyBorder="1"/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0" fontId="14" fillId="2" borderId="5" xfId="0" applyFont="1" applyFill="1" applyBorder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2" borderId="0" xfId="0" applyFont="1" applyFill="1"/>
    <xf numFmtId="0" fontId="15" fillId="2" borderId="5" xfId="0" applyFont="1" applyFill="1" applyBorder="1"/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18" fillId="0" borderId="0" xfId="39" applyAlignment="1" applyProtection="1">
      <alignment horizontal="left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0" xfId="0" quotePrefix="1"/>
    <xf numFmtId="0" fontId="13" fillId="25" borderId="25" xfId="0" applyFont="1" applyFill="1" applyBorder="1" applyAlignment="1">
      <alignment horizontal="left" vertical="top" wrapText="1" indent="1"/>
    </xf>
    <xf numFmtId="0" fontId="13" fillId="25" borderId="25" xfId="0" applyFont="1" applyFill="1" applyBorder="1" applyAlignment="1">
      <alignment horizontal="center" vertical="top" wrapText="1"/>
    </xf>
    <xf numFmtId="0" fontId="13" fillId="25" borderId="25" xfId="0" applyFont="1" applyFill="1" applyBorder="1" applyAlignment="1">
      <alignment horizontal="right" vertical="top" wrapText="1"/>
    </xf>
    <xf numFmtId="0" fontId="18" fillId="25" borderId="25" xfId="39" applyFill="1" applyBorder="1" applyAlignment="1" applyProtection="1">
      <alignment horizontal="right" vertical="top" wrapText="1"/>
    </xf>
    <xf numFmtId="0" fontId="19" fillId="2" borderId="5" xfId="0" applyFont="1" applyFill="1" applyBorder="1" applyAlignment="1">
      <alignment horizontal="left"/>
    </xf>
    <xf numFmtId="0" fontId="19" fillId="2" borderId="5" xfId="0" applyFont="1" applyFill="1" applyBorder="1" applyAlignment="1">
      <alignment horizontal="center"/>
    </xf>
    <xf numFmtId="0" fontId="21" fillId="2" borderId="15" xfId="0" applyFont="1" applyFill="1" applyBorder="1" applyAlignment="1">
      <alignment horizontal="center"/>
    </xf>
    <xf numFmtId="0" fontId="13" fillId="2" borderId="5" xfId="0" applyFont="1" applyFill="1" applyBorder="1"/>
    <xf numFmtId="0" fontId="13" fillId="0" borderId="5" xfId="0" applyFont="1" applyBorder="1" applyAlignment="1">
      <alignment vertical="center"/>
    </xf>
    <xf numFmtId="0" fontId="15" fillId="0" borderId="5" xfId="0" applyFont="1" applyBorder="1"/>
    <xf numFmtId="0" fontId="15" fillId="0" borderId="5" xfId="0" applyFont="1" applyBorder="1" applyAlignment="1">
      <alignment horizontal="left"/>
    </xf>
    <xf numFmtId="0" fontId="15" fillId="0" borderId="5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6" fillId="0" borderId="5" xfId="0" applyFont="1" applyBorder="1" applyAlignment="1">
      <alignment horizontal="left"/>
    </xf>
    <xf numFmtId="0" fontId="19" fillId="2" borderId="8" xfId="0" applyFont="1" applyFill="1" applyBorder="1" applyAlignment="1">
      <alignment horizontal="left"/>
    </xf>
    <xf numFmtId="0" fontId="13" fillId="0" borderId="5" xfId="0" applyFont="1" applyBorder="1" applyAlignment="1">
      <alignment horizontal="center" wrapText="1"/>
    </xf>
    <xf numFmtId="0" fontId="15" fillId="0" borderId="5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/>
    </xf>
    <xf numFmtId="0" fontId="19" fillId="2" borderId="8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13" fillId="2" borderId="5" xfId="0" applyFont="1" applyFill="1" applyBorder="1" applyAlignment="1">
      <alignment horizontal="left"/>
    </xf>
    <xf numFmtId="0" fontId="14" fillId="2" borderId="5" xfId="28" applyNumberFormat="1" applyFont="1" applyBorder="1" applyAlignment="1">
      <alignment horizontal="left"/>
    </xf>
    <xf numFmtId="0" fontId="13" fillId="0" borderId="5" xfId="0" applyFont="1" applyBorder="1" applyAlignment="1">
      <alignment horizontal="left" wrapText="1"/>
    </xf>
    <xf numFmtId="165" fontId="13" fillId="2" borderId="5" xfId="0" applyNumberFormat="1" applyFont="1" applyFill="1" applyBorder="1" applyAlignment="1">
      <alignment horizontal="left"/>
    </xf>
    <xf numFmtId="0" fontId="19" fillId="2" borderId="0" xfId="0" applyFont="1" applyFill="1" applyAlignment="1">
      <alignment horizontal="left"/>
    </xf>
    <xf numFmtId="0" fontId="19" fillId="2" borderId="0" xfId="0" applyFont="1" applyFill="1" applyAlignment="1">
      <alignment horizontal="center"/>
    </xf>
    <xf numFmtId="0" fontId="14" fillId="2" borderId="0" xfId="0" applyFont="1" applyFill="1" applyAlignment="1">
      <alignment horizontal="left"/>
    </xf>
    <xf numFmtId="165" fontId="14" fillId="2" borderId="0" xfId="0" applyNumberFormat="1" applyFont="1" applyFill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37" fillId="0" borderId="0" xfId="43" applyFont="1"/>
    <xf numFmtId="0" fontId="37" fillId="0" borderId="0" xfId="43" applyFont="1" applyAlignment="1">
      <alignment horizontal="center"/>
    </xf>
    <xf numFmtId="0" fontId="37" fillId="0" borderId="0" xfId="43" applyFont="1" applyAlignment="1">
      <alignment horizontal="left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/>
    </xf>
    <xf numFmtId="0" fontId="38" fillId="0" borderId="0" xfId="43" applyFont="1" applyAlignment="1">
      <alignment horizontal="left" vertical="center"/>
    </xf>
    <xf numFmtId="0" fontId="38" fillId="0" borderId="0" xfId="43" applyFont="1" applyAlignment="1">
      <alignment horizontal="center" vertical="center"/>
    </xf>
    <xf numFmtId="0" fontId="38" fillId="0" borderId="0" xfId="43" applyFont="1" applyAlignment="1">
      <alignment horizontal="left"/>
    </xf>
    <xf numFmtId="0" fontId="13" fillId="0" borderId="0" xfId="43" applyFont="1" applyAlignment="1">
      <alignment horizontal="left"/>
    </xf>
    <xf numFmtId="0" fontId="13" fillId="0" borderId="0" xfId="43" applyFont="1" applyAlignment="1">
      <alignment horizontal="center"/>
    </xf>
    <xf numFmtId="0" fontId="39" fillId="0" borderId="0" xfId="0" applyFont="1"/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39" fillId="0" borderId="0" xfId="43" applyFont="1"/>
    <xf numFmtId="0" fontId="39" fillId="0" borderId="0" xfId="43" applyFont="1" applyAlignment="1">
      <alignment horizontal="center"/>
    </xf>
    <xf numFmtId="0" fontId="39" fillId="0" borderId="0" xfId="43" applyFont="1" applyAlignment="1">
      <alignment horizontal="left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0" fillId="0" borderId="0" xfId="0" applyFont="1" applyAlignment="1" applyProtection="1">
      <alignment horizontal="left" vertical="center" wrapText="1"/>
      <protection locked="0"/>
    </xf>
    <xf numFmtId="0" fontId="40" fillId="0" borderId="0" xfId="0" applyFont="1" applyAlignment="1" applyProtection="1">
      <alignment horizontal="center" vertical="center" wrapText="1"/>
      <protection locked="0"/>
    </xf>
    <xf numFmtId="0" fontId="40" fillId="0" borderId="0" xfId="0" applyFont="1" applyProtection="1">
      <protection locked="0"/>
    </xf>
    <xf numFmtId="0" fontId="40" fillId="0" borderId="0" xfId="0" applyFont="1" applyAlignment="1" applyProtection="1">
      <alignment horizontal="center"/>
      <protection locked="0"/>
    </xf>
    <xf numFmtId="165" fontId="40" fillId="0" borderId="0" xfId="0" applyNumberFormat="1" applyFont="1" applyAlignment="1">
      <alignment horizontal="left" vertical="center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0" xfId="29" xr:uid="{00000000-0005-0000-0000-00001C000000}"/>
    <cellStyle name="Currency0" xfId="30" xr:uid="{00000000-0005-0000-0000-00001D000000}"/>
    <cellStyle name="Date" xfId="31" xr:uid="{00000000-0005-0000-0000-00001E000000}"/>
    <cellStyle name="Explanatory Text" xfId="32" builtinId="53" customBuiltin="1"/>
    <cellStyle name="Fixed" xfId="33" xr:uid="{00000000-0005-0000-0000-000020000000}"/>
    <cellStyle name="Good" xfId="34" builtinId="26" customBuiltin="1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Hyperlink" xfId="39" builtinId="8"/>
    <cellStyle name="Input" xfId="40" builtinId="20" customBuiltin="1"/>
    <cellStyle name="Linked Cell" xfId="41" builtinId="24" customBuiltin="1"/>
    <cellStyle name="Neutral" xfId="42" builtinId="28" customBuiltin="1"/>
    <cellStyle name="Normal" xfId="0" builtinId="0"/>
    <cellStyle name="Normal_A" xfId="43" xr:uid="{00000000-0005-0000-0000-00002B000000}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V387 Cyg -- O-C Diagr.</a:t>
            </a:r>
          </a:p>
        </c:rich>
      </c:tx>
      <c:layout>
        <c:manualLayout>
          <c:xMode val="edge"/>
          <c:yMode val="edge"/>
          <c:x val="0.37464007200829003"/>
          <c:y val="3.34346504559270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32862758397002"/>
          <c:y val="0.1458966565349544"/>
          <c:w val="0.81700345666782292"/>
          <c:h val="0.6443768996960486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Active!$F$21:$F$975</c:f>
              <c:numCache>
                <c:formatCode>General</c:formatCode>
                <c:ptCount val="955"/>
                <c:pt idx="0">
                  <c:v>-515</c:v>
                </c:pt>
                <c:pt idx="1">
                  <c:v>-512</c:v>
                </c:pt>
                <c:pt idx="2">
                  <c:v>-498</c:v>
                </c:pt>
                <c:pt idx="3">
                  <c:v>-495</c:v>
                </c:pt>
                <c:pt idx="4">
                  <c:v>0</c:v>
                </c:pt>
                <c:pt idx="5">
                  <c:v>48</c:v>
                </c:pt>
                <c:pt idx="6">
                  <c:v>5771</c:v>
                </c:pt>
                <c:pt idx="7">
                  <c:v>21859</c:v>
                </c:pt>
                <c:pt idx="8">
                  <c:v>22343</c:v>
                </c:pt>
                <c:pt idx="9">
                  <c:v>22863</c:v>
                </c:pt>
                <c:pt idx="10">
                  <c:v>22874</c:v>
                </c:pt>
                <c:pt idx="11">
                  <c:v>23452</c:v>
                </c:pt>
                <c:pt idx="12">
                  <c:v>23460</c:v>
                </c:pt>
                <c:pt idx="13">
                  <c:v>23461</c:v>
                </c:pt>
                <c:pt idx="14">
                  <c:v>23464</c:v>
                </c:pt>
                <c:pt idx="15">
                  <c:v>23569</c:v>
                </c:pt>
                <c:pt idx="16">
                  <c:v>23886</c:v>
                </c:pt>
                <c:pt idx="17">
                  <c:v>23939</c:v>
                </c:pt>
                <c:pt idx="18">
                  <c:v>23986</c:v>
                </c:pt>
                <c:pt idx="19">
                  <c:v>23989</c:v>
                </c:pt>
                <c:pt idx="20">
                  <c:v>24000</c:v>
                </c:pt>
                <c:pt idx="21">
                  <c:v>24001</c:v>
                </c:pt>
                <c:pt idx="22">
                  <c:v>24056</c:v>
                </c:pt>
                <c:pt idx="23">
                  <c:v>24095</c:v>
                </c:pt>
                <c:pt idx="24">
                  <c:v>24095</c:v>
                </c:pt>
                <c:pt idx="25">
                  <c:v>24381</c:v>
                </c:pt>
                <c:pt idx="26">
                  <c:v>24537</c:v>
                </c:pt>
                <c:pt idx="27">
                  <c:v>24549</c:v>
                </c:pt>
                <c:pt idx="28">
                  <c:v>24563</c:v>
                </c:pt>
                <c:pt idx="29">
                  <c:v>24576</c:v>
                </c:pt>
                <c:pt idx="30">
                  <c:v>24618</c:v>
                </c:pt>
                <c:pt idx="31">
                  <c:v>24652</c:v>
                </c:pt>
                <c:pt idx="32">
                  <c:v>24657</c:v>
                </c:pt>
                <c:pt idx="33">
                  <c:v>24705</c:v>
                </c:pt>
                <c:pt idx="34">
                  <c:v>25035</c:v>
                </c:pt>
                <c:pt idx="35">
                  <c:v>25061</c:v>
                </c:pt>
                <c:pt idx="36">
                  <c:v>25077</c:v>
                </c:pt>
                <c:pt idx="37">
                  <c:v>25077</c:v>
                </c:pt>
                <c:pt idx="38">
                  <c:v>25178</c:v>
                </c:pt>
                <c:pt idx="39">
                  <c:v>25208</c:v>
                </c:pt>
                <c:pt idx="40">
                  <c:v>25222</c:v>
                </c:pt>
                <c:pt idx="41">
                  <c:v>25295</c:v>
                </c:pt>
                <c:pt idx="42">
                  <c:v>25715</c:v>
                </c:pt>
                <c:pt idx="43">
                  <c:v>25765</c:v>
                </c:pt>
                <c:pt idx="44">
                  <c:v>25770</c:v>
                </c:pt>
                <c:pt idx="45">
                  <c:v>25779</c:v>
                </c:pt>
                <c:pt idx="46">
                  <c:v>25820</c:v>
                </c:pt>
                <c:pt idx="47">
                  <c:v>25885</c:v>
                </c:pt>
                <c:pt idx="48">
                  <c:v>25907</c:v>
                </c:pt>
                <c:pt idx="49">
                  <c:v>25913</c:v>
                </c:pt>
                <c:pt idx="50">
                  <c:v>25938</c:v>
                </c:pt>
                <c:pt idx="51">
                  <c:v>26238</c:v>
                </c:pt>
                <c:pt idx="52">
                  <c:v>26337</c:v>
                </c:pt>
                <c:pt idx="53">
                  <c:v>26360</c:v>
                </c:pt>
                <c:pt idx="54">
                  <c:v>26368</c:v>
                </c:pt>
                <c:pt idx="55">
                  <c:v>26369</c:v>
                </c:pt>
                <c:pt idx="56">
                  <c:v>26373</c:v>
                </c:pt>
                <c:pt idx="57">
                  <c:v>26382</c:v>
                </c:pt>
                <c:pt idx="58">
                  <c:v>26422</c:v>
                </c:pt>
                <c:pt idx="59">
                  <c:v>26422</c:v>
                </c:pt>
                <c:pt idx="60">
                  <c:v>26424</c:v>
                </c:pt>
                <c:pt idx="61">
                  <c:v>26433</c:v>
                </c:pt>
                <c:pt idx="62">
                  <c:v>26444</c:v>
                </c:pt>
                <c:pt idx="63">
                  <c:v>26814</c:v>
                </c:pt>
                <c:pt idx="64">
                  <c:v>26863</c:v>
                </c:pt>
                <c:pt idx="65">
                  <c:v>26875</c:v>
                </c:pt>
                <c:pt idx="66">
                  <c:v>26917</c:v>
                </c:pt>
                <c:pt idx="67">
                  <c:v>27023</c:v>
                </c:pt>
                <c:pt idx="68">
                  <c:v>27101</c:v>
                </c:pt>
                <c:pt idx="69">
                  <c:v>27484</c:v>
                </c:pt>
                <c:pt idx="70">
                  <c:v>27504</c:v>
                </c:pt>
                <c:pt idx="71">
                  <c:v>27560</c:v>
                </c:pt>
                <c:pt idx="72">
                  <c:v>27607</c:v>
                </c:pt>
                <c:pt idx="73">
                  <c:v>27649</c:v>
                </c:pt>
                <c:pt idx="74">
                  <c:v>27949</c:v>
                </c:pt>
                <c:pt idx="75">
                  <c:v>27979</c:v>
                </c:pt>
                <c:pt idx="76">
                  <c:v>27982</c:v>
                </c:pt>
                <c:pt idx="77">
                  <c:v>28013</c:v>
                </c:pt>
                <c:pt idx="78">
                  <c:v>28016</c:v>
                </c:pt>
                <c:pt idx="79">
                  <c:v>28030</c:v>
                </c:pt>
                <c:pt idx="80">
                  <c:v>28108</c:v>
                </c:pt>
                <c:pt idx="81">
                  <c:v>28108</c:v>
                </c:pt>
                <c:pt idx="82">
                  <c:v>28149</c:v>
                </c:pt>
                <c:pt idx="83">
                  <c:v>28149</c:v>
                </c:pt>
                <c:pt idx="84">
                  <c:v>28160</c:v>
                </c:pt>
                <c:pt idx="85">
                  <c:v>28163</c:v>
                </c:pt>
                <c:pt idx="86">
                  <c:v>28174</c:v>
                </c:pt>
                <c:pt idx="87">
                  <c:v>28527</c:v>
                </c:pt>
                <c:pt idx="88">
                  <c:v>28528</c:v>
                </c:pt>
                <c:pt idx="89">
                  <c:v>28547</c:v>
                </c:pt>
                <c:pt idx="90">
                  <c:v>28567</c:v>
                </c:pt>
                <c:pt idx="91">
                  <c:v>28575</c:v>
                </c:pt>
                <c:pt idx="92">
                  <c:v>28575</c:v>
                </c:pt>
                <c:pt idx="93">
                  <c:v>28575</c:v>
                </c:pt>
                <c:pt idx="94">
                  <c:v>28575</c:v>
                </c:pt>
                <c:pt idx="95">
                  <c:v>28589</c:v>
                </c:pt>
                <c:pt idx="96">
                  <c:v>28589</c:v>
                </c:pt>
                <c:pt idx="97">
                  <c:v>28589</c:v>
                </c:pt>
                <c:pt idx="98">
                  <c:v>28589</c:v>
                </c:pt>
                <c:pt idx="99">
                  <c:v>28589</c:v>
                </c:pt>
                <c:pt idx="100">
                  <c:v>28589</c:v>
                </c:pt>
                <c:pt idx="101">
                  <c:v>28627</c:v>
                </c:pt>
                <c:pt idx="102">
                  <c:v>28631</c:v>
                </c:pt>
                <c:pt idx="103">
                  <c:v>28631</c:v>
                </c:pt>
                <c:pt idx="104">
                  <c:v>28634</c:v>
                </c:pt>
                <c:pt idx="105">
                  <c:v>28661</c:v>
                </c:pt>
                <c:pt idx="106">
                  <c:v>28684</c:v>
                </c:pt>
                <c:pt idx="107">
                  <c:v>28708</c:v>
                </c:pt>
                <c:pt idx="108">
                  <c:v>28826</c:v>
                </c:pt>
                <c:pt idx="109">
                  <c:v>28986</c:v>
                </c:pt>
                <c:pt idx="110">
                  <c:v>29084</c:v>
                </c:pt>
                <c:pt idx="111">
                  <c:v>29129</c:v>
                </c:pt>
                <c:pt idx="112">
                  <c:v>29170</c:v>
                </c:pt>
                <c:pt idx="113">
                  <c:v>29182</c:v>
                </c:pt>
                <c:pt idx="114">
                  <c:v>29184</c:v>
                </c:pt>
                <c:pt idx="115">
                  <c:v>29218</c:v>
                </c:pt>
                <c:pt idx="116">
                  <c:v>29228</c:v>
                </c:pt>
                <c:pt idx="117">
                  <c:v>29234</c:v>
                </c:pt>
                <c:pt idx="118">
                  <c:v>29237</c:v>
                </c:pt>
                <c:pt idx="119">
                  <c:v>29285</c:v>
                </c:pt>
                <c:pt idx="120">
                  <c:v>29285</c:v>
                </c:pt>
                <c:pt idx="121">
                  <c:v>29313</c:v>
                </c:pt>
                <c:pt idx="122">
                  <c:v>29651</c:v>
                </c:pt>
                <c:pt idx="123">
                  <c:v>29679</c:v>
                </c:pt>
                <c:pt idx="124">
                  <c:v>29687</c:v>
                </c:pt>
                <c:pt idx="125">
                  <c:v>29688</c:v>
                </c:pt>
                <c:pt idx="126">
                  <c:v>29688</c:v>
                </c:pt>
                <c:pt idx="127">
                  <c:v>29688</c:v>
                </c:pt>
                <c:pt idx="128">
                  <c:v>29688</c:v>
                </c:pt>
                <c:pt idx="129">
                  <c:v>29688</c:v>
                </c:pt>
                <c:pt idx="130">
                  <c:v>29716</c:v>
                </c:pt>
                <c:pt idx="131">
                  <c:v>29727</c:v>
                </c:pt>
                <c:pt idx="132">
                  <c:v>29730</c:v>
                </c:pt>
                <c:pt idx="133">
                  <c:v>29741</c:v>
                </c:pt>
                <c:pt idx="134">
                  <c:v>29785</c:v>
                </c:pt>
                <c:pt idx="135">
                  <c:v>29811</c:v>
                </c:pt>
                <c:pt idx="136">
                  <c:v>29821</c:v>
                </c:pt>
                <c:pt idx="137">
                  <c:v>29864</c:v>
                </c:pt>
                <c:pt idx="138">
                  <c:v>29902</c:v>
                </c:pt>
                <c:pt idx="139">
                  <c:v>29903</c:v>
                </c:pt>
                <c:pt idx="140">
                  <c:v>29928</c:v>
                </c:pt>
                <c:pt idx="141">
                  <c:v>30191</c:v>
                </c:pt>
                <c:pt idx="142">
                  <c:v>30250</c:v>
                </c:pt>
                <c:pt idx="143">
                  <c:v>30278</c:v>
                </c:pt>
                <c:pt idx="144">
                  <c:v>30278</c:v>
                </c:pt>
                <c:pt idx="145">
                  <c:v>30278</c:v>
                </c:pt>
                <c:pt idx="146">
                  <c:v>30278</c:v>
                </c:pt>
                <c:pt idx="147">
                  <c:v>30278</c:v>
                </c:pt>
                <c:pt idx="148">
                  <c:v>30278</c:v>
                </c:pt>
                <c:pt idx="149">
                  <c:v>30278</c:v>
                </c:pt>
                <c:pt idx="150">
                  <c:v>30289</c:v>
                </c:pt>
                <c:pt idx="151">
                  <c:v>30289</c:v>
                </c:pt>
                <c:pt idx="152">
                  <c:v>30289</c:v>
                </c:pt>
                <c:pt idx="153">
                  <c:v>30291</c:v>
                </c:pt>
                <c:pt idx="154">
                  <c:v>30322</c:v>
                </c:pt>
                <c:pt idx="155">
                  <c:v>30327</c:v>
                </c:pt>
                <c:pt idx="156">
                  <c:v>30331</c:v>
                </c:pt>
                <c:pt idx="157">
                  <c:v>30331</c:v>
                </c:pt>
                <c:pt idx="158">
                  <c:v>30383</c:v>
                </c:pt>
                <c:pt idx="159">
                  <c:v>30412</c:v>
                </c:pt>
                <c:pt idx="160">
                  <c:v>30434</c:v>
                </c:pt>
                <c:pt idx="161">
                  <c:v>30437</c:v>
                </c:pt>
                <c:pt idx="162">
                  <c:v>30501</c:v>
                </c:pt>
                <c:pt idx="163">
                  <c:v>30736</c:v>
                </c:pt>
                <c:pt idx="164">
                  <c:v>30736</c:v>
                </c:pt>
                <c:pt idx="165">
                  <c:v>30762</c:v>
                </c:pt>
                <c:pt idx="166">
                  <c:v>30840</c:v>
                </c:pt>
                <c:pt idx="167">
                  <c:v>30889</c:v>
                </c:pt>
                <c:pt idx="168">
                  <c:v>30931</c:v>
                </c:pt>
                <c:pt idx="169">
                  <c:v>30937</c:v>
                </c:pt>
                <c:pt idx="170">
                  <c:v>30960</c:v>
                </c:pt>
                <c:pt idx="171">
                  <c:v>30987</c:v>
                </c:pt>
                <c:pt idx="172">
                  <c:v>31024</c:v>
                </c:pt>
                <c:pt idx="173">
                  <c:v>31026</c:v>
                </c:pt>
                <c:pt idx="174">
                  <c:v>31260</c:v>
                </c:pt>
                <c:pt idx="175">
                  <c:v>31352</c:v>
                </c:pt>
                <c:pt idx="176">
                  <c:v>31377</c:v>
                </c:pt>
                <c:pt idx="177">
                  <c:v>31391</c:v>
                </c:pt>
                <c:pt idx="178">
                  <c:v>31441</c:v>
                </c:pt>
                <c:pt idx="179">
                  <c:v>31519</c:v>
                </c:pt>
                <c:pt idx="180">
                  <c:v>31561</c:v>
                </c:pt>
                <c:pt idx="181">
                  <c:v>31574</c:v>
                </c:pt>
                <c:pt idx="182">
                  <c:v>31577</c:v>
                </c:pt>
                <c:pt idx="183">
                  <c:v>31914</c:v>
                </c:pt>
                <c:pt idx="184">
                  <c:v>31942</c:v>
                </c:pt>
                <c:pt idx="185">
                  <c:v>31975</c:v>
                </c:pt>
                <c:pt idx="186">
                  <c:v>31980</c:v>
                </c:pt>
                <c:pt idx="187">
                  <c:v>31992</c:v>
                </c:pt>
                <c:pt idx="188">
                  <c:v>32020</c:v>
                </c:pt>
                <c:pt idx="189">
                  <c:v>32031</c:v>
                </c:pt>
                <c:pt idx="190">
                  <c:v>32504</c:v>
                </c:pt>
                <c:pt idx="191">
                  <c:v>32557</c:v>
                </c:pt>
                <c:pt idx="192">
                  <c:v>32621</c:v>
                </c:pt>
                <c:pt idx="193">
                  <c:v>32688</c:v>
                </c:pt>
                <c:pt idx="194">
                  <c:v>33052</c:v>
                </c:pt>
                <c:pt idx="195">
                  <c:v>33066</c:v>
                </c:pt>
                <c:pt idx="196">
                  <c:v>33080</c:v>
                </c:pt>
                <c:pt idx="197">
                  <c:v>33144</c:v>
                </c:pt>
                <c:pt idx="198">
                  <c:v>33158</c:v>
                </c:pt>
                <c:pt idx="199">
                  <c:v>33221</c:v>
                </c:pt>
                <c:pt idx="200">
                  <c:v>33224</c:v>
                </c:pt>
                <c:pt idx="201">
                  <c:v>33642</c:v>
                </c:pt>
                <c:pt idx="202">
                  <c:v>33681</c:v>
                </c:pt>
                <c:pt idx="203">
                  <c:v>33692</c:v>
                </c:pt>
                <c:pt idx="204">
                  <c:v>33800</c:v>
                </c:pt>
                <c:pt idx="205">
                  <c:v>33878</c:v>
                </c:pt>
                <c:pt idx="206">
                  <c:v>33917</c:v>
                </c:pt>
                <c:pt idx="207">
                  <c:v>34176</c:v>
                </c:pt>
                <c:pt idx="208">
                  <c:v>34204</c:v>
                </c:pt>
                <c:pt idx="209">
                  <c:v>34220</c:v>
                </c:pt>
                <c:pt idx="210">
                  <c:v>34254</c:v>
                </c:pt>
                <c:pt idx="211">
                  <c:v>34376</c:v>
                </c:pt>
                <c:pt idx="212">
                  <c:v>34388</c:v>
                </c:pt>
                <c:pt idx="213">
                  <c:v>34805</c:v>
                </c:pt>
                <c:pt idx="214">
                  <c:v>34833</c:v>
                </c:pt>
                <c:pt idx="215">
                  <c:v>34886</c:v>
                </c:pt>
                <c:pt idx="216">
                  <c:v>34977</c:v>
                </c:pt>
                <c:pt idx="217">
                  <c:v>35025</c:v>
                </c:pt>
                <c:pt idx="218">
                  <c:v>35030</c:v>
                </c:pt>
                <c:pt idx="219">
                  <c:v>35300</c:v>
                </c:pt>
                <c:pt idx="220">
                  <c:v>35420</c:v>
                </c:pt>
                <c:pt idx="221">
                  <c:v>35447</c:v>
                </c:pt>
                <c:pt idx="222">
                  <c:v>35484</c:v>
                </c:pt>
                <c:pt idx="223">
                  <c:v>35500</c:v>
                </c:pt>
                <c:pt idx="224">
                  <c:v>35537</c:v>
                </c:pt>
                <c:pt idx="225">
                  <c:v>35587</c:v>
                </c:pt>
                <c:pt idx="226">
                  <c:v>35654</c:v>
                </c:pt>
                <c:pt idx="227">
                  <c:v>35998</c:v>
                </c:pt>
                <c:pt idx="228">
                  <c:v>36012</c:v>
                </c:pt>
                <c:pt idx="229">
                  <c:v>36076</c:v>
                </c:pt>
                <c:pt idx="230">
                  <c:v>36090</c:v>
                </c:pt>
                <c:pt idx="231">
                  <c:v>36521</c:v>
                </c:pt>
                <c:pt idx="232">
                  <c:v>36560</c:v>
                </c:pt>
                <c:pt idx="233">
                  <c:v>36565</c:v>
                </c:pt>
                <c:pt idx="234">
                  <c:v>36607</c:v>
                </c:pt>
                <c:pt idx="235">
                  <c:v>36613</c:v>
                </c:pt>
                <c:pt idx="236">
                  <c:v>36702</c:v>
                </c:pt>
                <c:pt idx="237">
                  <c:v>36744</c:v>
                </c:pt>
                <c:pt idx="238">
                  <c:v>36975</c:v>
                </c:pt>
                <c:pt idx="239">
                  <c:v>36985</c:v>
                </c:pt>
                <c:pt idx="240">
                  <c:v>37028</c:v>
                </c:pt>
                <c:pt idx="241">
                  <c:v>37120</c:v>
                </c:pt>
                <c:pt idx="242">
                  <c:v>37145</c:v>
                </c:pt>
                <c:pt idx="243">
                  <c:v>37148</c:v>
                </c:pt>
                <c:pt idx="244">
                  <c:v>37159</c:v>
                </c:pt>
                <c:pt idx="245">
                  <c:v>37159</c:v>
                </c:pt>
                <c:pt idx="246">
                  <c:v>37159</c:v>
                </c:pt>
                <c:pt idx="247">
                  <c:v>37159</c:v>
                </c:pt>
                <c:pt idx="248">
                  <c:v>37159</c:v>
                </c:pt>
                <c:pt idx="249">
                  <c:v>37175</c:v>
                </c:pt>
                <c:pt idx="250">
                  <c:v>37236</c:v>
                </c:pt>
                <c:pt idx="251">
                  <c:v>37320</c:v>
                </c:pt>
                <c:pt idx="252">
                  <c:v>37331</c:v>
                </c:pt>
                <c:pt idx="253">
                  <c:v>37673</c:v>
                </c:pt>
                <c:pt idx="254">
                  <c:v>37684</c:v>
                </c:pt>
                <c:pt idx="255">
                  <c:v>37721</c:v>
                </c:pt>
                <c:pt idx="256">
                  <c:v>37735</c:v>
                </c:pt>
                <c:pt idx="257">
                  <c:v>37815</c:v>
                </c:pt>
                <c:pt idx="258">
                  <c:v>37840</c:v>
                </c:pt>
                <c:pt idx="259">
                  <c:v>38221</c:v>
                </c:pt>
                <c:pt idx="260">
                  <c:v>38296</c:v>
                </c:pt>
                <c:pt idx="261">
                  <c:v>38366</c:v>
                </c:pt>
                <c:pt idx="262">
                  <c:v>39265</c:v>
                </c:pt>
                <c:pt idx="263">
                  <c:v>39323</c:v>
                </c:pt>
                <c:pt idx="264">
                  <c:v>39340</c:v>
                </c:pt>
                <c:pt idx="265">
                  <c:v>39341.5</c:v>
                </c:pt>
                <c:pt idx="266">
                  <c:v>39404</c:v>
                </c:pt>
                <c:pt idx="267">
                  <c:v>39443</c:v>
                </c:pt>
                <c:pt idx="268">
                  <c:v>39445</c:v>
                </c:pt>
                <c:pt idx="269">
                  <c:v>39451</c:v>
                </c:pt>
                <c:pt idx="270">
                  <c:v>39501</c:v>
                </c:pt>
                <c:pt idx="271">
                  <c:v>39582</c:v>
                </c:pt>
                <c:pt idx="272">
                  <c:v>39593</c:v>
                </c:pt>
                <c:pt idx="273">
                  <c:v>39866</c:v>
                </c:pt>
                <c:pt idx="274">
                  <c:v>39876</c:v>
                </c:pt>
                <c:pt idx="275">
                  <c:v>39879</c:v>
                </c:pt>
                <c:pt idx="276">
                  <c:v>39890</c:v>
                </c:pt>
                <c:pt idx="277">
                  <c:v>39893</c:v>
                </c:pt>
                <c:pt idx="278">
                  <c:v>39904</c:v>
                </c:pt>
                <c:pt idx="279">
                  <c:v>39932</c:v>
                </c:pt>
                <c:pt idx="280">
                  <c:v>40636</c:v>
                </c:pt>
                <c:pt idx="281">
                  <c:v>40666</c:v>
                </c:pt>
                <c:pt idx="282">
                  <c:v>40953</c:v>
                </c:pt>
                <c:pt idx="283">
                  <c:v>41172.5</c:v>
                </c:pt>
                <c:pt idx="284">
                  <c:v>41201</c:v>
                </c:pt>
                <c:pt idx="285">
                  <c:v>41568</c:v>
                </c:pt>
                <c:pt idx="286">
                  <c:v>41644</c:v>
                </c:pt>
                <c:pt idx="287">
                  <c:v>41663</c:v>
                </c:pt>
                <c:pt idx="288">
                  <c:v>41674</c:v>
                </c:pt>
                <c:pt idx="289">
                  <c:v>41684.5</c:v>
                </c:pt>
                <c:pt idx="290">
                  <c:v>41858</c:v>
                </c:pt>
                <c:pt idx="291">
                  <c:v>42186</c:v>
                </c:pt>
                <c:pt idx="292">
                  <c:v>42364</c:v>
                </c:pt>
                <c:pt idx="293">
                  <c:v>42918</c:v>
                </c:pt>
                <c:pt idx="294">
                  <c:v>42932</c:v>
                </c:pt>
                <c:pt idx="295">
                  <c:v>43450</c:v>
                </c:pt>
                <c:pt idx="296">
                  <c:v>43491</c:v>
                </c:pt>
                <c:pt idx="297">
                  <c:v>43992</c:v>
                </c:pt>
                <c:pt idx="298">
                  <c:v>43992</c:v>
                </c:pt>
                <c:pt idx="299">
                  <c:v>44053</c:v>
                </c:pt>
                <c:pt idx="300">
                  <c:v>44604</c:v>
                </c:pt>
                <c:pt idx="301">
                  <c:v>45049</c:v>
                </c:pt>
                <c:pt idx="302">
                  <c:v>45639</c:v>
                </c:pt>
                <c:pt idx="303">
                  <c:v>45731</c:v>
                </c:pt>
                <c:pt idx="304">
                  <c:v>45770</c:v>
                </c:pt>
                <c:pt idx="305">
                  <c:v>46142</c:v>
                </c:pt>
                <c:pt idx="306">
                  <c:v>46185</c:v>
                </c:pt>
                <c:pt idx="307">
                  <c:v>46268</c:v>
                </c:pt>
                <c:pt idx="308">
                  <c:v>46385</c:v>
                </c:pt>
                <c:pt idx="309">
                  <c:v>46760</c:v>
                </c:pt>
                <c:pt idx="310">
                  <c:v>47325</c:v>
                </c:pt>
                <c:pt idx="311">
                  <c:v>47375</c:v>
                </c:pt>
                <c:pt idx="312">
                  <c:v>47465</c:v>
                </c:pt>
                <c:pt idx="313">
                  <c:v>47504</c:v>
                </c:pt>
                <c:pt idx="314">
                  <c:v>47518</c:v>
                </c:pt>
                <c:pt idx="315">
                  <c:v>47940</c:v>
                </c:pt>
                <c:pt idx="316">
                  <c:v>47954</c:v>
                </c:pt>
                <c:pt idx="317">
                  <c:v>47979</c:v>
                </c:pt>
                <c:pt idx="318">
                  <c:v>48024</c:v>
                </c:pt>
                <c:pt idx="319">
                  <c:v>48354</c:v>
                </c:pt>
                <c:pt idx="320">
                  <c:v>48393</c:v>
                </c:pt>
                <c:pt idx="321">
                  <c:v>48502</c:v>
                </c:pt>
                <c:pt idx="322">
                  <c:v>48511</c:v>
                </c:pt>
                <c:pt idx="323">
                  <c:v>48544</c:v>
                </c:pt>
                <c:pt idx="324">
                  <c:v>48550</c:v>
                </c:pt>
                <c:pt idx="325">
                  <c:v>48569</c:v>
                </c:pt>
                <c:pt idx="326">
                  <c:v>48700</c:v>
                </c:pt>
                <c:pt idx="327">
                  <c:v>48983</c:v>
                </c:pt>
                <c:pt idx="328">
                  <c:v>49047</c:v>
                </c:pt>
                <c:pt idx="329">
                  <c:v>49086</c:v>
                </c:pt>
                <c:pt idx="330">
                  <c:v>49176</c:v>
                </c:pt>
                <c:pt idx="331">
                  <c:v>49218</c:v>
                </c:pt>
                <c:pt idx="332">
                  <c:v>49584</c:v>
                </c:pt>
                <c:pt idx="333">
                  <c:v>49651</c:v>
                </c:pt>
                <c:pt idx="334">
                  <c:v>49732</c:v>
                </c:pt>
                <c:pt idx="335">
                  <c:v>49766</c:v>
                </c:pt>
                <c:pt idx="336">
                  <c:v>50124</c:v>
                </c:pt>
              </c:numCache>
            </c:numRef>
          </c:xVal>
          <c:yVal>
            <c:numRef>
              <c:f>Active!$H$21:$H$975</c:f>
              <c:numCache>
                <c:formatCode>General</c:formatCode>
                <c:ptCount val="955"/>
                <c:pt idx="0">
                  <c:v>-1.5853999997489154E-2</c:v>
                </c:pt>
                <c:pt idx="1">
                  <c:v>1.8356799999310169E-2</c:v>
                </c:pt>
                <c:pt idx="2">
                  <c:v>-1.599279999936698E-2</c:v>
                </c:pt>
                <c:pt idx="3">
                  <c:v>3.8217999997868901E-2</c:v>
                </c:pt>
                <c:pt idx="4">
                  <c:v>0</c:v>
                </c:pt>
                <c:pt idx="5">
                  <c:v>3.7280000105965883E-4</c:v>
                </c:pt>
                <c:pt idx="6">
                  <c:v>-1.2824399997043656E-2</c:v>
                </c:pt>
                <c:pt idx="7">
                  <c:v>1.3292399999045301E-2</c:v>
                </c:pt>
                <c:pt idx="8">
                  <c:v>1.0634800004481804E-2</c:v>
                </c:pt>
                <c:pt idx="9">
                  <c:v>1.2067999996361323E-3</c:v>
                </c:pt>
                <c:pt idx="10">
                  <c:v>-2.5359999563079327E-4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2E5-4DF7-BD5D-CD8684325FB2}"/>
            </c:ext>
          </c:extLst>
        </c:ser>
        <c:ser>
          <c:idx val="1"/>
          <c:order val="1"/>
          <c:tx>
            <c:strRef>
              <c:f>Active!$I$20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Active!$F$21:$F$975</c:f>
              <c:numCache>
                <c:formatCode>General</c:formatCode>
                <c:ptCount val="955"/>
                <c:pt idx="0">
                  <c:v>-515</c:v>
                </c:pt>
                <c:pt idx="1">
                  <c:v>-512</c:v>
                </c:pt>
                <c:pt idx="2">
                  <c:v>-498</c:v>
                </c:pt>
                <c:pt idx="3">
                  <c:v>-495</c:v>
                </c:pt>
                <c:pt idx="4">
                  <c:v>0</c:v>
                </c:pt>
                <c:pt idx="5">
                  <c:v>48</c:v>
                </c:pt>
                <c:pt idx="6">
                  <c:v>5771</c:v>
                </c:pt>
                <c:pt idx="7">
                  <c:v>21859</c:v>
                </c:pt>
                <c:pt idx="8">
                  <c:v>22343</c:v>
                </c:pt>
                <c:pt idx="9">
                  <c:v>22863</c:v>
                </c:pt>
                <c:pt idx="10">
                  <c:v>22874</c:v>
                </c:pt>
                <c:pt idx="11">
                  <c:v>23452</c:v>
                </c:pt>
                <c:pt idx="12">
                  <c:v>23460</c:v>
                </c:pt>
                <c:pt idx="13">
                  <c:v>23461</c:v>
                </c:pt>
                <c:pt idx="14">
                  <c:v>23464</c:v>
                </c:pt>
                <c:pt idx="15">
                  <c:v>23569</c:v>
                </c:pt>
                <c:pt idx="16">
                  <c:v>23886</c:v>
                </c:pt>
                <c:pt idx="17">
                  <c:v>23939</c:v>
                </c:pt>
                <c:pt idx="18">
                  <c:v>23986</c:v>
                </c:pt>
                <c:pt idx="19">
                  <c:v>23989</c:v>
                </c:pt>
                <c:pt idx="20">
                  <c:v>24000</c:v>
                </c:pt>
                <c:pt idx="21">
                  <c:v>24001</c:v>
                </c:pt>
                <c:pt idx="22">
                  <c:v>24056</c:v>
                </c:pt>
                <c:pt idx="23">
                  <c:v>24095</c:v>
                </c:pt>
                <c:pt idx="24">
                  <c:v>24095</c:v>
                </c:pt>
                <c:pt idx="25">
                  <c:v>24381</c:v>
                </c:pt>
                <c:pt idx="26">
                  <c:v>24537</c:v>
                </c:pt>
                <c:pt idx="27">
                  <c:v>24549</c:v>
                </c:pt>
                <c:pt idx="28">
                  <c:v>24563</c:v>
                </c:pt>
                <c:pt idx="29">
                  <c:v>24576</c:v>
                </c:pt>
                <c:pt idx="30">
                  <c:v>24618</c:v>
                </c:pt>
                <c:pt idx="31">
                  <c:v>24652</c:v>
                </c:pt>
                <c:pt idx="32">
                  <c:v>24657</c:v>
                </c:pt>
                <c:pt idx="33">
                  <c:v>24705</c:v>
                </c:pt>
                <c:pt idx="34">
                  <c:v>25035</c:v>
                </c:pt>
                <c:pt idx="35">
                  <c:v>25061</c:v>
                </c:pt>
                <c:pt idx="36">
                  <c:v>25077</c:v>
                </c:pt>
                <c:pt idx="37">
                  <c:v>25077</c:v>
                </c:pt>
                <c:pt idx="38">
                  <c:v>25178</c:v>
                </c:pt>
                <c:pt idx="39">
                  <c:v>25208</c:v>
                </c:pt>
                <c:pt idx="40">
                  <c:v>25222</c:v>
                </c:pt>
                <c:pt idx="41">
                  <c:v>25295</c:v>
                </c:pt>
                <c:pt idx="42">
                  <c:v>25715</c:v>
                </c:pt>
                <c:pt idx="43">
                  <c:v>25765</c:v>
                </c:pt>
                <c:pt idx="44">
                  <c:v>25770</c:v>
                </c:pt>
                <c:pt idx="45">
                  <c:v>25779</c:v>
                </c:pt>
                <c:pt idx="46">
                  <c:v>25820</c:v>
                </c:pt>
                <c:pt idx="47">
                  <c:v>25885</c:v>
                </c:pt>
                <c:pt idx="48">
                  <c:v>25907</c:v>
                </c:pt>
                <c:pt idx="49">
                  <c:v>25913</c:v>
                </c:pt>
                <c:pt idx="50">
                  <c:v>25938</c:v>
                </c:pt>
                <c:pt idx="51">
                  <c:v>26238</c:v>
                </c:pt>
                <c:pt idx="52">
                  <c:v>26337</c:v>
                </c:pt>
                <c:pt idx="53">
                  <c:v>26360</c:v>
                </c:pt>
                <c:pt idx="54">
                  <c:v>26368</c:v>
                </c:pt>
                <c:pt idx="55">
                  <c:v>26369</c:v>
                </c:pt>
                <c:pt idx="56">
                  <c:v>26373</c:v>
                </c:pt>
                <c:pt idx="57">
                  <c:v>26382</c:v>
                </c:pt>
                <c:pt idx="58">
                  <c:v>26422</c:v>
                </c:pt>
                <c:pt idx="59">
                  <c:v>26422</c:v>
                </c:pt>
                <c:pt idx="60">
                  <c:v>26424</c:v>
                </c:pt>
                <c:pt idx="61">
                  <c:v>26433</c:v>
                </c:pt>
                <c:pt idx="62">
                  <c:v>26444</c:v>
                </c:pt>
                <c:pt idx="63">
                  <c:v>26814</c:v>
                </c:pt>
                <c:pt idx="64">
                  <c:v>26863</c:v>
                </c:pt>
                <c:pt idx="65">
                  <c:v>26875</c:v>
                </c:pt>
                <c:pt idx="66">
                  <c:v>26917</c:v>
                </c:pt>
                <c:pt idx="67">
                  <c:v>27023</c:v>
                </c:pt>
                <c:pt idx="68">
                  <c:v>27101</c:v>
                </c:pt>
                <c:pt idx="69">
                  <c:v>27484</c:v>
                </c:pt>
                <c:pt idx="70">
                  <c:v>27504</c:v>
                </c:pt>
                <c:pt idx="71">
                  <c:v>27560</c:v>
                </c:pt>
                <c:pt idx="72">
                  <c:v>27607</c:v>
                </c:pt>
                <c:pt idx="73">
                  <c:v>27649</c:v>
                </c:pt>
                <c:pt idx="74">
                  <c:v>27949</c:v>
                </c:pt>
                <c:pt idx="75">
                  <c:v>27979</c:v>
                </c:pt>
                <c:pt idx="76">
                  <c:v>27982</c:v>
                </c:pt>
                <c:pt idx="77">
                  <c:v>28013</c:v>
                </c:pt>
                <c:pt idx="78">
                  <c:v>28016</c:v>
                </c:pt>
                <c:pt idx="79">
                  <c:v>28030</c:v>
                </c:pt>
                <c:pt idx="80">
                  <c:v>28108</c:v>
                </c:pt>
                <c:pt idx="81">
                  <c:v>28108</c:v>
                </c:pt>
                <c:pt idx="82">
                  <c:v>28149</c:v>
                </c:pt>
                <c:pt idx="83">
                  <c:v>28149</c:v>
                </c:pt>
                <c:pt idx="84">
                  <c:v>28160</c:v>
                </c:pt>
                <c:pt idx="85">
                  <c:v>28163</c:v>
                </c:pt>
                <c:pt idx="86">
                  <c:v>28174</c:v>
                </c:pt>
                <c:pt idx="87">
                  <c:v>28527</c:v>
                </c:pt>
                <c:pt idx="88">
                  <c:v>28528</c:v>
                </c:pt>
                <c:pt idx="89">
                  <c:v>28547</c:v>
                </c:pt>
                <c:pt idx="90">
                  <c:v>28567</c:v>
                </c:pt>
                <c:pt idx="91">
                  <c:v>28575</c:v>
                </c:pt>
                <c:pt idx="92">
                  <c:v>28575</c:v>
                </c:pt>
                <c:pt idx="93">
                  <c:v>28575</c:v>
                </c:pt>
                <c:pt idx="94">
                  <c:v>28575</c:v>
                </c:pt>
                <c:pt idx="95">
                  <c:v>28589</c:v>
                </c:pt>
                <c:pt idx="96">
                  <c:v>28589</c:v>
                </c:pt>
                <c:pt idx="97">
                  <c:v>28589</c:v>
                </c:pt>
                <c:pt idx="98">
                  <c:v>28589</c:v>
                </c:pt>
                <c:pt idx="99">
                  <c:v>28589</c:v>
                </c:pt>
                <c:pt idx="100">
                  <c:v>28589</c:v>
                </c:pt>
                <c:pt idx="101">
                  <c:v>28627</c:v>
                </c:pt>
                <c:pt idx="102">
                  <c:v>28631</c:v>
                </c:pt>
                <c:pt idx="103">
                  <c:v>28631</c:v>
                </c:pt>
                <c:pt idx="104">
                  <c:v>28634</c:v>
                </c:pt>
                <c:pt idx="105">
                  <c:v>28661</c:v>
                </c:pt>
                <c:pt idx="106">
                  <c:v>28684</c:v>
                </c:pt>
                <c:pt idx="107">
                  <c:v>28708</c:v>
                </c:pt>
                <c:pt idx="108">
                  <c:v>28826</c:v>
                </c:pt>
                <c:pt idx="109">
                  <c:v>28986</c:v>
                </c:pt>
                <c:pt idx="110">
                  <c:v>29084</c:v>
                </c:pt>
                <c:pt idx="111">
                  <c:v>29129</c:v>
                </c:pt>
                <c:pt idx="112">
                  <c:v>29170</c:v>
                </c:pt>
                <c:pt idx="113">
                  <c:v>29182</c:v>
                </c:pt>
                <c:pt idx="114">
                  <c:v>29184</c:v>
                </c:pt>
                <c:pt idx="115">
                  <c:v>29218</c:v>
                </c:pt>
                <c:pt idx="116">
                  <c:v>29228</c:v>
                </c:pt>
                <c:pt idx="117">
                  <c:v>29234</c:v>
                </c:pt>
                <c:pt idx="118">
                  <c:v>29237</c:v>
                </c:pt>
                <c:pt idx="119">
                  <c:v>29285</c:v>
                </c:pt>
                <c:pt idx="120">
                  <c:v>29285</c:v>
                </c:pt>
                <c:pt idx="121">
                  <c:v>29313</c:v>
                </c:pt>
                <c:pt idx="122">
                  <c:v>29651</c:v>
                </c:pt>
                <c:pt idx="123">
                  <c:v>29679</c:v>
                </c:pt>
                <c:pt idx="124">
                  <c:v>29687</c:v>
                </c:pt>
                <c:pt idx="125">
                  <c:v>29688</c:v>
                </c:pt>
                <c:pt idx="126">
                  <c:v>29688</c:v>
                </c:pt>
                <c:pt idx="127">
                  <c:v>29688</c:v>
                </c:pt>
                <c:pt idx="128">
                  <c:v>29688</c:v>
                </c:pt>
                <c:pt idx="129">
                  <c:v>29688</c:v>
                </c:pt>
                <c:pt idx="130">
                  <c:v>29716</c:v>
                </c:pt>
                <c:pt idx="131">
                  <c:v>29727</c:v>
                </c:pt>
                <c:pt idx="132">
                  <c:v>29730</c:v>
                </c:pt>
                <c:pt idx="133">
                  <c:v>29741</c:v>
                </c:pt>
                <c:pt idx="134">
                  <c:v>29785</c:v>
                </c:pt>
                <c:pt idx="135">
                  <c:v>29811</c:v>
                </c:pt>
                <c:pt idx="136">
                  <c:v>29821</c:v>
                </c:pt>
                <c:pt idx="137">
                  <c:v>29864</c:v>
                </c:pt>
                <c:pt idx="138">
                  <c:v>29902</c:v>
                </c:pt>
                <c:pt idx="139">
                  <c:v>29903</c:v>
                </c:pt>
                <c:pt idx="140">
                  <c:v>29928</c:v>
                </c:pt>
                <c:pt idx="141">
                  <c:v>30191</c:v>
                </c:pt>
                <c:pt idx="142">
                  <c:v>30250</c:v>
                </c:pt>
                <c:pt idx="143">
                  <c:v>30278</c:v>
                </c:pt>
                <c:pt idx="144">
                  <c:v>30278</c:v>
                </c:pt>
                <c:pt idx="145">
                  <c:v>30278</c:v>
                </c:pt>
                <c:pt idx="146">
                  <c:v>30278</c:v>
                </c:pt>
                <c:pt idx="147">
                  <c:v>30278</c:v>
                </c:pt>
                <c:pt idx="148">
                  <c:v>30278</c:v>
                </c:pt>
                <c:pt idx="149">
                  <c:v>30278</c:v>
                </c:pt>
                <c:pt idx="150">
                  <c:v>30289</c:v>
                </c:pt>
                <c:pt idx="151">
                  <c:v>30289</c:v>
                </c:pt>
                <c:pt idx="152">
                  <c:v>30289</c:v>
                </c:pt>
                <c:pt idx="153">
                  <c:v>30291</c:v>
                </c:pt>
                <c:pt idx="154">
                  <c:v>30322</c:v>
                </c:pt>
                <c:pt idx="155">
                  <c:v>30327</c:v>
                </c:pt>
                <c:pt idx="156">
                  <c:v>30331</c:v>
                </c:pt>
                <c:pt idx="157">
                  <c:v>30331</c:v>
                </c:pt>
                <c:pt idx="158">
                  <c:v>30383</c:v>
                </c:pt>
                <c:pt idx="159">
                  <c:v>30412</c:v>
                </c:pt>
                <c:pt idx="160">
                  <c:v>30434</c:v>
                </c:pt>
                <c:pt idx="161">
                  <c:v>30437</c:v>
                </c:pt>
                <c:pt idx="162">
                  <c:v>30501</c:v>
                </c:pt>
                <c:pt idx="163">
                  <c:v>30736</c:v>
                </c:pt>
                <c:pt idx="164">
                  <c:v>30736</c:v>
                </c:pt>
                <c:pt idx="165">
                  <c:v>30762</c:v>
                </c:pt>
                <c:pt idx="166">
                  <c:v>30840</c:v>
                </c:pt>
                <c:pt idx="167">
                  <c:v>30889</c:v>
                </c:pt>
                <c:pt idx="168">
                  <c:v>30931</c:v>
                </c:pt>
                <c:pt idx="169">
                  <c:v>30937</c:v>
                </c:pt>
                <c:pt idx="170">
                  <c:v>30960</c:v>
                </c:pt>
                <c:pt idx="171">
                  <c:v>30987</c:v>
                </c:pt>
                <c:pt idx="172">
                  <c:v>31024</c:v>
                </c:pt>
                <c:pt idx="173">
                  <c:v>31026</c:v>
                </c:pt>
                <c:pt idx="174">
                  <c:v>31260</c:v>
                </c:pt>
                <c:pt idx="175">
                  <c:v>31352</c:v>
                </c:pt>
                <c:pt idx="176">
                  <c:v>31377</c:v>
                </c:pt>
                <c:pt idx="177">
                  <c:v>31391</c:v>
                </c:pt>
                <c:pt idx="178">
                  <c:v>31441</c:v>
                </c:pt>
                <c:pt idx="179">
                  <c:v>31519</c:v>
                </c:pt>
                <c:pt idx="180">
                  <c:v>31561</c:v>
                </c:pt>
                <c:pt idx="181">
                  <c:v>31574</c:v>
                </c:pt>
                <c:pt idx="182">
                  <c:v>31577</c:v>
                </c:pt>
                <c:pt idx="183">
                  <c:v>31914</c:v>
                </c:pt>
                <c:pt idx="184">
                  <c:v>31942</c:v>
                </c:pt>
                <c:pt idx="185">
                  <c:v>31975</c:v>
                </c:pt>
                <c:pt idx="186">
                  <c:v>31980</c:v>
                </c:pt>
                <c:pt idx="187">
                  <c:v>31992</c:v>
                </c:pt>
                <c:pt idx="188">
                  <c:v>32020</c:v>
                </c:pt>
                <c:pt idx="189">
                  <c:v>32031</c:v>
                </c:pt>
                <c:pt idx="190">
                  <c:v>32504</c:v>
                </c:pt>
                <c:pt idx="191">
                  <c:v>32557</c:v>
                </c:pt>
                <c:pt idx="192">
                  <c:v>32621</c:v>
                </c:pt>
                <c:pt idx="193">
                  <c:v>32688</c:v>
                </c:pt>
                <c:pt idx="194">
                  <c:v>33052</c:v>
                </c:pt>
                <c:pt idx="195">
                  <c:v>33066</c:v>
                </c:pt>
                <c:pt idx="196">
                  <c:v>33080</c:v>
                </c:pt>
                <c:pt idx="197">
                  <c:v>33144</c:v>
                </c:pt>
                <c:pt idx="198">
                  <c:v>33158</c:v>
                </c:pt>
                <c:pt idx="199">
                  <c:v>33221</c:v>
                </c:pt>
                <c:pt idx="200">
                  <c:v>33224</c:v>
                </c:pt>
                <c:pt idx="201">
                  <c:v>33642</c:v>
                </c:pt>
                <c:pt idx="202">
                  <c:v>33681</c:v>
                </c:pt>
                <c:pt idx="203">
                  <c:v>33692</c:v>
                </c:pt>
                <c:pt idx="204">
                  <c:v>33800</c:v>
                </c:pt>
                <c:pt idx="205">
                  <c:v>33878</c:v>
                </c:pt>
                <c:pt idx="206">
                  <c:v>33917</c:v>
                </c:pt>
                <c:pt idx="207">
                  <c:v>34176</c:v>
                </c:pt>
                <c:pt idx="208">
                  <c:v>34204</c:v>
                </c:pt>
                <c:pt idx="209">
                  <c:v>34220</c:v>
                </c:pt>
                <c:pt idx="210">
                  <c:v>34254</c:v>
                </c:pt>
                <c:pt idx="211">
                  <c:v>34376</c:v>
                </c:pt>
                <c:pt idx="212">
                  <c:v>34388</c:v>
                </c:pt>
                <c:pt idx="213">
                  <c:v>34805</c:v>
                </c:pt>
                <c:pt idx="214">
                  <c:v>34833</c:v>
                </c:pt>
                <c:pt idx="215">
                  <c:v>34886</c:v>
                </c:pt>
                <c:pt idx="216">
                  <c:v>34977</c:v>
                </c:pt>
                <c:pt idx="217">
                  <c:v>35025</c:v>
                </c:pt>
                <c:pt idx="218">
                  <c:v>35030</c:v>
                </c:pt>
                <c:pt idx="219">
                  <c:v>35300</c:v>
                </c:pt>
                <c:pt idx="220">
                  <c:v>35420</c:v>
                </c:pt>
                <c:pt idx="221">
                  <c:v>35447</c:v>
                </c:pt>
                <c:pt idx="222">
                  <c:v>35484</c:v>
                </c:pt>
                <c:pt idx="223">
                  <c:v>35500</c:v>
                </c:pt>
                <c:pt idx="224">
                  <c:v>35537</c:v>
                </c:pt>
                <c:pt idx="225">
                  <c:v>35587</c:v>
                </c:pt>
                <c:pt idx="226">
                  <c:v>35654</c:v>
                </c:pt>
                <c:pt idx="227">
                  <c:v>35998</c:v>
                </c:pt>
                <c:pt idx="228">
                  <c:v>36012</c:v>
                </c:pt>
                <c:pt idx="229">
                  <c:v>36076</c:v>
                </c:pt>
                <c:pt idx="230">
                  <c:v>36090</c:v>
                </c:pt>
                <c:pt idx="231">
                  <c:v>36521</c:v>
                </c:pt>
                <c:pt idx="232">
                  <c:v>36560</c:v>
                </c:pt>
                <c:pt idx="233">
                  <c:v>36565</c:v>
                </c:pt>
                <c:pt idx="234">
                  <c:v>36607</c:v>
                </c:pt>
                <c:pt idx="235">
                  <c:v>36613</c:v>
                </c:pt>
                <c:pt idx="236">
                  <c:v>36702</c:v>
                </c:pt>
                <c:pt idx="237">
                  <c:v>36744</c:v>
                </c:pt>
                <c:pt idx="238">
                  <c:v>36975</c:v>
                </c:pt>
                <c:pt idx="239">
                  <c:v>36985</c:v>
                </c:pt>
                <c:pt idx="240">
                  <c:v>37028</c:v>
                </c:pt>
                <c:pt idx="241">
                  <c:v>37120</c:v>
                </c:pt>
                <c:pt idx="242">
                  <c:v>37145</c:v>
                </c:pt>
                <c:pt idx="243">
                  <c:v>37148</c:v>
                </c:pt>
                <c:pt idx="244">
                  <c:v>37159</c:v>
                </c:pt>
                <c:pt idx="245">
                  <c:v>37159</c:v>
                </c:pt>
                <c:pt idx="246">
                  <c:v>37159</c:v>
                </c:pt>
                <c:pt idx="247">
                  <c:v>37159</c:v>
                </c:pt>
                <c:pt idx="248">
                  <c:v>37159</c:v>
                </c:pt>
                <c:pt idx="249">
                  <c:v>37175</c:v>
                </c:pt>
                <c:pt idx="250">
                  <c:v>37236</c:v>
                </c:pt>
                <c:pt idx="251">
                  <c:v>37320</c:v>
                </c:pt>
                <c:pt idx="252">
                  <c:v>37331</c:v>
                </c:pt>
                <c:pt idx="253">
                  <c:v>37673</c:v>
                </c:pt>
                <c:pt idx="254">
                  <c:v>37684</c:v>
                </c:pt>
                <c:pt idx="255">
                  <c:v>37721</c:v>
                </c:pt>
                <c:pt idx="256">
                  <c:v>37735</c:v>
                </c:pt>
                <c:pt idx="257">
                  <c:v>37815</c:v>
                </c:pt>
                <c:pt idx="258">
                  <c:v>37840</c:v>
                </c:pt>
                <c:pt idx="259">
                  <c:v>38221</c:v>
                </c:pt>
                <c:pt idx="260">
                  <c:v>38296</c:v>
                </c:pt>
                <c:pt idx="261">
                  <c:v>38366</c:v>
                </c:pt>
                <c:pt idx="262">
                  <c:v>39265</c:v>
                </c:pt>
                <c:pt idx="263">
                  <c:v>39323</c:v>
                </c:pt>
                <c:pt idx="264">
                  <c:v>39340</c:v>
                </c:pt>
                <c:pt idx="265">
                  <c:v>39341.5</c:v>
                </c:pt>
                <c:pt idx="266">
                  <c:v>39404</c:v>
                </c:pt>
                <c:pt idx="267">
                  <c:v>39443</c:v>
                </c:pt>
                <c:pt idx="268">
                  <c:v>39445</c:v>
                </c:pt>
                <c:pt idx="269">
                  <c:v>39451</c:v>
                </c:pt>
                <c:pt idx="270">
                  <c:v>39501</c:v>
                </c:pt>
                <c:pt idx="271">
                  <c:v>39582</c:v>
                </c:pt>
                <c:pt idx="272">
                  <c:v>39593</c:v>
                </c:pt>
                <c:pt idx="273">
                  <c:v>39866</c:v>
                </c:pt>
                <c:pt idx="274">
                  <c:v>39876</c:v>
                </c:pt>
                <c:pt idx="275">
                  <c:v>39879</c:v>
                </c:pt>
                <c:pt idx="276">
                  <c:v>39890</c:v>
                </c:pt>
                <c:pt idx="277">
                  <c:v>39893</c:v>
                </c:pt>
                <c:pt idx="278">
                  <c:v>39904</c:v>
                </c:pt>
                <c:pt idx="279">
                  <c:v>39932</c:v>
                </c:pt>
                <c:pt idx="280">
                  <c:v>40636</c:v>
                </c:pt>
                <c:pt idx="281">
                  <c:v>40666</c:v>
                </c:pt>
                <c:pt idx="282">
                  <c:v>40953</c:v>
                </c:pt>
                <c:pt idx="283">
                  <c:v>41172.5</c:v>
                </c:pt>
                <c:pt idx="284">
                  <c:v>41201</c:v>
                </c:pt>
                <c:pt idx="285">
                  <c:v>41568</c:v>
                </c:pt>
                <c:pt idx="286">
                  <c:v>41644</c:v>
                </c:pt>
                <c:pt idx="287">
                  <c:v>41663</c:v>
                </c:pt>
                <c:pt idx="288">
                  <c:v>41674</c:v>
                </c:pt>
                <c:pt idx="289">
                  <c:v>41684.5</c:v>
                </c:pt>
                <c:pt idx="290">
                  <c:v>41858</c:v>
                </c:pt>
                <c:pt idx="291">
                  <c:v>42186</c:v>
                </c:pt>
                <c:pt idx="292">
                  <c:v>42364</c:v>
                </c:pt>
                <c:pt idx="293">
                  <c:v>42918</c:v>
                </c:pt>
                <c:pt idx="294">
                  <c:v>42932</c:v>
                </c:pt>
                <c:pt idx="295">
                  <c:v>43450</c:v>
                </c:pt>
                <c:pt idx="296">
                  <c:v>43491</c:v>
                </c:pt>
                <c:pt idx="297">
                  <c:v>43992</c:v>
                </c:pt>
                <c:pt idx="298">
                  <c:v>43992</c:v>
                </c:pt>
                <c:pt idx="299">
                  <c:v>44053</c:v>
                </c:pt>
                <c:pt idx="300">
                  <c:v>44604</c:v>
                </c:pt>
                <c:pt idx="301">
                  <c:v>45049</c:v>
                </c:pt>
                <c:pt idx="302">
                  <c:v>45639</c:v>
                </c:pt>
                <c:pt idx="303">
                  <c:v>45731</c:v>
                </c:pt>
                <c:pt idx="304">
                  <c:v>45770</c:v>
                </c:pt>
                <c:pt idx="305">
                  <c:v>46142</c:v>
                </c:pt>
                <c:pt idx="306">
                  <c:v>46185</c:v>
                </c:pt>
                <c:pt idx="307">
                  <c:v>46268</c:v>
                </c:pt>
                <c:pt idx="308">
                  <c:v>46385</c:v>
                </c:pt>
                <c:pt idx="309">
                  <c:v>46760</c:v>
                </c:pt>
                <c:pt idx="310">
                  <c:v>47325</c:v>
                </c:pt>
                <c:pt idx="311">
                  <c:v>47375</c:v>
                </c:pt>
                <c:pt idx="312">
                  <c:v>47465</c:v>
                </c:pt>
                <c:pt idx="313">
                  <c:v>47504</c:v>
                </c:pt>
                <c:pt idx="314">
                  <c:v>47518</c:v>
                </c:pt>
                <c:pt idx="315">
                  <c:v>47940</c:v>
                </c:pt>
                <c:pt idx="316">
                  <c:v>47954</c:v>
                </c:pt>
                <c:pt idx="317">
                  <c:v>47979</c:v>
                </c:pt>
                <c:pt idx="318">
                  <c:v>48024</c:v>
                </c:pt>
                <c:pt idx="319">
                  <c:v>48354</c:v>
                </c:pt>
                <c:pt idx="320">
                  <c:v>48393</c:v>
                </c:pt>
                <c:pt idx="321">
                  <c:v>48502</c:v>
                </c:pt>
                <c:pt idx="322">
                  <c:v>48511</c:v>
                </c:pt>
                <c:pt idx="323">
                  <c:v>48544</c:v>
                </c:pt>
                <c:pt idx="324">
                  <c:v>48550</c:v>
                </c:pt>
                <c:pt idx="325">
                  <c:v>48569</c:v>
                </c:pt>
                <c:pt idx="326">
                  <c:v>48700</c:v>
                </c:pt>
                <c:pt idx="327">
                  <c:v>48983</c:v>
                </c:pt>
                <c:pt idx="328">
                  <c:v>49047</c:v>
                </c:pt>
                <c:pt idx="329">
                  <c:v>49086</c:v>
                </c:pt>
                <c:pt idx="330">
                  <c:v>49176</c:v>
                </c:pt>
                <c:pt idx="331">
                  <c:v>49218</c:v>
                </c:pt>
                <c:pt idx="332">
                  <c:v>49584</c:v>
                </c:pt>
                <c:pt idx="333">
                  <c:v>49651</c:v>
                </c:pt>
                <c:pt idx="334">
                  <c:v>49732</c:v>
                </c:pt>
                <c:pt idx="335">
                  <c:v>49766</c:v>
                </c:pt>
                <c:pt idx="336">
                  <c:v>50124</c:v>
                </c:pt>
              </c:numCache>
            </c:numRef>
          </c:xVal>
          <c:yVal>
            <c:numRef>
              <c:f>Active!$I$21:$I$975</c:f>
              <c:numCache>
                <c:formatCode>General</c:formatCode>
                <c:ptCount val="955"/>
                <c:pt idx="11">
                  <c:v>2.2272000060183927E-3</c:v>
                </c:pt>
                <c:pt idx="12">
                  <c:v>-7.5439999927766621E-3</c:v>
                </c:pt>
                <c:pt idx="13">
                  <c:v>-7.1403999972972088E-3</c:v>
                </c:pt>
                <c:pt idx="14">
                  <c:v>1.0704000014811754E-3</c:v>
                </c:pt>
                <c:pt idx="15">
                  <c:v>-2.5515999950584956E-3</c:v>
                </c:pt>
                <c:pt idx="16">
                  <c:v>-6.1039999854983762E-4</c:v>
                </c:pt>
                <c:pt idx="17">
                  <c:v>6.7803999991156161E-3</c:v>
                </c:pt>
                <c:pt idx="18">
                  <c:v>-2.2504000007756986E-3</c:v>
                </c:pt>
                <c:pt idx="19">
                  <c:v>-3.0396000001928769E-3</c:v>
                </c:pt>
                <c:pt idx="20">
                  <c:v>-2.599999999802094E-3</c:v>
                </c:pt>
                <c:pt idx="21">
                  <c:v>-1.0196399998676497E-2</c:v>
                </c:pt>
                <c:pt idx="22">
                  <c:v>-9.9839999893447384E-4</c:v>
                </c:pt>
                <c:pt idx="23">
                  <c:v>2.7420000042184256E-3</c:v>
                </c:pt>
                <c:pt idx="24">
                  <c:v>5.7420000084675848E-3</c:v>
                </c:pt>
                <c:pt idx="25">
                  <c:v>5.1716000016313046E-3</c:v>
                </c:pt>
                <c:pt idx="26">
                  <c:v>-1.8667999975150451E-3</c:v>
                </c:pt>
                <c:pt idx="27">
                  <c:v>2.9763999991700985E-3</c:v>
                </c:pt>
                <c:pt idx="28">
                  <c:v>2.6268000001437031E-3</c:v>
                </c:pt>
                <c:pt idx="29">
                  <c:v>-4.1263999955845065E-3</c:v>
                </c:pt>
                <c:pt idx="30">
                  <c:v>-6.1751999965053983E-3</c:v>
                </c:pt>
                <c:pt idx="31">
                  <c:v>-4.5279999903868884E-4</c:v>
                </c:pt>
                <c:pt idx="32">
                  <c:v>-4.3480000022100285E-4</c:v>
                </c:pt>
                <c:pt idx="33">
                  <c:v>9.380000046803616E-4</c:v>
                </c:pt>
                <c:pt idx="34">
                  <c:v>-8.7400000484194607E-4</c:v>
                </c:pt>
                <c:pt idx="35">
                  <c:v>-2.3804000011296012E-3</c:v>
                </c:pt>
                <c:pt idx="36">
                  <c:v>-3.9227999950526282E-3</c:v>
                </c:pt>
                <c:pt idx="37">
                  <c:v>2.0772000061697327E-3</c:v>
                </c:pt>
                <c:pt idx="38">
                  <c:v>-2.1592000048258342E-3</c:v>
                </c:pt>
                <c:pt idx="39">
                  <c:v>-2.0512000046437606E-3</c:v>
                </c:pt>
                <c:pt idx="40">
                  <c:v>2.5992000082624145E-3</c:v>
                </c:pt>
                <c:pt idx="41">
                  <c:v>-1.0937999999441672E-2</c:v>
                </c:pt>
                <c:pt idx="42">
                  <c:v>2.5740000055520795E-3</c:v>
                </c:pt>
                <c:pt idx="43">
                  <c:v>-2.4599999596830457E-4</c:v>
                </c:pt>
                <c:pt idx="44">
                  <c:v>-4.2279999979655258E-3</c:v>
                </c:pt>
                <c:pt idx="45">
                  <c:v>4.4044000023859553E-3</c:v>
                </c:pt>
                <c:pt idx="46">
                  <c:v>2.9520000025513582E-3</c:v>
                </c:pt>
                <c:pt idx="47">
                  <c:v>-1.8139999956474639E-3</c:v>
                </c:pt>
                <c:pt idx="48">
                  <c:v>-6.9347999960882589E-3</c:v>
                </c:pt>
                <c:pt idx="49">
                  <c:v>-5.5131999906734563E-3</c:v>
                </c:pt>
                <c:pt idx="50">
                  <c:v>-4.4232000000192784E-3</c:v>
                </c:pt>
                <c:pt idx="51">
                  <c:v>-1.3431999977910891E-3</c:v>
                </c:pt>
                <c:pt idx="52">
                  <c:v>6.1320000531850383E-4</c:v>
                </c:pt>
                <c:pt idx="53">
                  <c:v>2.8959999981452711E-3</c:v>
                </c:pt>
                <c:pt idx="54">
                  <c:v>4.12480000522919E-3</c:v>
                </c:pt>
                <c:pt idx="55">
                  <c:v>-1.4716000005137175E-3</c:v>
                </c:pt>
                <c:pt idx="56">
                  <c:v>-6.8571999945561402E-3</c:v>
                </c:pt>
                <c:pt idx="57">
                  <c:v>2.775200002361089E-3</c:v>
                </c:pt>
                <c:pt idx="58">
                  <c:v>9.1919999977108091E-4</c:v>
                </c:pt>
                <c:pt idx="59">
                  <c:v>2.9192000001785345E-3</c:v>
                </c:pt>
                <c:pt idx="60">
                  <c:v>-3.27359999937471E-3</c:v>
                </c:pt>
                <c:pt idx="61">
                  <c:v>4.3588000044110231E-3</c:v>
                </c:pt>
                <c:pt idx="62">
                  <c:v>-9.2015999980503693E-3</c:v>
                </c:pt>
                <c:pt idx="63">
                  <c:v>1.0130400005436968E-2</c:v>
                </c:pt>
                <c:pt idx="64">
                  <c:v>-9.3199989350978285E-5</c:v>
                </c:pt>
                <c:pt idx="65">
                  <c:v>7.4999999924330041E-4</c:v>
                </c:pt>
                <c:pt idx="66">
                  <c:v>-1.2988000016775914E-3</c:v>
                </c:pt>
                <c:pt idx="67">
                  <c:v>1.4827999984845519E-3</c:v>
                </c:pt>
                <c:pt idx="68">
                  <c:v>-3.036399997654371E-3</c:v>
                </c:pt>
                <c:pt idx="69">
                  <c:v>-4.5759999920846894E-4</c:v>
                </c:pt>
                <c:pt idx="70">
                  <c:v>3.6144000041531399E-3</c:v>
                </c:pt>
                <c:pt idx="71">
                  <c:v>-1.7839999927673489E-3</c:v>
                </c:pt>
                <c:pt idx="72">
                  <c:v>-5.8147999952780083E-3</c:v>
                </c:pt>
                <c:pt idx="73">
                  <c:v>6.1364000066532753E-3</c:v>
                </c:pt>
                <c:pt idx="74">
                  <c:v>2.2163999965414405E-3</c:v>
                </c:pt>
                <c:pt idx="75">
                  <c:v>3.3244000005652197E-3</c:v>
                </c:pt>
                <c:pt idx="76">
                  <c:v>4.535200001555495E-3</c:v>
                </c:pt>
                <c:pt idx="77">
                  <c:v>1.0046800001873635E-2</c:v>
                </c:pt>
                <c:pt idx="78">
                  <c:v>1.4257599999837112E-2</c:v>
                </c:pt>
                <c:pt idx="79">
                  <c:v>-6.0919999959878623E-3</c:v>
                </c:pt>
                <c:pt idx="80">
                  <c:v>-3.6111999943386763E-3</c:v>
                </c:pt>
                <c:pt idx="81">
                  <c:v>4.3888000072911382E-3</c:v>
                </c:pt>
                <c:pt idx="82">
                  <c:v>-1.0636000006343238E-3</c:v>
                </c:pt>
                <c:pt idx="83">
                  <c:v>4.9364000005880371E-3</c:v>
                </c:pt>
                <c:pt idx="84">
                  <c:v>-3.6239999972167425E-3</c:v>
                </c:pt>
                <c:pt idx="85">
                  <c:v>-2.4131999962264672E-3</c:v>
                </c:pt>
                <c:pt idx="86">
                  <c:v>-7.9735999970580451E-3</c:v>
                </c:pt>
                <c:pt idx="87">
                  <c:v>3.4971999994013458E-3</c:v>
                </c:pt>
                <c:pt idx="88">
                  <c:v>5.9007999952882528E-3</c:v>
                </c:pt>
                <c:pt idx="89">
                  <c:v>1.5692000015405938E-3</c:v>
                </c:pt>
                <c:pt idx="90">
                  <c:v>1.6412000040872954E-3</c:v>
                </c:pt>
                <c:pt idx="91">
                  <c:v>-2.1300000007613562E-3</c:v>
                </c:pt>
                <c:pt idx="92">
                  <c:v>8.7000000348780304E-4</c:v>
                </c:pt>
                <c:pt idx="93">
                  <c:v>1.870000000053551E-3</c:v>
                </c:pt>
                <c:pt idx="94">
                  <c:v>1.8869999999878928E-2</c:v>
                </c:pt>
                <c:pt idx="95">
                  <c:v>-6.4796000006026588E-3</c:v>
                </c:pt>
                <c:pt idx="96">
                  <c:v>3.5204000014346093E-3</c:v>
                </c:pt>
                <c:pt idx="97">
                  <c:v>5.5204000018420629E-3</c:v>
                </c:pt>
                <c:pt idx="98">
                  <c:v>1.0520400006498676E-2</c:v>
                </c:pt>
                <c:pt idx="99">
                  <c:v>1.2520399999630172E-2</c:v>
                </c:pt>
                <c:pt idx="100">
                  <c:v>1.4520400000037625E-2</c:v>
                </c:pt>
                <c:pt idx="101">
                  <c:v>-1.4279999595601112E-4</c:v>
                </c:pt>
                <c:pt idx="102">
                  <c:v>-3.5283999968669377E-3</c:v>
                </c:pt>
                <c:pt idx="103">
                  <c:v>9.471600002143532E-3</c:v>
                </c:pt>
                <c:pt idx="104">
                  <c:v>7.6823999988846481E-3</c:v>
                </c:pt>
                <c:pt idx="105">
                  <c:v>-8.4203999940655194E-3</c:v>
                </c:pt>
                <c:pt idx="106">
                  <c:v>7.8624000088893808E-3</c:v>
                </c:pt>
                <c:pt idx="107">
                  <c:v>-4.5120000140741467E-4</c:v>
                </c:pt>
                <c:pt idx="108">
                  <c:v>-3.8263999958871864E-3</c:v>
                </c:pt>
                <c:pt idx="109">
                  <c:v>7.4959999619750306E-4</c:v>
                </c:pt>
                <c:pt idx="110">
                  <c:v>1.2302399998588953E-2</c:v>
                </c:pt>
                <c:pt idx="111">
                  <c:v>5.4643999974359758E-3</c:v>
                </c:pt>
                <c:pt idx="112">
                  <c:v>2.0120000044698827E-3</c:v>
                </c:pt>
                <c:pt idx="113">
                  <c:v>-1.4479999663308263E-4</c:v>
                </c:pt>
                <c:pt idx="114">
                  <c:v>6.624000016017817E-4</c:v>
                </c:pt>
                <c:pt idx="115">
                  <c:v>3.8479999784613028E-4</c:v>
                </c:pt>
                <c:pt idx="116">
                  <c:v>-1.5791999976499937E-3</c:v>
                </c:pt>
                <c:pt idx="117">
                  <c:v>-1.1575999960768968E-3</c:v>
                </c:pt>
                <c:pt idx="118">
                  <c:v>4.0532000057282858E-3</c:v>
                </c:pt>
                <c:pt idx="119">
                  <c:v>3.426000002946239E-3</c:v>
                </c:pt>
                <c:pt idx="120">
                  <c:v>9.4260000041685998E-3</c:v>
                </c:pt>
                <c:pt idx="121">
                  <c:v>-2.7319999935571104E-4</c:v>
                </c:pt>
                <c:pt idx="122">
                  <c:v>1.1435999986133538E-3</c:v>
                </c:pt>
                <c:pt idx="123">
                  <c:v>-2.5556000036885962E-3</c:v>
                </c:pt>
                <c:pt idx="124">
                  <c:v>-2.3268000004463829E-3</c:v>
                </c:pt>
                <c:pt idx="125">
                  <c:v>-7.9231999989133328E-3</c:v>
                </c:pt>
                <c:pt idx="126">
                  <c:v>-2.9232000015326776E-3</c:v>
                </c:pt>
                <c:pt idx="127">
                  <c:v>4.0768000035313889E-3</c:v>
                </c:pt>
                <c:pt idx="128">
                  <c:v>6.0768000039388426E-3</c:v>
                </c:pt>
                <c:pt idx="129">
                  <c:v>1.3076800001726951E-2</c:v>
                </c:pt>
                <c:pt idx="130">
                  <c:v>-5.6223999999929219E-3</c:v>
                </c:pt>
                <c:pt idx="131">
                  <c:v>2.8172000020276755E-3</c:v>
                </c:pt>
                <c:pt idx="132">
                  <c:v>1.102800000080606E-2</c:v>
                </c:pt>
                <c:pt idx="133">
                  <c:v>2.4675999957253225E-3</c:v>
                </c:pt>
                <c:pt idx="134">
                  <c:v>5.2260000011301599E-3</c:v>
                </c:pt>
                <c:pt idx="135">
                  <c:v>2.7196000082767569E-3</c:v>
                </c:pt>
                <c:pt idx="136">
                  <c:v>2.7555999986361712E-3</c:v>
                </c:pt>
                <c:pt idx="137">
                  <c:v>2.1103999970364384E-3</c:v>
                </c:pt>
                <c:pt idx="138">
                  <c:v>3.4472000043024309E-3</c:v>
                </c:pt>
                <c:pt idx="139">
                  <c:v>4.8508000036235899E-3</c:v>
                </c:pt>
                <c:pt idx="140">
                  <c:v>-5.0591999970492907E-3</c:v>
                </c:pt>
                <c:pt idx="141">
                  <c:v>3.087600001890678E-3</c:v>
                </c:pt>
                <c:pt idx="142">
                  <c:v>1.9000000029336661E-3</c:v>
                </c:pt>
                <c:pt idx="143">
                  <c:v>-2.7991999959340319E-3</c:v>
                </c:pt>
                <c:pt idx="144">
                  <c:v>-1.7991999993682839E-3</c:v>
                </c:pt>
                <c:pt idx="145">
                  <c:v>-7.9919999552657828E-4</c:v>
                </c:pt>
                <c:pt idx="146">
                  <c:v>2.0080000103916973E-4</c:v>
                </c:pt>
                <c:pt idx="147">
                  <c:v>2.2008000014466234E-3</c:v>
                </c:pt>
                <c:pt idx="148">
                  <c:v>2.2008000014466234E-3</c:v>
                </c:pt>
                <c:pt idx="149">
                  <c:v>1.1200799999642186E-2</c:v>
                </c:pt>
                <c:pt idx="150">
                  <c:v>3.6403999984031543E-3</c:v>
                </c:pt>
                <c:pt idx="151">
                  <c:v>6.6403999953763559E-3</c:v>
                </c:pt>
                <c:pt idx="152">
                  <c:v>1.0640399996191263E-2</c:v>
                </c:pt>
                <c:pt idx="153">
                  <c:v>-5.5523999981232919E-3</c:v>
                </c:pt>
                <c:pt idx="154">
                  <c:v>3.9592000030097552E-3</c:v>
                </c:pt>
                <c:pt idx="155">
                  <c:v>-2.2799991711508483E-5</c:v>
                </c:pt>
                <c:pt idx="156">
                  <c:v>-4.4083999964641407E-3</c:v>
                </c:pt>
                <c:pt idx="157">
                  <c:v>5.9160000819247216E-4</c:v>
                </c:pt>
                <c:pt idx="158">
                  <c:v>-1.4212000023690052E-3</c:v>
                </c:pt>
                <c:pt idx="159">
                  <c:v>5.2832000001217239E-3</c:v>
                </c:pt>
                <c:pt idx="160">
                  <c:v>5.1623999970615841E-3</c:v>
                </c:pt>
                <c:pt idx="161">
                  <c:v>-6.6268000009586103E-3</c:v>
                </c:pt>
                <c:pt idx="162">
                  <c:v>1.0203600009845104E-2</c:v>
                </c:pt>
                <c:pt idx="163">
                  <c:v>1.0496000031707808E-3</c:v>
                </c:pt>
                <c:pt idx="164">
                  <c:v>6.0496000078273937E-3</c:v>
                </c:pt>
                <c:pt idx="165">
                  <c:v>4.543200004263781E-3</c:v>
                </c:pt>
                <c:pt idx="166">
                  <c:v>2.0240000012563542E-3</c:v>
                </c:pt>
                <c:pt idx="167">
                  <c:v>2.8003999977954663E-3</c:v>
                </c:pt>
                <c:pt idx="168">
                  <c:v>-2.4839999969117343E-4</c:v>
                </c:pt>
                <c:pt idx="169">
                  <c:v>8.173200003511738E-3</c:v>
                </c:pt>
                <c:pt idx="170">
                  <c:v>8.4560000032070093E-3</c:v>
                </c:pt>
                <c:pt idx="171">
                  <c:v>1.3532000011764467E-3</c:v>
                </c:pt>
                <c:pt idx="172">
                  <c:v>4.2864000060944818E-3</c:v>
                </c:pt>
                <c:pt idx="173">
                  <c:v>-9.0639999689301476E-4</c:v>
                </c:pt>
                <c:pt idx="174">
                  <c:v>-4.6399999700952321E-4</c:v>
                </c:pt>
                <c:pt idx="175">
                  <c:v>1.6671999983373098E-3</c:v>
                </c:pt>
                <c:pt idx="176">
                  <c:v>9.7572000013315119E-3</c:v>
                </c:pt>
                <c:pt idx="177">
                  <c:v>4.4076000049244612E-3</c:v>
                </c:pt>
                <c:pt idx="178">
                  <c:v>1.1587599998165388E-2</c:v>
                </c:pt>
                <c:pt idx="179">
                  <c:v>1.0068399998999666E-2</c:v>
                </c:pt>
                <c:pt idx="180">
                  <c:v>6.0196000049472786E-3</c:v>
                </c:pt>
                <c:pt idx="181">
                  <c:v>-2.7335999984643422E-3</c:v>
                </c:pt>
                <c:pt idx="182">
                  <c:v>4.7720000293338671E-4</c:v>
                </c:pt>
                <c:pt idx="183">
                  <c:v>6.4904000100796111E-3</c:v>
                </c:pt>
                <c:pt idx="184">
                  <c:v>-5.2087999938521534E-3</c:v>
                </c:pt>
                <c:pt idx="185">
                  <c:v>1.1000000813510269E-4</c:v>
                </c:pt>
                <c:pt idx="186">
                  <c:v>2.1280000000842847E-3</c:v>
                </c:pt>
                <c:pt idx="187">
                  <c:v>8.9711999971768819E-3</c:v>
                </c:pt>
                <c:pt idx="188">
                  <c:v>5.2719999948749319E-3</c:v>
                </c:pt>
                <c:pt idx="189">
                  <c:v>6.7116000063833781E-3</c:v>
                </c:pt>
                <c:pt idx="190">
                  <c:v>1.6144000037456863E-3</c:v>
                </c:pt>
                <c:pt idx="191">
                  <c:v>1.0051999997813255E-3</c:v>
                </c:pt>
                <c:pt idx="192">
                  <c:v>9.8356000016792677E-3</c:v>
                </c:pt>
                <c:pt idx="193">
                  <c:v>9.8768000025302172E-3</c:v>
                </c:pt>
                <c:pt idx="194">
                  <c:v>1.1787199997343123E-2</c:v>
                </c:pt>
                <c:pt idx="195">
                  <c:v>2.0437600003788248E-2</c:v>
                </c:pt>
                <c:pt idx="196">
                  <c:v>1.0088000002724584E-2</c:v>
                </c:pt>
                <c:pt idx="197">
                  <c:v>8.9183999953093007E-3</c:v>
                </c:pt>
                <c:pt idx="198">
                  <c:v>6.5688000031514093E-3</c:v>
                </c:pt>
                <c:pt idx="199">
                  <c:v>-4.3999971239827573E-6</c:v>
                </c:pt>
                <c:pt idx="200">
                  <c:v>4.2064000008394942E-3</c:v>
                </c:pt>
                <c:pt idx="201">
                  <c:v>1.3911200003349222E-2</c:v>
                </c:pt>
                <c:pt idx="202">
                  <c:v>1.6516000032424927E-3</c:v>
                </c:pt>
                <c:pt idx="203">
                  <c:v>5.0912000006064773E-3</c:v>
                </c:pt>
                <c:pt idx="204">
                  <c:v>7.6800000024377368E-3</c:v>
                </c:pt>
                <c:pt idx="205">
                  <c:v>1.2160800004494376E-2</c:v>
                </c:pt>
                <c:pt idx="206">
                  <c:v>2.9012000013608485E-3</c:v>
                </c:pt>
                <c:pt idx="207">
                  <c:v>8.4335999999893829E-3</c:v>
                </c:pt>
                <c:pt idx="208">
                  <c:v>-2.265600000100676E-3</c:v>
                </c:pt>
                <c:pt idx="209">
                  <c:v>8.1920000011450611E-3</c:v>
                </c:pt>
                <c:pt idx="210">
                  <c:v>4.9144000076921657E-3</c:v>
                </c:pt>
                <c:pt idx="211">
                  <c:v>4.1536000062478706E-3</c:v>
                </c:pt>
                <c:pt idx="212">
                  <c:v>4.9968000021181069E-3</c:v>
                </c:pt>
                <c:pt idx="213">
                  <c:v>1.1298000004899222E-2</c:v>
                </c:pt>
                <c:pt idx="214">
                  <c:v>5.9880000480916351E-4</c:v>
                </c:pt>
                <c:pt idx="215">
                  <c:v>4.9896000055014156E-3</c:v>
                </c:pt>
                <c:pt idx="216">
                  <c:v>6.7172000053687952E-3</c:v>
                </c:pt>
                <c:pt idx="217">
                  <c:v>2.0900000017718412E-3</c:v>
                </c:pt>
                <c:pt idx="218">
                  <c:v>5.1080000048386864E-3</c:v>
                </c:pt>
                <c:pt idx="219">
                  <c:v>8.0799999996088445E-3</c:v>
                </c:pt>
                <c:pt idx="220">
                  <c:v>2.5119999991147779E-3</c:v>
                </c:pt>
                <c:pt idx="221">
                  <c:v>5.4091999991214834E-3</c:v>
                </c:pt>
                <c:pt idx="222">
                  <c:v>1.0342399997171015E-2</c:v>
                </c:pt>
                <c:pt idx="223">
                  <c:v>5.8000000062747858E-3</c:v>
                </c:pt>
                <c:pt idx="224">
                  <c:v>1.3733200001297519E-2</c:v>
                </c:pt>
                <c:pt idx="225">
                  <c:v>-8.679999882588163E-5</c:v>
                </c:pt>
                <c:pt idx="226">
                  <c:v>7.9543999963789247E-3</c:v>
                </c:pt>
                <c:pt idx="227">
                  <c:v>8.7927999993553385E-3</c:v>
                </c:pt>
                <c:pt idx="228">
                  <c:v>8.4432000076049007E-3</c:v>
                </c:pt>
                <c:pt idx="229">
                  <c:v>6.2736000036238693E-3</c:v>
                </c:pt>
                <c:pt idx="230">
                  <c:v>9.9239999981364235E-3</c:v>
                </c:pt>
                <c:pt idx="273">
                  <c:v>-8.2400001701898873E-5</c:v>
                </c:pt>
                <c:pt idx="281">
                  <c:v>1.6797600001154933E-2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2E5-4DF7-BD5D-CD8684325FB2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Active!$F$21:$F$975</c:f>
              <c:numCache>
                <c:formatCode>General</c:formatCode>
                <c:ptCount val="955"/>
                <c:pt idx="0">
                  <c:v>-515</c:v>
                </c:pt>
                <c:pt idx="1">
                  <c:v>-512</c:v>
                </c:pt>
                <c:pt idx="2">
                  <c:v>-498</c:v>
                </c:pt>
                <c:pt idx="3">
                  <c:v>-495</c:v>
                </c:pt>
                <c:pt idx="4">
                  <c:v>0</c:v>
                </c:pt>
                <c:pt idx="5">
                  <c:v>48</c:v>
                </c:pt>
                <c:pt idx="6">
                  <c:v>5771</c:v>
                </c:pt>
                <c:pt idx="7">
                  <c:v>21859</c:v>
                </c:pt>
                <c:pt idx="8">
                  <c:v>22343</c:v>
                </c:pt>
                <c:pt idx="9">
                  <c:v>22863</c:v>
                </c:pt>
                <c:pt idx="10">
                  <c:v>22874</c:v>
                </c:pt>
                <c:pt idx="11">
                  <c:v>23452</c:v>
                </c:pt>
                <c:pt idx="12">
                  <c:v>23460</c:v>
                </c:pt>
                <c:pt idx="13">
                  <c:v>23461</c:v>
                </c:pt>
                <c:pt idx="14">
                  <c:v>23464</c:v>
                </c:pt>
                <c:pt idx="15">
                  <c:v>23569</c:v>
                </c:pt>
                <c:pt idx="16">
                  <c:v>23886</c:v>
                </c:pt>
                <c:pt idx="17">
                  <c:v>23939</c:v>
                </c:pt>
                <c:pt idx="18">
                  <c:v>23986</c:v>
                </c:pt>
                <c:pt idx="19">
                  <c:v>23989</c:v>
                </c:pt>
                <c:pt idx="20">
                  <c:v>24000</c:v>
                </c:pt>
                <c:pt idx="21">
                  <c:v>24001</c:v>
                </c:pt>
                <c:pt idx="22">
                  <c:v>24056</c:v>
                </c:pt>
                <c:pt idx="23">
                  <c:v>24095</c:v>
                </c:pt>
                <c:pt idx="24">
                  <c:v>24095</c:v>
                </c:pt>
                <c:pt idx="25">
                  <c:v>24381</c:v>
                </c:pt>
                <c:pt idx="26">
                  <c:v>24537</c:v>
                </c:pt>
                <c:pt idx="27">
                  <c:v>24549</c:v>
                </c:pt>
                <c:pt idx="28">
                  <c:v>24563</c:v>
                </c:pt>
                <c:pt idx="29">
                  <c:v>24576</c:v>
                </c:pt>
                <c:pt idx="30">
                  <c:v>24618</c:v>
                </c:pt>
                <c:pt idx="31">
                  <c:v>24652</c:v>
                </c:pt>
                <c:pt idx="32">
                  <c:v>24657</c:v>
                </c:pt>
                <c:pt idx="33">
                  <c:v>24705</c:v>
                </c:pt>
                <c:pt idx="34">
                  <c:v>25035</c:v>
                </c:pt>
                <c:pt idx="35">
                  <c:v>25061</c:v>
                </c:pt>
                <c:pt idx="36">
                  <c:v>25077</c:v>
                </c:pt>
                <c:pt idx="37">
                  <c:v>25077</c:v>
                </c:pt>
                <c:pt idx="38">
                  <c:v>25178</c:v>
                </c:pt>
                <c:pt idx="39">
                  <c:v>25208</c:v>
                </c:pt>
                <c:pt idx="40">
                  <c:v>25222</c:v>
                </c:pt>
                <c:pt idx="41">
                  <c:v>25295</c:v>
                </c:pt>
                <c:pt idx="42">
                  <c:v>25715</c:v>
                </c:pt>
                <c:pt idx="43">
                  <c:v>25765</c:v>
                </c:pt>
                <c:pt idx="44">
                  <c:v>25770</c:v>
                </c:pt>
                <c:pt idx="45">
                  <c:v>25779</c:v>
                </c:pt>
                <c:pt idx="46">
                  <c:v>25820</c:v>
                </c:pt>
                <c:pt idx="47">
                  <c:v>25885</c:v>
                </c:pt>
                <c:pt idx="48">
                  <c:v>25907</c:v>
                </c:pt>
                <c:pt idx="49">
                  <c:v>25913</c:v>
                </c:pt>
                <c:pt idx="50">
                  <c:v>25938</c:v>
                </c:pt>
                <c:pt idx="51">
                  <c:v>26238</c:v>
                </c:pt>
                <c:pt idx="52">
                  <c:v>26337</c:v>
                </c:pt>
                <c:pt idx="53">
                  <c:v>26360</c:v>
                </c:pt>
                <c:pt idx="54">
                  <c:v>26368</c:v>
                </c:pt>
                <c:pt idx="55">
                  <c:v>26369</c:v>
                </c:pt>
                <c:pt idx="56">
                  <c:v>26373</c:v>
                </c:pt>
                <c:pt idx="57">
                  <c:v>26382</c:v>
                </c:pt>
                <c:pt idx="58">
                  <c:v>26422</c:v>
                </c:pt>
                <c:pt idx="59">
                  <c:v>26422</c:v>
                </c:pt>
                <c:pt idx="60">
                  <c:v>26424</c:v>
                </c:pt>
                <c:pt idx="61">
                  <c:v>26433</c:v>
                </c:pt>
                <c:pt idx="62">
                  <c:v>26444</c:v>
                </c:pt>
                <c:pt idx="63">
                  <c:v>26814</c:v>
                </c:pt>
                <c:pt idx="64">
                  <c:v>26863</c:v>
                </c:pt>
                <c:pt idx="65">
                  <c:v>26875</c:v>
                </c:pt>
                <c:pt idx="66">
                  <c:v>26917</c:v>
                </c:pt>
                <c:pt idx="67">
                  <c:v>27023</c:v>
                </c:pt>
                <c:pt idx="68">
                  <c:v>27101</c:v>
                </c:pt>
                <c:pt idx="69">
                  <c:v>27484</c:v>
                </c:pt>
                <c:pt idx="70">
                  <c:v>27504</c:v>
                </c:pt>
                <c:pt idx="71">
                  <c:v>27560</c:v>
                </c:pt>
                <c:pt idx="72">
                  <c:v>27607</c:v>
                </c:pt>
                <c:pt idx="73">
                  <c:v>27649</c:v>
                </c:pt>
                <c:pt idx="74">
                  <c:v>27949</c:v>
                </c:pt>
                <c:pt idx="75">
                  <c:v>27979</c:v>
                </c:pt>
                <c:pt idx="76">
                  <c:v>27982</c:v>
                </c:pt>
                <c:pt idx="77">
                  <c:v>28013</c:v>
                </c:pt>
                <c:pt idx="78">
                  <c:v>28016</c:v>
                </c:pt>
                <c:pt idx="79">
                  <c:v>28030</c:v>
                </c:pt>
                <c:pt idx="80">
                  <c:v>28108</c:v>
                </c:pt>
                <c:pt idx="81">
                  <c:v>28108</c:v>
                </c:pt>
                <c:pt idx="82">
                  <c:v>28149</c:v>
                </c:pt>
                <c:pt idx="83">
                  <c:v>28149</c:v>
                </c:pt>
                <c:pt idx="84">
                  <c:v>28160</c:v>
                </c:pt>
                <c:pt idx="85">
                  <c:v>28163</c:v>
                </c:pt>
                <c:pt idx="86">
                  <c:v>28174</c:v>
                </c:pt>
                <c:pt idx="87">
                  <c:v>28527</c:v>
                </c:pt>
                <c:pt idx="88">
                  <c:v>28528</c:v>
                </c:pt>
                <c:pt idx="89">
                  <c:v>28547</c:v>
                </c:pt>
                <c:pt idx="90">
                  <c:v>28567</c:v>
                </c:pt>
                <c:pt idx="91">
                  <c:v>28575</c:v>
                </c:pt>
                <c:pt idx="92">
                  <c:v>28575</c:v>
                </c:pt>
                <c:pt idx="93">
                  <c:v>28575</c:v>
                </c:pt>
                <c:pt idx="94">
                  <c:v>28575</c:v>
                </c:pt>
                <c:pt idx="95">
                  <c:v>28589</c:v>
                </c:pt>
                <c:pt idx="96">
                  <c:v>28589</c:v>
                </c:pt>
                <c:pt idx="97">
                  <c:v>28589</c:v>
                </c:pt>
                <c:pt idx="98">
                  <c:v>28589</c:v>
                </c:pt>
                <c:pt idx="99">
                  <c:v>28589</c:v>
                </c:pt>
                <c:pt idx="100">
                  <c:v>28589</c:v>
                </c:pt>
                <c:pt idx="101">
                  <c:v>28627</c:v>
                </c:pt>
                <c:pt idx="102">
                  <c:v>28631</c:v>
                </c:pt>
                <c:pt idx="103">
                  <c:v>28631</c:v>
                </c:pt>
                <c:pt idx="104">
                  <c:v>28634</c:v>
                </c:pt>
                <c:pt idx="105">
                  <c:v>28661</c:v>
                </c:pt>
                <c:pt idx="106">
                  <c:v>28684</c:v>
                </c:pt>
                <c:pt idx="107">
                  <c:v>28708</c:v>
                </c:pt>
                <c:pt idx="108">
                  <c:v>28826</c:v>
                </c:pt>
                <c:pt idx="109">
                  <c:v>28986</c:v>
                </c:pt>
                <c:pt idx="110">
                  <c:v>29084</c:v>
                </c:pt>
                <c:pt idx="111">
                  <c:v>29129</c:v>
                </c:pt>
                <c:pt idx="112">
                  <c:v>29170</c:v>
                </c:pt>
                <c:pt idx="113">
                  <c:v>29182</c:v>
                </c:pt>
                <c:pt idx="114">
                  <c:v>29184</c:v>
                </c:pt>
                <c:pt idx="115">
                  <c:v>29218</c:v>
                </c:pt>
                <c:pt idx="116">
                  <c:v>29228</c:v>
                </c:pt>
                <c:pt idx="117">
                  <c:v>29234</c:v>
                </c:pt>
                <c:pt idx="118">
                  <c:v>29237</c:v>
                </c:pt>
                <c:pt idx="119">
                  <c:v>29285</c:v>
                </c:pt>
                <c:pt idx="120">
                  <c:v>29285</c:v>
                </c:pt>
                <c:pt idx="121">
                  <c:v>29313</c:v>
                </c:pt>
                <c:pt idx="122">
                  <c:v>29651</c:v>
                </c:pt>
                <c:pt idx="123">
                  <c:v>29679</c:v>
                </c:pt>
                <c:pt idx="124">
                  <c:v>29687</c:v>
                </c:pt>
                <c:pt idx="125">
                  <c:v>29688</c:v>
                </c:pt>
                <c:pt idx="126">
                  <c:v>29688</c:v>
                </c:pt>
                <c:pt idx="127">
                  <c:v>29688</c:v>
                </c:pt>
                <c:pt idx="128">
                  <c:v>29688</c:v>
                </c:pt>
                <c:pt idx="129">
                  <c:v>29688</c:v>
                </c:pt>
                <c:pt idx="130">
                  <c:v>29716</c:v>
                </c:pt>
                <c:pt idx="131">
                  <c:v>29727</c:v>
                </c:pt>
                <c:pt idx="132">
                  <c:v>29730</c:v>
                </c:pt>
                <c:pt idx="133">
                  <c:v>29741</c:v>
                </c:pt>
                <c:pt idx="134">
                  <c:v>29785</c:v>
                </c:pt>
                <c:pt idx="135">
                  <c:v>29811</c:v>
                </c:pt>
                <c:pt idx="136">
                  <c:v>29821</c:v>
                </c:pt>
                <c:pt idx="137">
                  <c:v>29864</c:v>
                </c:pt>
                <c:pt idx="138">
                  <c:v>29902</c:v>
                </c:pt>
                <c:pt idx="139">
                  <c:v>29903</c:v>
                </c:pt>
                <c:pt idx="140">
                  <c:v>29928</c:v>
                </c:pt>
                <c:pt idx="141">
                  <c:v>30191</c:v>
                </c:pt>
                <c:pt idx="142">
                  <c:v>30250</c:v>
                </c:pt>
                <c:pt idx="143">
                  <c:v>30278</c:v>
                </c:pt>
                <c:pt idx="144">
                  <c:v>30278</c:v>
                </c:pt>
                <c:pt idx="145">
                  <c:v>30278</c:v>
                </c:pt>
                <c:pt idx="146">
                  <c:v>30278</c:v>
                </c:pt>
                <c:pt idx="147">
                  <c:v>30278</c:v>
                </c:pt>
                <c:pt idx="148">
                  <c:v>30278</c:v>
                </c:pt>
                <c:pt idx="149">
                  <c:v>30278</c:v>
                </c:pt>
                <c:pt idx="150">
                  <c:v>30289</c:v>
                </c:pt>
                <c:pt idx="151">
                  <c:v>30289</c:v>
                </c:pt>
                <c:pt idx="152">
                  <c:v>30289</c:v>
                </c:pt>
                <c:pt idx="153">
                  <c:v>30291</c:v>
                </c:pt>
                <c:pt idx="154">
                  <c:v>30322</c:v>
                </c:pt>
                <c:pt idx="155">
                  <c:v>30327</c:v>
                </c:pt>
                <c:pt idx="156">
                  <c:v>30331</c:v>
                </c:pt>
                <c:pt idx="157">
                  <c:v>30331</c:v>
                </c:pt>
                <c:pt idx="158">
                  <c:v>30383</c:v>
                </c:pt>
                <c:pt idx="159">
                  <c:v>30412</c:v>
                </c:pt>
                <c:pt idx="160">
                  <c:v>30434</c:v>
                </c:pt>
                <c:pt idx="161">
                  <c:v>30437</c:v>
                </c:pt>
                <c:pt idx="162">
                  <c:v>30501</c:v>
                </c:pt>
                <c:pt idx="163">
                  <c:v>30736</c:v>
                </c:pt>
                <c:pt idx="164">
                  <c:v>30736</c:v>
                </c:pt>
                <c:pt idx="165">
                  <c:v>30762</c:v>
                </c:pt>
                <c:pt idx="166">
                  <c:v>30840</c:v>
                </c:pt>
                <c:pt idx="167">
                  <c:v>30889</c:v>
                </c:pt>
                <c:pt idx="168">
                  <c:v>30931</c:v>
                </c:pt>
                <c:pt idx="169">
                  <c:v>30937</c:v>
                </c:pt>
                <c:pt idx="170">
                  <c:v>30960</c:v>
                </c:pt>
                <c:pt idx="171">
                  <c:v>30987</c:v>
                </c:pt>
                <c:pt idx="172">
                  <c:v>31024</c:v>
                </c:pt>
                <c:pt idx="173">
                  <c:v>31026</c:v>
                </c:pt>
                <c:pt idx="174">
                  <c:v>31260</c:v>
                </c:pt>
                <c:pt idx="175">
                  <c:v>31352</c:v>
                </c:pt>
                <c:pt idx="176">
                  <c:v>31377</c:v>
                </c:pt>
                <c:pt idx="177">
                  <c:v>31391</c:v>
                </c:pt>
                <c:pt idx="178">
                  <c:v>31441</c:v>
                </c:pt>
                <c:pt idx="179">
                  <c:v>31519</c:v>
                </c:pt>
                <c:pt idx="180">
                  <c:v>31561</c:v>
                </c:pt>
                <c:pt idx="181">
                  <c:v>31574</c:v>
                </c:pt>
                <c:pt idx="182">
                  <c:v>31577</c:v>
                </c:pt>
                <c:pt idx="183">
                  <c:v>31914</c:v>
                </c:pt>
                <c:pt idx="184">
                  <c:v>31942</c:v>
                </c:pt>
                <c:pt idx="185">
                  <c:v>31975</c:v>
                </c:pt>
                <c:pt idx="186">
                  <c:v>31980</c:v>
                </c:pt>
                <c:pt idx="187">
                  <c:v>31992</c:v>
                </c:pt>
                <c:pt idx="188">
                  <c:v>32020</c:v>
                </c:pt>
                <c:pt idx="189">
                  <c:v>32031</c:v>
                </c:pt>
                <c:pt idx="190">
                  <c:v>32504</c:v>
                </c:pt>
                <c:pt idx="191">
                  <c:v>32557</c:v>
                </c:pt>
                <c:pt idx="192">
                  <c:v>32621</c:v>
                </c:pt>
                <c:pt idx="193">
                  <c:v>32688</c:v>
                </c:pt>
                <c:pt idx="194">
                  <c:v>33052</c:v>
                </c:pt>
                <c:pt idx="195">
                  <c:v>33066</c:v>
                </c:pt>
                <c:pt idx="196">
                  <c:v>33080</c:v>
                </c:pt>
                <c:pt idx="197">
                  <c:v>33144</c:v>
                </c:pt>
                <c:pt idx="198">
                  <c:v>33158</c:v>
                </c:pt>
                <c:pt idx="199">
                  <c:v>33221</c:v>
                </c:pt>
                <c:pt idx="200">
                  <c:v>33224</c:v>
                </c:pt>
                <c:pt idx="201">
                  <c:v>33642</c:v>
                </c:pt>
                <c:pt idx="202">
                  <c:v>33681</c:v>
                </c:pt>
                <c:pt idx="203">
                  <c:v>33692</c:v>
                </c:pt>
                <c:pt idx="204">
                  <c:v>33800</c:v>
                </c:pt>
                <c:pt idx="205">
                  <c:v>33878</c:v>
                </c:pt>
                <c:pt idx="206">
                  <c:v>33917</c:v>
                </c:pt>
                <c:pt idx="207">
                  <c:v>34176</c:v>
                </c:pt>
                <c:pt idx="208">
                  <c:v>34204</c:v>
                </c:pt>
                <c:pt idx="209">
                  <c:v>34220</c:v>
                </c:pt>
                <c:pt idx="210">
                  <c:v>34254</c:v>
                </c:pt>
                <c:pt idx="211">
                  <c:v>34376</c:v>
                </c:pt>
                <c:pt idx="212">
                  <c:v>34388</c:v>
                </c:pt>
                <c:pt idx="213">
                  <c:v>34805</c:v>
                </c:pt>
                <c:pt idx="214">
                  <c:v>34833</c:v>
                </c:pt>
                <c:pt idx="215">
                  <c:v>34886</c:v>
                </c:pt>
                <c:pt idx="216">
                  <c:v>34977</c:v>
                </c:pt>
                <c:pt idx="217">
                  <c:v>35025</c:v>
                </c:pt>
                <c:pt idx="218">
                  <c:v>35030</c:v>
                </c:pt>
                <c:pt idx="219">
                  <c:v>35300</c:v>
                </c:pt>
                <c:pt idx="220">
                  <c:v>35420</c:v>
                </c:pt>
                <c:pt idx="221">
                  <c:v>35447</c:v>
                </c:pt>
                <c:pt idx="222">
                  <c:v>35484</c:v>
                </c:pt>
                <c:pt idx="223">
                  <c:v>35500</c:v>
                </c:pt>
                <c:pt idx="224">
                  <c:v>35537</c:v>
                </c:pt>
                <c:pt idx="225">
                  <c:v>35587</c:v>
                </c:pt>
                <c:pt idx="226">
                  <c:v>35654</c:v>
                </c:pt>
                <c:pt idx="227">
                  <c:v>35998</c:v>
                </c:pt>
                <c:pt idx="228">
                  <c:v>36012</c:v>
                </c:pt>
                <c:pt idx="229">
                  <c:v>36076</c:v>
                </c:pt>
                <c:pt idx="230">
                  <c:v>36090</c:v>
                </c:pt>
                <c:pt idx="231">
                  <c:v>36521</c:v>
                </c:pt>
                <c:pt idx="232">
                  <c:v>36560</c:v>
                </c:pt>
                <c:pt idx="233">
                  <c:v>36565</c:v>
                </c:pt>
                <c:pt idx="234">
                  <c:v>36607</c:v>
                </c:pt>
                <c:pt idx="235">
                  <c:v>36613</c:v>
                </c:pt>
                <c:pt idx="236">
                  <c:v>36702</c:v>
                </c:pt>
                <c:pt idx="237">
                  <c:v>36744</c:v>
                </c:pt>
                <c:pt idx="238">
                  <c:v>36975</c:v>
                </c:pt>
                <c:pt idx="239">
                  <c:v>36985</c:v>
                </c:pt>
                <c:pt idx="240">
                  <c:v>37028</c:v>
                </c:pt>
                <c:pt idx="241">
                  <c:v>37120</c:v>
                </c:pt>
                <c:pt idx="242">
                  <c:v>37145</c:v>
                </c:pt>
                <c:pt idx="243">
                  <c:v>37148</c:v>
                </c:pt>
                <c:pt idx="244">
                  <c:v>37159</c:v>
                </c:pt>
                <c:pt idx="245">
                  <c:v>37159</c:v>
                </c:pt>
                <c:pt idx="246">
                  <c:v>37159</c:v>
                </c:pt>
                <c:pt idx="247">
                  <c:v>37159</c:v>
                </c:pt>
                <c:pt idx="248">
                  <c:v>37159</c:v>
                </c:pt>
                <c:pt idx="249">
                  <c:v>37175</c:v>
                </c:pt>
                <c:pt idx="250">
                  <c:v>37236</c:v>
                </c:pt>
                <c:pt idx="251">
                  <c:v>37320</c:v>
                </c:pt>
                <c:pt idx="252">
                  <c:v>37331</c:v>
                </c:pt>
                <c:pt idx="253">
                  <c:v>37673</c:v>
                </c:pt>
                <c:pt idx="254">
                  <c:v>37684</c:v>
                </c:pt>
                <c:pt idx="255">
                  <c:v>37721</c:v>
                </c:pt>
                <c:pt idx="256">
                  <c:v>37735</c:v>
                </c:pt>
                <c:pt idx="257">
                  <c:v>37815</c:v>
                </c:pt>
                <c:pt idx="258">
                  <c:v>37840</c:v>
                </c:pt>
                <c:pt idx="259">
                  <c:v>38221</c:v>
                </c:pt>
                <c:pt idx="260">
                  <c:v>38296</c:v>
                </c:pt>
                <c:pt idx="261">
                  <c:v>38366</c:v>
                </c:pt>
                <c:pt idx="262">
                  <c:v>39265</c:v>
                </c:pt>
                <c:pt idx="263">
                  <c:v>39323</c:v>
                </c:pt>
                <c:pt idx="264">
                  <c:v>39340</c:v>
                </c:pt>
                <c:pt idx="265">
                  <c:v>39341.5</c:v>
                </c:pt>
                <c:pt idx="266">
                  <c:v>39404</c:v>
                </c:pt>
                <c:pt idx="267">
                  <c:v>39443</c:v>
                </c:pt>
                <c:pt idx="268">
                  <c:v>39445</c:v>
                </c:pt>
                <c:pt idx="269">
                  <c:v>39451</c:v>
                </c:pt>
                <c:pt idx="270">
                  <c:v>39501</c:v>
                </c:pt>
                <c:pt idx="271">
                  <c:v>39582</c:v>
                </c:pt>
                <c:pt idx="272">
                  <c:v>39593</c:v>
                </c:pt>
                <c:pt idx="273">
                  <c:v>39866</c:v>
                </c:pt>
                <c:pt idx="274">
                  <c:v>39876</c:v>
                </c:pt>
                <c:pt idx="275">
                  <c:v>39879</c:v>
                </c:pt>
                <c:pt idx="276">
                  <c:v>39890</c:v>
                </c:pt>
                <c:pt idx="277">
                  <c:v>39893</c:v>
                </c:pt>
                <c:pt idx="278">
                  <c:v>39904</c:v>
                </c:pt>
                <c:pt idx="279">
                  <c:v>39932</c:v>
                </c:pt>
                <c:pt idx="280">
                  <c:v>40636</c:v>
                </c:pt>
                <c:pt idx="281">
                  <c:v>40666</c:v>
                </c:pt>
                <c:pt idx="282">
                  <c:v>40953</c:v>
                </c:pt>
                <c:pt idx="283">
                  <c:v>41172.5</c:v>
                </c:pt>
                <c:pt idx="284">
                  <c:v>41201</c:v>
                </c:pt>
                <c:pt idx="285">
                  <c:v>41568</c:v>
                </c:pt>
                <c:pt idx="286">
                  <c:v>41644</c:v>
                </c:pt>
                <c:pt idx="287">
                  <c:v>41663</c:v>
                </c:pt>
                <c:pt idx="288">
                  <c:v>41674</c:v>
                </c:pt>
                <c:pt idx="289">
                  <c:v>41684.5</c:v>
                </c:pt>
                <c:pt idx="290">
                  <c:v>41858</c:v>
                </c:pt>
                <c:pt idx="291">
                  <c:v>42186</c:v>
                </c:pt>
                <c:pt idx="292">
                  <c:v>42364</c:v>
                </c:pt>
                <c:pt idx="293">
                  <c:v>42918</c:v>
                </c:pt>
                <c:pt idx="294">
                  <c:v>42932</c:v>
                </c:pt>
                <c:pt idx="295">
                  <c:v>43450</c:v>
                </c:pt>
                <c:pt idx="296">
                  <c:v>43491</c:v>
                </c:pt>
                <c:pt idx="297">
                  <c:v>43992</c:v>
                </c:pt>
                <c:pt idx="298">
                  <c:v>43992</c:v>
                </c:pt>
                <c:pt idx="299">
                  <c:v>44053</c:v>
                </c:pt>
                <c:pt idx="300">
                  <c:v>44604</c:v>
                </c:pt>
                <c:pt idx="301">
                  <c:v>45049</c:v>
                </c:pt>
                <c:pt idx="302">
                  <c:v>45639</c:v>
                </c:pt>
                <c:pt idx="303">
                  <c:v>45731</c:v>
                </c:pt>
                <c:pt idx="304">
                  <c:v>45770</c:v>
                </c:pt>
                <c:pt idx="305">
                  <c:v>46142</c:v>
                </c:pt>
                <c:pt idx="306">
                  <c:v>46185</c:v>
                </c:pt>
                <c:pt idx="307">
                  <c:v>46268</c:v>
                </c:pt>
                <c:pt idx="308">
                  <c:v>46385</c:v>
                </c:pt>
                <c:pt idx="309">
                  <c:v>46760</c:v>
                </c:pt>
                <c:pt idx="310">
                  <c:v>47325</c:v>
                </c:pt>
                <c:pt idx="311">
                  <c:v>47375</c:v>
                </c:pt>
                <c:pt idx="312">
                  <c:v>47465</c:v>
                </c:pt>
                <c:pt idx="313">
                  <c:v>47504</c:v>
                </c:pt>
                <c:pt idx="314">
                  <c:v>47518</c:v>
                </c:pt>
                <c:pt idx="315">
                  <c:v>47940</c:v>
                </c:pt>
                <c:pt idx="316">
                  <c:v>47954</c:v>
                </c:pt>
                <c:pt idx="317">
                  <c:v>47979</c:v>
                </c:pt>
                <c:pt idx="318">
                  <c:v>48024</c:v>
                </c:pt>
                <c:pt idx="319">
                  <c:v>48354</c:v>
                </c:pt>
                <c:pt idx="320">
                  <c:v>48393</c:v>
                </c:pt>
                <c:pt idx="321">
                  <c:v>48502</c:v>
                </c:pt>
                <c:pt idx="322">
                  <c:v>48511</c:v>
                </c:pt>
                <c:pt idx="323">
                  <c:v>48544</c:v>
                </c:pt>
                <c:pt idx="324">
                  <c:v>48550</c:v>
                </c:pt>
                <c:pt idx="325">
                  <c:v>48569</c:v>
                </c:pt>
                <c:pt idx="326">
                  <c:v>48700</c:v>
                </c:pt>
                <c:pt idx="327">
                  <c:v>48983</c:v>
                </c:pt>
                <c:pt idx="328">
                  <c:v>49047</c:v>
                </c:pt>
                <c:pt idx="329">
                  <c:v>49086</c:v>
                </c:pt>
                <c:pt idx="330">
                  <c:v>49176</c:v>
                </c:pt>
                <c:pt idx="331">
                  <c:v>49218</c:v>
                </c:pt>
                <c:pt idx="332">
                  <c:v>49584</c:v>
                </c:pt>
                <c:pt idx="333">
                  <c:v>49651</c:v>
                </c:pt>
                <c:pt idx="334">
                  <c:v>49732</c:v>
                </c:pt>
                <c:pt idx="335">
                  <c:v>49766</c:v>
                </c:pt>
                <c:pt idx="336">
                  <c:v>50124</c:v>
                </c:pt>
              </c:numCache>
            </c:numRef>
          </c:xVal>
          <c:yVal>
            <c:numRef>
              <c:f>Active!$J$21:$J$975</c:f>
              <c:numCache>
                <c:formatCode>General</c:formatCode>
                <c:ptCount val="955"/>
                <c:pt idx="267">
                  <c:v>1.3394800000241958E-2</c:v>
                </c:pt>
                <c:pt idx="286">
                  <c:v>1.8418400002701674E-2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2E5-4DF7-BD5D-CD8684325FB2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Active!$F$21:$F$975</c:f>
              <c:numCache>
                <c:formatCode>General</c:formatCode>
                <c:ptCount val="955"/>
                <c:pt idx="0">
                  <c:v>-515</c:v>
                </c:pt>
                <c:pt idx="1">
                  <c:v>-512</c:v>
                </c:pt>
                <c:pt idx="2">
                  <c:v>-498</c:v>
                </c:pt>
                <c:pt idx="3">
                  <c:v>-495</c:v>
                </c:pt>
                <c:pt idx="4">
                  <c:v>0</c:v>
                </c:pt>
                <c:pt idx="5">
                  <c:v>48</c:v>
                </c:pt>
                <c:pt idx="6">
                  <c:v>5771</c:v>
                </c:pt>
                <c:pt idx="7">
                  <c:v>21859</c:v>
                </c:pt>
                <c:pt idx="8">
                  <c:v>22343</c:v>
                </c:pt>
                <c:pt idx="9">
                  <c:v>22863</c:v>
                </c:pt>
                <c:pt idx="10">
                  <c:v>22874</c:v>
                </c:pt>
                <c:pt idx="11">
                  <c:v>23452</c:v>
                </c:pt>
                <c:pt idx="12">
                  <c:v>23460</c:v>
                </c:pt>
                <c:pt idx="13">
                  <c:v>23461</c:v>
                </c:pt>
                <c:pt idx="14">
                  <c:v>23464</c:v>
                </c:pt>
                <c:pt idx="15">
                  <c:v>23569</c:v>
                </c:pt>
                <c:pt idx="16">
                  <c:v>23886</c:v>
                </c:pt>
                <c:pt idx="17">
                  <c:v>23939</c:v>
                </c:pt>
                <c:pt idx="18">
                  <c:v>23986</c:v>
                </c:pt>
                <c:pt idx="19">
                  <c:v>23989</c:v>
                </c:pt>
                <c:pt idx="20">
                  <c:v>24000</c:v>
                </c:pt>
                <c:pt idx="21">
                  <c:v>24001</c:v>
                </c:pt>
                <c:pt idx="22">
                  <c:v>24056</c:v>
                </c:pt>
                <c:pt idx="23">
                  <c:v>24095</c:v>
                </c:pt>
                <c:pt idx="24">
                  <c:v>24095</c:v>
                </c:pt>
                <c:pt idx="25">
                  <c:v>24381</c:v>
                </c:pt>
                <c:pt idx="26">
                  <c:v>24537</c:v>
                </c:pt>
                <c:pt idx="27">
                  <c:v>24549</c:v>
                </c:pt>
                <c:pt idx="28">
                  <c:v>24563</c:v>
                </c:pt>
                <c:pt idx="29">
                  <c:v>24576</c:v>
                </c:pt>
                <c:pt idx="30">
                  <c:v>24618</c:v>
                </c:pt>
                <c:pt idx="31">
                  <c:v>24652</c:v>
                </c:pt>
                <c:pt idx="32">
                  <c:v>24657</c:v>
                </c:pt>
                <c:pt idx="33">
                  <c:v>24705</c:v>
                </c:pt>
                <c:pt idx="34">
                  <c:v>25035</c:v>
                </c:pt>
                <c:pt idx="35">
                  <c:v>25061</c:v>
                </c:pt>
                <c:pt idx="36">
                  <c:v>25077</c:v>
                </c:pt>
                <c:pt idx="37">
                  <c:v>25077</c:v>
                </c:pt>
                <c:pt idx="38">
                  <c:v>25178</c:v>
                </c:pt>
                <c:pt idx="39">
                  <c:v>25208</c:v>
                </c:pt>
                <c:pt idx="40">
                  <c:v>25222</c:v>
                </c:pt>
                <c:pt idx="41">
                  <c:v>25295</c:v>
                </c:pt>
                <c:pt idx="42">
                  <c:v>25715</c:v>
                </c:pt>
                <c:pt idx="43">
                  <c:v>25765</c:v>
                </c:pt>
                <c:pt idx="44">
                  <c:v>25770</c:v>
                </c:pt>
                <c:pt idx="45">
                  <c:v>25779</c:v>
                </c:pt>
                <c:pt idx="46">
                  <c:v>25820</c:v>
                </c:pt>
                <c:pt idx="47">
                  <c:v>25885</c:v>
                </c:pt>
                <c:pt idx="48">
                  <c:v>25907</c:v>
                </c:pt>
                <c:pt idx="49">
                  <c:v>25913</c:v>
                </c:pt>
                <c:pt idx="50">
                  <c:v>25938</c:v>
                </c:pt>
                <c:pt idx="51">
                  <c:v>26238</c:v>
                </c:pt>
                <c:pt idx="52">
                  <c:v>26337</c:v>
                </c:pt>
                <c:pt idx="53">
                  <c:v>26360</c:v>
                </c:pt>
                <c:pt idx="54">
                  <c:v>26368</c:v>
                </c:pt>
                <c:pt idx="55">
                  <c:v>26369</c:v>
                </c:pt>
                <c:pt idx="56">
                  <c:v>26373</c:v>
                </c:pt>
                <c:pt idx="57">
                  <c:v>26382</c:v>
                </c:pt>
                <c:pt idx="58">
                  <c:v>26422</c:v>
                </c:pt>
                <c:pt idx="59">
                  <c:v>26422</c:v>
                </c:pt>
                <c:pt idx="60">
                  <c:v>26424</c:v>
                </c:pt>
                <c:pt idx="61">
                  <c:v>26433</c:v>
                </c:pt>
                <c:pt idx="62">
                  <c:v>26444</c:v>
                </c:pt>
                <c:pt idx="63">
                  <c:v>26814</c:v>
                </c:pt>
                <c:pt idx="64">
                  <c:v>26863</c:v>
                </c:pt>
                <c:pt idx="65">
                  <c:v>26875</c:v>
                </c:pt>
                <c:pt idx="66">
                  <c:v>26917</c:v>
                </c:pt>
                <c:pt idx="67">
                  <c:v>27023</c:v>
                </c:pt>
                <c:pt idx="68">
                  <c:v>27101</c:v>
                </c:pt>
                <c:pt idx="69">
                  <c:v>27484</c:v>
                </c:pt>
                <c:pt idx="70">
                  <c:v>27504</c:v>
                </c:pt>
                <c:pt idx="71">
                  <c:v>27560</c:v>
                </c:pt>
                <c:pt idx="72">
                  <c:v>27607</c:v>
                </c:pt>
                <c:pt idx="73">
                  <c:v>27649</c:v>
                </c:pt>
                <c:pt idx="74">
                  <c:v>27949</c:v>
                </c:pt>
                <c:pt idx="75">
                  <c:v>27979</c:v>
                </c:pt>
                <c:pt idx="76">
                  <c:v>27982</c:v>
                </c:pt>
                <c:pt idx="77">
                  <c:v>28013</c:v>
                </c:pt>
                <c:pt idx="78">
                  <c:v>28016</c:v>
                </c:pt>
                <c:pt idx="79">
                  <c:v>28030</c:v>
                </c:pt>
                <c:pt idx="80">
                  <c:v>28108</c:v>
                </c:pt>
                <c:pt idx="81">
                  <c:v>28108</c:v>
                </c:pt>
                <c:pt idx="82">
                  <c:v>28149</c:v>
                </c:pt>
                <c:pt idx="83">
                  <c:v>28149</c:v>
                </c:pt>
                <c:pt idx="84">
                  <c:v>28160</c:v>
                </c:pt>
                <c:pt idx="85">
                  <c:v>28163</c:v>
                </c:pt>
                <c:pt idx="86">
                  <c:v>28174</c:v>
                </c:pt>
                <c:pt idx="87">
                  <c:v>28527</c:v>
                </c:pt>
                <c:pt idx="88">
                  <c:v>28528</c:v>
                </c:pt>
                <c:pt idx="89">
                  <c:v>28547</c:v>
                </c:pt>
                <c:pt idx="90">
                  <c:v>28567</c:v>
                </c:pt>
                <c:pt idx="91">
                  <c:v>28575</c:v>
                </c:pt>
                <c:pt idx="92">
                  <c:v>28575</c:v>
                </c:pt>
                <c:pt idx="93">
                  <c:v>28575</c:v>
                </c:pt>
                <c:pt idx="94">
                  <c:v>28575</c:v>
                </c:pt>
                <c:pt idx="95">
                  <c:v>28589</c:v>
                </c:pt>
                <c:pt idx="96">
                  <c:v>28589</c:v>
                </c:pt>
                <c:pt idx="97">
                  <c:v>28589</c:v>
                </c:pt>
                <c:pt idx="98">
                  <c:v>28589</c:v>
                </c:pt>
                <c:pt idx="99">
                  <c:v>28589</c:v>
                </c:pt>
                <c:pt idx="100">
                  <c:v>28589</c:v>
                </c:pt>
                <c:pt idx="101">
                  <c:v>28627</c:v>
                </c:pt>
                <c:pt idx="102">
                  <c:v>28631</c:v>
                </c:pt>
                <c:pt idx="103">
                  <c:v>28631</c:v>
                </c:pt>
                <c:pt idx="104">
                  <c:v>28634</c:v>
                </c:pt>
                <c:pt idx="105">
                  <c:v>28661</c:v>
                </c:pt>
                <c:pt idx="106">
                  <c:v>28684</c:v>
                </c:pt>
                <c:pt idx="107">
                  <c:v>28708</c:v>
                </c:pt>
                <c:pt idx="108">
                  <c:v>28826</c:v>
                </c:pt>
                <c:pt idx="109">
                  <c:v>28986</c:v>
                </c:pt>
                <c:pt idx="110">
                  <c:v>29084</c:v>
                </c:pt>
                <c:pt idx="111">
                  <c:v>29129</c:v>
                </c:pt>
                <c:pt idx="112">
                  <c:v>29170</c:v>
                </c:pt>
                <c:pt idx="113">
                  <c:v>29182</c:v>
                </c:pt>
                <c:pt idx="114">
                  <c:v>29184</c:v>
                </c:pt>
                <c:pt idx="115">
                  <c:v>29218</c:v>
                </c:pt>
                <c:pt idx="116">
                  <c:v>29228</c:v>
                </c:pt>
                <c:pt idx="117">
                  <c:v>29234</c:v>
                </c:pt>
                <c:pt idx="118">
                  <c:v>29237</c:v>
                </c:pt>
                <c:pt idx="119">
                  <c:v>29285</c:v>
                </c:pt>
                <c:pt idx="120">
                  <c:v>29285</c:v>
                </c:pt>
                <c:pt idx="121">
                  <c:v>29313</c:v>
                </c:pt>
                <c:pt idx="122">
                  <c:v>29651</c:v>
                </c:pt>
                <c:pt idx="123">
                  <c:v>29679</c:v>
                </c:pt>
                <c:pt idx="124">
                  <c:v>29687</c:v>
                </c:pt>
                <c:pt idx="125">
                  <c:v>29688</c:v>
                </c:pt>
                <c:pt idx="126">
                  <c:v>29688</c:v>
                </c:pt>
                <c:pt idx="127">
                  <c:v>29688</c:v>
                </c:pt>
                <c:pt idx="128">
                  <c:v>29688</c:v>
                </c:pt>
                <c:pt idx="129">
                  <c:v>29688</c:v>
                </c:pt>
                <c:pt idx="130">
                  <c:v>29716</c:v>
                </c:pt>
                <c:pt idx="131">
                  <c:v>29727</c:v>
                </c:pt>
                <c:pt idx="132">
                  <c:v>29730</c:v>
                </c:pt>
                <c:pt idx="133">
                  <c:v>29741</c:v>
                </c:pt>
                <c:pt idx="134">
                  <c:v>29785</c:v>
                </c:pt>
                <c:pt idx="135">
                  <c:v>29811</c:v>
                </c:pt>
                <c:pt idx="136">
                  <c:v>29821</c:v>
                </c:pt>
                <c:pt idx="137">
                  <c:v>29864</c:v>
                </c:pt>
                <c:pt idx="138">
                  <c:v>29902</c:v>
                </c:pt>
                <c:pt idx="139">
                  <c:v>29903</c:v>
                </c:pt>
                <c:pt idx="140">
                  <c:v>29928</c:v>
                </c:pt>
                <c:pt idx="141">
                  <c:v>30191</c:v>
                </c:pt>
                <c:pt idx="142">
                  <c:v>30250</c:v>
                </c:pt>
                <c:pt idx="143">
                  <c:v>30278</c:v>
                </c:pt>
                <c:pt idx="144">
                  <c:v>30278</c:v>
                </c:pt>
                <c:pt idx="145">
                  <c:v>30278</c:v>
                </c:pt>
                <c:pt idx="146">
                  <c:v>30278</c:v>
                </c:pt>
                <c:pt idx="147">
                  <c:v>30278</c:v>
                </c:pt>
                <c:pt idx="148">
                  <c:v>30278</c:v>
                </c:pt>
                <c:pt idx="149">
                  <c:v>30278</c:v>
                </c:pt>
                <c:pt idx="150">
                  <c:v>30289</c:v>
                </c:pt>
                <c:pt idx="151">
                  <c:v>30289</c:v>
                </c:pt>
                <c:pt idx="152">
                  <c:v>30289</c:v>
                </c:pt>
                <c:pt idx="153">
                  <c:v>30291</c:v>
                </c:pt>
                <c:pt idx="154">
                  <c:v>30322</c:v>
                </c:pt>
                <c:pt idx="155">
                  <c:v>30327</c:v>
                </c:pt>
                <c:pt idx="156">
                  <c:v>30331</c:v>
                </c:pt>
                <c:pt idx="157">
                  <c:v>30331</c:v>
                </c:pt>
                <c:pt idx="158">
                  <c:v>30383</c:v>
                </c:pt>
                <c:pt idx="159">
                  <c:v>30412</c:v>
                </c:pt>
                <c:pt idx="160">
                  <c:v>30434</c:v>
                </c:pt>
                <c:pt idx="161">
                  <c:v>30437</c:v>
                </c:pt>
                <c:pt idx="162">
                  <c:v>30501</c:v>
                </c:pt>
                <c:pt idx="163">
                  <c:v>30736</c:v>
                </c:pt>
                <c:pt idx="164">
                  <c:v>30736</c:v>
                </c:pt>
                <c:pt idx="165">
                  <c:v>30762</c:v>
                </c:pt>
                <c:pt idx="166">
                  <c:v>30840</c:v>
                </c:pt>
                <c:pt idx="167">
                  <c:v>30889</c:v>
                </c:pt>
                <c:pt idx="168">
                  <c:v>30931</c:v>
                </c:pt>
                <c:pt idx="169">
                  <c:v>30937</c:v>
                </c:pt>
                <c:pt idx="170">
                  <c:v>30960</c:v>
                </c:pt>
                <c:pt idx="171">
                  <c:v>30987</c:v>
                </c:pt>
                <c:pt idx="172">
                  <c:v>31024</c:v>
                </c:pt>
                <c:pt idx="173">
                  <c:v>31026</c:v>
                </c:pt>
                <c:pt idx="174">
                  <c:v>31260</c:v>
                </c:pt>
                <c:pt idx="175">
                  <c:v>31352</c:v>
                </c:pt>
                <c:pt idx="176">
                  <c:v>31377</c:v>
                </c:pt>
                <c:pt idx="177">
                  <c:v>31391</c:v>
                </c:pt>
                <c:pt idx="178">
                  <c:v>31441</c:v>
                </c:pt>
                <c:pt idx="179">
                  <c:v>31519</c:v>
                </c:pt>
                <c:pt idx="180">
                  <c:v>31561</c:v>
                </c:pt>
                <c:pt idx="181">
                  <c:v>31574</c:v>
                </c:pt>
                <c:pt idx="182">
                  <c:v>31577</c:v>
                </c:pt>
                <c:pt idx="183">
                  <c:v>31914</c:v>
                </c:pt>
                <c:pt idx="184">
                  <c:v>31942</c:v>
                </c:pt>
                <c:pt idx="185">
                  <c:v>31975</c:v>
                </c:pt>
                <c:pt idx="186">
                  <c:v>31980</c:v>
                </c:pt>
                <c:pt idx="187">
                  <c:v>31992</c:v>
                </c:pt>
                <c:pt idx="188">
                  <c:v>32020</c:v>
                </c:pt>
                <c:pt idx="189">
                  <c:v>32031</c:v>
                </c:pt>
                <c:pt idx="190">
                  <c:v>32504</c:v>
                </c:pt>
                <c:pt idx="191">
                  <c:v>32557</c:v>
                </c:pt>
                <c:pt idx="192">
                  <c:v>32621</c:v>
                </c:pt>
                <c:pt idx="193">
                  <c:v>32688</c:v>
                </c:pt>
                <c:pt idx="194">
                  <c:v>33052</c:v>
                </c:pt>
                <c:pt idx="195">
                  <c:v>33066</c:v>
                </c:pt>
                <c:pt idx="196">
                  <c:v>33080</c:v>
                </c:pt>
                <c:pt idx="197">
                  <c:v>33144</c:v>
                </c:pt>
                <c:pt idx="198">
                  <c:v>33158</c:v>
                </c:pt>
                <c:pt idx="199">
                  <c:v>33221</c:v>
                </c:pt>
                <c:pt idx="200">
                  <c:v>33224</c:v>
                </c:pt>
                <c:pt idx="201">
                  <c:v>33642</c:v>
                </c:pt>
                <c:pt idx="202">
                  <c:v>33681</c:v>
                </c:pt>
                <c:pt idx="203">
                  <c:v>33692</c:v>
                </c:pt>
                <c:pt idx="204">
                  <c:v>33800</c:v>
                </c:pt>
                <c:pt idx="205">
                  <c:v>33878</c:v>
                </c:pt>
                <c:pt idx="206">
                  <c:v>33917</c:v>
                </c:pt>
                <c:pt idx="207">
                  <c:v>34176</c:v>
                </c:pt>
                <c:pt idx="208">
                  <c:v>34204</c:v>
                </c:pt>
                <c:pt idx="209">
                  <c:v>34220</c:v>
                </c:pt>
                <c:pt idx="210">
                  <c:v>34254</c:v>
                </c:pt>
                <c:pt idx="211">
                  <c:v>34376</c:v>
                </c:pt>
                <c:pt idx="212">
                  <c:v>34388</c:v>
                </c:pt>
                <c:pt idx="213">
                  <c:v>34805</c:v>
                </c:pt>
                <c:pt idx="214">
                  <c:v>34833</c:v>
                </c:pt>
                <c:pt idx="215">
                  <c:v>34886</c:v>
                </c:pt>
                <c:pt idx="216">
                  <c:v>34977</c:v>
                </c:pt>
                <c:pt idx="217">
                  <c:v>35025</c:v>
                </c:pt>
                <c:pt idx="218">
                  <c:v>35030</c:v>
                </c:pt>
                <c:pt idx="219">
                  <c:v>35300</c:v>
                </c:pt>
                <c:pt idx="220">
                  <c:v>35420</c:v>
                </c:pt>
                <c:pt idx="221">
                  <c:v>35447</c:v>
                </c:pt>
                <c:pt idx="222">
                  <c:v>35484</c:v>
                </c:pt>
                <c:pt idx="223">
                  <c:v>35500</c:v>
                </c:pt>
                <c:pt idx="224">
                  <c:v>35537</c:v>
                </c:pt>
                <c:pt idx="225">
                  <c:v>35587</c:v>
                </c:pt>
                <c:pt idx="226">
                  <c:v>35654</c:v>
                </c:pt>
                <c:pt idx="227">
                  <c:v>35998</c:v>
                </c:pt>
                <c:pt idx="228">
                  <c:v>36012</c:v>
                </c:pt>
                <c:pt idx="229">
                  <c:v>36076</c:v>
                </c:pt>
                <c:pt idx="230">
                  <c:v>36090</c:v>
                </c:pt>
                <c:pt idx="231">
                  <c:v>36521</c:v>
                </c:pt>
                <c:pt idx="232">
                  <c:v>36560</c:v>
                </c:pt>
                <c:pt idx="233">
                  <c:v>36565</c:v>
                </c:pt>
                <c:pt idx="234">
                  <c:v>36607</c:v>
                </c:pt>
                <c:pt idx="235">
                  <c:v>36613</c:v>
                </c:pt>
                <c:pt idx="236">
                  <c:v>36702</c:v>
                </c:pt>
                <c:pt idx="237">
                  <c:v>36744</c:v>
                </c:pt>
                <c:pt idx="238">
                  <c:v>36975</c:v>
                </c:pt>
                <c:pt idx="239">
                  <c:v>36985</c:v>
                </c:pt>
                <c:pt idx="240">
                  <c:v>37028</c:v>
                </c:pt>
                <c:pt idx="241">
                  <c:v>37120</c:v>
                </c:pt>
                <c:pt idx="242">
                  <c:v>37145</c:v>
                </c:pt>
                <c:pt idx="243">
                  <c:v>37148</c:v>
                </c:pt>
                <c:pt idx="244">
                  <c:v>37159</c:v>
                </c:pt>
                <c:pt idx="245">
                  <c:v>37159</c:v>
                </c:pt>
                <c:pt idx="246">
                  <c:v>37159</c:v>
                </c:pt>
                <c:pt idx="247">
                  <c:v>37159</c:v>
                </c:pt>
                <c:pt idx="248">
                  <c:v>37159</c:v>
                </c:pt>
                <c:pt idx="249">
                  <c:v>37175</c:v>
                </c:pt>
                <c:pt idx="250">
                  <c:v>37236</c:v>
                </c:pt>
                <c:pt idx="251">
                  <c:v>37320</c:v>
                </c:pt>
                <c:pt idx="252">
                  <c:v>37331</c:v>
                </c:pt>
                <c:pt idx="253">
                  <c:v>37673</c:v>
                </c:pt>
                <c:pt idx="254">
                  <c:v>37684</c:v>
                </c:pt>
                <c:pt idx="255">
                  <c:v>37721</c:v>
                </c:pt>
                <c:pt idx="256">
                  <c:v>37735</c:v>
                </c:pt>
                <c:pt idx="257">
                  <c:v>37815</c:v>
                </c:pt>
                <c:pt idx="258">
                  <c:v>37840</c:v>
                </c:pt>
                <c:pt idx="259">
                  <c:v>38221</c:v>
                </c:pt>
                <c:pt idx="260">
                  <c:v>38296</c:v>
                </c:pt>
                <c:pt idx="261">
                  <c:v>38366</c:v>
                </c:pt>
                <c:pt idx="262">
                  <c:v>39265</c:v>
                </c:pt>
                <c:pt idx="263">
                  <c:v>39323</c:v>
                </c:pt>
                <c:pt idx="264">
                  <c:v>39340</c:v>
                </c:pt>
                <c:pt idx="265">
                  <c:v>39341.5</c:v>
                </c:pt>
                <c:pt idx="266">
                  <c:v>39404</c:v>
                </c:pt>
                <c:pt idx="267">
                  <c:v>39443</c:v>
                </c:pt>
                <c:pt idx="268">
                  <c:v>39445</c:v>
                </c:pt>
                <c:pt idx="269">
                  <c:v>39451</c:v>
                </c:pt>
                <c:pt idx="270">
                  <c:v>39501</c:v>
                </c:pt>
                <c:pt idx="271">
                  <c:v>39582</c:v>
                </c:pt>
                <c:pt idx="272">
                  <c:v>39593</c:v>
                </c:pt>
                <c:pt idx="273">
                  <c:v>39866</c:v>
                </c:pt>
                <c:pt idx="274">
                  <c:v>39876</c:v>
                </c:pt>
                <c:pt idx="275">
                  <c:v>39879</c:v>
                </c:pt>
                <c:pt idx="276">
                  <c:v>39890</c:v>
                </c:pt>
                <c:pt idx="277">
                  <c:v>39893</c:v>
                </c:pt>
                <c:pt idx="278">
                  <c:v>39904</c:v>
                </c:pt>
                <c:pt idx="279">
                  <c:v>39932</c:v>
                </c:pt>
                <c:pt idx="280">
                  <c:v>40636</c:v>
                </c:pt>
                <c:pt idx="281">
                  <c:v>40666</c:v>
                </c:pt>
                <c:pt idx="282">
                  <c:v>40953</c:v>
                </c:pt>
                <c:pt idx="283">
                  <c:v>41172.5</c:v>
                </c:pt>
                <c:pt idx="284">
                  <c:v>41201</c:v>
                </c:pt>
                <c:pt idx="285">
                  <c:v>41568</c:v>
                </c:pt>
                <c:pt idx="286">
                  <c:v>41644</c:v>
                </c:pt>
                <c:pt idx="287">
                  <c:v>41663</c:v>
                </c:pt>
                <c:pt idx="288">
                  <c:v>41674</c:v>
                </c:pt>
                <c:pt idx="289">
                  <c:v>41684.5</c:v>
                </c:pt>
                <c:pt idx="290">
                  <c:v>41858</c:v>
                </c:pt>
                <c:pt idx="291">
                  <c:v>42186</c:v>
                </c:pt>
                <c:pt idx="292">
                  <c:v>42364</c:v>
                </c:pt>
                <c:pt idx="293">
                  <c:v>42918</c:v>
                </c:pt>
                <c:pt idx="294">
                  <c:v>42932</c:v>
                </c:pt>
                <c:pt idx="295">
                  <c:v>43450</c:v>
                </c:pt>
                <c:pt idx="296">
                  <c:v>43491</c:v>
                </c:pt>
                <c:pt idx="297">
                  <c:v>43992</c:v>
                </c:pt>
                <c:pt idx="298">
                  <c:v>43992</c:v>
                </c:pt>
                <c:pt idx="299">
                  <c:v>44053</c:v>
                </c:pt>
                <c:pt idx="300">
                  <c:v>44604</c:v>
                </c:pt>
                <c:pt idx="301">
                  <c:v>45049</c:v>
                </c:pt>
                <c:pt idx="302">
                  <c:v>45639</c:v>
                </c:pt>
                <c:pt idx="303">
                  <c:v>45731</c:v>
                </c:pt>
                <c:pt idx="304">
                  <c:v>45770</c:v>
                </c:pt>
                <c:pt idx="305">
                  <c:v>46142</c:v>
                </c:pt>
                <c:pt idx="306">
                  <c:v>46185</c:v>
                </c:pt>
                <c:pt idx="307">
                  <c:v>46268</c:v>
                </c:pt>
                <c:pt idx="308">
                  <c:v>46385</c:v>
                </c:pt>
                <c:pt idx="309">
                  <c:v>46760</c:v>
                </c:pt>
                <c:pt idx="310">
                  <c:v>47325</c:v>
                </c:pt>
                <c:pt idx="311">
                  <c:v>47375</c:v>
                </c:pt>
                <c:pt idx="312">
                  <c:v>47465</c:v>
                </c:pt>
                <c:pt idx="313">
                  <c:v>47504</c:v>
                </c:pt>
                <c:pt idx="314">
                  <c:v>47518</c:v>
                </c:pt>
                <c:pt idx="315">
                  <c:v>47940</c:v>
                </c:pt>
                <c:pt idx="316">
                  <c:v>47954</c:v>
                </c:pt>
                <c:pt idx="317">
                  <c:v>47979</c:v>
                </c:pt>
                <c:pt idx="318">
                  <c:v>48024</c:v>
                </c:pt>
                <c:pt idx="319">
                  <c:v>48354</c:v>
                </c:pt>
                <c:pt idx="320">
                  <c:v>48393</c:v>
                </c:pt>
                <c:pt idx="321">
                  <c:v>48502</c:v>
                </c:pt>
                <c:pt idx="322">
                  <c:v>48511</c:v>
                </c:pt>
                <c:pt idx="323">
                  <c:v>48544</c:v>
                </c:pt>
                <c:pt idx="324">
                  <c:v>48550</c:v>
                </c:pt>
                <c:pt idx="325">
                  <c:v>48569</c:v>
                </c:pt>
                <c:pt idx="326">
                  <c:v>48700</c:v>
                </c:pt>
                <c:pt idx="327">
                  <c:v>48983</c:v>
                </c:pt>
                <c:pt idx="328">
                  <c:v>49047</c:v>
                </c:pt>
                <c:pt idx="329">
                  <c:v>49086</c:v>
                </c:pt>
                <c:pt idx="330">
                  <c:v>49176</c:v>
                </c:pt>
                <c:pt idx="331">
                  <c:v>49218</c:v>
                </c:pt>
                <c:pt idx="332">
                  <c:v>49584</c:v>
                </c:pt>
                <c:pt idx="333">
                  <c:v>49651</c:v>
                </c:pt>
                <c:pt idx="334">
                  <c:v>49732</c:v>
                </c:pt>
                <c:pt idx="335">
                  <c:v>49766</c:v>
                </c:pt>
                <c:pt idx="336">
                  <c:v>50124</c:v>
                </c:pt>
              </c:numCache>
            </c:numRef>
          </c:xVal>
          <c:yVal>
            <c:numRef>
              <c:f>Active!$K$21:$K$975</c:f>
              <c:numCache>
                <c:formatCode>General</c:formatCode>
                <c:ptCount val="955"/>
                <c:pt idx="231">
                  <c:v>3.8755999994464219E-3</c:v>
                </c:pt>
                <c:pt idx="232">
                  <c:v>5.8160000044154003E-3</c:v>
                </c:pt>
                <c:pt idx="233">
                  <c:v>1.1634000002231915E-2</c:v>
                </c:pt>
                <c:pt idx="234">
                  <c:v>2.5851999962469563E-3</c:v>
                </c:pt>
                <c:pt idx="235">
                  <c:v>5.8067999998456798E-3</c:v>
                </c:pt>
                <c:pt idx="236">
                  <c:v>6.9272000037017278E-3</c:v>
                </c:pt>
                <c:pt idx="237">
                  <c:v>2.8784000023733824E-3</c:v>
                </c:pt>
                <c:pt idx="238">
                  <c:v>5.9099999998579733E-3</c:v>
                </c:pt>
                <c:pt idx="239">
                  <c:v>7.096000001183711E-3</c:v>
                </c:pt>
                <c:pt idx="240">
                  <c:v>7.6608000017586164E-3</c:v>
                </c:pt>
                <c:pt idx="241">
                  <c:v>5.4319999981089495E-3</c:v>
                </c:pt>
                <c:pt idx="242">
                  <c:v>1.0922000001301058E-2</c:v>
                </c:pt>
                <c:pt idx="243">
                  <c:v>6.6227999996044673E-3</c:v>
                </c:pt>
                <c:pt idx="244">
                  <c:v>1.6724000015528873E-3</c:v>
                </c:pt>
                <c:pt idx="245">
                  <c:v>1.6272400003799703E-2</c:v>
                </c:pt>
                <c:pt idx="246">
                  <c:v>1.967240000521997E-2</c:v>
                </c:pt>
                <c:pt idx="247">
                  <c:v>1.967240000521997E-2</c:v>
                </c:pt>
                <c:pt idx="248">
                  <c:v>2.1072400006232783E-2</c:v>
                </c:pt>
                <c:pt idx="249">
                  <c:v>7.6300000000628643E-3</c:v>
                </c:pt>
                <c:pt idx="250">
                  <c:v>1.0049600001366343E-2</c:v>
                </c:pt>
                <c:pt idx="251">
                  <c:v>8.5519999993266538E-3</c:v>
                </c:pt>
                <c:pt idx="252">
                  <c:v>1.0791599997901358E-2</c:v>
                </c:pt>
                <c:pt idx="253">
                  <c:v>1.0822800002642907E-2</c:v>
                </c:pt>
                <c:pt idx="254">
                  <c:v>1.3162399998691399E-2</c:v>
                </c:pt>
                <c:pt idx="255">
                  <c:v>9.7956000026897527E-3</c:v>
                </c:pt>
                <c:pt idx="256">
                  <c:v>1.1345999999321066E-2</c:v>
                </c:pt>
                <c:pt idx="257">
                  <c:v>1.0834000000613742E-2</c:v>
                </c:pt>
                <c:pt idx="258">
                  <c:v>9.2240000012679957E-3</c:v>
                </c:pt>
                <c:pt idx="259">
                  <c:v>1.1995599998044781E-2</c:v>
                </c:pt>
                <c:pt idx="260">
                  <c:v>1.1943881901970599E-2</c:v>
                </c:pt>
                <c:pt idx="261">
                  <c:v>1.1817599995993078E-2</c:v>
                </c:pt>
                <c:pt idx="262">
                  <c:v>1.3654000002134126E-2</c:v>
                </c:pt>
                <c:pt idx="263">
                  <c:v>1.3462800001434516E-2</c:v>
                </c:pt>
                <c:pt idx="264">
                  <c:v>1.3824000001477543E-2</c:v>
                </c:pt>
                <c:pt idx="265">
                  <c:v>9.6294000031775795E-3</c:v>
                </c:pt>
                <c:pt idx="266">
                  <c:v>1.1074399997596629E-2</c:v>
                </c:pt>
                <c:pt idx="268">
                  <c:v>1.4002000010805205E-2</c:v>
                </c:pt>
                <c:pt idx="269">
                  <c:v>1.272360000439221E-2</c:v>
                </c:pt>
                <c:pt idx="270">
                  <c:v>1.2603600000147708E-2</c:v>
                </c:pt>
                <c:pt idx="271">
                  <c:v>1.3795200000458863E-2</c:v>
                </c:pt>
                <c:pt idx="272">
                  <c:v>1.373480000620475E-2</c:v>
                </c:pt>
                <c:pt idx="274">
                  <c:v>1.4953600002627354E-2</c:v>
                </c:pt>
                <c:pt idx="275">
                  <c:v>1.4264400007959921E-2</c:v>
                </c:pt>
                <c:pt idx="276">
                  <c:v>1.4104000001680106E-2</c:v>
                </c:pt>
                <c:pt idx="277">
                  <c:v>1.3914800001657568E-2</c:v>
                </c:pt>
                <c:pt idx="278">
                  <c:v>1.3954400004877243E-2</c:v>
                </c:pt>
                <c:pt idx="279">
                  <c:v>1.6555200003494974E-2</c:v>
                </c:pt>
                <c:pt idx="280">
                  <c:v>1.6589600003499072E-2</c:v>
                </c:pt>
                <c:pt idx="282">
                  <c:v>1.6730800001823809E-2</c:v>
                </c:pt>
                <c:pt idx="283">
                  <c:v>1.732099999935599E-2</c:v>
                </c:pt>
                <c:pt idx="284">
                  <c:v>1.7623600004299078E-2</c:v>
                </c:pt>
                <c:pt idx="285">
                  <c:v>1.8444799999997485E-2</c:v>
                </c:pt>
                <c:pt idx="287">
                  <c:v>1.8586800004413817E-2</c:v>
                </c:pt>
                <c:pt idx="288">
                  <c:v>1.7726400001265574E-2</c:v>
                </c:pt>
                <c:pt idx="289">
                  <c:v>1.916420000634389E-2</c:v>
                </c:pt>
                <c:pt idx="290">
                  <c:v>1.8388799995591398E-2</c:v>
                </c:pt>
                <c:pt idx="291">
                  <c:v>1.9569600000977516E-2</c:v>
                </c:pt>
                <c:pt idx="292">
                  <c:v>2.0110400007979479E-2</c:v>
                </c:pt>
                <c:pt idx="293">
                  <c:v>2.1304800000507385E-2</c:v>
                </c:pt>
                <c:pt idx="294">
                  <c:v>2.0655200001783669E-2</c:v>
                </c:pt>
                <c:pt idx="295">
                  <c:v>2.1490000006451737E-2</c:v>
                </c:pt>
                <c:pt idx="296">
                  <c:v>2.1367600005760323E-2</c:v>
                </c:pt>
                <c:pt idx="297">
                  <c:v>2.1071199997095391E-2</c:v>
                </c:pt>
                <c:pt idx="298">
                  <c:v>2.1171200001845136E-2</c:v>
                </c:pt>
                <c:pt idx="299">
                  <c:v>2.0390799996675923E-2</c:v>
                </c:pt>
                <c:pt idx="300">
                  <c:v>1.9974400005594362E-2</c:v>
                </c:pt>
                <c:pt idx="301">
                  <c:v>2.0276400005968753E-2</c:v>
                </c:pt>
                <c:pt idx="302">
                  <c:v>2.1500399998330977E-2</c:v>
                </c:pt>
                <c:pt idx="303">
                  <c:v>2.1031600001151673E-2</c:v>
                </c:pt>
                <c:pt idx="304">
                  <c:v>2.027200000884477E-2</c:v>
                </c:pt>
                <c:pt idx="305">
                  <c:v>2.0811200003663544E-2</c:v>
                </c:pt>
                <c:pt idx="306">
                  <c:v>2.1516000000701752E-2</c:v>
                </c:pt>
                <c:pt idx="307">
                  <c:v>2.1364799998991657E-2</c:v>
                </c:pt>
                <c:pt idx="308">
                  <c:v>2.0786000000953209E-2</c:v>
                </c:pt>
                <c:pt idx="309">
                  <c:v>2.1736000002420042E-2</c:v>
                </c:pt>
                <c:pt idx="310">
                  <c:v>2.0670000005338807E-2</c:v>
                </c:pt>
                <c:pt idx="311">
                  <c:v>2.1250000005238689E-2</c:v>
                </c:pt>
                <c:pt idx="312">
                  <c:v>2.1174000001337845E-2</c:v>
                </c:pt>
                <c:pt idx="313">
                  <c:v>2.1014400001149625E-2</c:v>
                </c:pt>
                <c:pt idx="314">
                  <c:v>2.1164800004044082E-2</c:v>
                </c:pt>
                <c:pt idx="315">
                  <c:v>2.0084000003407709E-2</c:v>
                </c:pt>
                <c:pt idx="316">
                  <c:v>1.9934400006604847E-2</c:v>
                </c:pt>
                <c:pt idx="317">
                  <c:v>1.9224399999075104E-2</c:v>
                </c:pt>
                <c:pt idx="318">
                  <c:v>1.9986400002380833E-2</c:v>
                </c:pt>
                <c:pt idx="319">
                  <c:v>1.9374399998923764E-2</c:v>
                </c:pt>
                <c:pt idx="320">
                  <c:v>1.9314800010761246E-2</c:v>
                </c:pt>
                <c:pt idx="321">
                  <c:v>1.8907200006651692E-2</c:v>
                </c:pt>
                <c:pt idx="322">
                  <c:v>1.8939600005978718E-2</c:v>
                </c:pt>
                <c:pt idx="323">
                  <c:v>1.8658400003914721E-2</c:v>
                </c:pt>
                <c:pt idx="324">
                  <c:v>1.8980000000738073E-2</c:v>
                </c:pt>
                <c:pt idx="325">
                  <c:v>1.8848400002752896E-2</c:v>
                </c:pt>
                <c:pt idx="326">
                  <c:v>1.8120000000635628E-2</c:v>
                </c:pt>
                <c:pt idx="327">
                  <c:v>1.8238800003018696E-2</c:v>
                </c:pt>
                <c:pt idx="328">
                  <c:v>1.7669199994998053E-2</c:v>
                </c:pt>
                <c:pt idx="329">
                  <c:v>1.7909600006532855E-2</c:v>
                </c:pt>
                <c:pt idx="330">
                  <c:v>1.7333600007987116E-2</c:v>
                </c:pt>
                <c:pt idx="331">
                  <c:v>1.758479999989504E-2</c:v>
                </c:pt>
                <c:pt idx="332">
                  <c:v>1.7302400003245566E-2</c:v>
                </c:pt>
                <c:pt idx="333">
                  <c:v>1.7443600001570303E-2</c:v>
                </c:pt>
                <c:pt idx="334">
                  <c:v>1.7235200000868645E-2</c:v>
                </c:pt>
                <c:pt idx="335">
                  <c:v>1.7157599999336526E-2</c:v>
                </c:pt>
                <c:pt idx="336">
                  <c:v>1.7846400005510077E-2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2E5-4DF7-BD5D-CD8684325FB2}"/>
            </c:ext>
          </c:extLst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Active!$F$21:$F$975</c:f>
              <c:numCache>
                <c:formatCode>General</c:formatCode>
                <c:ptCount val="955"/>
                <c:pt idx="0">
                  <c:v>-515</c:v>
                </c:pt>
                <c:pt idx="1">
                  <c:v>-512</c:v>
                </c:pt>
                <c:pt idx="2">
                  <c:v>-498</c:v>
                </c:pt>
                <c:pt idx="3">
                  <c:v>-495</c:v>
                </c:pt>
                <c:pt idx="4">
                  <c:v>0</c:v>
                </c:pt>
                <c:pt idx="5">
                  <c:v>48</c:v>
                </c:pt>
                <c:pt idx="6">
                  <c:v>5771</c:v>
                </c:pt>
                <c:pt idx="7">
                  <c:v>21859</c:v>
                </c:pt>
                <c:pt idx="8">
                  <c:v>22343</c:v>
                </c:pt>
                <c:pt idx="9">
                  <c:v>22863</c:v>
                </c:pt>
                <c:pt idx="10">
                  <c:v>22874</c:v>
                </c:pt>
                <c:pt idx="11">
                  <c:v>23452</c:v>
                </c:pt>
                <c:pt idx="12">
                  <c:v>23460</c:v>
                </c:pt>
                <c:pt idx="13">
                  <c:v>23461</c:v>
                </c:pt>
                <c:pt idx="14">
                  <c:v>23464</c:v>
                </c:pt>
                <c:pt idx="15">
                  <c:v>23569</c:v>
                </c:pt>
                <c:pt idx="16">
                  <c:v>23886</c:v>
                </c:pt>
                <c:pt idx="17">
                  <c:v>23939</c:v>
                </c:pt>
                <c:pt idx="18">
                  <c:v>23986</c:v>
                </c:pt>
                <c:pt idx="19">
                  <c:v>23989</c:v>
                </c:pt>
                <c:pt idx="20">
                  <c:v>24000</c:v>
                </c:pt>
                <c:pt idx="21">
                  <c:v>24001</c:v>
                </c:pt>
                <c:pt idx="22">
                  <c:v>24056</c:v>
                </c:pt>
                <c:pt idx="23">
                  <c:v>24095</c:v>
                </c:pt>
                <c:pt idx="24">
                  <c:v>24095</c:v>
                </c:pt>
                <c:pt idx="25">
                  <c:v>24381</c:v>
                </c:pt>
                <c:pt idx="26">
                  <c:v>24537</c:v>
                </c:pt>
                <c:pt idx="27">
                  <c:v>24549</c:v>
                </c:pt>
                <c:pt idx="28">
                  <c:v>24563</c:v>
                </c:pt>
                <c:pt idx="29">
                  <c:v>24576</c:v>
                </c:pt>
                <c:pt idx="30">
                  <c:v>24618</c:v>
                </c:pt>
                <c:pt idx="31">
                  <c:v>24652</c:v>
                </c:pt>
                <c:pt idx="32">
                  <c:v>24657</c:v>
                </c:pt>
                <c:pt idx="33">
                  <c:v>24705</c:v>
                </c:pt>
                <c:pt idx="34">
                  <c:v>25035</c:v>
                </c:pt>
                <c:pt idx="35">
                  <c:v>25061</c:v>
                </c:pt>
                <c:pt idx="36">
                  <c:v>25077</c:v>
                </c:pt>
                <c:pt idx="37">
                  <c:v>25077</c:v>
                </c:pt>
                <c:pt idx="38">
                  <c:v>25178</c:v>
                </c:pt>
                <c:pt idx="39">
                  <c:v>25208</c:v>
                </c:pt>
                <c:pt idx="40">
                  <c:v>25222</c:v>
                </c:pt>
                <c:pt idx="41">
                  <c:v>25295</c:v>
                </c:pt>
                <c:pt idx="42">
                  <c:v>25715</c:v>
                </c:pt>
                <c:pt idx="43">
                  <c:v>25765</c:v>
                </c:pt>
                <c:pt idx="44">
                  <c:v>25770</c:v>
                </c:pt>
                <c:pt idx="45">
                  <c:v>25779</c:v>
                </c:pt>
                <c:pt idx="46">
                  <c:v>25820</c:v>
                </c:pt>
                <c:pt idx="47">
                  <c:v>25885</c:v>
                </c:pt>
                <c:pt idx="48">
                  <c:v>25907</c:v>
                </c:pt>
                <c:pt idx="49">
                  <c:v>25913</c:v>
                </c:pt>
                <c:pt idx="50">
                  <c:v>25938</c:v>
                </c:pt>
                <c:pt idx="51">
                  <c:v>26238</c:v>
                </c:pt>
                <c:pt idx="52">
                  <c:v>26337</c:v>
                </c:pt>
                <c:pt idx="53">
                  <c:v>26360</c:v>
                </c:pt>
                <c:pt idx="54">
                  <c:v>26368</c:v>
                </c:pt>
                <c:pt idx="55">
                  <c:v>26369</c:v>
                </c:pt>
                <c:pt idx="56">
                  <c:v>26373</c:v>
                </c:pt>
                <c:pt idx="57">
                  <c:v>26382</c:v>
                </c:pt>
                <c:pt idx="58">
                  <c:v>26422</c:v>
                </c:pt>
                <c:pt idx="59">
                  <c:v>26422</c:v>
                </c:pt>
                <c:pt idx="60">
                  <c:v>26424</c:v>
                </c:pt>
                <c:pt idx="61">
                  <c:v>26433</c:v>
                </c:pt>
                <c:pt idx="62">
                  <c:v>26444</c:v>
                </c:pt>
                <c:pt idx="63">
                  <c:v>26814</c:v>
                </c:pt>
                <c:pt idx="64">
                  <c:v>26863</c:v>
                </c:pt>
                <c:pt idx="65">
                  <c:v>26875</c:v>
                </c:pt>
                <c:pt idx="66">
                  <c:v>26917</c:v>
                </c:pt>
                <c:pt idx="67">
                  <c:v>27023</c:v>
                </c:pt>
                <c:pt idx="68">
                  <c:v>27101</c:v>
                </c:pt>
                <c:pt idx="69">
                  <c:v>27484</c:v>
                </c:pt>
                <c:pt idx="70">
                  <c:v>27504</c:v>
                </c:pt>
                <c:pt idx="71">
                  <c:v>27560</c:v>
                </c:pt>
                <c:pt idx="72">
                  <c:v>27607</c:v>
                </c:pt>
                <c:pt idx="73">
                  <c:v>27649</c:v>
                </c:pt>
                <c:pt idx="74">
                  <c:v>27949</c:v>
                </c:pt>
                <c:pt idx="75">
                  <c:v>27979</c:v>
                </c:pt>
                <c:pt idx="76">
                  <c:v>27982</c:v>
                </c:pt>
                <c:pt idx="77">
                  <c:v>28013</c:v>
                </c:pt>
                <c:pt idx="78">
                  <c:v>28016</c:v>
                </c:pt>
                <c:pt idx="79">
                  <c:v>28030</c:v>
                </c:pt>
                <c:pt idx="80">
                  <c:v>28108</c:v>
                </c:pt>
                <c:pt idx="81">
                  <c:v>28108</c:v>
                </c:pt>
                <c:pt idx="82">
                  <c:v>28149</c:v>
                </c:pt>
                <c:pt idx="83">
                  <c:v>28149</c:v>
                </c:pt>
                <c:pt idx="84">
                  <c:v>28160</c:v>
                </c:pt>
                <c:pt idx="85">
                  <c:v>28163</c:v>
                </c:pt>
                <c:pt idx="86">
                  <c:v>28174</c:v>
                </c:pt>
                <c:pt idx="87">
                  <c:v>28527</c:v>
                </c:pt>
                <c:pt idx="88">
                  <c:v>28528</c:v>
                </c:pt>
                <c:pt idx="89">
                  <c:v>28547</c:v>
                </c:pt>
                <c:pt idx="90">
                  <c:v>28567</c:v>
                </c:pt>
                <c:pt idx="91">
                  <c:v>28575</c:v>
                </c:pt>
                <c:pt idx="92">
                  <c:v>28575</c:v>
                </c:pt>
                <c:pt idx="93">
                  <c:v>28575</c:v>
                </c:pt>
                <c:pt idx="94">
                  <c:v>28575</c:v>
                </c:pt>
                <c:pt idx="95">
                  <c:v>28589</c:v>
                </c:pt>
                <c:pt idx="96">
                  <c:v>28589</c:v>
                </c:pt>
                <c:pt idx="97">
                  <c:v>28589</c:v>
                </c:pt>
                <c:pt idx="98">
                  <c:v>28589</c:v>
                </c:pt>
                <c:pt idx="99">
                  <c:v>28589</c:v>
                </c:pt>
                <c:pt idx="100">
                  <c:v>28589</c:v>
                </c:pt>
                <c:pt idx="101">
                  <c:v>28627</c:v>
                </c:pt>
                <c:pt idx="102">
                  <c:v>28631</c:v>
                </c:pt>
                <c:pt idx="103">
                  <c:v>28631</c:v>
                </c:pt>
                <c:pt idx="104">
                  <c:v>28634</c:v>
                </c:pt>
                <c:pt idx="105">
                  <c:v>28661</c:v>
                </c:pt>
                <c:pt idx="106">
                  <c:v>28684</c:v>
                </c:pt>
                <c:pt idx="107">
                  <c:v>28708</c:v>
                </c:pt>
                <c:pt idx="108">
                  <c:v>28826</c:v>
                </c:pt>
                <c:pt idx="109">
                  <c:v>28986</c:v>
                </c:pt>
                <c:pt idx="110">
                  <c:v>29084</c:v>
                </c:pt>
                <c:pt idx="111">
                  <c:v>29129</c:v>
                </c:pt>
                <c:pt idx="112">
                  <c:v>29170</c:v>
                </c:pt>
                <c:pt idx="113">
                  <c:v>29182</c:v>
                </c:pt>
                <c:pt idx="114">
                  <c:v>29184</c:v>
                </c:pt>
                <c:pt idx="115">
                  <c:v>29218</c:v>
                </c:pt>
                <c:pt idx="116">
                  <c:v>29228</c:v>
                </c:pt>
                <c:pt idx="117">
                  <c:v>29234</c:v>
                </c:pt>
                <c:pt idx="118">
                  <c:v>29237</c:v>
                </c:pt>
                <c:pt idx="119">
                  <c:v>29285</c:v>
                </c:pt>
                <c:pt idx="120">
                  <c:v>29285</c:v>
                </c:pt>
                <c:pt idx="121">
                  <c:v>29313</c:v>
                </c:pt>
                <c:pt idx="122">
                  <c:v>29651</c:v>
                </c:pt>
                <c:pt idx="123">
                  <c:v>29679</c:v>
                </c:pt>
                <c:pt idx="124">
                  <c:v>29687</c:v>
                </c:pt>
                <c:pt idx="125">
                  <c:v>29688</c:v>
                </c:pt>
                <c:pt idx="126">
                  <c:v>29688</c:v>
                </c:pt>
                <c:pt idx="127">
                  <c:v>29688</c:v>
                </c:pt>
                <c:pt idx="128">
                  <c:v>29688</c:v>
                </c:pt>
                <c:pt idx="129">
                  <c:v>29688</c:v>
                </c:pt>
                <c:pt idx="130">
                  <c:v>29716</c:v>
                </c:pt>
                <c:pt idx="131">
                  <c:v>29727</c:v>
                </c:pt>
                <c:pt idx="132">
                  <c:v>29730</c:v>
                </c:pt>
                <c:pt idx="133">
                  <c:v>29741</c:v>
                </c:pt>
                <c:pt idx="134">
                  <c:v>29785</c:v>
                </c:pt>
                <c:pt idx="135">
                  <c:v>29811</c:v>
                </c:pt>
                <c:pt idx="136">
                  <c:v>29821</c:v>
                </c:pt>
                <c:pt idx="137">
                  <c:v>29864</c:v>
                </c:pt>
                <c:pt idx="138">
                  <c:v>29902</c:v>
                </c:pt>
                <c:pt idx="139">
                  <c:v>29903</c:v>
                </c:pt>
                <c:pt idx="140">
                  <c:v>29928</c:v>
                </c:pt>
                <c:pt idx="141">
                  <c:v>30191</c:v>
                </c:pt>
                <c:pt idx="142">
                  <c:v>30250</c:v>
                </c:pt>
                <c:pt idx="143">
                  <c:v>30278</c:v>
                </c:pt>
                <c:pt idx="144">
                  <c:v>30278</c:v>
                </c:pt>
                <c:pt idx="145">
                  <c:v>30278</c:v>
                </c:pt>
                <c:pt idx="146">
                  <c:v>30278</c:v>
                </c:pt>
                <c:pt idx="147">
                  <c:v>30278</c:v>
                </c:pt>
                <c:pt idx="148">
                  <c:v>30278</c:v>
                </c:pt>
                <c:pt idx="149">
                  <c:v>30278</c:v>
                </c:pt>
                <c:pt idx="150">
                  <c:v>30289</c:v>
                </c:pt>
                <c:pt idx="151">
                  <c:v>30289</c:v>
                </c:pt>
                <c:pt idx="152">
                  <c:v>30289</c:v>
                </c:pt>
                <c:pt idx="153">
                  <c:v>30291</c:v>
                </c:pt>
                <c:pt idx="154">
                  <c:v>30322</c:v>
                </c:pt>
                <c:pt idx="155">
                  <c:v>30327</c:v>
                </c:pt>
                <c:pt idx="156">
                  <c:v>30331</c:v>
                </c:pt>
                <c:pt idx="157">
                  <c:v>30331</c:v>
                </c:pt>
                <c:pt idx="158">
                  <c:v>30383</c:v>
                </c:pt>
                <c:pt idx="159">
                  <c:v>30412</c:v>
                </c:pt>
                <c:pt idx="160">
                  <c:v>30434</c:v>
                </c:pt>
                <c:pt idx="161">
                  <c:v>30437</c:v>
                </c:pt>
                <c:pt idx="162">
                  <c:v>30501</c:v>
                </c:pt>
                <c:pt idx="163">
                  <c:v>30736</c:v>
                </c:pt>
                <c:pt idx="164">
                  <c:v>30736</c:v>
                </c:pt>
                <c:pt idx="165">
                  <c:v>30762</c:v>
                </c:pt>
                <c:pt idx="166">
                  <c:v>30840</c:v>
                </c:pt>
                <c:pt idx="167">
                  <c:v>30889</c:v>
                </c:pt>
                <c:pt idx="168">
                  <c:v>30931</c:v>
                </c:pt>
                <c:pt idx="169">
                  <c:v>30937</c:v>
                </c:pt>
                <c:pt idx="170">
                  <c:v>30960</c:v>
                </c:pt>
                <c:pt idx="171">
                  <c:v>30987</c:v>
                </c:pt>
                <c:pt idx="172">
                  <c:v>31024</c:v>
                </c:pt>
                <c:pt idx="173">
                  <c:v>31026</c:v>
                </c:pt>
                <c:pt idx="174">
                  <c:v>31260</c:v>
                </c:pt>
                <c:pt idx="175">
                  <c:v>31352</c:v>
                </c:pt>
                <c:pt idx="176">
                  <c:v>31377</c:v>
                </c:pt>
                <c:pt idx="177">
                  <c:v>31391</c:v>
                </c:pt>
                <c:pt idx="178">
                  <c:v>31441</c:v>
                </c:pt>
                <c:pt idx="179">
                  <c:v>31519</c:v>
                </c:pt>
                <c:pt idx="180">
                  <c:v>31561</c:v>
                </c:pt>
                <c:pt idx="181">
                  <c:v>31574</c:v>
                </c:pt>
                <c:pt idx="182">
                  <c:v>31577</c:v>
                </c:pt>
                <c:pt idx="183">
                  <c:v>31914</c:v>
                </c:pt>
                <c:pt idx="184">
                  <c:v>31942</c:v>
                </c:pt>
                <c:pt idx="185">
                  <c:v>31975</c:v>
                </c:pt>
                <c:pt idx="186">
                  <c:v>31980</c:v>
                </c:pt>
                <c:pt idx="187">
                  <c:v>31992</c:v>
                </c:pt>
                <c:pt idx="188">
                  <c:v>32020</c:v>
                </c:pt>
                <c:pt idx="189">
                  <c:v>32031</c:v>
                </c:pt>
                <c:pt idx="190">
                  <c:v>32504</c:v>
                </c:pt>
                <c:pt idx="191">
                  <c:v>32557</c:v>
                </c:pt>
                <c:pt idx="192">
                  <c:v>32621</c:v>
                </c:pt>
                <c:pt idx="193">
                  <c:v>32688</c:v>
                </c:pt>
                <c:pt idx="194">
                  <c:v>33052</c:v>
                </c:pt>
                <c:pt idx="195">
                  <c:v>33066</c:v>
                </c:pt>
                <c:pt idx="196">
                  <c:v>33080</c:v>
                </c:pt>
                <c:pt idx="197">
                  <c:v>33144</c:v>
                </c:pt>
                <c:pt idx="198">
                  <c:v>33158</c:v>
                </c:pt>
                <c:pt idx="199">
                  <c:v>33221</c:v>
                </c:pt>
                <c:pt idx="200">
                  <c:v>33224</c:v>
                </c:pt>
                <c:pt idx="201">
                  <c:v>33642</c:v>
                </c:pt>
                <c:pt idx="202">
                  <c:v>33681</c:v>
                </c:pt>
                <c:pt idx="203">
                  <c:v>33692</c:v>
                </c:pt>
                <c:pt idx="204">
                  <c:v>33800</c:v>
                </c:pt>
                <c:pt idx="205">
                  <c:v>33878</c:v>
                </c:pt>
                <c:pt idx="206">
                  <c:v>33917</c:v>
                </c:pt>
                <c:pt idx="207">
                  <c:v>34176</c:v>
                </c:pt>
                <c:pt idx="208">
                  <c:v>34204</c:v>
                </c:pt>
                <c:pt idx="209">
                  <c:v>34220</c:v>
                </c:pt>
                <c:pt idx="210">
                  <c:v>34254</c:v>
                </c:pt>
                <c:pt idx="211">
                  <c:v>34376</c:v>
                </c:pt>
                <c:pt idx="212">
                  <c:v>34388</c:v>
                </c:pt>
                <c:pt idx="213">
                  <c:v>34805</c:v>
                </c:pt>
                <c:pt idx="214">
                  <c:v>34833</c:v>
                </c:pt>
                <c:pt idx="215">
                  <c:v>34886</c:v>
                </c:pt>
                <c:pt idx="216">
                  <c:v>34977</c:v>
                </c:pt>
                <c:pt idx="217">
                  <c:v>35025</c:v>
                </c:pt>
                <c:pt idx="218">
                  <c:v>35030</c:v>
                </c:pt>
                <c:pt idx="219">
                  <c:v>35300</c:v>
                </c:pt>
                <c:pt idx="220">
                  <c:v>35420</c:v>
                </c:pt>
                <c:pt idx="221">
                  <c:v>35447</c:v>
                </c:pt>
                <c:pt idx="222">
                  <c:v>35484</c:v>
                </c:pt>
                <c:pt idx="223">
                  <c:v>35500</c:v>
                </c:pt>
                <c:pt idx="224">
                  <c:v>35537</c:v>
                </c:pt>
                <c:pt idx="225">
                  <c:v>35587</c:v>
                </c:pt>
                <c:pt idx="226">
                  <c:v>35654</c:v>
                </c:pt>
                <c:pt idx="227">
                  <c:v>35998</c:v>
                </c:pt>
                <c:pt idx="228">
                  <c:v>36012</c:v>
                </c:pt>
                <c:pt idx="229">
                  <c:v>36076</c:v>
                </c:pt>
                <c:pt idx="230">
                  <c:v>36090</c:v>
                </c:pt>
                <c:pt idx="231">
                  <c:v>36521</c:v>
                </c:pt>
                <c:pt idx="232">
                  <c:v>36560</c:v>
                </c:pt>
                <c:pt idx="233">
                  <c:v>36565</c:v>
                </c:pt>
                <c:pt idx="234">
                  <c:v>36607</c:v>
                </c:pt>
                <c:pt idx="235">
                  <c:v>36613</c:v>
                </c:pt>
                <c:pt idx="236">
                  <c:v>36702</c:v>
                </c:pt>
                <c:pt idx="237">
                  <c:v>36744</c:v>
                </c:pt>
                <c:pt idx="238">
                  <c:v>36975</c:v>
                </c:pt>
                <c:pt idx="239">
                  <c:v>36985</c:v>
                </c:pt>
                <c:pt idx="240">
                  <c:v>37028</c:v>
                </c:pt>
                <c:pt idx="241">
                  <c:v>37120</c:v>
                </c:pt>
                <c:pt idx="242">
                  <c:v>37145</c:v>
                </c:pt>
                <c:pt idx="243">
                  <c:v>37148</c:v>
                </c:pt>
                <c:pt idx="244">
                  <c:v>37159</c:v>
                </c:pt>
                <c:pt idx="245">
                  <c:v>37159</c:v>
                </c:pt>
                <c:pt idx="246">
                  <c:v>37159</c:v>
                </c:pt>
                <c:pt idx="247">
                  <c:v>37159</c:v>
                </c:pt>
                <c:pt idx="248">
                  <c:v>37159</c:v>
                </c:pt>
                <c:pt idx="249">
                  <c:v>37175</c:v>
                </c:pt>
                <c:pt idx="250">
                  <c:v>37236</c:v>
                </c:pt>
                <c:pt idx="251">
                  <c:v>37320</c:v>
                </c:pt>
                <c:pt idx="252">
                  <c:v>37331</c:v>
                </c:pt>
                <c:pt idx="253">
                  <c:v>37673</c:v>
                </c:pt>
                <c:pt idx="254">
                  <c:v>37684</c:v>
                </c:pt>
                <c:pt idx="255">
                  <c:v>37721</c:v>
                </c:pt>
                <c:pt idx="256">
                  <c:v>37735</c:v>
                </c:pt>
                <c:pt idx="257">
                  <c:v>37815</c:v>
                </c:pt>
                <c:pt idx="258">
                  <c:v>37840</c:v>
                </c:pt>
                <c:pt idx="259">
                  <c:v>38221</c:v>
                </c:pt>
                <c:pt idx="260">
                  <c:v>38296</c:v>
                </c:pt>
                <c:pt idx="261">
                  <c:v>38366</c:v>
                </c:pt>
                <c:pt idx="262">
                  <c:v>39265</c:v>
                </c:pt>
                <c:pt idx="263">
                  <c:v>39323</c:v>
                </c:pt>
                <c:pt idx="264">
                  <c:v>39340</c:v>
                </c:pt>
                <c:pt idx="265">
                  <c:v>39341.5</c:v>
                </c:pt>
                <c:pt idx="266">
                  <c:v>39404</c:v>
                </c:pt>
                <c:pt idx="267">
                  <c:v>39443</c:v>
                </c:pt>
                <c:pt idx="268">
                  <c:v>39445</c:v>
                </c:pt>
                <c:pt idx="269">
                  <c:v>39451</c:v>
                </c:pt>
                <c:pt idx="270">
                  <c:v>39501</c:v>
                </c:pt>
                <c:pt idx="271">
                  <c:v>39582</c:v>
                </c:pt>
                <c:pt idx="272">
                  <c:v>39593</c:v>
                </c:pt>
                <c:pt idx="273">
                  <c:v>39866</c:v>
                </c:pt>
                <c:pt idx="274">
                  <c:v>39876</c:v>
                </c:pt>
                <c:pt idx="275">
                  <c:v>39879</c:v>
                </c:pt>
                <c:pt idx="276">
                  <c:v>39890</c:v>
                </c:pt>
                <c:pt idx="277">
                  <c:v>39893</c:v>
                </c:pt>
                <c:pt idx="278">
                  <c:v>39904</c:v>
                </c:pt>
                <c:pt idx="279">
                  <c:v>39932</c:v>
                </c:pt>
                <c:pt idx="280">
                  <c:v>40636</c:v>
                </c:pt>
                <c:pt idx="281">
                  <c:v>40666</c:v>
                </c:pt>
                <c:pt idx="282">
                  <c:v>40953</c:v>
                </c:pt>
                <c:pt idx="283">
                  <c:v>41172.5</c:v>
                </c:pt>
                <c:pt idx="284">
                  <c:v>41201</c:v>
                </c:pt>
                <c:pt idx="285">
                  <c:v>41568</c:v>
                </c:pt>
                <c:pt idx="286">
                  <c:v>41644</c:v>
                </c:pt>
                <c:pt idx="287">
                  <c:v>41663</c:v>
                </c:pt>
                <c:pt idx="288">
                  <c:v>41674</c:v>
                </c:pt>
                <c:pt idx="289">
                  <c:v>41684.5</c:v>
                </c:pt>
                <c:pt idx="290">
                  <c:v>41858</c:v>
                </c:pt>
                <c:pt idx="291">
                  <c:v>42186</c:v>
                </c:pt>
                <c:pt idx="292">
                  <c:v>42364</c:v>
                </c:pt>
                <c:pt idx="293">
                  <c:v>42918</c:v>
                </c:pt>
                <c:pt idx="294">
                  <c:v>42932</c:v>
                </c:pt>
                <c:pt idx="295">
                  <c:v>43450</c:v>
                </c:pt>
                <c:pt idx="296">
                  <c:v>43491</c:v>
                </c:pt>
                <c:pt idx="297">
                  <c:v>43992</c:v>
                </c:pt>
                <c:pt idx="298">
                  <c:v>43992</c:v>
                </c:pt>
                <c:pt idx="299">
                  <c:v>44053</c:v>
                </c:pt>
                <c:pt idx="300">
                  <c:v>44604</c:v>
                </c:pt>
                <c:pt idx="301">
                  <c:v>45049</c:v>
                </c:pt>
                <c:pt idx="302">
                  <c:v>45639</c:v>
                </c:pt>
                <c:pt idx="303">
                  <c:v>45731</c:v>
                </c:pt>
                <c:pt idx="304">
                  <c:v>45770</c:v>
                </c:pt>
                <c:pt idx="305">
                  <c:v>46142</c:v>
                </c:pt>
                <c:pt idx="306">
                  <c:v>46185</c:v>
                </c:pt>
                <c:pt idx="307">
                  <c:v>46268</c:v>
                </c:pt>
                <c:pt idx="308">
                  <c:v>46385</c:v>
                </c:pt>
                <c:pt idx="309">
                  <c:v>46760</c:v>
                </c:pt>
                <c:pt idx="310">
                  <c:v>47325</c:v>
                </c:pt>
                <c:pt idx="311">
                  <c:v>47375</c:v>
                </c:pt>
                <c:pt idx="312">
                  <c:v>47465</c:v>
                </c:pt>
                <c:pt idx="313">
                  <c:v>47504</c:v>
                </c:pt>
                <c:pt idx="314">
                  <c:v>47518</c:v>
                </c:pt>
                <c:pt idx="315">
                  <c:v>47940</c:v>
                </c:pt>
                <c:pt idx="316">
                  <c:v>47954</c:v>
                </c:pt>
                <c:pt idx="317">
                  <c:v>47979</c:v>
                </c:pt>
                <c:pt idx="318">
                  <c:v>48024</c:v>
                </c:pt>
                <c:pt idx="319">
                  <c:v>48354</c:v>
                </c:pt>
                <c:pt idx="320">
                  <c:v>48393</c:v>
                </c:pt>
                <c:pt idx="321">
                  <c:v>48502</c:v>
                </c:pt>
                <c:pt idx="322">
                  <c:v>48511</c:v>
                </c:pt>
                <c:pt idx="323">
                  <c:v>48544</c:v>
                </c:pt>
                <c:pt idx="324">
                  <c:v>48550</c:v>
                </c:pt>
                <c:pt idx="325">
                  <c:v>48569</c:v>
                </c:pt>
                <c:pt idx="326">
                  <c:v>48700</c:v>
                </c:pt>
                <c:pt idx="327">
                  <c:v>48983</c:v>
                </c:pt>
                <c:pt idx="328">
                  <c:v>49047</c:v>
                </c:pt>
                <c:pt idx="329">
                  <c:v>49086</c:v>
                </c:pt>
                <c:pt idx="330">
                  <c:v>49176</c:v>
                </c:pt>
                <c:pt idx="331">
                  <c:v>49218</c:v>
                </c:pt>
                <c:pt idx="332">
                  <c:v>49584</c:v>
                </c:pt>
                <c:pt idx="333">
                  <c:v>49651</c:v>
                </c:pt>
                <c:pt idx="334">
                  <c:v>49732</c:v>
                </c:pt>
                <c:pt idx="335">
                  <c:v>49766</c:v>
                </c:pt>
                <c:pt idx="336">
                  <c:v>50124</c:v>
                </c:pt>
              </c:numCache>
            </c:numRef>
          </c:xVal>
          <c:yVal>
            <c:numRef>
              <c:f>Active!$L$21:$L$975</c:f>
              <c:numCache>
                <c:formatCode>General</c:formatCode>
                <c:ptCount val="95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2E5-4DF7-BD5D-CD8684325FB2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Active!$F$21:$F$975</c:f>
              <c:numCache>
                <c:formatCode>General</c:formatCode>
                <c:ptCount val="955"/>
                <c:pt idx="0">
                  <c:v>-515</c:v>
                </c:pt>
                <c:pt idx="1">
                  <c:v>-512</c:v>
                </c:pt>
                <c:pt idx="2">
                  <c:v>-498</c:v>
                </c:pt>
                <c:pt idx="3">
                  <c:v>-495</c:v>
                </c:pt>
                <c:pt idx="4">
                  <c:v>0</c:v>
                </c:pt>
                <c:pt idx="5">
                  <c:v>48</c:v>
                </c:pt>
                <c:pt idx="6">
                  <c:v>5771</c:v>
                </c:pt>
                <c:pt idx="7">
                  <c:v>21859</c:v>
                </c:pt>
                <c:pt idx="8">
                  <c:v>22343</c:v>
                </c:pt>
                <c:pt idx="9">
                  <c:v>22863</c:v>
                </c:pt>
                <c:pt idx="10">
                  <c:v>22874</c:v>
                </c:pt>
                <c:pt idx="11">
                  <c:v>23452</c:v>
                </c:pt>
                <c:pt idx="12">
                  <c:v>23460</c:v>
                </c:pt>
                <c:pt idx="13">
                  <c:v>23461</c:v>
                </c:pt>
                <c:pt idx="14">
                  <c:v>23464</c:v>
                </c:pt>
                <c:pt idx="15">
                  <c:v>23569</c:v>
                </c:pt>
                <c:pt idx="16">
                  <c:v>23886</c:v>
                </c:pt>
                <c:pt idx="17">
                  <c:v>23939</c:v>
                </c:pt>
                <c:pt idx="18">
                  <c:v>23986</c:v>
                </c:pt>
                <c:pt idx="19">
                  <c:v>23989</c:v>
                </c:pt>
                <c:pt idx="20">
                  <c:v>24000</c:v>
                </c:pt>
                <c:pt idx="21">
                  <c:v>24001</c:v>
                </c:pt>
                <c:pt idx="22">
                  <c:v>24056</c:v>
                </c:pt>
                <c:pt idx="23">
                  <c:v>24095</c:v>
                </c:pt>
                <c:pt idx="24">
                  <c:v>24095</c:v>
                </c:pt>
                <c:pt idx="25">
                  <c:v>24381</c:v>
                </c:pt>
                <c:pt idx="26">
                  <c:v>24537</c:v>
                </c:pt>
                <c:pt idx="27">
                  <c:v>24549</c:v>
                </c:pt>
                <c:pt idx="28">
                  <c:v>24563</c:v>
                </c:pt>
                <c:pt idx="29">
                  <c:v>24576</c:v>
                </c:pt>
                <c:pt idx="30">
                  <c:v>24618</c:v>
                </c:pt>
                <c:pt idx="31">
                  <c:v>24652</c:v>
                </c:pt>
                <c:pt idx="32">
                  <c:v>24657</c:v>
                </c:pt>
                <c:pt idx="33">
                  <c:v>24705</c:v>
                </c:pt>
                <c:pt idx="34">
                  <c:v>25035</c:v>
                </c:pt>
                <c:pt idx="35">
                  <c:v>25061</c:v>
                </c:pt>
                <c:pt idx="36">
                  <c:v>25077</c:v>
                </c:pt>
                <c:pt idx="37">
                  <c:v>25077</c:v>
                </c:pt>
                <c:pt idx="38">
                  <c:v>25178</c:v>
                </c:pt>
                <c:pt idx="39">
                  <c:v>25208</c:v>
                </c:pt>
                <c:pt idx="40">
                  <c:v>25222</c:v>
                </c:pt>
                <c:pt idx="41">
                  <c:v>25295</c:v>
                </c:pt>
                <c:pt idx="42">
                  <c:v>25715</c:v>
                </c:pt>
                <c:pt idx="43">
                  <c:v>25765</c:v>
                </c:pt>
                <c:pt idx="44">
                  <c:v>25770</c:v>
                </c:pt>
                <c:pt idx="45">
                  <c:v>25779</c:v>
                </c:pt>
                <c:pt idx="46">
                  <c:v>25820</c:v>
                </c:pt>
                <c:pt idx="47">
                  <c:v>25885</c:v>
                </c:pt>
                <c:pt idx="48">
                  <c:v>25907</c:v>
                </c:pt>
                <c:pt idx="49">
                  <c:v>25913</c:v>
                </c:pt>
                <c:pt idx="50">
                  <c:v>25938</c:v>
                </c:pt>
                <c:pt idx="51">
                  <c:v>26238</c:v>
                </c:pt>
                <c:pt idx="52">
                  <c:v>26337</c:v>
                </c:pt>
                <c:pt idx="53">
                  <c:v>26360</c:v>
                </c:pt>
                <c:pt idx="54">
                  <c:v>26368</c:v>
                </c:pt>
                <c:pt idx="55">
                  <c:v>26369</c:v>
                </c:pt>
                <c:pt idx="56">
                  <c:v>26373</c:v>
                </c:pt>
                <c:pt idx="57">
                  <c:v>26382</c:v>
                </c:pt>
                <c:pt idx="58">
                  <c:v>26422</c:v>
                </c:pt>
                <c:pt idx="59">
                  <c:v>26422</c:v>
                </c:pt>
                <c:pt idx="60">
                  <c:v>26424</c:v>
                </c:pt>
                <c:pt idx="61">
                  <c:v>26433</c:v>
                </c:pt>
                <c:pt idx="62">
                  <c:v>26444</c:v>
                </c:pt>
                <c:pt idx="63">
                  <c:v>26814</c:v>
                </c:pt>
                <c:pt idx="64">
                  <c:v>26863</c:v>
                </c:pt>
                <c:pt idx="65">
                  <c:v>26875</c:v>
                </c:pt>
                <c:pt idx="66">
                  <c:v>26917</c:v>
                </c:pt>
                <c:pt idx="67">
                  <c:v>27023</c:v>
                </c:pt>
                <c:pt idx="68">
                  <c:v>27101</c:v>
                </c:pt>
                <c:pt idx="69">
                  <c:v>27484</c:v>
                </c:pt>
                <c:pt idx="70">
                  <c:v>27504</c:v>
                </c:pt>
                <c:pt idx="71">
                  <c:v>27560</c:v>
                </c:pt>
                <c:pt idx="72">
                  <c:v>27607</c:v>
                </c:pt>
                <c:pt idx="73">
                  <c:v>27649</c:v>
                </c:pt>
                <c:pt idx="74">
                  <c:v>27949</c:v>
                </c:pt>
                <c:pt idx="75">
                  <c:v>27979</c:v>
                </c:pt>
                <c:pt idx="76">
                  <c:v>27982</c:v>
                </c:pt>
                <c:pt idx="77">
                  <c:v>28013</c:v>
                </c:pt>
                <c:pt idx="78">
                  <c:v>28016</c:v>
                </c:pt>
                <c:pt idx="79">
                  <c:v>28030</c:v>
                </c:pt>
                <c:pt idx="80">
                  <c:v>28108</c:v>
                </c:pt>
                <c:pt idx="81">
                  <c:v>28108</c:v>
                </c:pt>
                <c:pt idx="82">
                  <c:v>28149</c:v>
                </c:pt>
                <c:pt idx="83">
                  <c:v>28149</c:v>
                </c:pt>
                <c:pt idx="84">
                  <c:v>28160</c:v>
                </c:pt>
                <c:pt idx="85">
                  <c:v>28163</c:v>
                </c:pt>
                <c:pt idx="86">
                  <c:v>28174</c:v>
                </c:pt>
                <c:pt idx="87">
                  <c:v>28527</c:v>
                </c:pt>
                <c:pt idx="88">
                  <c:v>28528</c:v>
                </c:pt>
                <c:pt idx="89">
                  <c:v>28547</c:v>
                </c:pt>
                <c:pt idx="90">
                  <c:v>28567</c:v>
                </c:pt>
                <c:pt idx="91">
                  <c:v>28575</c:v>
                </c:pt>
                <c:pt idx="92">
                  <c:v>28575</c:v>
                </c:pt>
                <c:pt idx="93">
                  <c:v>28575</c:v>
                </c:pt>
                <c:pt idx="94">
                  <c:v>28575</c:v>
                </c:pt>
                <c:pt idx="95">
                  <c:v>28589</c:v>
                </c:pt>
                <c:pt idx="96">
                  <c:v>28589</c:v>
                </c:pt>
                <c:pt idx="97">
                  <c:v>28589</c:v>
                </c:pt>
                <c:pt idx="98">
                  <c:v>28589</c:v>
                </c:pt>
                <c:pt idx="99">
                  <c:v>28589</c:v>
                </c:pt>
                <c:pt idx="100">
                  <c:v>28589</c:v>
                </c:pt>
                <c:pt idx="101">
                  <c:v>28627</c:v>
                </c:pt>
                <c:pt idx="102">
                  <c:v>28631</c:v>
                </c:pt>
                <c:pt idx="103">
                  <c:v>28631</c:v>
                </c:pt>
                <c:pt idx="104">
                  <c:v>28634</c:v>
                </c:pt>
                <c:pt idx="105">
                  <c:v>28661</c:v>
                </c:pt>
                <c:pt idx="106">
                  <c:v>28684</c:v>
                </c:pt>
                <c:pt idx="107">
                  <c:v>28708</c:v>
                </c:pt>
                <c:pt idx="108">
                  <c:v>28826</c:v>
                </c:pt>
                <c:pt idx="109">
                  <c:v>28986</c:v>
                </c:pt>
                <c:pt idx="110">
                  <c:v>29084</c:v>
                </c:pt>
                <c:pt idx="111">
                  <c:v>29129</c:v>
                </c:pt>
                <c:pt idx="112">
                  <c:v>29170</c:v>
                </c:pt>
                <c:pt idx="113">
                  <c:v>29182</c:v>
                </c:pt>
                <c:pt idx="114">
                  <c:v>29184</c:v>
                </c:pt>
                <c:pt idx="115">
                  <c:v>29218</c:v>
                </c:pt>
                <c:pt idx="116">
                  <c:v>29228</c:v>
                </c:pt>
                <c:pt idx="117">
                  <c:v>29234</c:v>
                </c:pt>
                <c:pt idx="118">
                  <c:v>29237</c:v>
                </c:pt>
                <c:pt idx="119">
                  <c:v>29285</c:v>
                </c:pt>
                <c:pt idx="120">
                  <c:v>29285</c:v>
                </c:pt>
                <c:pt idx="121">
                  <c:v>29313</c:v>
                </c:pt>
                <c:pt idx="122">
                  <c:v>29651</c:v>
                </c:pt>
                <c:pt idx="123">
                  <c:v>29679</c:v>
                </c:pt>
                <c:pt idx="124">
                  <c:v>29687</c:v>
                </c:pt>
                <c:pt idx="125">
                  <c:v>29688</c:v>
                </c:pt>
                <c:pt idx="126">
                  <c:v>29688</c:v>
                </c:pt>
                <c:pt idx="127">
                  <c:v>29688</c:v>
                </c:pt>
                <c:pt idx="128">
                  <c:v>29688</c:v>
                </c:pt>
                <c:pt idx="129">
                  <c:v>29688</c:v>
                </c:pt>
                <c:pt idx="130">
                  <c:v>29716</c:v>
                </c:pt>
                <c:pt idx="131">
                  <c:v>29727</c:v>
                </c:pt>
                <c:pt idx="132">
                  <c:v>29730</c:v>
                </c:pt>
                <c:pt idx="133">
                  <c:v>29741</c:v>
                </c:pt>
                <c:pt idx="134">
                  <c:v>29785</c:v>
                </c:pt>
                <c:pt idx="135">
                  <c:v>29811</c:v>
                </c:pt>
                <c:pt idx="136">
                  <c:v>29821</c:v>
                </c:pt>
                <c:pt idx="137">
                  <c:v>29864</c:v>
                </c:pt>
                <c:pt idx="138">
                  <c:v>29902</c:v>
                </c:pt>
                <c:pt idx="139">
                  <c:v>29903</c:v>
                </c:pt>
                <c:pt idx="140">
                  <c:v>29928</c:v>
                </c:pt>
                <c:pt idx="141">
                  <c:v>30191</c:v>
                </c:pt>
                <c:pt idx="142">
                  <c:v>30250</c:v>
                </c:pt>
                <c:pt idx="143">
                  <c:v>30278</c:v>
                </c:pt>
                <c:pt idx="144">
                  <c:v>30278</c:v>
                </c:pt>
                <c:pt idx="145">
                  <c:v>30278</c:v>
                </c:pt>
                <c:pt idx="146">
                  <c:v>30278</c:v>
                </c:pt>
                <c:pt idx="147">
                  <c:v>30278</c:v>
                </c:pt>
                <c:pt idx="148">
                  <c:v>30278</c:v>
                </c:pt>
                <c:pt idx="149">
                  <c:v>30278</c:v>
                </c:pt>
                <c:pt idx="150">
                  <c:v>30289</c:v>
                </c:pt>
                <c:pt idx="151">
                  <c:v>30289</c:v>
                </c:pt>
                <c:pt idx="152">
                  <c:v>30289</c:v>
                </c:pt>
                <c:pt idx="153">
                  <c:v>30291</c:v>
                </c:pt>
                <c:pt idx="154">
                  <c:v>30322</c:v>
                </c:pt>
                <c:pt idx="155">
                  <c:v>30327</c:v>
                </c:pt>
                <c:pt idx="156">
                  <c:v>30331</c:v>
                </c:pt>
                <c:pt idx="157">
                  <c:v>30331</c:v>
                </c:pt>
                <c:pt idx="158">
                  <c:v>30383</c:v>
                </c:pt>
                <c:pt idx="159">
                  <c:v>30412</c:v>
                </c:pt>
                <c:pt idx="160">
                  <c:v>30434</c:v>
                </c:pt>
                <c:pt idx="161">
                  <c:v>30437</c:v>
                </c:pt>
                <c:pt idx="162">
                  <c:v>30501</c:v>
                </c:pt>
                <c:pt idx="163">
                  <c:v>30736</c:v>
                </c:pt>
                <c:pt idx="164">
                  <c:v>30736</c:v>
                </c:pt>
                <c:pt idx="165">
                  <c:v>30762</c:v>
                </c:pt>
                <c:pt idx="166">
                  <c:v>30840</c:v>
                </c:pt>
                <c:pt idx="167">
                  <c:v>30889</c:v>
                </c:pt>
                <c:pt idx="168">
                  <c:v>30931</c:v>
                </c:pt>
                <c:pt idx="169">
                  <c:v>30937</c:v>
                </c:pt>
                <c:pt idx="170">
                  <c:v>30960</c:v>
                </c:pt>
                <c:pt idx="171">
                  <c:v>30987</c:v>
                </c:pt>
                <c:pt idx="172">
                  <c:v>31024</c:v>
                </c:pt>
                <c:pt idx="173">
                  <c:v>31026</c:v>
                </c:pt>
                <c:pt idx="174">
                  <c:v>31260</c:v>
                </c:pt>
                <c:pt idx="175">
                  <c:v>31352</c:v>
                </c:pt>
                <c:pt idx="176">
                  <c:v>31377</c:v>
                </c:pt>
                <c:pt idx="177">
                  <c:v>31391</c:v>
                </c:pt>
                <c:pt idx="178">
                  <c:v>31441</c:v>
                </c:pt>
                <c:pt idx="179">
                  <c:v>31519</c:v>
                </c:pt>
                <c:pt idx="180">
                  <c:v>31561</c:v>
                </c:pt>
                <c:pt idx="181">
                  <c:v>31574</c:v>
                </c:pt>
                <c:pt idx="182">
                  <c:v>31577</c:v>
                </c:pt>
                <c:pt idx="183">
                  <c:v>31914</c:v>
                </c:pt>
                <c:pt idx="184">
                  <c:v>31942</c:v>
                </c:pt>
                <c:pt idx="185">
                  <c:v>31975</c:v>
                </c:pt>
                <c:pt idx="186">
                  <c:v>31980</c:v>
                </c:pt>
                <c:pt idx="187">
                  <c:v>31992</c:v>
                </c:pt>
                <c:pt idx="188">
                  <c:v>32020</c:v>
                </c:pt>
                <c:pt idx="189">
                  <c:v>32031</c:v>
                </c:pt>
                <c:pt idx="190">
                  <c:v>32504</c:v>
                </c:pt>
                <c:pt idx="191">
                  <c:v>32557</c:v>
                </c:pt>
                <c:pt idx="192">
                  <c:v>32621</c:v>
                </c:pt>
                <c:pt idx="193">
                  <c:v>32688</c:v>
                </c:pt>
                <c:pt idx="194">
                  <c:v>33052</c:v>
                </c:pt>
                <c:pt idx="195">
                  <c:v>33066</c:v>
                </c:pt>
                <c:pt idx="196">
                  <c:v>33080</c:v>
                </c:pt>
                <c:pt idx="197">
                  <c:v>33144</c:v>
                </c:pt>
                <c:pt idx="198">
                  <c:v>33158</c:v>
                </c:pt>
                <c:pt idx="199">
                  <c:v>33221</c:v>
                </c:pt>
                <c:pt idx="200">
                  <c:v>33224</c:v>
                </c:pt>
                <c:pt idx="201">
                  <c:v>33642</c:v>
                </c:pt>
                <c:pt idx="202">
                  <c:v>33681</c:v>
                </c:pt>
                <c:pt idx="203">
                  <c:v>33692</c:v>
                </c:pt>
                <c:pt idx="204">
                  <c:v>33800</c:v>
                </c:pt>
                <c:pt idx="205">
                  <c:v>33878</c:v>
                </c:pt>
                <c:pt idx="206">
                  <c:v>33917</c:v>
                </c:pt>
                <c:pt idx="207">
                  <c:v>34176</c:v>
                </c:pt>
                <c:pt idx="208">
                  <c:v>34204</c:v>
                </c:pt>
                <c:pt idx="209">
                  <c:v>34220</c:v>
                </c:pt>
                <c:pt idx="210">
                  <c:v>34254</c:v>
                </c:pt>
                <c:pt idx="211">
                  <c:v>34376</c:v>
                </c:pt>
                <c:pt idx="212">
                  <c:v>34388</c:v>
                </c:pt>
                <c:pt idx="213">
                  <c:v>34805</c:v>
                </c:pt>
                <c:pt idx="214">
                  <c:v>34833</c:v>
                </c:pt>
                <c:pt idx="215">
                  <c:v>34886</c:v>
                </c:pt>
                <c:pt idx="216">
                  <c:v>34977</c:v>
                </c:pt>
                <c:pt idx="217">
                  <c:v>35025</c:v>
                </c:pt>
                <c:pt idx="218">
                  <c:v>35030</c:v>
                </c:pt>
                <c:pt idx="219">
                  <c:v>35300</c:v>
                </c:pt>
                <c:pt idx="220">
                  <c:v>35420</c:v>
                </c:pt>
                <c:pt idx="221">
                  <c:v>35447</c:v>
                </c:pt>
                <c:pt idx="222">
                  <c:v>35484</c:v>
                </c:pt>
                <c:pt idx="223">
                  <c:v>35500</c:v>
                </c:pt>
                <c:pt idx="224">
                  <c:v>35537</c:v>
                </c:pt>
                <c:pt idx="225">
                  <c:v>35587</c:v>
                </c:pt>
                <c:pt idx="226">
                  <c:v>35654</c:v>
                </c:pt>
                <c:pt idx="227">
                  <c:v>35998</c:v>
                </c:pt>
                <c:pt idx="228">
                  <c:v>36012</c:v>
                </c:pt>
                <c:pt idx="229">
                  <c:v>36076</c:v>
                </c:pt>
                <c:pt idx="230">
                  <c:v>36090</c:v>
                </c:pt>
                <c:pt idx="231">
                  <c:v>36521</c:v>
                </c:pt>
                <c:pt idx="232">
                  <c:v>36560</c:v>
                </c:pt>
                <c:pt idx="233">
                  <c:v>36565</c:v>
                </c:pt>
                <c:pt idx="234">
                  <c:v>36607</c:v>
                </c:pt>
                <c:pt idx="235">
                  <c:v>36613</c:v>
                </c:pt>
                <c:pt idx="236">
                  <c:v>36702</c:v>
                </c:pt>
                <c:pt idx="237">
                  <c:v>36744</c:v>
                </c:pt>
                <c:pt idx="238">
                  <c:v>36975</c:v>
                </c:pt>
                <c:pt idx="239">
                  <c:v>36985</c:v>
                </c:pt>
                <c:pt idx="240">
                  <c:v>37028</c:v>
                </c:pt>
                <c:pt idx="241">
                  <c:v>37120</c:v>
                </c:pt>
                <c:pt idx="242">
                  <c:v>37145</c:v>
                </c:pt>
                <c:pt idx="243">
                  <c:v>37148</c:v>
                </c:pt>
                <c:pt idx="244">
                  <c:v>37159</c:v>
                </c:pt>
                <c:pt idx="245">
                  <c:v>37159</c:v>
                </c:pt>
                <c:pt idx="246">
                  <c:v>37159</c:v>
                </c:pt>
                <c:pt idx="247">
                  <c:v>37159</c:v>
                </c:pt>
                <c:pt idx="248">
                  <c:v>37159</c:v>
                </c:pt>
                <c:pt idx="249">
                  <c:v>37175</c:v>
                </c:pt>
                <c:pt idx="250">
                  <c:v>37236</c:v>
                </c:pt>
                <c:pt idx="251">
                  <c:v>37320</c:v>
                </c:pt>
                <c:pt idx="252">
                  <c:v>37331</c:v>
                </c:pt>
                <c:pt idx="253">
                  <c:v>37673</c:v>
                </c:pt>
                <c:pt idx="254">
                  <c:v>37684</c:v>
                </c:pt>
                <c:pt idx="255">
                  <c:v>37721</c:v>
                </c:pt>
                <c:pt idx="256">
                  <c:v>37735</c:v>
                </c:pt>
                <c:pt idx="257">
                  <c:v>37815</c:v>
                </c:pt>
                <c:pt idx="258">
                  <c:v>37840</c:v>
                </c:pt>
                <c:pt idx="259">
                  <c:v>38221</c:v>
                </c:pt>
                <c:pt idx="260">
                  <c:v>38296</c:v>
                </c:pt>
                <c:pt idx="261">
                  <c:v>38366</c:v>
                </c:pt>
                <c:pt idx="262">
                  <c:v>39265</c:v>
                </c:pt>
                <c:pt idx="263">
                  <c:v>39323</c:v>
                </c:pt>
                <c:pt idx="264">
                  <c:v>39340</c:v>
                </c:pt>
                <c:pt idx="265">
                  <c:v>39341.5</c:v>
                </c:pt>
                <c:pt idx="266">
                  <c:v>39404</c:v>
                </c:pt>
                <c:pt idx="267">
                  <c:v>39443</c:v>
                </c:pt>
                <c:pt idx="268">
                  <c:v>39445</c:v>
                </c:pt>
                <c:pt idx="269">
                  <c:v>39451</c:v>
                </c:pt>
                <c:pt idx="270">
                  <c:v>39501</c:v>
                </c:pt>
                <c:pt idx="271">
                  <c:v>39582</c:v>
                </c:pt>
                <c:pt idx="272">
                  <c:v>39593</c:v>
                </c:pt>
                <c:pt idx="273">
                  <c:v>39866</c:v>
                </c:pt>
                <c:pt idx="274">
                  <c:v>39876</c:v>
                </c:pt>
                <c:pt idx="275">
                  <c:v>39879</c:v>
                </c:pt>
                <c:pt idx="276">
                  <c:v>39890</c:v>
                </c:pt>
                <c:pt idx="277">
                  <c:v>39893</c:v>
                </c:pt>
                <c:pt idx="278">
                  <c:v>39904</c:v>
                </c:pt>
                <c:pt idx="279">
                  <c:v>39932</c:v>
                </c:pt>
                <c:pt idx="280">
                  <c:v>40636</c:v>
                </c:pt>
                <c:pt idx="281">
                  <c:v>40666</c:v>
                </c:pt>
                <c:pt idx="282">
                  <c:v>40953</c:v>
                </c:pt>
                <c:pt idx="283">
                  <c:v>41172.5</c:v>
                </c:pt>
                <c:pt idx="284">
                  <c:v>41201</c:v>
                </c:pt>
                <c:pt idx="285">
                  <c:v>41568</c:v>
                </c:pt>
                <c:pt idx="286">
                  <c:v>41644</c:v>
                </c:pt>
                <c:pt idx="287">
                  <c:v>41663</c:v>
                </c:pt>
                <c:pt idx="288">
                  <c:v>41674</c:v>
                </c:pt>
                <c:pt idx="289">
                  <c:v>41684.5</c:v>
                </c:pt>
                <c:pt idx="290">
                  <c:v>41858</c:v>
                </c:pt>
                <c:pt idx="291">
                  <c:v>42186</c:v>
                </c:pt>
                <c:pt idx="292">
                  <c:v>42364</c:v>
                </c:pt>
                <c:pt idx="293">
                  <c:v>42918</c:v>
                </c:pt>
                <c:pt idx="294">
                  <c:v>42932</c:v>
                </c:pt>
                <c:pt idx="295">
                  <c:v>43450</c:v>
                </c:pt>
                <c:pt idx="296">
                  <c:v>43491</c:v>
                </c:pt>
                <c:pt idx="297">
                  <c:v>43992</c:v>
                </c:pt>
                <c:pt idx="298">
                  <c:v>43992</c:v>
                </c:pt>
                <c:pt idx="299">
                  <c:v>44053</c:v>
                </c:pt>
                <c:pt idx="300">
                  <c:v>44604</c:v>
                </c:pt>
                <c:pt idx="301">
                  <c:v>45049</c:v>
                </c:pt>
                <c:pt idx="302">
                  <c:v>45639</c:v>
                </c:pt>
                <c:pt idx="303">
                  <c:v>45731</c:v>
                </c:pt>
                <c:pt idx="304">
                  <c:v>45770</c:v>
                </c:pt>
                <c:pt idx="305">
                  <c:v>46142</c:v>
                </c:pt>
                <c:pt idx="306">
                  <c:v>46185</c:v>
                </c:pt>
                <c:pt idx="307">
                  <c:v>46268</c:v>
                </c:pt>
                <c:pt idx="308">
                  <c:v>46385</c:v>
                </c:pt>
                <c:pt idx="309">
                  <c:v>46760</c:v>
                </c:pt>
                <c:pt idx="310">
                  <c:v>47325</c:v>
                </c:pt>
                <c:pt idx="311">
                  <c:v>47375</c:v>
                </c:pt>
                <c:pt idx="312">
                  <c:v>47465</c:v>
                </c:pt>
                <c:pt idx="313">
                  <c:v>47504</c:v>
                </c:pt>
                <c:pt idx="314">
                  <c:v>47518</c:v>
                </c:pt>
                <c:pt idx="315">
                  <c:v>47940</c:v>
                </c:pt>
                <c:pt idx="316">
                  <c:v>47954</c:v>
                </c:pt>
                <c:pt idx="317">
                  <c:v>47979</c:v>
                </c:pt>
                <c:pt idx="318">
                  <c:v>48024</c:v>
                </c:pt>
                <c:pt idx="319">
                  <c:v>48354</c:v>
                </c:pt>
                <c:pt idx="320">
                  <c:v>48393</c:v>
                </c:pt>
                <c:pt idx="321">
                  <c:v>48502</c:v>
                </c:pt>
                <c:pt idx="322">
                  <c:v>48511</c:v>
                </c:pt>
                <c:pt idx="323">
                  <c:v>48544</c:v>
                </c:pt>
                <c:pt idx="324">
                  <c:v>48550</c:v>
                </c:pt>
                <c:pt idx="325">
                  <c:v>48569</c:v>
                </c:pt>
                <c:pt idx="326">
                  <c:v>48700</c:v>
                </c:pt>
                <c:pt idx="327">
                  <c:v>48983</c:v>
                </c:pt>
                <c:pt idx="328">
                  <c:v>49047</c:v>
                </c:pt>
                <c:pt idx="329">
                  <c:v>49086</c:v>
                </c:pt>
                <c:pt idx="330">
                  <c:v>49176</c:v>
                </c:pt>
                <c:pt idx="331">
                  <c:v>49218</c:v>
                </c:pt>
                <c:pt idx="332">
                  <c:v>49584</c:v>
                </c:pt>
                <c:pt idx="333">
                  <c:v>49651</c:v>
                </c:pt>
                <c:pt idx="334">
                  <c:v>49732</c:v>
                </c:pt>
                <c:pt idx="335">
                  <c:v>49766</c:v>
                </c:pt>
                <c:pt idx="336">
                  <c:v>50124</c:v>
                </c:pt>
              </c:numCache>
            </c:numRef>
          </c:xVal>
          <c:yVal>
            <c:numRef>
              <c:f>Active!$M$21:$M$975</c:f>
              <c:numCache>
                <c:formatCode>General</c:formatCode>
                <c:ptCount val="95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2E5-4DF7-BD5D-CD8684325FB2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Active!$F$21:$F$975</c:f>
              <c:numCache>
                <c:formatCode>General</c:formatCode>
                <c:ptCount val="955"/>
                <c:pt idx="0">
                  <c:v>-515</c:v>
                </c:pt>
                <c:pt idx="1">
                  <c:v>-512</c:v>
                </c:pt>
                <c:pt idx="2">
                  <c:v>-498</c:v>
                </c:pt>
                <c:pt idx="3">
                  <c:v>-495</c:v>
                </c:pt>
                <c:pt idx="4">
                  <c:v>0</c:v>
                </c:pt>
                <c:pt idx="5">
                  <c:v>48</c:v>
                </c:pt>
                <c:pt idx="6">
                  <c:v>5771</c:v>
                </c:pt>
                <c:pt idx="7">
                  <c:v>21859</c:v>
                </c:pt>
                <c:pt idx="8">
                  <c:v>22343</c:v>
                </c:pt>
                <c:pt idx="9">
                  <c:v>22863</c:v>
                </c:pt>
                <c:pt idx="10">
                  <c:v>22874</c:v>
                </c:pt>
                <c:pt idx="11">
                  <c:v>23452</c:v>
                </c:pt>
                <c:pt idx="12">
                  <c:v>23460</c:v>
                </c:pt>
                <c:pt idx="13">
                  <c:v>23461</c:v>
                </c:pt>
                <c:pt idx="14">
                  <c:v>23464</c:v>
                </c:pt>
                <c:pt idx="15">
                  <c:v>23569</c:v>
                </c:pt>
                <c:pt idx="16">
                  <c:v>23886</c:v>
                </c:pt>
                <c:pt idx="17">
                  <c:v>23939</c:v>
                </c:pt>
                <c:pt idx="18">
                  <c:v>23986</c:v>
                </c:pt>
                <c:pt idx="19">
                  <c:v>23989</c:v>
                </c:pt>
                <c:pt idx="20">
                  <c:v>24000</c:v>
                </c:pt>
                <c:pt idx="21">
                  <c:v>24001</c:v>
                </c:pt>
                <c:pt idx="22">
                  <c:v>24056</c:v>
                </c:pt>
                <c:pt idx="23">
                  <c:v>24095</c:v>
                </c:pt>
                <c:pt idx="24">
                  <c:v>24095</c:v>
                </c:pt>
                <c:pt idx="25">
                  <c:v>24381</c:v>
                </c:pt>
                <c:pt idx="26">
                  <c:v>24537</c:v>
                </c:pt>
                <c:pt idx="27">
                  <c:v>24549</c:v>
                </c:pt>
                <c:pt idx="28">
                  <c:v>24563</c:v>
                </c:pt>
                <c:pt idx="29">
                  <c:v>24576</c:v>
                </c:pt>
                <c:pt idx="30">
                  <c:v>24618</c:v>
                </c:pt>
                <c:pt idx="31">
                  <c:v>24652</c:v>
                </c:pt>
                <c:pt idx="32">
                  <c:v>24657</c:v>
                </c:pt>
                <c:pt idx="33">
                  <c:v>24705</c:v>
                </c:pt>
                <c:pt idx="34">
                  <c:v>25035</c:v>
                </c:pt>
                <c:pt idx="35">
                  <c:v>25061</c:v>
                </c:pt>
                <c:pt idx="36">
                  <c:v>25077</c:v>
                </c:pt>
                <c:pt idx="37">
                  <c:v>25077</c:v>
                </c:pt>
                <c:pt idx="38">
                  <c:v>25178</c:v>
                </c:pt>
                <c:pt idx="39">
                  <c:v>25208</c:v>
                </c:pt>
                <c:pt idx="40">
                  <c:v>25222</c:v>
                </c:pt>
                <c:pt idx="41">
                  <c:v>25295</c:v>
                </c:pt>
                <c:pt idx="42">
                  <c:v>25715</c:v>
                </c:pt>
                <c:pt idx="43">
                  <c:v>25765</c:v>
                </c:pt>
                <c:pt idx="44">
                  <c:v>25770</c:v>
                </c:pt>
                <c:pt idx="45">
                  <c:v>25779</c:v>
                </c:pt>
                <c:pt idx="46">
                  <c:v>25820</c:v>
                </c:pt>
                <c:pt idx="47">
                  <c:v>25885</c:v>
                </c:pt>
                <c:pt idx="48">
                  <c:v>25907</c:v>
                </c:pt>
                <c:pt idx="49">
                  <c:v>25913</c:v>
                </c:pt>
                <c:pt idx="50">
                  <c:v>25938</c:v>
                </c:pt>
                <c:pt idx="51">
                  <c:v>26238</c:v>
                </c:pt>
                <c:pt idx="52">
                  <c:v>26337</c:v>
                </c:pt>
                <c:pt idx="53">
                  <c:v>26360</c:v>
                </c:pt>
                <c:pt idx="54">
                  <c:v>26368</c:v>
                </c:pt>
                <c:pt idx="55">
                  <c:v>26369</c:v>
                </c:pt>
                <c:pt idx="56">
                  <c:v>26373</c:v>
                </c:pt>
                <c:pt idx="57">
                  <c:v>26382</c:v>
                </c:pt>
                <c:pt idx="58">
                  <c:v>26422</c:v>
                </c:pt>
                <c:pt idx="59">
                  <c:v>26422</c:v>
                </c:pt>
                <c:pt idx="60">
                  <c:v>26424</c:v>
                </c:pt>
                <c:pt idx="61">
                  <c:v>26433</c:v>
                </c:pt>
                <c:pt idx="62">
                  <c:v>26444</c:v>
                </c:pt>
                <c:pt idx="63">
                  <c:v>26814</c:v>
                </c:pt>
                <c:pt idx="64">
                  <c:v>26863</c:v>
                </c:pt>
                <c:pt idx="65">
                  <c:v>26875</c:v>
                </c:pt>
                <c:pt idx="66">
                  <c:v>26917</c:v>
                </c:pt>
                <c:pt idx="67">
                  <c:v>27023</c:v>
                </c:pt>
                <c:pt idx="68">
                  <c:v>27101</c:v>
                </c:pt>
                <c:pt idx="69">
                  <c:v>27484</c:v>
                </c:pt>
                <c:pt idx="70">
                  <c:v>27504</c:v>
                </c:pt>
                <c:pt idx="71">
                  <c:v>27560</c:v>
                </c:pt>
                <c:pt idx="72">
                  <c:v>27607</c:v>
                </c:pt>
                <c:pt idx="73">
                  <c:v>27649</c:v>
                </c:pt>
                <c:pt idx="74">
                  <c:v>27949</c:v>
                </c:pt>
                <c:pt idx="75">
                  <c:v>27979</c:v>
                </c:pt>
                <c:pt idx="76">
                  <c:v>27982</c:v>
                </c:pt>
                <c:pt idx="77">
                  <c:v>28013</c:v>
                </c:pt>
                <c:pt idx="78">
                  <c:v>28016</c:v>
                </c:pt>
                <c:pt idx="79">
                  <c:v>28030</c:v>
                </c:pt>
                <c:pt idx="80">
                  <c:v>28108</c:v>
                </c:pt>
                <c:pt idx="81">
                  <c:v>28108</c:v>
                </c:pt>
                <c:pt idx="82">
                  <c:v>28149</c:v>
                </c:pt>
                <c:pt idx="83">
                  <c:v>28149</c:v>
                </c:pt>
                <c:pt idx="84">
                  <c:v>28160</c:v>
                </c:pt>
                <c:pt idx="85">
                  <c:v>28163</c:v>
                </c:pt>
                <c:pt idx="86">
                  <c:v>28174</c:v>
                </c:pt>
                <c:pt idx="87">
                  <c:v>28527</c:v>
                </c:pt>
                <c:pt idx="88">
                  <c:v>28528</c:v>
                </c:pt>
                <c:pt idx="89">
                  <c:v>28547</c:v>
                </c:pt>
                <c:pt idx="90">
                  <c:v>28567</c:v>
                </c:pt>
                <c:pt idx="91">
                  <c:v>28575</c:v>
                </c:pt>
                <c:pt idx="92">
                  <c:v>28575</c:v>
                </c:pt>
                <c:pt idx="93">
                  <c:v>28575</c:v>
                </c:pt>
                <c:pt idx="94">
                  <c:v>28575</c:v>
                </c:pt>
                <c:pt idx="95">
                  <c:v>28589</c:v>
                </c:pt>
                <c:pt idx="96">
                  <c:v>28589</c:v>
                </c:pt>
                <c:pt idx="97">
                  <c:v>28589</c:v>
                </c:pt>
                <c:pt idx="98">
                  <c:v>28589</c:v>
                </c:pt>
                <c:pt idx="99">
                  <c:v>28589</c:v>
                </c:pt>
                <c:pt idx="100">
                  <c:v>28589</c:v>
                </c:pt>
                <c:pt idx="101">
                  <c:v>28627</c:v>
                </c:pt>
                <c:pt idx="102">
                  <c:v>28631</c:v>
                </c:pt>
                <c:pt idx="103">
                  <c:v>28631</c:v>
                </c:pt>
                <c:pt idx="104">
                  <c:v>28634</c:v>
                </c:pt>
                <c:pt idx="105">
                  <c:v>28661</c:v>
                </c:pt>
                <c:pt idx="106">
                  <c:v>28684</c:v>
                </c:pt>
                <c:pt idx="107">
                  <c:v>28708</c:v>
                </c:pt>
                <c:pt idx="108">
                  <c:v>28826</c:v>
                </c:pt>
                <c:pt idx="109">
                  <c:v>28986</c:v>
                </c:pt>
                <c:pt idx="110">
                  <c:v>29084</c:v>
                </c:pt>
                <c:pt idx="111">
                  <c:v>29129</c:v>
                </c:pt>
                <c:pt idx="112">
                  <c:v>29170</c:v>
                </c:pt>
                <c:pt idx="113">
                  <c:v>29182</c:v>
                </c:pt>
                <c:pt idx="114">
                  <c:v>29184</c:v>
                </c:pt>
                <c:pt idx="115">
                  <c:v>29218</c:v>
                </c:pt>
                <c:pt idx="116">
                  <c:v>29228</c:v>
                </c:pt>
                <c:pt idx="117">
                  <c:v>29234</c:v>
                </c:pt>
                <c:pt idx="118">
                  <c:v>29237</c:v>
                </c:pt>
                <c:pt idx="119">
                  <c:v>29285</c:v>
                </c:pt>
                <c:pt idx="120">
                  <c:v>29285</c:v>
                </c:pt>
                <c:pt idx="121">
                  <c:v>29313</c:v>
                </c:pt>
                <c:pt idx="122">
                  <c:v>29651</c:v>
                </c:pt>
                <c:pt idx="123">
                  <c:v>29679</c:v>
                </c:pt>
                <c:pt idx="124">
                  <c:v>29687</c:v>
                </c:pt>
                <c:pt idx="125">
                  <c:v>29688</c:v>
                </c:pt>
                <c:pt idx="126">
                  <c:v>29688</c:v>
                </c:pt>
                <c:pt idx="127">
                  <c:v>29688</c:v>
                </c:pt>
                <c:pt idx="128">
                  <c:v>29688</c:v>
                </c:pt>
                <c:pt idx="129">
                  <c:v>29688</c:v>
                </c:pt>
                <c:pt idx="130">
                  <c:v>29716</c:v>
                </c:pt>
                <c:pt idx="131">
                  <c:v>29727</c:v>
                </c:pt>
                <c:pt idx="132">
                  <c:v>29730</c:v>
                </c:pt>
                <c:pt idx="133">
                  <c:v>29741</c:v>
                </c:pt>
                <c:pt idx="134">
                  <c:v>29785</c:v>
                </c:pt>
                <c:pt idx="135">
                  <c:v>29811</c:v>
                </c:pt>
                <c:pt idx="136">
                  <c:v>29821</c:v>
                </c:pt>
                <c:pt idx="137">
                  <c:v>29864</c:v>
                </c:pt>
                <c:pt idx="138">
                  <c:v>29902</c:v>
                </c:pt>
                <c:pt idx="139">
                  <c:v>29903</c:v>
                </c:pt>
                <c:pt idx="140">
                  <c:v>29928</c:v>
                </c:pt>
                <c:pt idx="141">
                  <c:v>30191</c:v>
                </c:pt>
                <c:pt idx="142">
                  <c:v>30250</c:v>
                </c:pt>
                <c:pt idx="143">
                  <c:v>30278</c:v>
                </c:pt>
                <c:pt idx="144">
                  <c:v>30278</c:v>
                </c:pt>
                <c:pt idx="145">
                  <c:v>30278</c:v>
                </c:pt>
                <c:pt idx="146">
                  <c:v>30278</c:v>
                </c:pt>
                <c:pt idx="147">
                  <c:v>30278</c:v>
                </c:pt>
                <c:pt idx="148">
                  <c:v>30278</c:v>
                </c:pt>
                <c:pt idx="149">
                  <c:v>30278</c:v>
                </c:pt>
                <c:pt idx="150">
                  <c:v>30289</c:v>
                </c:pt>
                <c:pt idx="151">
                  <c:v>30289</c:v>
                </c:pt>
                <c:pt idx="152">
                  <c:v>30289</c:v>
                </c:pt>
                <c:pt idx="153">
                  <c:v>30291</c:v>
                </c:pt>
                <c:pt idx="154">
                  <c:v>30322</c:v>
                </c:pt>
                <c:pt idx="155">
                  <c:v>30327</c:v>
                </c:pt>
                <c:pt idx="156">
                  <c:v>30331</c:v>
                </c:pt>
                <c:pt idx="157">
                  <c:v>30331</c:v>
                </c:pt>
                <c:pt idx="158">
                  <c:v>30383</c:v>
                </c:pt>
                <c:pt idx="159">
                  <c:v>30412</c:v>
                </c:pt>
                <c:pt idx="160">
                  <c:v>30434</c:v>
                </c:pt>
                <c:pt idx="161">
                  <c:v>30437</c:v>
                </c:pt>
                <c:pt idx="162">
                  <c:v>30501</c:v>
                </c:pt>
                <c:pt idx="163">
                  <c:v>30736</c:v>
                </c:pt>
                <c:pt idx="164">
                  <c:v>30736</c:v>
                </c:pt>
                <c:pt idx="165">
                  <c:v>30762</c:v>
                </c:pt>
                <c:pt idx="166">
                  <c:v>30840</c:v>
                </c:pt>
                <c:pt idx="167">
                  <c:v>30889</c:v>
                </c:pt>
                <c:pt idx="168">
                  <c:v>30931</c:v>
                </c:pt>
                <c:pt idx="169">
                  <c:v>30937</c:v>
                </c:pt>
                <c:pt idx="170">
                  <c:v>30960</c:v>
                </c:pt>
                <c:pt idx="171">
                  <c:v>30987</c:v>
                </c:pt>
                <c:pt idx="172">
                  <c:v>31024</c:v>
                </c:pt>
                <c:pt idx="173">
                  <c:v>31026</c:v>
                </c:pt>
                <c:pt idx="174">
                  <c:v>31260</c:v>
                </c:pt>
                <c:pt idx="175">
                  <c:v>31352</c:v>
                </c:pt>
                <c:pt idx="176">
                  <c:v>31377</c:v>
                </c:pt>
                <c:pt idx="177">
                  <c:v>31391</c:v>
                </c:pt>
                <c:pt idx="178">
                  <c:v>31441</c:v>
                </c:pt>
                <c:pt idx="179">
                  <c:v>31519</c:v>
                </c:pt>
                <c:pt idx="180">
                  <c:v>31561</c:v>
                </c:pt>
                <c:pt idx="181">
                  <c:v>31574</c:v>
                </c:pt>
                <c:pt idx="182">
                  <c:v>31577</c:v>
                </c:pt>
                <c:pt idx="183">
                  <c:v>31914</c:v>
                </c:pt>
                <c:pt idx="184">
                  <c:v>31942</c:v>
                </c:pt>
                <c:pt idx="185">
                  <c:v>31975</c:v>
                </c:pt>
                <c:pt idx="186">
                  <c:v>31980</c:v>
                </c:pt>
                <c:pt idx="187">
                  <c:v>31992</c:v>
                </c:pt>
                <c:pt idx="188">
                  <c:v>32020</c:v>
                </c:pt>
                <c:pt idx="189">
                  <c:v>32031</c:v>
                </c:pt>
                <c:pt idx="190">
                  <c:v>32504</c:v>
                </c:pt>
                <c:pt idx="191">
                  <c:v>32557</c:v>
                </c:pt>
                <c:pt idx="192">
                  <c:v>32621</c:v>
                </c:pt>
                <c:pt idx="193">
                  <c:v>32688</c:v>
                </c:pt>
                <c:pt idx="194">
                  <c:v>33052</c:v>
                </c:pt>
                <c:pt idx="195">
                  <c:v>33066</c:v>
                </c:pt>
                <c:pt idx="196">
                  <c:v>33080</c:v>
                </c:pt>
                <c:pt idx="197">
                  <c:v>33144</c:v>
                </c:pt>
                <c:pt idx="198">
                  <c:v>33158</c:v>
                </c:pt>
                <c:pt idx="199">
                  <c:v>33221</c:v>
                </c:pt>
                <c:pt idx="200">
                  <c:v>33224</c:v>
                </c:pt>
                <c:pt idx="201">
                  <c:v>33642</c:v>
                </c:pt>
                <c:pt idx="202">
                  <c:v>33681</c:v>
                </c:pt>
                <c:pt idx="203">
                  <c:v>33692</c:v>
                </c:pt>
                <c:pt idx="204">
                  <c:v>33800</c:v>
                </c:pt>
                <c:pt idx="205">
                  <c:v>33878</c:v>
                </c:pt>
                <c:pt idx="206">
                  <c:v>33917</c:v>
                </c:pt>
                <c:pt idx="207">
                  <c:v>34176</c:v>
                </c:pt>
                <c:pt idx="208">
                  <c:v>34204</c:v>
                </c:pt>
                <c:pt idx="209">
                  <c:v>34220</c:v>
                </c:pt>
                <c:pt idx="210">
                  <c:v>34254</c:v>
                </c:pt>
                <c:pt idx="211">
                  <c:v>34376</c:v>
                </c:pt>
                <c:pt idx="212">
                  <c:v>34388</c:v>
                </c:pt>
                <c:pt idx="213">
                  <c:v>34805</c:v>
                </c:pt>
                <c:pt idx="214">
                  <c:v>34833</c:v>
                </c:pt>
                <c:pt idx="215">
                  <c:v>34886</c:v>
                </c:pt>
                <c:pt idx="216">
                  <c:v>34977</c:v>
                </c:pt>
                <c:pt idx="217">
                  <c:v>35025</c:v>
                </c:pt>
                <c:pt idx="218">
                  <c:v>35030</c:v>
                </c:pt>
                <c:pt idx="219">
                  <c:v>35300</c:v>
                </c:pt>
                <c:pt idx="220">
                  <c:v>35420</c:v>
                </c:pt>
                <c:pt idx="221">
                  <c:v>35447</c:v>
                </c:pt>
                <c:pt idx="222">
                  <c:v>35484</c:v>
                </c:pt>
                <c:pt idx="223">
                  <c:v>35500</c:v>
                </c:pt>
                <c:pt idx="224">
                  <c:v>35537</c:v>
                </c:pt>
                <c:pt idx="225">
                  <c:v>35587</c:v>
                </c:pt>
                <c:pt idx="226">
                  <c:v>35654</c:v>
                </c:pt>
                <c:pt idx="227">
                  <c:v>35998</c:v>
                </c:pt>
                <c:pt idx="228">
                  <c:v>36012</c:v>
                </c:pt>
                <c:pt idx="229">
                  <c:v>36076</c:v>
                </c:pt>
                <c:pt idx="230">
                  <c:v>36090</c:v>
                </c:pt>
                <c:pt idx="231">
                  <c:v>36521</c:v>
                </c:pt>
                <c:pt idx="232">
                  <c:v>36560</c:v>
                </c:pt>
                <c:pt idx="233">
                  <c:v>36565</c:v>
                </c:pt>
                <c:pt idx="234">
                  <c:v>36607</c:v>
                </c:pt>
                <c:pt idx="235">
                  <c:v>36613</c:v>
                </c:pt>
                <c:pt idx="236">
                  <c:v>36702</c:v>
                </c:pt>
                <c:pt idx="237">
                  <c:v>36744</c:v>
                </c:pt>
                <c:pt idx="238">
                  <c:v>36975</c:v>
                </c:pt>
                <c:pt idx="239">
                  <c:v>36985</c:v>
                </c:pt>
                <c:pt idx="240">
                  <c:v>37028</c:v>
                </c:pt>
                <c:pt idx="241">
                  <c:v>37120</c:v>
                </c:pt>
                <c:pt idx="242">
                  <c:v>37145</c:v>
                </c:pt>
                <c:pt idx="243">
                  <c:v>37148</c:v>
                </c:pt>
                <c:pt idx="244">
                  <c:v>37159</c:v>
                </c:pt>
                <c:pt idx="245">
                  <c:v>37159</c:v>
                </c:pt>
                <c:pt idx="246">
                  <c:v>37159</c:v>
                </c:pt>
                <c:pt idx="247">
                  <c:v>37159</c:v>
                </c:pt>
                <c:pt idx="248">
                  <c:v>37159</c:v>
                </c:pt>
                <c:pt idx="249">
                  <c:v>37175</c:v>
                </c:pt>
                <c:pt idx="250">
                  <c:v>37236</c:v>
                </c:pt>
                <c:pt idx="251">
                  <c:v>37320</c:v>
                </c:pt>
                <c:pt idx="252">
                  <c:v>37331</c:v>
                </c:pt>
                <c:pt idx="253">
                  <c:v>37673</c:v>
                </c:pt>
                <c:pt idx="254">
                  <c:v>37684</c:v>
                </c:pt>
                <c:pt idx="255">
                  <c:v>37721</c:v>
                </c:pt>
                <c:pt idx="256">
                  <c:v>37735</c:v>
                </c:pt>
                <c:pt idx="257">
                  <c:v>37815</c:v>
                </c:pt>
                <c:pt idx="258">
                  <c:v>37840</c:v>
                </c:pt>
                <c:pt idx="259">
                  <c:v>38221</c:v>
                </c:pt>
                <c:pt idx="260">
                  <c:v>38296</c:v>
                </c:pt>
                <c:pt idx="261">
                  <c:v>38366</c:v>
                </c:pt>
                <c:pt idx="262">
                  <c:v>39265</c:v>
                </c:pt>
                <c:pt idx="263">
                  <c:v>39323</c:v>
                </c:pt>
                <c:pt idx="264">
                  <c:v>39340</c:v>
                </c:pt>
                <c:pt idx="265">
                  <c:v>39341.5</c:v>
                </c:pt>
                <c:pt idx="266">
                  <c:v>39404</c:v>
                </c:pt>
                <c:pt idx="267">
                  <c:v>39443</c:v>
                </c:pt>
                <c:pt idx="268">
                  <c:v>39445</c:v>
                </c:pt>
                <c:pt idx="269">
                  <c:v>39451</c:v>
                </c:pt>
                <c:pt idx="270">
                  <c:v>39501</c:v>
                </c:pt>
                <c:pt idx="271">
                  <c:v>39582</c:v>
                </c:pt>
                <c:pt idx="272">
                  <c:v>39593</c:v>
                </c:pt>
                <c:pt idx="273">
                  <c:v>39866</c:v>
                </c:pt>
                <c:pt idx="274">
                  <c:v>39876</c:v>
                </c:pt>
                <c:pt idx="275">
                  <c:v>39879</c:v>
                </c:pt>
                <c:pt idx="276">
                  <c:v>39890</c:v>
                </c:pt>
                <c:pt idx="277">
                  <c:v>39893</c:v>
                </c:pt>
                <c:pt idx="278">
                  <c:v>39904</c:v>
                </c:pt>
                <c:pt idx="279">
                  <c:v>39932</c:v>
                </c:pt>
                <c:pt idx="280">
                  <c:v>40636</c:v>
                </c:pt>
                <c:pt idx="281">
                  <c:v>40666</c:v>
                </c:pt>
                <c:pt idx="282">
                  <c:v>40953</c:v>
                </c:pt>
                <c:pt idx="283">
                  <c:v>41172.5</c:v>
                </c:pt>
                <c:pt idx="284">
                  <c:v>41201</c:v>
                </c:pt>
                <c:pt idx="285">
                  <c:v>41568</c:v>
                </c:pt>
                <c:pt idx="286">
                  <c:v>41644</c:v>
                </c:pt>
                <c:pt idx="287">
                  <c:v>41663</c:v>
                </c:pt>
                <c:pt idx="288">
                  <c:v>41674</c:v>
                </c:pt>
                <c:pt idx="289">
                  <c:v>41684.5</c:v>
                </c:pt>
                <c:pt idx="290">
                  <c:v>41858</c:v>
                </c:pt>
                <c:pt idx="291">
                  <c:v>42186</c:v>
                </c:pt>
                <c:pt idx="292">
                  <c:v>42364</c:v>
                </c:pt>
                <c:pt idx="293">
                  <c:v>42918</c:v>
                </c:pt>
                <c:pt idx="294">
                  <c:v>42932</c:v>
                </c:pt>
                <c:pt idx="295">
                  <c:v>43450</c:v>
                </c:pt>
                <c:pt idx="296">
                  <c:v>43491</c:v>
                </c:pt>
                <c:pt idx="297">
                  <c:v>43992</c:v>
                </c:pt>
                <c:pt idx="298">
                  <c:v>43992</c:v>
                </c:pt>
                <c:pt idx="299">
                  <c:v>44053</c:v>
                </c:pt>
                <c:pt idx="300">
                  <c:v>44604</c:v>
                </c:pt>
                <c:pt idx="301">
                  <c:v>45049</c:v>
                </c:pt>
                <c:pt idx="302">
                  <c:v>45639</c:v>
                </c:pt>
                <c:pt idx="303">
                  <c:v>45731</c:v>
                </c:pt>
                <c:pt idx="304">
                  <c:v>45770</c:v>
                </c:pt>
                <c:pt idx="305">
                  <c:v>46142</c:v>
                </c:pt>
                <c:pt idx="306">
                  <c:v>46185</c:v>
                </c:pt>
                <c:pt idx="307">
                  <c:v>46268</c:v>
                </c:pt>
                <c:pt idx="308">
                  <c:v>46385</c:v>
                </c:pt>
                <c:pt idx="309">
                  <c:v>46760</c:v>
                </c:pt>
                <c:pt idx="310">
                  <c:v>47325</c:v>
                </c:pt>
                <c:pt idx="311">
                  <c:v>47375</c:v>
                </c:pt>
                <c:pt idx="312">
                  <c:v>47465</c:v>
                </c:pt>
                <c:pt idx="313">
                  <c:v>47504</c:v>
                </c:pt>
                <c:pt idx="314">
                  <c:v>47518</c:v>
                </c:pt>
                <c:pt idx="315">
                  <c:v>47940</c:v>
                </c:pt>
                <c:pt idx="316">
                  <c:v>47954</c:v>
                </c:pt>
                <c:pt idx="317">
                  <c:v>47979</c:v>
                </c:pt>
                <c:pt idx="318">
                  <c:v>48024</c:v>
                </c:pt>
                <c:pt idx="319">
                  <c:v>48354</c:v>
                </c:pt>
                <c:pt idx="320">
                  <c:v>48393</c:v>
                </c:pt>
                <c:pt idx="321">
                  <c:v>48502</c:v>
                </c:pt>
                <c:pt idx="322">
                  <c:v>48511</c:v>
                </c:pt>
                <c:pt idx="323">
                  <c:v>48544</c:v>
                </c:pt>
                <c:pt idx="324">
                  <c:v>48550</c:v>
                </c:pt>
                <c:pt idx="325">
                  <c:v>48569</c:v>
                </c:pt>
                <c:pt idx="326">
                  <c:v>48700</c:v>
                </c:pt>
                <c:pt idx="327">
                  <c:v>48983</c:v>
                </c:pt>
                <c:pt idx="328">
                  <c:v>49047</c:v>
                </c:pt>
                <c:pt idx="329">
                  <c:v>49086</c:v>
                </c:pt>
                <c:pt idx="330">
                  <c:v>49176</c:v>
                </c:pt>
                <c:pt idx="331">
                  <c:v>49218</c:v>
                </c:pt>
                <c:pt idx="332">
                  <c:v>49584</c:v>
                </c:pt>
                <c:pt idx="333">
                  <c:v>49651</c:v>
                </c:pt>
                <c:pt idx="334">
                  <c:v>49732</c:v>
                </c:pt>
                <c:pt idx="335">
                  <c:v>49766</c:v>
                </c:pt>
                <c:pt idx="336">
                  <c:v>50124</c:v>
                </c:pt>
              </c:numCache>
            </c:numRef>
          </c:xVal>
          <c:yVal>
            <c:numRef>
              <c:f>Active!$N$21:$N$975</c:f>
              <c:numCache>
                <c:formatCode>General</c:formatCode>
                <c:ptCount val="955"/>
                <c:pt idx="295">
                  <c:v>2.1490000006451737E-2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2E5-4DF7-BD5D-CD8684325FB2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Lin.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Active!$F$21:$F$975</c:f>
              <c:numCache>
                <c:formatCode>General</c:formatCode>
                <c:ptCount val="955"/>
                <c:pt idx="0">
                  <c:v>-515</c:v>
                </c:pt>
                <c:pt idx="1">
                  <c:v>-512</c:v>
                </c:pt>
                <c:pt idx="2">
                  <c:v>-498</c:v>
                </c:pt>
                <c:pt idx="3">
                  <c:v>-495</c:v>
                </c:pt>
                <c:pt idx="4">
                  <c:v>0</c:v>
                </c:pt>
                <c:pt idx="5">
                  <c:v>48</c:v>
                </c:pt>
                <c:pt idx="6">
                  <c:v>5771</c:v>
                </c:pt>
                <c:pt idx="7">
                  <c:v>21859</c:v>
                </c:pt>
                <c:pt idx="8">
                  <c:v>22343</c:v>
                </c:pt>
                <c:pt idx="9">
                  <c:v>22863</c:v>
                </c:pt>
                <c:pt idx="10">
                  <c:v>22874</c:v>
                </c:pt>
                <c:pt idx="11">
                  <c:v>23452</c:v>
                </c:pt>
                <c:pt idx="12">
                  <c:v>23460</c:v>
                </c:pt>
                <c:pt idx="13">
                  <c:v>23461</c:v>
                </c:pt>
                <c:pt idx="14">
                  <c:v>23464</c:v>
                </c:pt>
                <c:pt idx="15">
                  <c:v>23569</c:v>
                </c:pt>
                <c:pt idx="16">
                  <c:v>23886</c:v>
                </c:pt>
                <c:pt idx="17">
                  <c:v>23939</c:v>
                </c:pt>
                <c:pt idx="18">
                  <c:v>23986</c:v>
                </c:pt>
                <c:pt idx="19">
                  <c:v>23989</c:v>
                </c:pt>
                <c:pt idx="20">
                  <c:v>24000</c:v>
                </c:pt>
                <c:pt idx="21">
                  <c:v>24001</c:v>
                </c:pt>
                <c:pt idx="22">
                  <c:v>24056</c:v>
                </c:pt>
                <c:pt idx="23">
                  <c:v>24095</c:v>
                </c:pt>
                <c:pt idx="24">
                  <c:v>24095</c:v>
                </c:pt>
                <c:pt idx="25">
                  <c:v>24381</c:v>
                </c:pt>
                <c:pt idx="26">
                  <c:v>24537</c:v>
                </c:pt>
                <c:pt idx="27">
                  <c:v>24549</c:v>
                </c:pt>
                <c:pt idx="28">
                  <c:v>24563</c:v>
                </c:pt>
                <c:pt idx="29">
                  <c:v>24576</c:v>
                </c:pt>
                <c:pt idx="30">
                  <c:v>24618</c:v>
                </c:pt>
                <c:pt idx="31">
                  <c:v>24652</c:v>
                </c:pt>
                <c:pt idx="32">
                  <c:v>24657</c:v>
                </c:pt>
                <c:pt idx="33">
                  <c:v>24705</c:v>
                </c:pt>
                <c:pt idx="34">
                  <c:v>25035</c:v>
                </c:pt>
                <c:pt idx="35">
                  <c:v>25061</c:v>
                </c:pt>
                <c:pt idx="36">
                  <c:v>25077</c:v>
                </c:pt>
                <c:pt idx="37">
                  <c:v>25077</c:v>
                </c:pt>
                <c:pt idx="38">
                  <c:v>25178</c:v>
                </c:pt>
                <c:pt idx="39">
                  <c:v>25208</c:v>
                </c:pt>
                <c:pt idx="40">
                  <c:v>25222</c:v>
                </c:pt>
                <c:pt idx="41">
                  <c:v>25295</c:v>
                </c:pt>
                <c:pt idx="42">
                  <c:v>25715</c:v>
                </c:pt>
                <c:pt idx="43">
                  <c:v>25765</c:v>
                </c:pt>
                <c:pt idx="44">
                  <c:v>25770</c:v>
                </c:pt>
                <c:pt idx="45">
                  <c:v>25779</c:v>
                </c:pt>
                <c:pt idx="46">
                  <c:v>25820</c:v>
                </c:pt>
                <c:pt idx="47">
                  <c:v>25885</c:v>
                </c:pt>
                <c:pt idx="48">
                  <c:v>25907</c:v>
                </c:pt>
                <c:pt idx="49">
                  <c:v>25913</c:v>
                </c:pt>
                <c:pt idx="50">
                  <c:v>25938</c:v>
                </c:pt>
                <c:pt idx="51">
                  <c:v>26238</c:v>
                </c:pt>
                <c:pt idx="52">
                  <c:v>26337</c:v>
                </c:pt>
                <c:pt idx="53">
                  <c:v>26360</c:v>
                </c:pt>
                <c:pt idx="54">
                  <c:v>26368</c:v>
                </c:pt>
                <c:pt idx="55">
                  <c:v>26369</c:v>
                </c:pt>
                <c:pt idx="56">
                  <c:v>26373</c:v>
                </c:pt>
                <c:pt idx="57">
                  <c:v>26382</c:v>
                </c:pt>
                <c:pt idx="58">
                  <c:v>26422</c:v>
                </c:pt>
                <c:pt idx="59">
                  <c:v>26422</c:v>
                </c:pt>
                <c:pt idx="60">
                  <c:v>26424</c:v>
                </c:pt>
                <c:pt idx="61">
                  <c:v>26433</c:v>
                </c:pt>
                <c:pt idx="62">
                  <c:v>26444</c:v>
                </c:pt>
                <c:pt idx="63">
                  <c:v>26814</c:v>
                </c:pt>
                <c:pt idx="64">
                  <c:v>26863</c:v>
                </c:pt>
                <c:pt idx="65">
                  <c:v>26875</c:v>
                </c:pt>
                <c:pt idx="66">
                  <c:v>26917</c:v>
                </c:pt>
                <c:pt idx="67">
                  <c:v>27023</c:v>
                </c:pt>
                <c:pt idx="68">
                  <c:v>27101</c:v>
                </c:pt>
                <c:pt idx="69">
                  <c:v>27484</c:v>
                </c:pt>
                <c:pt idx="70">
                  <c:v>27504</c:v>
                </c:pt>
                <c:pt idx="71">
                  <c:v>27560</c:v>
                </c:pt>
                <c:pt idx="72">
                  <c:v>27607</c:v>
                </c:pt>
                <c:pt idx="73">
                  <c:v>27649</c:v>
                </c:pt>
                <c:pt idx="74">
                  <c:v>27949</c:v>
                </c:pt>
                <c:pt idx="75">
                  <c:v>27979</c:v>
                </c:pt>
                <c:pt idx="76">
                  <c:v>27982</c:v>
                </c:pt>
                <c:pt idx="77">
                  <c:v>28013</c:v>
                </c:pt>
                <c:pt idx="78">
                  <c:v>28016</c:v>
                </c:pt>
                <c:pt idx="79">
                  <c:v>28030</c:v>
                </c:pt>
                <c:pt idx="80">
                  <c:v>28108</c:v>
                </c:pt>
                <c:pt idx="81">
                  <c:v>28108</c:v>
                </c:pt>
                <c:pt idx="82">
                  <c:v>28149</c:v>
                </c:pt>
                <c:pt idx="83">
                  <c:v>28149</c:v>
                </c:pt>
                <c:pt idx="84">
                  <c:v>28160</c:v>
                </c:pt>
                <c:pt idx="85">
                  <c:v>28163</c:v>
                </c:pt>
                <c:pt idx="86">
                  <c:v>28174</c:v>
                </c:pt>
                <c:pt idx="87">
                  <c:v>28527</c:v>
                </c:pt>
                <c:pt idx="88">
                  <c:v>28528</c:v>
                </c:pt>
                <c:pt idx="89">
                  <c:v>28547</c:v>
                </c:pt>
                <c:pt idx="90">
                  <c:v>28567</c:v>
                </c:pt>
                <c:pt idx="91">
                  <c:v>28575</c:v>
                </c:pt>
                <c:pt idx="92">
                  <c:v>28575</c:v>
                </c:pt>
                <c:pt idx="93">
                  <c:v>28575</c:v>
                </c:pt>
                <c:pt idx="94">
                  <c:v>28575</c:v>
                </c:pt>
                <c:pt idx="95">
                  <c:v>28589</c:v>
                </c:pt>
                <c:pt idx="96">
                  <c:v>28589</c:v>
                </c:pt>
                <c:pt idx="97">
                  <c:v>28589</c:v>
                </c:pt>
                <c:pt idx="98">
                  <c:v>28589</c:v>
                </c:pt>
                <c:pt idx="99">
                  <c:v>28589</c:v>
                </c:pt>
                <c:pt idx="100">
                  <c:v>28589</c:v>
                </c:pt>
                <c:pt idx="101">
                  <c:v>28627</c:v>
                </c:pt>
                <c:pt idx="102">
                  <c:v>28631</c:v>
                </c:pt>
                <c:pt idx="103">
                  <c:v>28631</c:v>
                </c:pt>
                <c:pt idx="104">
                  <c:v>28634</c:v>
                </c:pt>
                <c:pt idx="105">
                  <c:v>28661</c:v>
                </c:pt>
                <c:pt idx="106">
                  <c:v>28684</c:v>
                </c:pt>
                <c:pt idx="107">
                  <c:v>28708</c:v>
                </c:pt>
                <c:pt idx="108">
                  <c:v>28826</c:v>
                </c:pt>
                <c:pt idx="109">
                  <c:v>28986</c:v>
                </c:pt>
                <c:pt idx="110">
                  <c:v>29084</c:v>
                </c:pt>
                <c:pt idx="111">
                  <c:v>29129</c:v>
                </c:pt>
                <c:pt idx="112">
                  <c:v>29170</c:v>
                </c:pt>
                <c:pt idx="113">
                  <c:v>29182</c:v>
                </c:pt>
                <c:pt idx="114">
                  <c:v>29184</c:v>
                </c:pt>
                <c:pt idx="115">
                  <c:v>29218</c:v>
                </c:pt>
                <c:pt idx="116">
                  <c:v>29228</c:v>
                </c:pt>
                <c:pt idx="117">
                  <c:v>29234</c:v>
                </c:pt>
                <c:pt idx="118">
                  <c:v>29237</c:v>
                </c:pt>
                <c:pt idx="119">
                  <c:v>29285</c:v>
                </c:pt>
                <c:pt idx="120">
                  <c:v>29285</c:v>
                </c:pt>
                <c:pt idx="121">
                  <c:v>29313</c:v>
                </c:pt>
                <c:pt idx="122">
                  <c:v>29651</c:v>
                </c:pt>
                <c:pt idx="123">
                  <c:v>29679</c:v>
                </c:pt>
                <c:pt idx="124">
                  <c:v>29687</c:v>
                </c:pt>
                <c:pt idx="125">
                  <c:v>29688</c:v>
                </c:pt>
                <c:pt idx="126">
                  <c:v>29688</c:v>
                </c:pt>
                <c:pt idx="127">
                  <c:v>29688</c:v>
                </c:pt>
                <c:pt idx="128">
                  <c:v>29688</c:v>
                </c:pt>
                <c:pt idx="129">
                  <c:v>29688</c:v>
                </c:pt>
                <c:pt idx="130">
                  <c:v>29716</c:v>
                </c:pt>
                <c:pt idx="131">
                  <c:v>29727</c:v>
                </c:pt>
                <c:pt idx="132">
                  <c:v>29730</c:v>
                </c:pt>
                <c:pt idx="133">
                  <c:v>29741</c:v>
                </c:pt>
                <c:pt idx="134">
                  <c:v>29785</c:v>
                </c:pt>
                <c:pt idx="135">
                  <c:v>29811</c:v>
                </c:pt>
                <c:pt idx="136">
                  <c:v>29821</c:v>
                </c:pt>
                <c:pt idx="137">
                  <c:v>29864</c:v>
                </c:pt>
                <c:pt idx="138">
                  <c:v>29902</c:v>
                </c:pt>
                <c:pt idx="139">
                  <c:v>29903</c:v>
                </c:pt>
                <c:pt idx="140">
                  <c:v>29928</c:v>
                </c:pt>
                <c:pt idx="141">
                  <c:v>30191</c:v>
                </c:pt>
                <c:pt idx="142">
                  <c:v>30250</c:v>
                </c:pt>
                <c:pt idx="143">
                  <c:v>30278</c:v>
                </c:pt>
                <c:pt idx="144">
                  <c:v>30278</c:v>
                </c:pt>
                <c:pt idx="145">
                  <c:v>30278</c:v>
                </c:pt>
                <c:pt idx="146">
                  <c:v>30278</c:v>
                </c:pt>
                <c:pt idx="147">
                  <c:v>30278</c:v>
                </c:pt>
                <c:pt idx="148">
                  <c:v>30278</c:v>
                </c:pt>
                <c:pt idx="149">
                  <c:v>30278</c:v>
                </c:pt>
                <c:pt idx="150">
                  <c:v>30289</c:v>
                </c:pt>
                <c:pt idx="151">
                  <c:v>30289</c:v>
                </c:pt>
                <c:pt idx="152">
                  <c:v>30289</c:v>
                </c:pt>
                <c:pt idx="153">
                  <c:v>30291</c:v>
                </c:pt>
                <c:pt idx="154">
                  <c:v>30322</c:v>
                </c:pt>
                <c:pt idx="155">
                  <c:v>30327</c:v>
                </c:pt>
                <c:pt idx="156">
                  <c:v>30331</c:v>
                </c:pt>
                <c:pt idx="157">
                  <c:v>30331</c:v>
                </c:pt>
                <c:pt idx="158">
                  <c:v>30383</c:v>
                </c:pt>
                <c:pt idx="159">
                  <c:v>30412</c:v>
                </c:pt>
                <c:pt idx="160">
                  <c:v>30434</c:v>
                </c:pt>
                <c:pt idx="161">
                  <c:v>30437</c:v>
                </c:pt>
                <c:pt idx="162">
                  <c:v>30501</c:v>
                </c:pt>
                <c:pt idx="163">
                  <c:v>30736</c:v>
                </c:pt>
                <c:pt idx="164">
                  <c:v>30736</c:v>
                </c:pt>
                <c:pt idx="165">
                  <c:v>30762</c:v>
                </c:pt>
                <c:pt idx="166">
                  <c:v>30840</c:v>
                </c:pt>
                <c:pt idx="167">
                  <c:v>30889</c:v>
                </c:pt>
                <c:pt idx="168">
                  <c:v>30931</c:v>
                </c:pt>
                <c:pt idx="169">
                  <c:v>30937</c:v>
                </c:pt>
                <c:pt idx="170">
                  <c:v>30960</c:v>
                </c:pt>
                <c:pt idx="171">
                  <c:v>30987</c:v>
                </c:pt>
                <c:pt idx="172">
                  <c:v>31024</c:v>
                </c:pt>
                <c:pt idx="173">
                  <c:v>31026</c:v>
                </c:pt>
                <c:pt idx="174">
                  <c:v>31260</c:v>
                </c:pt>
                <c:pt idx="175">
                  <c:v>31352</c:v>
                </c:pt>
                <c:pt idx="176">
                  <c:v>31377</c:v>
                </c:pt>
                <c:pt idx="177">
                  <c:v>31391</c:v>
                </c:pt>
                <c:pt idx="178">
                  <c:v>31441</c:v>
                </c:pt>
                <c:pt idx="179">
                  <c:v>31519</c:v>
                </c:pt>
                <c:pt idx="180">
                  <c:v>31561</c:v>
                </c:pt>
                <c:pt idx="181">
                  <c:v>31574</c:v>
                </c:pt>
                <c:pt idx="182">
                  <c:v>31577</c:v>
                </c:pt>
                <c:pt idx="183">
                  <c:v>31914</c:v>
                </c:pt>
                <c:pt idx="184">
                  <c:v>31942</c:v>
                </c:pt>
                <c:pt idx="185">
                  <c:v>31975</c:v>
                </c:pt>
                <c:pt idx="186">
                  <c:v>31980</c:v>
                </c:pt>
                <c:pt idx="187">
                  <c:v>31992</c:v>
                </c:pt>
                <c:pt idx="188">
                  <c:v>32020</c:v>
                </c:pt>
                <c:pt idx="189">
                  <c:v>32031</c:v>
                </c:pt>
                <c:pt idx="190">
                  <c:v>32504</c:v>
                </c:pt>
                <c:pt idx="191">
                  <c:v>32557</c:v>
                </c:pt>
                <c:pt idx="192">
                  <c:v>32621</c:v>
                </c:pt>
                <c:pt idx="193">
                  <c:v>32688</c:v>
                </c:pt>
                <c:pt idx="194">
                  <c:v>33052</c:v>
                </c:pt>
                <c:pt idx="195">
                  <c:v>33066</c:v>
                </c:pt>
                <c:pt idx="196">
                  <c:v>33080</c:v>
                </c:pt>
                <c:pt idx="197">
                  <c:v>33144</c:v>
                </c:pt>
                <c:pt idx="198">
                  <c:v>33158</c:v>
                </c:pt>
                <c:pt idx="199">
                  <c:v>33221</c:v>
                </c:pt>
                <c:pt idx="200">
                  <c:v>33224</c:v>
                </c:pt>
                <c:pt idx="201">
                  <c:v>33642</c:v>
                </c:pt>
                <c:pt idx="202">
                  <c:v>33681</c:v>
                </c:pt>
                <c:pt idx="203">
                  <c:v>33692</c:v>
                </c:pt>
                <c:pt idx="204">
                  <c:v>33800</c:v>
                </c:pt>
                <c:pt idx="205">
                  <c:v>33878</c:v>
                </c:pt>
                <c:pt idx="206">
                  <c:v>33917</c:v>
                </c:pt>
                <c:pt idx="207">
                  <c:v>34176</c:v>
                </c:pt>
                <c:pt idx="208">
                  <c:v>34204</c:v>
                </c:pt>
                <c:pt idx="209">
                  <c:v>34220</c:v>
                </c:pt>
                <c:pt idx="210">
                  <c:v>34254</c:v>
                </c:pt>
                <c:pt idx="211">
                  <c:v>34376</c:v>
                </c:pt>
                <c:pt idx="212">
                  <c:v>34388</c:v>
                </c:pt>
                <c:pt idx="213">
                  <c:v>34805</c:v>
                </c:pt>
                <c:pt idx="214">
                  <c:v>34833</c:v>
                </c:pt>
                <c:pt idx="215">
                  <c:v>34886</c:v>
                </c:pt>
                <c:pt idx="216">
                  <c:v>34977</c:v>
                </c:pt>
                <c:pt idx="217">
                  <c:v>35025</c:v>
                </c:pt>
                <c:pt idx="218">
                  <c:v>35030</c:v>
                </c:pt>
                <c:pt idx="219">
                  <c:v>35300</c:v>
                </c:pt>
                <c:pt idx="220">
                  <c:v>35420</c:v>
                </c:pt>
                <c:pt idx="221">
                  <c:v>35447</c:v>
                </c:pt>
                <c:pt idx="222">
                  <c:v>35484</c:v>
                </c:pt>
                <c:pt idx="223">
                  <c:v>35500</c:v>
                </c:pt>
                <c:pt idx="224">
                  <c:v>35537</c:v>
                </c:pt>
                <c:pt idx="225">
                  <c:v>35587</c:v>
                </c:pt>
                <c:pt idx="226">
                  <c:v>35654</c:v>
                </c:pt>
                <c:pt idx="227">
                  <c:v>35998</c:v>
                </c:pt>
                <c:pt idx="228">
                  <c:v>36012</c:v>
                </c:pt>
                <c:pt idx="229">
                  <c:v>36076</c:v>
                </c:pt>
                <c:pt idx="230">
                  <c:v>36090</c:v>
                </c:pt>
                <c:pt idx="231">
                  <c:v>36521</c:v>
                </c:pt>
                <c:pt idx="232">
                  <c:v>36560</c:v>
                </c:pt>
                <c:pt idx="233">
                  <c:v>36565</c:v>
                </c:pt>
                <c:pt idx="234">
                  <c:v>36607</c:v>
                </c:pt>
                <c:pt idx="235">
                  <c:v>36613</c:v>
                </c:pt>
                <c:pt idx="236">
                  <c:v>36702</c:v>
                </c:pt>
                <c:pt idx="237">
                  <c:v>36744</c:v>
                </c:pt>
                <c:pt idx="238">
                  <c:v>36975</c:v>
                </c:pt>
                <c:pt idx="239">
                  <c:v>36985</c:v>
                </c:pt>
                <c:pt idx="240">
                  <c:v>37028</c:v>
                </c:pt>
                <c:pt idx="241">
                  <c:v>37120</c:v>
                </c:pt>
                <c:pt idx="242">
                  <c:v>37145</c:v>
                </c:pt>
                <c:pt idx="243">
                  <c:v>37148</c:v>
                </c:pt>
                <c:pt idx="244">
                  <c:v>37159</c:v>
                </c:pt>
                <c:pt idx="245">
                  <c:v>37159</c:v>
                </c:pt>
                <c:pt idx="246">
                  <c:v>37159</c:v>
                </c:pt>
                <c:pt idx="247">
                  <c:v>37159</c:v>
                </c:pt>
                <c:pt idx="248">
                  <c:v>37159</c:v>
                </c:pt>
                <c:pt idx="249">
                  <c:v>37175</c:v>
                </c:pt>
                <c:pt idx="250">
                  <c:v>37236</c:v>
                </c:pt>
                <c:pt idx="251">
                  <c:v>37320</c:v>
                </c:pt>
                <c:pt idx="252">
                  <c:v>37331</c:v>
                </c:pt>
                <c:pt idx="253">
                  <c:v>37673</c:v>
                </c:pt>
                <c:pt idx="254">
                  <c:v>37684</c:v>
                </c:pt>
                <c:pt idx="255">
                  <c:v>37721</c:v>
                </c:pt>
                <c:pt idx="256">
                  <c:v>37735</c:v>
                </c:pt>
                <c:pt idx="257">
                  <c:v>37815</c:v>
                </c:pt>
                <c:pt idx="258">
                  <c:v>37840</c:v>
                </c:pt>
                <c:pt idx="259">
                  <c:v>38221</c:v>
                </c:pt>
                <c:pt idx="260">
                  <c:v>38296</c:v>
                </c:pt>
                <c:pt idx="261">
                  <c:v>38366</c:v>
                </c:pt>
                <c:pt idx="262">
                  <c:v>39265</c:v>
                </c:pt>
                <c:pt idx="263">
                  <c:v>39323</c:v>
                </c:pt>
                <c:pt idx="264">
                  <c:v>39340</c:v>
                </c:pt>
                <c:pt idx="265">
                  <c:v>39341.5</c:v>
                </c:pt>
                <c:pt idx="266">
                  <c:v>39404</c:v>
                </c:pt>
                <c:pt idx="267">
                  <c:v>39443</c:v>
                </c:pt>
                <c:pt idx="268">
                  <c:v>39445</c:v>
                </c:pt>
                <c:pt idx="269">
                  <c:v>39451</c:v>
                </c:pt>
                <c:pt idx="270">
                  <c:v>39501</c:v>
                </c:pt>
                <c:pt idx="271">
                  <c:v>39582</c:v>
                </c:pt>
                <c:pt idx="272">
                  <c:v>39593</c:v>
                </c:pt>
                <c:pt idx="273">
                  <c:v>39866</c:v>
                </c:pt>
                <c:pt idx="274">
                  <c:v>39876</c:v>
                </c:pt>
                <c:pt idx="275">
                  <c:v>39879</c:v>
                </c:pt>
                <c:pt idx="276">
                  <c:v>39890</c:v>
                </c:pt>
                <c:pt idx="277">
                  <c:v>39893</c:v>
                </c:pt>
                <c:pt idx="278">
                  <c:v>39904</c:v>
                </c:pt>
                <c:pt idx="279">
                  <c:v>39932</c:v>
                </c:pt>
                <c:pt idx="280">
                  <c:v>40636</c:v>
                </c:pt>
                <c:pt idx="281">
                  <c:v>40666</c:v>
                </c:pt>
                <c:pt idx="282">
                  <c:v>40953</c:v>
                </c:pt>
                <c:pt idx="283">
                  <c:v>41172.5</c:v>
                </c:pt>
                <c:pt idx="284">
                  <c:v>41201</c:v>
                </c:pt>
                <c:pt idx="285">
                  <c:v>41568</c:v>
                </c:pt>
                <c:pt idx="286">
                  <c:v>41644</c:v>
                </c:pt>
                <c:pt idx="287">
                  <c:v>41663</c:v>
                </c:pt>
                <c:pt idx="288">
                  <c:v>41674</c:v>
                </c:pt>
                <c:pt idx="289">
                  <c:v>41684.5</c:v>
                </c:pt>
                <c:pt idx="290">
                  <c:v>41858</c:v>
                </c:pt>
                <c:pt idx="291">
                  <c:v>42186</c:v>
                </c:pt>
                <c:pt idx="292">
                  <c:v>42364</c:v>
                </c:pt>
                <c:pt idx="293">
                  <c:v>42918</c:v>
                </c:pt>
                <c:pt idx="294">
                  <c:v>42932</c:v>
                </c:pt>
                <c:pt idx="295">
                  <c:v>43450</c:v>
                </c:pt>
                <c:pt idx="296">
                  <c:v>43491</c:v>
                </c:pt>
                <c:pt idx="297">
                  <c:v>43992</c:v>
                </c:pt>
                <c:pt idx="298">
                  <c:v>43992</c:v>
                </c:pt>
                <c:pt idx="299">
                  <c:v>44053</c:v>
                </c:pt>
                <c:pt idx="300">
                  <c:v>44604</c:v>
                </c:pt>
                <c:pt idx="301">
                  <c:v>45049</c:v>
                </c:pt>
                <c:pt idx="302">
                  <c:v>45639</c:v>
                </c:pt>
                <c:pt idx="303">
                  <c:v>45731</c:v>
                </c:pt>
                <c:pt idx="304">
                  <c:v>45770</c:v>
                </c:pt>
                <c:pt idx="305">
                  <c:v>46142</c:v>
                </c:pt>
                <c:pt idx="306">
                  <c:v>46185</c:v>
                </c:pt>
                <c:pt idx="307">
                  <c:v>46268</c:v>
                </c:pt>
                <c:pt idx="308">
                  <c:v>46385</c:v>
                </c:pt>
                <c:pt idx="309">
                  <c:v>46760</c:v>
                </c:pt>
                <c:pt idx="310">
                  <c:v>47325</c:v>
                </c:pt>
                <c:pt idx="311">
                  <c:v>47375</c:v>
                </c:pt>
                <c:pt idx="312">
                  <c:v>47465</c:v>
                </c:pt>
                <c:pt idx="313">
                  <c:v>47504</c:v>
                </c:pt>
                <c:pt idx="314">
                  <c:v>47518</c:v>
                </c:pt>
                <c:pt idx="315">
                  <c:v>47940</c:v>
                </c:pt>
                <c:pt idx="316">
                  <c:v>47954</c:v>
                </c:pt>
                <c:pt idx="317">
                  <c:v>47979</c:v>
                </c:pt>
                <c:pt idx="318">
                  <c:v>48024</c:v>
                </c:pt>
                <c:pt idx="319">
                  <c:v>48354</c:v>
                </c:pt>
                <c:pt idx="320">
                  <c:v>48393</c:v>
                </c:pt>
                <c:pt idx="321">
                  <c:v>48502</c:v>
                </c:pt>
                <c:pt idx="322">
                  <c:v>48511</c:v>
                </c:pt>
                <c:pt idx="323">
                  <c:v>48544</c:v>
                </c:pt>
                <c:pt idx="324">
                  <c:v>48550</c:v>
                </c:pt>
                <c:pt idx="325">
                  <c:v>48569</c:v>
                </c:pt>
                <c:pt idx="326">
                  <c:v>48700</c:v>
                </c:pt>
                <c:pt idx="327">
                  <c:v>48983</c:v>
                </c:pt>
                <c:pt idx="328">
                  <c:v>49047</c:v>
                </c:pt>
                <c:pt idx="329">
                  <c:v>49086</c:v>
                </c:pt>
                <c:pt idx="330">
                  <c:v>49176</c:v>
                </c:pt>
                <c:pt idx="331">
                  <c:v>49218</c:v>
                </c:pt>
                <c:pt idx="332">
                  <c:v>49584</c:v>
                </c:pt>
                <c:pt idx="333">
                  <c:v>49651</c:v>
                </c:pt>
                <c:pt idx="334">
                  <c:v>49732</c:v>
                </c:pt>
                <c:pt idx="335">
                  <c:v>49766</c:v>
                </c:pt>
                <c:pt idx="336">
                  <c:v>50124</c:v>
                </c:pt>
              </c:numCache>
            </c:numRef>
          </c:xVal>
          <c:yVal>
            <c:numRef>
              <c:f>Active!$O$21:$O$975</c:f>
              <c:numCache>
                <c:formatCode>General</c:formatCode>
                <c:ptCount val="955"/>
                <c:pt idx="238">
                  <c:v>3.7233697358428498E-2</c:v>
                </c:pt>
                <c:pt idx="239">
                  <c:v>3.7217926847400197E-2</c:v>
                </c:pt>
                <c:pt idx="240">
                  <c:v>3.7150113649978493E-2</c:v>
                </c:pt>
                <c:pt idx="241">
                  <c:v>3.7005024948518109E-2</c:v>
                </c:pt>
                <c:pt idx="242">
                  <c:v>3.6965598670947349E-2</c:v>
                </c:pt>
                <c:pt idx="243">
                  <c:v>3.6960867517638857E-2</c:v>
                </c:pt>
                <c:pt idx="244">
                  <c:v>3.6943519955507723E-2</c:v>
                </c:pt>
                <c:pt idx="245">
                  <c:v>3.6943519955507723E-2</c:v>
                </c:pt>
                <c:pt idx="246">
                  <c:v>3.6943519955507723E-2</c:v>
                </c:pt>
                <c:pt idx="247">
                  <c:v>3.6943519955507723E-2</c:v>
                </c:pt>
                <c:pt idx="248">
                  <c:v>3.6943519955507723E-2</c:v>
                </c:pt>
                <c:pt idx="255">
                  <c:v>3.6057217235717101E-2</c:v>
                </c:pt>
                <c:pt idx="256">
                  <c:v>3.6035138520277475E-2</c:v>
                </c:pt>
                <c:pt idx="260">
                  <c:v>3.515041285158968E-2</c:v>
                </c:pt>
                <c:pt idx="264">
                  <c:v>3.3503971500234854E-2</c:v>
                </c:pt>
                <c:pt idx="265">
                  <c:v>3.3501605923580612E-2</c:v>
                </c:pt>
                <c:pt idx="266">
                  <c:v>3.3403040229653715E-2</c:v>
                </c:pt>
                <c:pt idx="267">
                  <c:v>3.3341535236643335E-2</c:v>
                </c:pt>
                <c:pt idx="273">
                  <c:v>3.2674442620146127E-2</c:v>
                </c:pt>
                <c:pt idx="274">
                  <c:v>3.2658672109117826E-2</c:v>
                </c:pt>
                <c:pt idx="275">
                  <c:v>3.2653940955809327E-2</c:v>
                </c:pt>
                <c:pt idx="276">
                  <c:v>3.2636593393678193E-2</c:v>
                </c:pt>
                <c:pt idx="277">
                  <c:v>3.2631862240369708E-2</c:v>
                </c:pt>
                <c:pt idx="278">
                  <c:v>3.2614514678238574E-2</c:v>
                </c:pt>
                <c:pt idx="284">
                  <c:v>3.0569079397867682E-2</c:v>
                </c:pt>
                <c:pt idx="285">
                  <c:v>2.9990301643128964E-2</c:v>
                </c:pt>
                <c:pt idx="286">
                  <c:v>2.9870445759313857E-2</c:v>
                </c:pt>
                <c:pt idx="287">
                  <c:v>2.9840481788360088E-2</c:v>
                </c:pt>
                <c:pt idx="288">
                  <c:v>2.9823134226228953E-2</c:v>
                </c:pt>
                <c:pt idx="290">
                  <c:v>2.9532956823308185E-2</c:v>
                </c:pt>
                <c:pt idx="291">
                  <c:v>2.9015684061579838E-2</c:v>
                </c:pt>
                <c:pt idx="292">
                  <c:v>2.8734968965276053E-2</c:v>
                </c:pt>
                <c:pt idx="293">
                  <c:v>2.7861282654308067E-2</c:v>
                </c:pt>
                <c:pt idx="294">
                  <c:v>2.7839203938868448E-2</c:v>
                </c:pt>
                <c:pt idx="295">
                  <c:v>2.702229146760235E-2</c:v>
                </c:pt>
                <c:pt idx="296">
                  <c:v>2.6957632372386311E-2</c:v>
                </c:pt>
                <c:pt idx="298">
                  <c:v>2.6167529769868331E-2</c:v>
                </c:pt>
                <c:pt idx="299">
                  <c:v>2.607132965259569E-2</c:v>
                </c:pt>
                <c:pt idx="300">
                  <c:v>2.5202374494936203E-2</c:v>
                </c:pt>
                <c:pt idx="301">
                  <c:v>2.4500586754176712E-2</c:v>
                </c:pt>
                <c:pt idx="302">
                  <c:v>2.3570126603506839E-2</c:v>
                </c:pt>
                <c:pt idx="303">
                  <c:v>2.3425037902046461E-2</c:v>
                </c:pt>
                <c:pt idx="304">
                  <c:v>2.3363532909036075E-2</c:v>
                </c:pt>
                <c:pt idx="305">
                  <c:v>2.2776869898783206E-2</c:v>
                </c:pt>
                <c:pt idx="306">
                  <c:v>2.2709056701361502E-2</c:v>
                </c:pt>
                <c:pt idx="307">
                  <c:v>2.2578161459826593E-2</c:v>
                </c:pt>
                <c:pt idx="308">
                  <c:v>2.2393646480795448E-2</c:v>
                </c:pt>
                <c:pt idx="309">
                  <c:v>2.180225231723408E-2</c:v>
                </c:pt>
                <c:pt idx="310">
                  <c:v>2.0911218444134974E-2</c:v>
                </c:pt>
                <c:pt idx="311">
                  <c:v>2.0832365888993454E-2</c:v>
                </c:pt>
                <c:pt idx="312">
                  <c:v>2.0690431289738728E-2</c:v>
                </c:pt>
                <c:pt idx="313">
                  <c:v>2.0628926296728356E-2</c:v>
                </c:pt>
                <c:pt idx="314">
                  <c:v>2.0606847581288723E-2</c:v>
                </c:pt>
                <c:pt idx="315">
                  <c:v>1.9941332015894347E-2</c:v>
                </c:pt>
                <c:pt idx="316">
                  <c:v>1.9919253300454715E-2</c:v>
                </c:pt>
                <c:pt idx="317">
                  <c:v>1.9879827022883961E-2</c:v>
                </c:pt>
                <c:pt idx="318">
                  <c:v>1.9808859723256592E-2</c:v>
                </c:pt>
                <c:pt idx="319">
                  <c:v>1.9288432859322607E-2</c:v>
                </c:pt>
                <c:pt idx="320">
                  <c:v>1.9226927866312221E-2</c:v>
                </c:pt>
                <c:pt idx="321">
                  <c:v>1.9055029296103712E-2</c:v>
                </c:pt>
                <c:pt idx="322">
                  <c:v>1.9040835836178244E-2</c:v>
                </c:pt>
                <c:pt idx="323">
                  <c:v>1.8988793149784841E-2</c:v>
                </c:pt>
                <c:pt idx="324">
                  <c:v>1.8979330843167858E-2</c:v>
                </c:pt>
                <c:pt idx="325">
                  <c:v>1.8949366872214088E-2</c:v>
                </c:pt>
                <c:pt idx="326">
                  <c:v>1.8742773177743324E-2</c:v>
                </c:pt>
                <c:pt idx="327">
                  <c:v>1.8296467715642348E-2</c:v>
                </c:pt>
                <c:pt idx="328">
                  <c:v>1.8195536445061208E-2</c:v>
                </c:pt>
                <c:pt idx="329">
                  <c:v>1.8134031452050822E-2</c:v>
                </c:pt>
                <c:pt idx="330">
                  <c:v>1.7992096852796097E-2</c:v>
                </c:pt>
                <c:pt idx="331">
                  <c:v>1.7925860706477226E-2</c:v>
                </c:pt>
                <c:pt idx="332">
                  <c:v>1.734866000284134E-2</c:v>
                </c:pt>
                <c:pt idx="333">
                  <c:v>1.7242997578951716E-2</c:v>
                </c:pt>
                <c:pt idx="334">
                  <c:v>1.7115256439622459E-2</c:v>
                </c:pt>
                <c:pt idx="335">
                  <c:v>1.7061636702126223E-2</c:v>
                </c:pt>
                <c:pt idx="336">
                  <c:v>1.6497052407312987E-2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2E5-4DF7-BD5D-CD8684325FB2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Active!$F$21:$F$290</c:f>
              <c:numCache>
                <c:formatCode>General</c:formatCode>
                <c:ptCount val="270"/>
                <c:pt idx="0">
                  <c:v>-515</c:v>
                </c:pt>
                <c:pt idx="1">
                  <c:v>-512</c:v>
                </c:pt>
                <c:pt idx="2">
                  <c:v>-498</c:v>
                </c:pt>
                <c:pt idx="3">
                  <c:v>-495</c:v>
                </c:pt>
                <c:pt idx="4">
                  <c:v>0</c:v>
                </c:pt>
                <c:pt idx="5">
                  <c:v>48</c:v>
                </c:pt>
                <c:pt idx="6">
                  <c:v>5771</c:v>
                </c:pt>
                <c:pt idx="7">
                  <c:v>21859</c:v>
                </c:pt>
                <c:pt idx="8">
                  <c:v>22343</c:v>
                </c:pt>
                <c:pt idx="9">
                  <c:v>22863</c:v>
                </c:pt>
                <c:pt idx="10">
                  <c:v>22874</c:v>
                </c:pt>
                <c:pt idx="11">
                  <c:v>23452</c:v>
                </c:pt>
                <c:pt idx="12">
                  <c:v>23460</c:v>
                </c:pt>
                <c:pt idx="13">
                  <c:v>23461</c:v>
                </c:pt>
                <c:pt idx="14">
                  <c:v>23464</c:v>
                </c:pt>
                <c:pt idx="15">
                  <c:v>23569</c:v>
                </c:pt>
                <c:pt idx="16">
                  <c:v>23886</c:v>
                </c:pt>
                <c:pt idx="17">
                  <c:v>23939</c:v>
                </c:pt>
                <c:pt idx="18">
                  <c:v>23986</c:v>
                </c:pt>
                <c:pt idx="19">
                  <c:v>23989</c:v>
                </c:pt>
                <c:pt idx="20">
                  <c:v>24000</c:v>
                </c:pt>
                <c:pt idx="21">
                  <c:v>24001</c:v>
                </c:pt>
                <c:pt idx="22">
                  <c:v>24056</c:v>
                </c:pt>
                <c:pt idx="23">
                  <c:v>24095</c:v>
                </c:pt>
                <c:pt idx="24">
                  <c:v>24095</c:v>
                </c:pt>
                <c:pt idx="25">
                  <c:v>24381</c:v>
                </c:pt>
                <c:pt idx="26">
                  <c:v>24537</c:v>
                </c:pt>
                <c:pt idx="27">
                  <c:v>24549</c:v>
                </c:pt>
                <c:pt idx="28">
                  <c:v>24563</c:v>
                </c:pt>
                <c:pt idx="29">
                  <c:v>24576</c:v>
                </c:pt>
                <c:pt idx="30">
                  <c:v>24618</c:v>
                </c:pt>
                <c:pt idx="31">
                  <c:v>24652</c:v>
                </c:pt>
                <c:pt idx="32">
                  <c:v>24657</c:v>
                </c:pt>
                <c:pt idx="33">
                  <c:v>24705</c:v>
                </c:pt>
                <c:pt idx="34">
                  <c:v>25035</c:v>
                </c:pt>
                <c:pt idx="35">
                  <c:v>25061</c:v>
                </c:pt>
                <c:pt idx="36">
                  <c:v>25077</c:v>
                </c:pt>
                <c:pt idx="37">
                  <c:v>25077</c:v>
                </c:pt>
                <c:pt idx="38">
                  <c:v>25178</c:v>
                </c:pt>
                <c:pt idx="39">
                  <c:v>25208</c:v>
                </c:pt>
                <c:pt idx="40">
                  <c:v>25222</c:v>
                </c:pt>
                <c:pt idx="41">
                  <c:v>25295</c:v>
                </c:pt>
                <c:pt idx="42">
                  <c:v>25715</c:v>
                </c:pt>
                <c:pt idx="43">
                  <c:v>25765</c:v>
                </c:pt>
                <c:pt idx="44">
                  <c:v>25770</c:v>
                </c:pt>
                <c:pt idx="45">
                  <c:v>25779</c:v>
                </c:pt>
                <c:pt idx="46">
                  <c:v>25820</c:v>
                </c:pt>
                <c:pt idx="47">
                  <c:v>25885</c:v>
                </c:pt>
                <c:pt idx="48">
                  <c:v>25907</c:v>
                </c:pt>
                <c:pt idx="49">
                  <c:v>25913</c:v>
                </c:pt>
                <c:pt idx="50">
                  <c:v>25938</c:v>
                </c:pt>
                <c:pt idx="51">
                  <c:v>26238</c:v>
                </c:pt>
                <c:pt idx="52">
                  <c:v>26337</c:v>
                </c:pt>
                <c:pt idx="53">
                  <c:v>26360</c:v>
                </c:pt>
                <c:pt idx="54">
                  <c:v>26368</c:v>
                </c:pt>
                <c:pt idx="55">
                  <c:v>26369</c:v>
                </c:pt>
                <c:pt idx="56">
                  <c:v>26373</c:v>
                </c:pt>
                <c:pt idx="57">
                  <c:v>26382</c:v>
                </c:pt>
                <c:pt idx="58">
                  <c:v>26422</c:v>
                </c:pt>
                <c:pt idx="59">
                  <c:v>26422</c:v>
                </c:pt>
                <c:pt idx="60">
                  <c:v>26424</c:v>
                </c:pt>
                <c:pt idx="61">
                  <c:v>26433</c:v>
                </c:pt>
                <c:pt idx="62">
                  <c:v>26444</c:v>
                </c:pt>
                <c:pt idx="63">
                  <c:v>26814</c:v>
                </c:pt>
                <c:pt idx="64">
                  <c:v>26863</c:v>
                </c:pt>
                <c:pt idx="65">
                  <c:v>26875</c:v>
                </c:pt>
                <c:pt idx="66">
                  <c:v>26917</c:v>
                </c:pt>
                <c:pt idx="67">
                  <c:v>27023</c:v>
                </c:pt>
                <c:pt idx="68">
                  <c:v>27101</c:v>
                </c:pt>
                <c:pt idx="69">
                  <c:v>27484</c:v>
                </c:pt>
                <c:pt idx="70">
                  <c:v>27504</c:v>
                </c:pt>
                <c:pt idx="71">
                  <c:v>27560</c:v>
                </c:pt>
                <c:pt idx="72">
                  <c:v>27607</c:v>
                </c:pt>
                <c:pt idx="73">
                  <c:v>27649</c:v>
                </c:pt>
                <c:pt idx="74">
                  <c:v>27949</c:v>
                </c:pt>
                <c:pt idx="75">
                  <c:v>27979</c:v>
                </c:pt>
                <c:pt idx="76">
                  <c:v>27982</c:v>
                </c:pt>
                <c:pt idx="77">
                  <c:v>28013</c:v>
                </c:pt>
                <c:pt idx="78">
                  <c:v>28016</c:v>
                </c:pt>
                <c:pt idx="79">
                  <c:v>28030</c:v>
                </c:pt>
                <c:pt idx="80">
                  <c:v>28108</c:v>
                </c:pt>
                <c:pt idx="81">
                  <c:v>28108</c:v>
                </c:pt>
                <c:pt idx="82">
                  <c:v>28149</c:v>
                </c:pt>
                <c:pt idx="83">
                  <c:v>28149</c:v>
                </c:pt>
                <c:pt idx="84">
                  <c:v>28160</c:v>
                </c:pt>
                <c:pt idx="85">
                  <c:v>28163</c:v>
                </c:pt>
                <c:pt idx="86">
                  <c:v>28174</c:v>
                </c:pt>
                <c:pt idx="87">
                  <c:v>28527</c:v>
                </c:pt>
                <c:pt idx="88">
                  <c:v>28528</c:v>
                </c:pt>
                <c:pt idx="89">
                  <c:v>28547</c:v>
                </c:pt>
                <c:pt idx="90">
                  <c:v>28567</c:v>
                </c:pt>
                <c:pt idx="91">
                  <c:v>28575</c:v>
                </c:pt>
                <c:pt idx="92">
                  <c:v>28575</c:v>
                </c:pt>
                <c:pt idx="93">
                  <c:v>28575</c:v>
                </c:pt>
                <c:pt idx="94">
                  <c:v>28575</c:v>
                </c:pt>
                <c:pt idx="95">
                  <c:v>28589</c:v>
                </c:pt>
                <c:pt idx="96">
                  <c:v>28589</c:v>
                </c:pt>
                <c:pt idx="97">
                  <c:v>28589</c:v>
                </c:pt>
                <c:pt idx="98">
                  <c:v>28589</c:v>
                </c:pt>
                <c:pt idx="99">
                  <c:v>28589</c:v>
                </c:pt>
                <c:pt idx="100">
                  <c:v>28589</c:v>
                </c:pt>
                <c:pt idx="101">
                  <c:v>28627</c:v>
                </c:pt>
                <c:pt idx="102">
                  <c:v>28631</c:v>
                </c:pt>
                <c:pt idx="103">
                  <c:v>28631</c:v>
                </c:pt>
                <c:pt idx="104">
                  <c:v>28634</c:v>
                </c:pt>
                <c:pt idx="105">
                  <c:v>28661</c:v>
                </c:pt>
                <c:pt idx="106">
                  <c:v>28684</c:v>
                </c:pt>
                <c:pt idx="107">
                  <c:v>28708</c:v>
                </c:pt>
                <c:pt idx="108">
                  <c:v>28826</c:v>
                </c:pt>
                <c:pt idx="109">
                  <c:v>28986</c:v>
                </c:pt>
                <c:pt idx="110">
                  <c:v>29084</c:v>
                </c:pt>
                <c:pt idx="111">
                  <c:v>29129</c:v>
                </c:pt>
                <c:pt idx="112">
                  <c:v>29170</c:v>
                </c:pt>
                <c:pt idx="113">
                  <c:v>29182</c:v>
                </c:pt>
                <c:pt idx="114">
                  <c:v>29184</c:v>
                </c:pt>
                <c:pt idx="115">
                  <c:v>29218</c:v>
                </c:pt>
                <c:pt idx="116">
                  <c:v>29228</c:v>
                </c:pt>
                <c:pt idx="117">
                  <c:v>29234</c:v>
                </c:pt>
                <c:pt idx="118">
                  <c:v>29237</c:v>
                </c:pt>
                <c:pt idx="119">
                  <c:v>29285</c:v>
                </c:pt>
                <c:pt idx="120">
                  <c:v>29285</c:v>
                </c:pt>
                <c:pt idx="121">
                  <c:v>29313</c:v>
                </c:pt>
                <c:pt idx="122">
                  <c:v>29651</c:v>
                </c:pt>
                <c:pt idx="123">
                  <c:v>29679</c:v>
                </c:pt>
                <c:pt idx="124">
                  <c:v>29687</c:v>
                </c:pt>
                <c:pt idx="125">
                  <c:v>29688</c:v>
                </c:pt>
                <c:pt idx="126">
                  <c:v>29688</c:v>
                </c:pt>
                <c:pt idx="127">
                  <c:v>29688</c:v>
                </c:pt>
                <c:pt idx="128">
                  <c:v>29688</c:v>
                </c:pt>
                <c:pt idx="129">
                  <c:v>29688</c:v>
                </c:pt>
                <c:pt idx="130">
                  <c:v>29716</c:v>
                </c:pt>
                <c:pt idx="131">
                  <c:v>29727</c:v>
                </c:pt>
                <c:pt idx="132">
                  <c:v>29730</c:v>
                </c:pt>
                <c:pt idx="133">
                  <c:v>29741</c:v>
                </c:pt>
                <c:pt idx="134">
                  <c:v>29785</c:v>
                </c:pt>
                <c:pt idx="135">
                  <c:v>29811</c:v>
                </c:pt>
                <c:pt idx="136">
                  <c:v>29821</c:v>
                </c:pt>
                <c:pt idx="137">
                  <c:v>29864</c:v>
                </c:pt>
                <c:pt idx="138">
                  <c:v>29902</c:v>
                </c:pt>
                <c:pt idx="139">
                  <c:v>29903</c:v>
                </c:pt>
                <c:pt idx="140">
                  <c:v>29928</c:v>
                </c:pt>
                <c:pt idx="141">
                  <c:v>30191</c:v>
                </c:pt>
                <c:pt idx="142">
                  <c:v>30250</c:v>
                </c:pt>
                <c:pt idx="143">
                  <c:v>30278</c:v>
                </c:pt>
                <c:pt idx="144">
                  <c:v>30278</c:v>
                </c:pt>
                <c:pt idx="145">
                  <c:v>30278</c:v>
                </c:pt>
                <c:pt idx="146">
                  <c:v>30278</c:v>
                </c:pt>
                <c:pt idx="147">
                  <c:v>30278</c:v>
                </c:pt>
                <c:pt idx="148">
                  <c:v>30278</c:v>
                </c:pt>
                <c:pt idx="149">
                  <c:v>30278</c:v>
                </c:pt>
                <c:pt idx="150">
                  <c:v>30289</c:v>
                </c:pt>
                <c:pt idx="151">
                  <c:v>30289</c:v>
                </c:pt>
                <c:pt idx="152">
                  <c:v>30289</c:v>
                </c:pt>
                <c:pt idx="153">
                  <c:v>30291</c:v>
                </c:pt>
                <c:pt idx="154">
                  <c:v>30322</c:v>
                </c:pt>
                <c:pt idx="155">
                  <c:v>30327</c:v>
                </c:pt>
                <c:pt idx="156">
                  <c:v>30331</c:v>
                </c:pt>
                <c:pt idx="157">
                  <c:v>30331</c:v>
                </c:pt>
                <c:pt idx="158">
                  <c:v>30383</c:v>
                </c:pt>
                <c:pt idx="159">
                  <c:v>30412</c:v>
                </c:pt>
                <c:pt idx="160">
                  <c:v>30434</c:v>
                </c:pt>
                <c:pt idx="161">
                  <c:v>30437</c:v>
                </c:pt>
                <c:pt idx="162">
                  <c:v>30501</c:v>
                </c:pt>
                <c:pt idx="163">
                  <c:v>30736</c:v>
                </c:pt>
                <c:pt idx="164">
                  <c:v>30736</c:v>
                </c:pt>
                <c:pt idx="165">
                  <c:v>30762</c:v>
                </c:pt>
                <c:pt idx="166">
                  <c:v>30840</c:v>
                </c:pt>
                <c:pt idx="167">
                  <c:v>30889</c:v>
                </c:pt>
                <c:pt idx="168">
                  <c:v>30931</c:v>
                </c:pt>
                <c:pt idx="169">
                  <c:v>30937</c:v>
                </c:pt>
                <c:pt idx="170">
                  <c:v>30960</c:v>
                </c:pt>
                <c:pt idx="171">
                  <c:v>30987</c:v>
                </c:pt>
                <c:pt idx="172">
                  <c:v>31024</c:v>
                </c:pt>
                <c:pt idx="173">
                  <c:v>31026</c:v>
                </c:pt>
                <c:pt idx="174">
                  <c:v>31260</c:v>
                </c:pt>
                <c:pt idx="175">
                  <c:v>31352</c:v>
                </c:pt>
                <c:pt idx="176">
                  <c:v>31377</c:v>
                </c:pt>
                <c:pt idx="177">
                  <c:v>31391</c:v>
                </c:pt>
                <c:pt idx="178">
                  <c:v>31441</c:v>
                </c:pt>
                <c:pt idx="179">
                  <c:v>31519</c:v>
                </c:pt>
                <c:pt idx="180">
                  <c:v>31561</c:v>
                </c:pt>
                <c:pt idx="181">
                  <c:v>31574</c:v>
                </c:pt>
                <c:pt idx="182">
                  <c:v>31577</c:v>
                </c:pt>
                <c:pt idx="183">
                  <c:v>31914</c:v>
                </c:pt>
                <c:pt idx="184">
                  <c:v>31942</c:v>
                </c:pt>
                <c:pt idx="185">
                  <c:v>31975</c:v>
                </c:pt>
                <c:pt idx="186">
                  <c:v>31980</c:v>
                </c:pt>
                <c:pt idx="187">
                  <c:v>31992</c:v>
                </c:pt>
                <c:pt idx="188">
                  <c:v>32020</c:v>
                </c:pt>
                <c:pt idx="189">
                  <c:v>32031</c:v>
                </c:pt>
                <c:pt idx="190">
                  <c:v>32504</c:v>
                </c:pt>
                <c:pt idx="191">
                  <c:v>32557</c:v>
                </c:pt>
                <c:pt idx="192">
                  <c:v>32621</c:v>
                </c:pt>
                <c:pt idx="193">
                  <c:v>32688</c:v>
                </c:pt>
                <c:pt idx="194">
                  <c:v>33052</c:v>
                </c:pt>
                <c:pt idx="195">
                  <c:v>33066</c:v>
                </c:pt>
                <c:pt idx="196">
                  <c:v>33080</c:v>
                </c:pt>
                <c:pt idx="197">
                  <c:v>33144</c:v>
                </c:pt>
                <c:pt idx="198">
                  <c:v>33158</c:v>
                </c:pt>
                <c:pt idx="199">
                  <c:v>33221</c:v>
                </c:pt>
                <c:pt idx="200">
                  <c:v>33224</c:v>
                </c:pt>
                <c:pt idx="201">
                  <c:v>33642</c:v>
                </c:pt>
                <c:pt idx="202">
                  <c:v>33681</c:v>
                </c:pt>
                <c:pt idx="203">
                  <c:v>33692</c:v>
                </c:pt>
                <c:pt idx="204">
                  <c:v>33800</c:v>
                </c:pt>
                <c:pt idx="205">
                  <c:v>33878</c:v>
                </c:pt>
                <c:pt idx="206">
                  <c:v>33917</c:v>
                </c:pt>
                <c:pt idx="207">
                  <c:v>34176</c:v>
                </c:pt>
                <c:pt idx="208">
                  <c:v>34204</c:v>
                </c:pt>
                <c:pt idx="209">
                  <c:v>34220</c:v>
                </c:pt>
                <c:pt idx="210">
                  <c:v>34254</c:v>
                </c:pt>
                <c:pt idx="211">
                  <c:v>34376</c:v>
                </c:pt>
                <c:pt idx="212">
                  <c:v>34388</c:v>
                </c:pt>
                <c:pt idx="213">
                  <c:v>34805</c:v>
                </c:pt>
                <c:pt idx="214">
                  <c:v>34833</c:v>
                </c:pt>
                <c:pt idx="215">
                  <c:v>34886</c:v>
                </c:pt>
                <c:pt idx="216">
                  <c:v>34977</c:v>
                </c:pt>
                <c:pt idx="217">
                  <c:v>35025</c:v>
                </c:pt>
                <c:pt idx="218">
                  <c:v>35030</c:v>
                </c:pt>
                <c:pt idx="219">
                  <c:v>35300</c:v>
                </c:pt>
                <c:pt idx="220">
                  <c:v>35420</c:v>
                </c:pt>
                <c:pt idx="221">
                  <c:v>35447</c:v>
                </c:pt>
                <c:pt idx="222">
                  <c:v>35484</c:v>
                </c:pt>
                <c:pt idx="223">
                  <c:v>35500</c:v>
                </c:pt>
                <c:pt idx="224">
                  <c:v>35537</c:v>
                </c:pt>
                <c:pt idx="225">
                  <c:v>35587</c:v>
                </c:pt>
                <c:pt idx="226">
                  <c:v>35654</c:v>
                </c:pt>
                <c:pt idx="227">
                  <c:v>35998</c:v>
                </c:pt>
                <c:pt idx="228">
                  <c:v>36012</c:v>
                </c:pt>
                <c:pt idx="229">
                  <c:v>36076</c:v>
                </c:pt>
                <c:pt idx="230">
                  <c:v>36090</c:v>
                </c:pt>
                <c:pt idx="231">
                  <c:v>36521</c:v>
                </c:pt>
                <c:pt idx="232">
                  <c:v>36560</c:v>
                </c:pt>
                <c:pt idx="233">
                  <c:v>36565</c:v>
                </c:pt>
                <c:pt idx="234">
                  <c:v>36607</c:v>
                </c:pt>
                <c:pt idx="235">
                  <c:v>36613</c:v>
                </c:pt>
                <c:pt idx="236">
                  <c:v>36702</c:v>
                </c:pt>
                <c:pt idx="237">
                  <c:v>36744</c:v>
                </c:pt>
                <c:pt idx="238">
                  <c:v>36975</c:v>
                </c:pt>
                <c:pt idx="239">
                  <c:v>36985</c:v>
                </c:pt>
                <c:pt idx="240">
                  <c:v>37028</c:v>
                </c:pt>
                <c:pt idx="241">
                  <c:v>37120</c:v>
                </c:pt>
                <c:pt idx="242">
                  <c:v>37145</c:v>
                </c:pt>
                <c:pt idx="243">
                  <c:v>37148</c:v>
                </c:pt>
                <c:pt idx="244">
                  <c:v>37159</c:v>
                </c:pt>
                <c:pt idx="245">
                  <c:v>37159</c:v>
                </c:pt>
                <c:pt idx="246">
                  <c:v>37159</c:v>
                </c:pt>
                <c:pt idx="247">
                  <c:v>37159</c:v>
                </c:pt>
                <c:pt idx="248">
                  <c:v>37159</c:v>
                </c:pt>
                <c:pt idx="249">
                  <c:v>37175</c:v>
                </c:pt>
                <c:pt idx="250">
                  <c:v>37236</c:v>
                </c:pt>
                <c:pt idx="251">
                  <c:v>37320</c:v>
                </c:pt>
                <c:pt idx="252">
                  <c:v>37331</c:v>
                </c:pt>
                <c:pt idx="253">
                  <c:v>37673</c:v>
                </c:pt>
                <c:pt idx="254">
                  <c:v>37684</c:v>
                </c:pt>
                <c:pt idx="255">
                  <c:v>37721</c:v>
                </c:pt>
                <c:pt idx="256">
                  <c:v>37735</c:v>
                </c:pt>
                <c:pt idx="257">
                  <c:v>37815</c:v>
                </c:pt>
                <c:pt idx="258">
                  <c:v>37840</c:v>
                </c:pt>
                <c:pt idx="259">
                  <c:v>38221</c:v>
                </c:pt>
                <c:pt idx="260">
                  <c:v>38296</c:v>
                </c:pt>
                <c:pt idx="261">
                  <c:v>38366</c:v>
                </c:pt>
                <c:pt idx="262">
                  <c:v>39265</c:v>
                </c:pt>
                <c:pt idx="263">
                  <c:v>39323</c:v>
                </c:pt>
                <c:pt idx="264">
                  <c:v>39340</c:v>
                </c:pt>
                <c:pt idx="265">
                  <c:v>39341.5</c:v>
                </c:pt>
                <c:pt idx="266">
                  <c:v>39404</c:v>
                </c:pt>
                <c:pt idx="267">
                  <c:v>39443</c:v>
                </c:pt>
                <c:pt idx="268">
                  <c:v>39445</c:v>
                </c:pt>
                <c:pt idx="269">
                  <c:v>39451</c:v>
                </c:pt>
              </c:numCache>
            </c:numRef>
          </c:xVal>
          <c:yVal>
            <c:numRef>
              <c:f>Active!$U$21:$U$290</c:f>
              <c:numCache>
                <c:formatCode>General</c:formatCode>
                <c:ptCount val="27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2E5-4DF7-BD5D-CD8684325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6779152"/>
        <c:axId val="1"/>
      </c:scatterChart>
      <c:valAx>
        <c:axId val="796779152"/>
        <c:scaling>
          <c:orientation val="minMax"/>
          <c:min val="40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5763734144182986"/>
              <c:y val="0.86626139817629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3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4755043227665709E-2"/>
              <c:y val="0.37689969604863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677915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24785374450672"/>
          <c:y val="0.92401215805471126"/>
          <c:w val="0.86023115266211314"/>
          <c:h val="6.07902735562310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V387 Cyg -- O-C Diagr.</a:t>
            </a:r>
          </a:p>
        </c:rich>
      </c:tx>
      <c:layout>
        <c:manualLayout>
          <c:xMode val="edge"/>
          <c:yMode val="edge"/>
          <c:x val="0.37553956834532376"/>
          <c:y val="3.3333333333333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6906474820144"/>
          <c:y val="0.14545497589659059"/>
          <c:w val="0.81870503597122302"/>
          <c:h val="0.64545645554112085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Active!$F$21:$F$975</c:f>
              <c:numCache>
                <c:formatCode>General</c:formatCode>
                <c:ptCount val="955"/>
                <c:pt idx="0">
                  <c:v>-515</c:v>
                </c:pt>
                <c:pt idx="1">
                  <c:v>-512</c:v>
                </c:pt>
                <c:pt idx="2">
                  <c:v>-498</c:v>
                </c:pt>
                <c:pt idx="3">
                  <c:v>-495</c:v>
                </c:pt>
                <c:pt idx="4">
                  <c:v>0</c:v>
                </c:pt>
                <c:pt idx="5">
                  <c:v>48</c:v>
                </c:pt>
                <c:pt idx="6">
                  <c:v>5771</c:v>
                </c:pt>
                <c:pt idx="7">
                  <c:v>21859</c:v>
                </c:pt>
                <c:pt idx="8">
                  <c:v>22343</c:v>
                </c:pt>
                <c:pt idx="9">
                  <c:v>22863</c:v>
                </c:pt>
                <c:pt idx="10">
                  <c:v>22874</c:v>
                </c:pt>
                <c:pt idx="11">
                  <c:v>23452</c:v>
                </c:pt>
                <c:pt idx="12">
                  <c:v>23460</c:v>
                </c:pt>
                <c:pt idx="13">
                  <c:v>23461</c:v>
                </c:pt>
                <c:pt idx="14">
                  <c:v>23464</c:v>
                </c:pt>
                <c:pt idx="15">
                  <c:v>23569</c:v>
                </c:pt>
                <c:pt idx="16">
                  <c:v>23886</c:v>
                </c:pt>
                <c:pt idx="17">
                  <c:v>23939</c:v>
                </c:pt>
                <c:pt idx="18">
                  <c:v>23986</c:v>
                </c:pt>
                <c:pt idx="19">
                  <c:v>23989</c:v>
                </c:pt>
                <c:pt idx="20">
                  <c:v>24000</c:v>
                </c:pt>
                <c:pt idx="21">
                  <c:v>24001</c:v>
                </c:pt>
                <c:pt idx="22">
                  <c:v>24056</c:v>
                </c:pt>
                <c:pt idx="23">
                  <c:v>24095</c:v>
                </c:pt>
                <c:pt idx="24">
                  <c:v>24095</c:v>
                </c:pt>
                <c:pt idx="25">
                  <c:v>24381</c:v>
                </c:pt>
                <c:pt idx="26">
                  <c:v>24537</c:v>
                </c:pt>
                <c:pt idx="27">
                  <c:v>24549</c:v>
                </c:pt>
                <c:pt idx="28">
                  <c:v>24563</c:v>
                </c:pt>
                <c:pt idx="29">
                  <c:v>24576</c:v>
                </c:pt>
                <c:pt idx="30">
                  <c:v>24618</c:v>
                </c:pt>
                <c:pt idx="31">
                  <c:v>24652</c:v>
                </c:pt>
                <c:pt idx="32">
                  <c:v>24657</c:v>
                </c:pt>
                <c:pt idx="33">
                  <c:v>24705</c:v>
                </c:pt>
                <c:pt idx="34">
                  <c:v>25035</c:v>
                </c:pt>
                <c:pt idx="35">
                  <c:v>25061</c:v>
                </c:pt>
                <c:pt idx="36">
                  <c:v>25077</c:v>
                </c:pt>
                <c:pt idx="37">
                  <c:v>25077</c:v>
                </c:pt>
                <c:pt idx="38">
                  <c:v>25178</c:v>
                </c:pt>
                <c:pt idx="39">
                  <c:v>25208</c:v>
                </c:pt>
                <c:pt idx="40">
                  <c:v>25222</c:v>
                </c:pt>
                <c:pt idx="41">
                  <c:v>25295</c:v>
                </c:pt>
                <c:pt idx="42">
                  <c:v>25715</c:v>
                </c:pt>
                <c:pt idx="43">
                  <c:v>25765</c:v>
                </c:pt>
                <c:pt idx="44">
                  <c:v>25770</c:v>
                </c:pt>
                <c:pt idx="45">
                  <c:v>25779</c:v>
                </c:pt>
                <c:pt idx="46">
                  <c:v>25820</c:v>
                </c:pt>
                <c:pt idx="47">
                  <c:v>25885</c:v>
                </c:pt>
                <c:pt idx="48">
                  <c:v>25907</c:v>
                </c:pt>
                <c:pt idx="49">
                  <c:v>25913</c:v>
                </c:pt>
                <c:pt idx="50">
                  <c:v>25938</c:v>
                </c:pt>
                <c:pt idx="51">
                  <c:v>26238</c:v>
                </c:pt>
                <c:pt idx="52">
                  <c:v>26337</c:v>
                </c:pt>
                <c:pt idx="53">
                  <c:v>26360</c:v>
                </c:pt>
                <c:pt idx="54">
                  <c:v>26368</c:v>
                </c:pt>
                <c:pt idx="55">
                  <c:v>26369</c:v>
                </c:pt>
                <c:pt idx="56">
                  <c:v>26373</c:v>
                </c:pt>
                <c:pt idx="57">
                  <c:v>26382</c:v>
                </c:pt>
                <c:pt idx="58">
                  <c:v>26422</c:v>
                </c:pt>
                <c:pt idx="59">
                  <c:v>26422</c:v>
                </c:pt>
                <c:pt idx="60">
                  <c:v>26424</c:v>
                </c:pt>
                <c:pt idx="61">
                  <c:v>26433</c:v>
                </c:pt>
                <c:pt idx="62">
                  <c:v>26444</c:v>
                </c:pt>
                <c:pt idx="63">
                  <c:v>26814</c:v>
                </c:pt>
                <c:pt idx="64">
                  <c:v>26863</c:v>
                </c:pt>
                <c:pt idx="65">
                  <c:v>26875</c:v>
                </c:pt>
                <c:pt idx="66">
                  <c:v>26917</c:v>
                </c:pt>
                <c:pt idx="67">
                  <c:v>27023</c:v>
                </c:pt>
                <c:pt idx="68">
                  <c:v>27101</c:v>
                </c:pt>
                <c:pt idx="69">
                  <c:v>27484</c:v>
                </c:pt>
                <c:pt idx="70">
                  <c:v>27504</c:v>
                </c:pt>
                <c:pt idx="71">
                  <c:v>27560</c:v>
                </c:pt>
                <c:pt idx="72">
                  <c:v>27607</c:v>
                </c:pt>
                <c:pt idx="73">
                  <c:v>27649</c:v>
                </c:pt>
                <c:pt idx="74">
                  <c:v>27949</c:v>
                </c:pt>
                <c:pt idx="75">
                  <c:v>27979</c:v>
                </c:pt>
                <c:pt idx="76">
                  <c:v>27982</c:v>
                </c:pt>
                <c:pt idx="77">
                  <c:v>28013</c:v>
                </c:pt>
                <c:pt idx="78">
                  <c:v>28016</c:v>
                </c:pt>
                <c:pt idx="79">
                  <c:v>28030</c:v>
                </c:pt>
                <c:pt idx="80">
                  <c:v>28108</c:v>
                </c:pt>
                <c:pt idx="81">
                  <c:v>28108</c:v>
                </c:pt>
                <c:pt idx="82">
                  <c:v>28149</c:v>
                </c:pt>
                <c:pt idx="83">
                  <c:v>28149</c:v>
                </c:pt>
                <c:pt idx="84">
                  <c:v>28160</c:v>
                </c:pt>
                <c:pt idx="85">
                  <c:v>28163</c:v>
                </c:pt>
                <c:pt idx="86">
                  <c:v>28174</c:v>
                </c:pt>
                <c:pt idx="87">
                  <c:v>28527</c:v>
                </c:pt>
                <c:pt idx="88">
                  <c:v>28528</c:v>
                </c:pt>
                <c:pt idx="89">
                  <c:v>28547</c:v>
                </c:pt>
                <c:pt idx="90">
                  <c:v>28567</c:v>
                </c:pt>
                <c:pt idx="91">
                  <c:v>28575</c:v>
                </c:pt>
                <c:pt idx="92">
                  <c:v>28575</c:v>
                </c:pt>
                <c:pt idx="93">
                  <c:v>28575</c:v>
                </c:pt>
                <c:pt idx="94">
                  <c:v>28575</c:v>
                </c:pt>
                <c:pt idx="95">
                  <c:v>28589</c:v>
                </c:pt>
                <c:pt idx="96">
                  <c:v>28589</c:v>
                </c:pt>
                <c:pt idx="97">
                  <c:v>28589</c:v>
                </c:pt>
                <c:pt idx="98">
                  <c:v>28589</c:v>
                </c:pt>
                <c:pt idx="99">
                  <c:v>28589</c:v>
                </c:pt>
                <c:pt idx="100">
                  <c:v>28589</c:v>
                </c:pt>
                <c:pt idx="101">
                  <c:v>28627</c:v>
                </c:pt>
                <c:pt idx="102">
                  <c:v>28631</c:v>
                </c:pt>
                <c:pt idx="103">
                  <c:v>28631</c:v>
                </c:pt>
                <c:pt idx="104">
                  <c:v>28634</c:v>
                </c:pt>
                <c:pt idx="105">
                  <c:v>28661</c:v>
                </c:pt>
                <c:pt idx="106">
                  <c:v>28684</c:v>
                </c:pt>
                <c:pt idx="107">
                  <c:v>28708</c:v>
                </c:pt>
                <c:pt idx="108">
                  <c:v>28826</c:v>
                </c:pt>
                <c:pt idx="109">
                  <c:v>28986</c:v>
                </c:pt>
                <c:pt idx="110">
                  <c:v>29084</c:v>
                </c:pt>
                <c:pt idx="111">
                  <c:v>29129</c:v>
                </c:pt>
                <c:pt idx="112">
                  <c:v>29170</c:v>
                </c:pt>
                <c:pt idx="113">
                  <c:v>29182</c:v>
                </c:pt>
                <c:pt idx="114">
                  <c:v>29184</c:v>
                </c:pt>
                <c:pt idx="115">
                  <c:v>29218</c:v>
                </c:pt>
                <c:pt idx="116">
                  <c:v>29228</c:v>
                </c:pt>
                <c:pt idx="117">
                  <c:v>29234</c:v>
                </c:pt>
                <c:pt idx="118">
                  <c:v>29237</c:v>
                </c:pt>
                <c:pt idx="119">
                  <c:v>29285</c:v>
                </c:pt>
                <c:pt idx="120">
                  <c:v>29285</c:v>
                </c:pt>
                <c:pt idx="121">
                  <c:v>29313</c:v>
                </c:pt>
                <c:pt idx="122">
                  <c:v>29651</c:v>
                </c:pt>
                <c:pt idx="123">
                  <c:v>29679</c:v>
                </c:pt>
                <c:pt idx="124">
                  <c:v>29687</c:v>
                </c:pt>
                <c:pt idx="125">
                  <c:v>29688</c:v>
                </c:pt>
                <c:pt idx="126">
                  <c:v>29688</c:v>
                </c:pt>
                <c:pt idx="127">
                  <c:v>29688</c:v>
                </c:pt>
                <c:pt idx="128">
                  <c:v>29688</c:v>
                </c:pt>
                <c:pt idx="129">
                  <c:v>29688</c:v>
                </c:pt>
                <c:pt idx="130">
                  <c:v>29716</c:v>
                </c:pt>
                <c:pt idx="131">
                  <c:v>29727</c:v>
                </c:pt>
                <c:pt idx="132">
                  <c:v>29730</c:v>
                </c:pt>
                <c:pt idx="133">
                  <c:v>29741</c:v>
                </c:pt>
                <c:pt idx="134">
                  <c:v>29785</c:v>
                </c:pt>
                <c:pt idx="135">
                  <c:v>29811</c:v>
                </c:pt>
                <c:pt idx="136">
                  <c:v>29821</c:v>
                </c:pt>
                <c:pt idx="137">
                  <c:v>29864</c:v>
                </c:pt>
                <c:pt idx="138">
                  <c:v>29902</c:v>
                </c:pt>
                <c:pt idx="139">
                  <c:v>29903</c:v>
                </c:pt>
                <c:pt idx="140">
                  <c:v>29928</c:v>
                </c:pt>
                <c:pt idx="141">
                  <c:v>30191</c:v>
                </c:pt>
                <c:pt idx="142">
                  <c:v>30250</c:v>
                </c:pt>
                <c:pt idx="143">
                  <c:v>30278</c:v>
                </c:pt>
                <c:pt idx="144">
                  <c:v>30278</c:v>
                </c:pt>
                <c:pt idx="145">
                  <c:v>30278</c:v>
                </c:pt>
                <c:pt idx="146">
                  <c:v>30278</c:v>
                </c:pt>
                <c:pt idx="147">
                  <c:v>30278</c:v>
                </c:pt>
                <c:pt idx="148">
                  <c:v>30278</c:v>
                </c:pt>
                <c:pt idx="149">
                  <c:v>30278</c:v>
                </c:pt>
                <c:pt idx="150">
                  <c:v>30289</c:v>
                </c:pt>
                <c:pt idx="151">
                  <c:v>30289</c:v>
                </c:pt>
                <c:pt idx="152">
                  <c:v>30289</c:v>
                </c:pt>
                <c:pt idx="153">
                  <c:v>30291</c:v>
                </c:pt>
                <c:pt idx="154">
                  <c:v>30322</c:v>
                </c:pt>
                <c:pt idx="155">
                  <c:v>30327</c:v>
                </c:pt>
                <c:pt idx="156">
                  <c:v>30331</c:v>
                </c:pt>
                <c:pt idx="157">
                  <c:v>30331</c:v>
                </c:pt>
                <c:pt idx="158">
                  <c:v>30383</c:v>
                </c:pt>
                <c:pt idx="159">
                  <c:v>30412</c:v>
                </c:pt>
                <c:pt idx="160">
                  <c:v>30434</c:v>
                </c:pt>
                <c:pt idx="161">
                  <c:v>30437</c:v>
                </c:pt>
                <c:pt idx="162">
                  <c:v>30501</c:v>
                </c:pt>
                <c:pt idx="163">
                  <c:v>30736</c:v>
                </c:pt>
                <c:pt idx="164">
                  <c:v>30736</c:v>
                </c:pt>
                <c:pt idx="165">
                  <c:v>30762</c:v>
                </c:pt>
                <c:pt idx="166">
                  <c:v>30840</c:v>
                </c:pt>
                <c:pt idx="167">
                  <c:v>30889</c:v>
                </c:pt>
                <c:pt idx="168">
                  <c:v>30931</c:v>
                </c:pt>
                <c:pt idx="169">
                  <c:v>30937</c:v>
                </c:pt>
                <c:pt idx="170">
                  <c:v>30960</c:v>
                </c:pt>
                <c:pt idx="171">
                  <c:v>30987</c:v>
                </c:pt>
                <c:pt idx="172">
                  <c:v>31024</c:v>
                </c:pt>
                <c:pt idx="173">
                  <c:v>31026</c:v>
                </c:pt>
                <c:pt idx="174">
                  <c:v>31260</c:v>
                </c:pt>
                <c:pt idx="175">
                  <c:v>31352</c:v>
                </c:pt>
                <c:pt idx="176">
                  <c:v>31377</c:v>
                </c:pt>
                <c:pt idx="177">
                  <c:v>31391</c:v>
                </c:pt>
                <c:pt idx="178">
                  <c:v>31441</c:v>
                </c:pt>
                <c:pt idx="179">
                  <c:v>31519</c:v>
                </c:pt>
                <c:pt idx="180">
                  <c:v>31561</c:v>
                </c:pt>
                <c:pt idx="181">
                  <c:v>31574</c:v>
                </c:pt>
                <c:pt idx="182">
                  <c:v>31577</c:v>
                </c:pt>
                <c:pt idx="183">
                  <c:v>31914</c:v>
                </c:pt>
                <c:pt idx="184">
                  <c:v>31942</c:v>
                </c:pt>
                <c:pt idx="185">
                  <c:v>31975</c:v>
                </c:pt>
                <c:pt idx="186">
                  <c:v>31980</c:v>
                </c:pt>
                <c:pt idx="187">
                  <c:v>31992</c:v>
                </c:pt>
                <c:pt idx="188">
                  <c:v>32020</c:v>
                </c:pt>
                <c:pt idx="189">
                  <c:v>32031</c:v>
                </c:pt>
                <c:pt idx="190">
                  <c:v>32504</c:v>
                </c:pt>
                <c:pt idx="191">
                  <c:v>32557</c:v>
                </c:pt>
                <c:pt idx="192">
                  <c:v>32621</c:v>
                </c:pt>
                <c:pt idx="193">
                  <c:v>32688</c:v>
                </c:pt>
                <c:pt idx="194">
                  <c:v>33052</c:v>
                </c:pt>
                <c:pt idx="195">
                  <c:v>33066</c:v>
                </c:pt>
                <c:pt idx="196">
                  <c:v>33080</c:v>
                </c:pt>
                <c:pt idx="197">
                  <c:v>33144</c:v>
                </c:pt>
                <c:pt idx="198">
                  <c:v>33158</c:v>
                </c:pt>
                <c:pt idx="199">
                  <c:v>33221</c:v>
                </c:pt>
                <c:pt idx="200">
                  <c:v>33224</c:v>
                </c:pt>
                <c:pt idx="201">
                  <c:v>33642</c:v>
                </c:pt>
                <c:pt idx="202">
                  <c:v>33681</c:v>
                </c:pt>
                <c:pt idx="203">
                  <c:v>33692</c:v>
                </c:pt>
                <c:pt idx="204">
                  <c:v>33800</c:v>
                </c:pt>
                <c:pt idx="205">
                  <c:v>33878</c:v>
                </c:pt>
                <c:pt idx="206">
                  <c:v>33917</c:v>
                </c:pt>
                <c:pt idx="207">
                  <c:v>34176</c:v>
                </c:pt>
                <c:pt idx="208">
                  <c:v>34204</c:v>
                </c:pt>
                <c:pt idx="209">
                  <c:v>34220</c:v>
                </c:pt>
                <c:pt idx="210">
                  <c:v>34254</c:v>
                </c:pt>
                <c:pt idx="211">
                  <c:v>34376</c:v>
                </c:pt>
                <c:pt idx="212">
                  <c:v>34388</c:v>
                </c:pt>
                <c:pt idx="213">
                  <c:v>34805</c:v>
                </c:pt>
                <c:pt idx="214">
                  <c:v>34833</c:v>
                </c:pt>
                <c:pt idx="215">
                  <c:v>34886</c:v>
                </c:pt>
                <c:pt idx="216">
                  <c:v>34977</c:v>
                </c:pt>
                <c:pt idx="217">
                  <c:v>35025</c:v>
                </c:pt>
                <c:pt idx="218">
                  <c:v>35030</c:v>
                </c:pt>
                <c:pt idx="219">
                  <c:v>35300</c:v>
                </c:pt>
                <c:pt idx="220">
                  <c:v>35420</c:v>
                </c:pt>
                <c:pt idx="221">
                  <c:v>35447</c:v>
                </c:pt>
                <c:pt idx="222">
                  <c:v>35484</c:v>
                </c:pt>
                <c:pt idx="223">
                  <c:v>35500</c:v>
                </c:pt>
                <c:pt idx="224">
                  <c:v>35537</c:v>
                </c:pt>
                <c:pt idx="225">
                  <c:v>35587</c:v>
                </c:pt>
                <c:pt idx="226">
                  <c:v>35654</c:v>
                </c:pt>
                <c:pt idx="227">
                  <c:v>35998</c:v>
                </c:pt>
                <c:pt idx="228">
                  <c:v>36012</c:v>
                </c:pt>
                <c:pt idx="229">
                  <c:v>36076</c:v>
                </c:pt>
                <c:pt idx="230">
                  <c:v>36090</c:v>
                </c:pt>
                <c:pt idx="231">
                  <c:v>36521</c:v>
                </c:pt>
                <c:pt idx="232">
                  <c:v>36560</c:v>
                </c:pt>
                <c:pt idx="233">
                  <c:v>36565</c:v>
                </c:pt>
                <c:pt idx="234">
                  <c:v>36607</c:v>
                </c:pt>
                <c:pt idx="235">
                  <c:v>36613</c:v>
                </c:pt>
                <c:pt idx="236">
                  <c:v>36702</c:v>
                </c:pt>
                <c:pt idx="237">
                  <c:v>36744</c:v>
                </c:pt>
                <c:pt idx="238">
                  <c:v>36975</c:v>
                </c:pt>
                <c:pt idx="239">
                  <c:v>36985</c:v>
                </c:pt>
                <c:pt idx="240">
                  <c:v>37028</c:v>
                </c:pt>
                <c:pt idx="241">
                  <c:v>37120</c:v>
                </c:pt>
                <c:pt idx="242">
                  <c:v>37145</c:v>
                </c:pt>
                <c:pt idx="243">
                  <c:v>37148</c:v>
                </c:pt>
                <c:pt idx="244">
                  <c:v>37159</c:v>
                </c:pt>
                <c:pt idx="245">
                  <c:v>37159</c:v>
                </c:pt>
                <c:pt idx="246">
                  <c:v>37159</c:v>
                </c:pt>
                <c:pt idx="247">
                  <c:v>37159</c:v>
                </c:pt>
                <c:pt idx="248">
                  <c:v>37159</c:v>
                </c:pt>
                <c:pt idx="249">
                  <c:v>37175</c:v>
                </c:pt>
                <c:pt idx="250">
                  <c:v>37236</c:v>
                </c:pt>
                <c:pt idx="251">
                  <c:v>37320</c:v>
                </c:pt>
                <c:pt idx="252">
                  <c:v>37331</c:v>
                </c:pt>
                <c:pt idx="253">
                  <c:v>37673</c:v>
                </c:pt>
                <c:pt idx="254">
                  <c:v>37684</c:v>
                </c:pt>
                <c:pt idx="255">
                  <c:v>37721</c:v>
                </c:pt>
                <c:pt idx="256">
                  <c:v>37735</c:v>
                </c:pt>
                <c:pt idx="257">
                  <c:v>37815</c:v>
                </c:pt>
                <c:pt idx="258">
                  <c:v>37840</c:v>
                </c:pt>
                <c:pt idx="259">
                  <c:v>38221</c:v>
                </c:pt>
                <c:pt idx="260">
                  <c:v>38296</c:v>
                </c:pt>
                <c:pt idx="261">
                  <c:v>38366</c:v>
                </c:pt>
                <c:pt idx="262">
                  <c:v>39265</c:v>
                </c:pt>
                <c:pt idx="263">
                  <c:v>39323</c:v>
                </c:pt>
                <c:pt idx="264">
                  <c:v>39340</c:v>
                </c:pt>
                <c:pt idx="265">
                  <c:v>39341.5</c:v>
                </c:pt>
                <c:pt idx="266">
                  <c:v>39404</c:v>
                </c:pt>
                <c:pt idx="267">
                  <c:v>39443</c:v>
                </c:pt>
                <c:pt idx="268">
                  <c:v>39445</c:v>
                </c:pt>
                <c:pt idx="269">
                  <c:v>39451</c:v>
                </c:pt>
                <c:pt idx="270">
                  <c:v>39501</c:v>
                </c:pt>
                <c:pt idx="271">
                  <c:v>39582</c:v>
                </c:pt>
                <c:pt idx="272">
                  <c:v>39593</c:v>
                </c:pt>
                <c:pt idx="273">
                  <c:v>39866</c:v>
                </c:pt>
                <c:pt idx="274">
                  <c:v>39876</c:v>
                </c:pt>
                <c:pt idx="275">
                  <c:v>39879</c:v>
                </c:pt>
                <c:pt idx="276">
                  <c:v>39890</c:v>
                </c:pt>
                <c:pt idx="277">
                  <c:v>39893</c:v>
                </c:pt>
                <c:pt idx="278">
                  <c:v>39904</c:v>
                </c:pt>
                <c:pt idx="279">
                  <c:v>39932</c:v>
                </c:pt>
                <c:pt idx="280">
                  <c:v>40636</c:v>
                </c:pt>
                <c:pt idx="281">
                  <c:v>40666</c:v>
                </c:pt>
                <c:pt idx="282">
                  <c:v>40953</c:v>
                </c:pt>
                <c:pt idx="283">
                  <c:v>41172.5</c:v>
                </c:pt>
                <c:pt idx="284">
                  <c:v>41201</c:v>
                </c:pt>
                <c:pt idx="285">
                  <c:v>41568</c:v>
                </c:pt>
                <c:pt idx="286">
                  <c:v>41644</c:v>
                </c:pt>
                <c:pt idx="287">
                  <c:v>41663</c:v>
                </c:pt>
                <c:pt idx="288">
                  <c:v>41674</c:v>
                </c:pt>
                <c:pt idx="289">
                  <c:v>41684.5</c:v>
                </c:pt>
                <c:pt idx="290">
                  <c:v>41858</c:v>
                </c:pt>
                <c:pt idx="291">
                  <c:v>42186</c:v>
                </c:pt>
                <c:pt idx="292">
                  <c:v>42364</c:v>
                </c:pt>
                <c:pt idx="293">
                  <c:v>42918</c:v>
                </c:pt>
                <c:pt idx="294">
                  <c:v>42932</c:v>
                </c:pt>
                <c:pt idx="295">
                  <c:v>43450</c:v>
                </c:pt>
                <c:pt idx="296">
                  <c:v>43491</c:v>
                </c:pt>
                <c:pt idx="297">
                  <c:v>43992</c:v>
                </c:pt>
                <c:pt idx="298">
                  <c:v>43992</c:v>
                </c:pt>
                <c:pt idx="299">
                  <c:v>44053</c:v>
                </c:pt>
                <c:pt idx="300">
                  <c:v>44604</c:v>
                </c:pt>
                <c:pt idx="301">
                  <c:v>45049</c:v>
                </c:pt>
                <c:pt idx="302">
                  <c:v>45639</c:v>
                </c:pt>
                <c:pt idx="303">
                  <c:v>45731</c:v>
                </c:pt>
                <c:pt idx="304">
                  <c:v>45770</c:v>
                </c:pt>
                <c:pt idx="305">
                  <c:v>46142</c:v>
                </c:pt>
                <c:pt idx="306">
                  <c:v>46185</c:v>
                </c:pt>
                <c:pt idx="307">
                  <c:v>46268</c:v>
                </c:pt>
                <c:pt idx="308">
                  <c:v>46385</c:v>
                </c:pt>
                <c:pt idx="309">
                  <c:v>46760</c:v>
                </c:pt>
                <c:pt idx="310">
                  <c:v>47325</c:v>
                </c:pt>
                <c:pt idx="311">
                  <c:v>47375</c:v>
                </c:pt>
                <c:pt idx="312">
                  <c:v>47465</c:v>
                </c:pt>
                <c:pt idx="313">
                  <c:v>47504</c:v>
                </c:pt>
                <c:pt idx="314">
                  <c:v>47518</c:v>
                </c:pt>
                <c:pt idx="315">
                  <c:v>47940</c:v>
                </c:pt>
                <c:pt idx="316">
                  <c:v>47954</c:v>
                </c:pt>
                <c:pt idx="317">
                  <c:v>47979</c:v>
                </c:pt>
                <c:pt idx="318">
                  <c:v>48024</c:v>
                </c:pt>
                <c:pt idx="319">
                  <c:v>48354</c:v>
                </c:pt>
                <c:pt idx="320">
                  <c:v>48393</c:v>
                </c:pt>
                <c:pt idx="321">
                  <c:v>48502</c:v>
                </c:pt>
                <c:pt idx="322">
                  <c:v>48511</c:v>
                </c:pt>
                <c:pt idx="323">
                  <c:v>48544</c:v>
                </c:pt>
                <c:pt idx="324">
                  <c:v>48550</c:v>
                </c:pt>
                <c:pt idx="325">
                  <c:v>48569</c:v>
                </c:pt>
                <c:pt idx="326">
                  <c:v>48700</c:v>
                </c:pt>
                <c:pt idx="327">
                  <c:v>48983</c:v>
                </c:pt>
                <c:pt idx="328">
                  <c:v>49047</c:v>
                </c:pt>
                <c:pt idx="329">
                  <c:v>49086</c:v>
                </c:pt>
                <c:pt idx="330">
                  <c:v>49176</c:v>
                </c:pt>
                <c:pt idx="331">
                  <c:v>49218</c:v>
                </c:pt>
                <c:pt idx="332">
                  <c:v>49584</c:v>
                </c:pt>
                <c:pt idx="333">
                  <c:v>49651</c:v>
                </c:pt>
                <c:pt idx="334">
                  <c:v>49732</c:v>
                </c:pt>
                <c:pt idx="335">
                  <c:v>49766</c:v>
                </c:pt>
                <c:pt idx="336">
                  <c:v>50124</c:v>
                </c:pt>
              </c:numCache>
            </c:numRef>
          </c:xVal>
          <c:yVal>
            <c:numRef>
              <c:f>Active!$H$21:$H$975</c:f>
              <c:numCache>
                <c:formatCode>General</c:formatCode>
                <c:ptCount val="955"/>
                <c:pt idx="0">
                  <c:v>-1.5853999997489154E-2</c:v>
                </c:pt>
                <c:pt idx="1">
                  <c:v>1.8356799999310169E-2</c:v>
                </c:pt>
                <c:pt idx="2">
                  <c:v>-1.599279999936698E-2</c:v>
                </c:pt>
                <c:pt idx="3">
                  <c:v>3.8217999997868901E-2</c:v>
                </c:pt>
                <c:pt idx="4">
                  <c:v>0</c:v>
                </c:pt>
                <c:pt idx="5">
                  <c:v>3.7280000105965883E-4</c:v>
                </c:pt>
                <c:pt idx="6">
                  <c:v>-1.2824399997043656E-2</c:v>
                </c:pt>
                <c:pt idx="7">
                  <c:v>1.3292399999045301E-2</c:v>
                </c:pt>
                <c:pt idx="8">
                  <c:v>1.0634800004481804E-2</c:v>
                </c:pt>
                <c:pt idx="9">
                  <c:v>1.2067999996361323E-3</c:v>
                </c:pt>
                <c:pt idx="10">
                  <c:v>-2.5359999563079327E-4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3B-4F5A-80C7-708BA3BE2437}"/>
            </c:ext>
          </c:extLst>
        </c:ser>
        <c:ser>
          <c:idx val="1"/>
          <c:order val="1"/>
          <c:tx>
            <c:strRef>
              <c:f>Active!$I$20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Active!$F$21:$F$975</c:f>
              <c:numCache>
                <c:formatCode>General</c:formatCode>
                <c:ptCount val="955"/>
                <c:pt idx="0">
                  <c:v>-515</c:v>
                </c:pt>
                <c:pt idx="1">
                  <c:v>-512</c:v>
                </c:pt>
                <c:pt idx="2">
                  <c:v>-498</c:v>
                </c:pt>
                <c:pt idx="3">
                  <c:v>-495</c:v>
                </c:pt>
                <c:pt idx="4">
                  <c:v>0</c:v>
                </c:pt>
                <c:pt idx="5">
                  <c:v>48</c:v>
                </c:pt>
                <c:pt idx="6">
                  <c:v>5771</c:v>
                </c:pt>
                <c:pt idx="7">
                  <c:v>21859</c:v>
                </c:pt>
                <c:pt idx="8">
                  <c:v>22343</c:v>
                </c:pt>
                <c:pt idx="9">
                  <c:v>22863</c:v>
                </c:pt>
                <c:pt idx="10">
                  <c:v>22874</c:v>
                </c:pt>
                <c:pt idx="11">
                  <c:v>23452</c:v>
                </c:pt>
                <c:pt idx="12">
                  <c:v>23460</c:v>
                </c:pt>
                <c:pt idx="13">
                  <c:v>23461</c:v>
                </c:pt>
                <c:pt idx="14">
                  <c:v>23464</c:v>
                </c:pt>
                <c:pt idx="15">
                  <c:v>23569</c:v>
                </c:pt>
                <c:pt idx="16">
                  <c:v>23886</c:v>
                </c:pt>
                <c:pt idx="17">
                  <c:v>23939</c:v>
                </c:pt>
                <c:pt idx="18">
                  <c:v>23986</c:v>
                </c:pt>
                <c:pt idx="19">
                  <c:v>23989</c:v>
                </c:pt>
                <c:pt idx="20">
                  <c:v>24000</c:v>
                </c:pt>
                <c:pt idx="21">
                  <c:v>24001</c:v>
                </c:pt>
                <c:pt idx="22">
                  <c:v>24056</c:v>
                </c:pt>
                <c:pt idx="23">
                  <c:v>24095</c:v>
                </c:pt>
                <c:pt idx="24">
                  <c:v>24095</c:v>
                </c:pt>
                <c:pt idx="25">
                  <c:v>24381</c:v>
                </c:pt>
                <c:pt idx="26">
                  <c:v>24537</c:v>
                </c:pt>
                <c:pt idx="27">
                  <c:v>24549</c:v>
                </c:pt>
                <c:pt idx="28">
                  <c:v>24563</c:v>
                </c:pt>
                <c:pt idx="29">
                  <c:v>24576</c:v>
                </c:pt>
                <c:pt idx="30">
                  <c:v>24618</c:v>
                </c:pt>
                <c:pt idx="31">
                  <c:v>24652</c:v>
                </c:pt>
                <c:pt idx="32">
                  <c:v>24657</c:v>
                </c:pt>
                <c:pt idx="33">
                  <c:v>24705</c:v>
                </c:pt>
                <c:pt idx="34">
                  <c:v>25035</c:v>
                </c:pt>
                <c:pt idx="35">
                  <c:v>25061</c:v>
                </c:pt>
                <c:pt idx="36">
                  <c:v>25077</c:v>
                </c:pt>
                <c:pt idx="37">
                  <c:v>25077</c:v>
                </c:pt>
                <c:pt idx="38">
                  <c:v>25178</c:v>
                </c:pt>
                <c:pt idx="39">
                  <c:v>25208</c:v>
                </c:pt>
                <c:pt idx="40">
                  <c:v>25222</c:v>
                </c:pt>
                <c:pt idx="41">
                  <c:v>25295</c:v>
                </c:pt>
                <c:pt idx="42">
                  <c:v>25715</c:v>
                </c:pt>
                <c:pt idx="43">
                  <c:v>25765</c:v>
                </c:pt>
                <c:pt idx="44">
                  <c:v>25770</c:v>
                </c:pt>
                <c:pt idx="45">
                  <c:v>25779</c:v>
                </c:pt>
                <c:pt idx="46">
                  <c:v>25820</c:v>
                </c:pt>
                <c:pt idx="47">
                  <c:v>25885</c:v>
                </c:pt>
                <c:pt idx="48">
                  <c:v>25907</c:v>
                </c:pt>
                <c:pt idx="49">
                  <c:v>25913</c:v>
                </c:pt>
                <c:pt idx="50">
                  <c:v>25938</c:v>
                </c:pt>
                <c:pt idx="51">
                  <c:v>26238</c:v>
                </c:pt>
                <c:pt idx="52">
                  <c:v>26337</c:v>
                </c:pt>
                <c:pt idx="53">
                  <c:v>26360</c:v>
                </c:pt>
                <c:pt idx="54">
                  <c:v>26368</c:v>
                </c:pt>
                <c:pt idx="55">
                  <c:v>26369</c:v>
                </c:pt>
                <c:pt idx="56">
                  <c:v>26373</c:v>
                </c:pt>
                <c:pt idx="57">
                  <c:v>26382</c:v>
                </c:pt>
                <c:pt idx="58">
                  <c:v>26422</c:v>
                </c:pt>
                <c:pt idx="59">
                  <c:v>26422</c:v>
                </c:pt>
                <c:pt idx="60">
                  <c:v>26424</c:v>
                </c:pt>
                <c:pt idx="61">
                  <c:v>26433</c:v>
                </c:pt>
                <c:pt idx="62">
                  <c:v>26444</c:v>
                </c:pt>
                <c:pt idx="63">
                  <c:v>26814</c:v>
                </c:pt>
                <c:pt idx="64">
                  <c:v>26863</c:v>
                </c:pt>
                <c:pt idx="65">
                  <c:v>26875</c:v>
                </c:pt>
                <c:pt idx="66">
                  <c:v>26917</c:v>
                </c:pt>
                <c:pt idx="67">
                  <c:v>27023</c:v>
                </c:pt>
                <c:pt idx="68">
                  <c:v>27101</c:v>
                </c:pt>
                <c:pt idx="69">
                  <c:v>27484</c:v>
                </c:pt>
                <c:pt idx="70">
                  <c:v>27504</c:v>
                </c:pt>
                <c:pt idx="71">
                  <c:v>27560</c:v>
                </c:pt>
                <c:pt idx="72">
                  <c:v>27607</c:v>
                </c:pt>
                <c:pt idx="73">
                  <c:v>27649</c:v>
                </c:pt>
                <c:pt idx="74">
                  <c:v>27949</c:v>
                </c:pt>
                <c:pt idx="75">
                  <c:v>27979</c:v>
                </c:pt>
                <c:pt idx="76">
                  <c:v>27982</c:v>
                </c:pt>
                <c:pt idx="77">
                  <c:v>28013</c:v>
                </c:pt>
                <c:pt idx="78">
                  <c:v>28016</c:v>
                </c:pt>
                <c:pt idx="79">
                  <c:v>28030</c:v>
                </c:pt>
                <c:pt idx="80">
                  <c:v>28108</c:v>
                </c:pt>
                <c:pt idx="81">
                  <c:v>28108</c:v>
                </c:pt>
                <c:pt idx="82">
                  <c:v>28149</c:v>
                </c:pt>
                <c:pt idx="83">
                  <c:v>28149</c:v>
                </c:pt>
                <c:pt idx="84">
                  <c:v>28160</c:v>
                </c:pt>
                <c:pt idx="85">
                  <c:v>28163</c:v>
                </c:pt>
                <c:pt idx="86">
                  <c:v>28174</c:v>
                </c:pt>
                <c:pt idx="87">
                  <c:v>28527</c:v>
                </c:pt>
                <c:pt idx="88">
                  <c:v>28528</c:v>
                </c:pt>
                <c:pt idx="89">
                  <c:v>28547</c:v>
                </c:pt>
                <c:pt idx="90">
                  <c:v>28567</c:v>
                </c:pt>
                <c:pt idx="91">
                  <c:v>28575</c:v>
                </c:pt>
                <c:pt idx="92">
                  <c:v>28575</c:v>
                </c:pt>
                <c:pt idx="93">
                  <c:v>28575</c:v>
                </c:pt>
                <c:pt idx="94">
                  <c:v>28575</c:v>
                </c:pt>
                <c:pt idx="95">
                  <c:v>28589</c:v>
                </c:pt>
                <c:pt idx="96">
                  <c:v>28589</c:v>
                </c:pt>
                <c:pt idx="97">
                  <c:v>28589</c:v>
                </c:pt>
                <c:pt idx="98">
                  <c:v>28589</c:v>
                </c:pt>
                <c:pt idx="99">
                  <c:v>28589</c:v>
                </c:pt>
                <c:pt idx="100">
                  <c:v>28589</c:v>
                </c:pt>
                <c:pt idx="101">
                  <c:v>28627</c:v>
                </c:pt>
                <c:pt idx="102">
                  <c:v>28631</c:v>
                </c:pt>
                <c:pt idx="103">
                  <c:v>28631</c:v>
                </c:pt>
                <c:pt idx="104">
                  <c:v>28634</c:v>
                </c:pt>
                <c:pt idx="105">
                  <c:v>28661</c:v>
                </c:pt>
                <c:pt idx="106">
                  <c:v>28684</c:v>
                </c:pt>
                <c:pt idx="107">
                  <c:v>28708</c:v>
                </c:pt>
                <c:pt idx="108">
                  <c:v>28826</c:v>
                </c:pt>
                <c:pt idx="109">
                  <c:v>28986</c:v>
                </c:pt>
                <c:pt idx="110">
                  <c:v>29084</c:v>
                </c:pt>
                <c:pt idx="111">
                  <c:v>29129</c:v>
                </c:pt>
                <c:pt idx="112">
                  <c:v>29170</c:v>
                </c:pt>
                <c:pt idx="113">
                  <c:v>29182</c:v>
                </c:pt>
                <c:pt idx="114">
                  <c:v>29184</c:v>
                </c:pt>
                <c:pt idx="115">
                  <c:v>29218</c:v>
                </c:pt>
                <c:pt idx="116">
                  <c:v>29228</c:v>
                </c:pt>
                <c:pt idx="117">
                  <c:v>29234</c:v>
                </c:pt>
                <c:pt idx="118">
                  <c:v>29237</c:v>
                </c:pt>
                <c:pt idx="119">
                  <c:v>29285</c:v>
                </c:pt>
                <c:pt idx="120">
                  <c:v>29285</c:v>
                </c:pt>
                <c:pt idx="121">
                  <c:v>29313</c:v>
                </c:pt>
                <c:pt idx="122">
                  <c:v>29651</c:v>
                </c:pt>
                <c:pt idx="123">
                  <c:v>29679</c:v>
                </c:pt>
                <c:pt idx="124">
                  <c:v>29687</c:v>
                </c:pt>
                <c:pt idx="125">
                  <c:v>29688</c:v>
                </c:pt>
                <c:pt idx="126">
                  <c:v>29688</c:v>
                </c:pt>
                <c:pt idx="127">
                  <c:v>29688</c:v>
                </c:pt>
                <c:pt idx="128">
                  <c:v>29688</c:v>
                </c:pt>
                <c:pt idx="129">
                  <c:v>29688</c:v>
                </c:pt>
                <c:pt idx="130">
                  <c:v>29716</c:v>
                </c:pt>
                <c:pt idx="131">
                  <c:v>29727</c:v>
                </c:pt>
                <c:pt idx="132">
                  <c:v>29730</c:v>
                </c:pt>
                <c:pt idx="133">
                  <c:v>29741</c:v>
                </c:pt>
                <c:pt idx="134">
                  <c:v>29785</c:v>
                </c:pt>
                <c:pt idx="135">
                  <c:v>29811</c:v>
                </c:pt>
                <c:pt idx="136">
                  <c:v>29821</c:v>
                </c:pt>
                <c:pt idx="137">
                  <c:v>29864</c:v>
                </c:pt>
                <c:pt idx="138">
                  <c:v>29902</c:v>
                </c:pt>
                <c:pt idx="139">
                  <c:v>29903</c:v>
                </c:pt>
                <c:pt idx="140">
                  <c:v>29928</c:v>
                </c:pt>
                <c:pt idx="141">
                  <c:v>30191</c:v>
                </c:pt>
                <c:pt idx="142">
                  <c:v>30250</c:v>
                </c:pt>
                <c:pt idx="143">
                  <c:v>30278</c:v>
                </c:pt>
                <c:pt idx="144">
                  <c:v>30278</c:v>
                </c:pt>
                <c:pt idx="145">
                  <c:v>30278</c:v>
                </c:pt>
                <c:pt idx="146">
                  <c:v>30278</c:v>
                </c:pt>
                <c:pt idx="147">
                  <c:v>30278</c:v>
                </c:pt>
                <c:pt idx="148">
                  <c:v>30278</c:v>
                </c:pt>
                <c:pt idx="149">
                  <c:v>30278</c:v>
                </c:pt>
                <c:pt idx="150">
                  <c:v>30289</c:v>
                </c:pt>
                <c:pt idx="151">
                  <c:v>30289</c:v>
                </c:pt>
                <c:pt idx="152">
                  <c:v>30289</c:v>
                </c:pt>
                <c:pt idx="153">
                  <c:v>30291</c:v>
                </c:pt>
                <c:pt idx="154">
                  <c:v>30322</c:v>
                </c:pt>
                <c:pt idx="155">
                  <c:v>30327</c:v>
                </c:pt>
                <c:pt idx="156">
                  <c:v>30331</c:v>
                </c:pt>
                <c:pt idx="157">
                  <c:v>30331</c:v>
                </c:pt>
                <c:pt idx="158">
                  <c:v>30383</c:v>
                </c:pt>
                <c:pt idx="159">
                  <c:v>30412</c:v>
                </c:pt>
                <c:pt idx="160">
                  <c:v>30434</c:v>
                </c:pt>
                <c:pt idx="161">
                  <c:v>30437</c:v>
                </c:pt>
                <c:pt idx="162">
                  <c:v>30501</c:v>
                </c:pt>
                <c:pt idx="163">
                  <c:v>30736</c:v>
                </c:pt>
                <c:pt idx="164">
                  <c:v>30736</c:v>
                </c:pt>
                <c:pt idx="165">
                  <c:v>30762</c:v>
                </c:pt>
                <c:pt idx="166">
                  <c:v>30840</c:v>
                </c:pt>
                <c:pt idx="167">
                  <c:v>30889</c:v>
                </c:pt>
                <c:pt idx="168">
                  <c:v>30931</c:v>
                </c:pt>
                <c:pt idx="169">
                  <c:v>30937</c:v>
                </c:pt>
                <c:pt idx="170">
                  <c:v>30960</c:v>
                </c:pt>
                <c:pt idx="171">
                  <c:v>30987</c:v>
                </c:pt>
                <c:pt idx="172">
                  <c:v>31024</c:v>
                </c:pt>
                <c:pt idx="173">
                  <c:v>31026</c:v>
                </c:pt>
                <c:pt idx="174">
                  <c:v>31260</c:v>
                </c:pt>
                <c:pt idx="175">
                  <c:v>31352</c:v>
                </c:pt>
                <c:pt idx="176">
                  <c:v>31377</c:v>
                </c:pt>
                <c:pt idx="177">
                  <c:v>31391</c:v>
                </c:pt>
                <c:pt idx="178">
                  <c:v>31441</c:v>
                </c:pt>
                <c:pt idx="179">
                  <c:v>31519</c:v>
                </c:pt>
                <c:pt idx="180">
                  <c:v>31561</c:v>
                </c:pt>
                <c:pt idx="181">
                  <c:v>31574</c:v>
                </c:pt>
                <c:pt idx="182">
                  <c:v>31577</c:v>
                </c:pt>
                <c:pt idx="183">
                  <c:v>31914</c:v>
                </c:pt>
                <c:pt idx="184">
                  <c:v>31942</c:v>
                </c:pt>
                <c:pt idx="185">
                  <c:v>31975</c:v>
                </c:pt>
                <c:pt idx="186">
                  <c:v>31980</c:v>
                </c:pt>
                <c:pt idx="187">
                  <c:v>31992</c:v>
                </c:pt>
                <c:pt idx="188">
                  <c:v>32020</c:v>
                </c:pt>
                <c:pt idx="189">
                  <c:v>32031</c:v>
                </c:pt>
                <c:pt idx="190">
                  <c:v>32504</c:v>
                </c:pt>
                <c:pt idx="191">
                  <c:v>32557</c:v>
                </c:pt>
                <c:pt idx="192">
                  <c:v>32621</c:v>
                </c:pt>
                <c:pt idx="193">
                  <c:v>32688</c:v>
                </c:pt>
                <c:pt idx="194">
                  <c:v>33052</c:v>
                </c:pt>
                <c:pt idx="195">
                  <c:v>33066</c:v>
                </c:pt>
                <c:pt idx="196">
                  <c:v>33080</c:v>
                </c:pt>
                <c:pt idx="197">
                  <c:v>33144</c:v>
                </c:pt>
                <c:pt idx="198">
                  <c:v>33158</c:v>
                </c:pt>
                <c:pt idx="199">
                  <c:v>33221</c:v>
                </c:pt>
                <c:pt idx="200">
                  <c:v>33224</c:v>
                </c:pt>
                <c:pt idx="201">
                  <c:v>33642</c:v>
                </c:pt>
                <c:pt idx="202">
                  <c:v>33681</c:v>
                </c:pt>
                <c:pt idx="203">
                  <c:v>33692</c:v>
                </c:pt>
                <c:pt idx="204">
                  <c:v>33800</c:v>
                </c:pt>
                <c:pt idx="205">
                  <c:v>33878</c:v>
                </c:pt>
                <c:pt idx="206">
                  <c:v>33917</c:v>
                </c:pt>
                <c:pt idx="207">
                  <c:v>34176</c:v>
                </c:pt>
                <c:pt idx="208">
                  <c:v>34204</c:v>
                </c:pt>
                <c:pt idx="209">
                  <c:v>34220</c:v>
                </c:pt>
                <c:pt idx="210">
                  <c:v>34254</c:v>
                </c:pt>
                <c:pt idx="211">
                  <c:v>34376</c:v>
                </c:pt>
                <c:pt idx="212">
                  <c:v>34388</c:v>
                </c:pt>
                <c:pt idx="213">
                  <c:v>34805</c:v>
                </c:pt>
                <c:pt idx="214">
                  <c:v>34833</c:v>
                </c:pt>
                <c:pt idx="215">
                  <c:v>34886</c:v>
                </c:pt>
                <c:pt idx="216">
                  <c:v>34977</c:v>
                </c:pt>
                <c:pt idx="217">
                  <c:v>35025</c:v>
                </c:pt>
                <c:pt idx="218">
                  <c:v>35030</c:v>
                </c:pt>
                <c:pt idx="219">
                  <c:v>35300</c:v>
                </c:pt>
                <c:pt idx="220">
                  <c:v>35420</c:v>
                </c:pt>
                <c:pt idx="221">
                  <c:v>35447</c:v>
                </c:pt>
                <c:pt idx="222">
                  <c:v>35484</c:v>
                </c:pt>
                <c:pt idx="223">
                  <c:v>35500</c:v>
                </c:pt>
                <c:pt idx="224">
                  <c:v>35537</c:v>
                </c:pt>
                <c:pt idx="225">
                  <c:v>35587</c:v>
                </c:pt>
                <c:pt idx="226">
                  <c:v>35654</c:v>
                </c:pt>
                <c:pt idx="227">
                  <c:v>35998</c:v>
                </c:pt>
                <c:pt idx="228">
                  <c:v>36012</c:v>
                </c:pt>
                <c:pt idx="229">
                  <c:v>36076</c:v>
                </c:pt>
                <c:pt idx="230">
                  <c:v>36090</c:v>
                </c:pt>
                <c:pt idx="231">
                  <c:v>36521</c:v>
                </c:pt>
                <c:pt idx="232">
                  <c:v>36560</c:v>
                </c:pt>
                <c:pt idx="233">
                  <c:v>36565</c:v>
                </c:pt>
                <c:pt idx="234">
                  <c:v>36607</c:v>
                </c:pt>
                <c:pt idx="235">
                  <c:v>36613</c:v>
                </c:pt>
                <c:pt idx="236">
                  <c:v>36702</c:v>
                </c:pt>
                <c:pt idx="237">
                  <c:v>36744</c:v>
                </c:pt>
                <c:pt idx="238">
                  <c:v>36975</c:v>
                </c:pt>
                <c:pt idx="239">
                  <c:v>36985</c:v>
                </c:pt>
                <c:pt idx="240">
                  <c:v>37028</c:v>
                </c:pt>
                <c:pt idx="241">
                  <c:v>37120</c:v>
                </c:pt>
                <c:pt idx="242">
                  <c:v>37145</c:v>
                </c:pt>
                <c:pt idx="243">
                  <c:v>37148</c:v>
                </c:pt>
                <c:pt idx="244">
                  <c:v>37159</c:v>
                </c:pt>
                <c:pt idx="245">
                  <c:v>37159</c:v>
                </c:pt>
                <c:pt idx="246">
                  <c:v>37159</c:v>
                </c:pt>
                <c:pt idx="247">
                  <c:v>37159</c:v>
                </c:pt>
                <c:pt idx="248">
                  <c:v>37159</c:v>
                </c:pt>
                <c:pt idx="249">
                  <c:v>37175</c:v>
                </c:pt>
                <c:pt idx="250">
                  <c:v>37236</c:v>
                </c:pt>
                <c:pt idx="251">
                  <c:v>37320</c:v>
                </c:pt>
                <c:pt idx="252">
                  <c:v>37331</c:v>
                </c:pt>
                <c:pt idx="253">
                  <c:v>37673</c:v>
                </c:pt>
                <c:pt idx="254">
                  <c:v>37684</c:v>
                </c:pt>
                <c:pt idx="255">
                  <c:v>37721</c:v>
                </c:pt>
                <c:pt idx="256">
                  <c:v>37735</c:v>
                </c:pt>
                <c:pt idx="257">
                  <c:v>37815</c:v>
                </c:pt>
                <c:pt idx="258">
                  <c:v>37840</c:v>
                </c:pt>
                <c:pt idx="259">
                  <c:v>38221</c:v>
                </c:pt>
                <c:pt idx="260">
                  <c:v>38296</c:v>
                </c:pt>
                <c:pt idx="261">
                  <c:v>38366</c:v>
                </c:pt>
                <c:pt idx="262">
                  <c:v>39265</c:v>
                </c:pt>
                <c:pt idx="263">
                  <c:v>39323</c:v>
                </c:pt>
                <c:pt idx="264">
                  <c:v>39340</c:v>
                </c:pt>
                <c:pt idx="265">
                  <c:v>39341.5</c:v>
                </c:pt>
                <c:pt idx="266">
                  <c:v>39404</c:v>
                </c:pt>
                <c:pt idx="267">
                  <c:v>39443</c:v>
                </c:pt>
                <c:pt idx="268">
                  <c:v>39445</c:v>
                </c:pt>
                <c:pt idx="269">
                  <c:v>39451</c:v>
                </c:pt>
                <c:pt idx="270">
                  <c:v>39501</c:v>
                </c:pt>
                <c:pt idx="271">
                  <c:v>39582</c:v>
                </c:pt>
                <c:pt idx="272">
                  <c:v>39593</c:v>
                </c:pt>
                <c:pt idx="273">
                  <c:v>39866</c:v>
                </c:pt>
                <c:pt idx="274">
                  <c:v>39876</c:v>
                </c:pt>
                <c:pt idx="275">
                  <c:v>39879</c:v>
                </c:pt>
                <c:pt idx="276">
                  <c:v>39890</c:v>
                </c:pt>
                <c:pt idx="277">
                  <c:v>39893</c:v>
                </c:pt>
                <c:pt idx="278">
                  <c:v>39904</c:v>
                </c:pt>
                <c:pt idx="279">
                  <c:v>39932</c:v>
                </c:pt>
                <c:pt idx="280">
                  <c:v>40636</c:v>
                </c:pt>
                <c:pt idx="281">
                  <c:v>40666</c:v>
                </c:pt>
                <c:pt idx="282">
                  <c:v>40953</c:v>
                </c:pt>
                <c:pt idx="283">
                  <c:v>41172.5</c:v>
                </c:pt>
                <c:pt idx="284">
                  <c:v>41201</c:v>
                </c:pt>
                <c:pt idx="285">
                  <c:v>41568</c:v>
                </c:pt>
                <c:pt idx="286">
                  <c:v>41644</c:v>
                </c:pt>
                <c:pt idx="287">
                  <c:v>41663</c:v>
                </c:pt>
                <c:pt idx="288">
                  <c:v>41674</c:v>
                </c:pt>
                <c:pt idx="289">
                  <c:v>41684.5</c:v>
                </c:pt>
                <c:pt idx="290">
                  <c:v>41858</c:v>
                </c:pt>
                <c:pt idx="291">
                  <c:v>42186</c:v>
                </c:pt>
                <c:pt idx="292">
                  <c:v>42364</c:v>
                </c:pt>
                <c:pt idx="293">
                  <c:v>42918</c:v>
                </c:pt>
                <c:pt idx="294">
                  <c:v>42932</c:v>
                </c:pt>
                <c:pt idx="295">
                  <c:v>43450</c:v>
                </c:pt>
                <c:pt idx="296">
                  <c:v>43491</c:v>
                </c:pt>
                <c:pt idx="297">
                  <c:v>43992</c:v>
                </c:pt>
                <c:pt idx="298">
                  <c:v>43992</c:v>
                </c:pt>
                <c:pt idx="299">
                  <c:v>44053</c:v>
                </c:pt>
                <c:pt idx="300">
                  <c:v>44604</c:v>
                </c:pt>
                <c:pt idx="301">
                  <c:v>45049</c:v>
                </c:pt>
                <c:pt idx="302">
                  <c:v>45639</c:v>
                </c:pt>
                <c:pt idx="303">
                  <c:v>45731</c:v>
                </c:pt>
                <c:pt idx="304">
                  <c:v>45770</c:v>
                </c:pt>
                <c:pt idx="305">
                  <c:v>46142</c:v>
                </c:pt>
                <c:pt idx="306">
                  <c:v>46185</c:v>
                </c:pt>
                <c:pt idx="307">
                  <c:v>46268</c:v>
                </c:pt>
                <c:pt idx="308">
                  <c:v>46385</c:v>
                </c:pt>
                <c:pt idx="309">
                  <c:v>46760</c:v>
                </c:pt>
                <c:pt idx="310">
                  <c:v>47325</c:v>
                </c:pt>
                <c:pt idx="311">
                  <c:v>47375</c:v>
                </c:pt>
                <c:pt idx="312">
                  <c:v>47465</c:v>
                </c:pt>
                <c:pt idx="313">
                  <c:v>47504</c:v>
                </c:pt>
                <c:pt idx="314">
                  <c:v>47518</c:v>
                </c:pt>
                <c:pt idx="315">
                  <c:v>47940</c:v>
                </c:pt>
                <c:pt idx="316">
                  <c:v>47954</c:v>
                </c:pt>
                <c:pt idx="317">
                  <c:v>47979</c:v>
                </c:pt>
                <c:pt idx="318">
                  <c:v>48024</c:v>
                </c:pt>
                <c:pt idx="319">
                  <c:v>48354</c:v>
                </c:pt>
                <c:pt idx="320">
                  <c:v>48393</c:v>
                </c:pt>
                <c:pt idx="321">
                  <c:v>48502</c:v>
                </c:pt>
                <c:pt idx="322">
                  <c:v>48511</c:v>
                </c:pt>
                <c:pt idx="323">
                  <c:v>48544</c:v>
                </c:pt>
                <c:pt idx="324">
                  <c:v>48550</c:v>
                </c:pt>
                <c:pt idx="325">
                  <c:v>48569</c:v>
                </c:pt>
                <c:pt idx="326">
                  <c:v>48700</c:v>
                </c:pt>
                <c:pt idx="327">
                  <c:v>48983</c:v>
                </c:pt>
                <c:pt idx="328">
                  <c:v>49047</c:v>
                </c:pt>
                <c:pt idx="329">
                  <c:v>49086</c:v>
                </c:pt>
                <c:pt idx="330">
                  <c:v>49176</c:v>
                </c:pt>
                <c:pt idx="331">
                  <c:v>49218</c:v>
                </c:pt>
                <c:pt idx="332">
                  <c:v>49584</c:v>
                </c:pt>
                <c:pt idx="333">
                  <c:v>49651</c:v>
                </c:pt>
                <c:pt idx="334">
                  <c:v>49732</c:v>
                </c:pt>
                <c:pt idx="335">
                  <c:v>49766</c:v>
                </c:pt>
                <c:pt idx="336">
                  <c:v>50124</c:v>
                </c:pt>
              </c:numCache>
            </c:numRef>
          </c:xVal>
          <c:yVal>
            <c:numRef>
              <c:f>Active!$I$21:$I$975</c:f>
              <c:numCache>
                <c:formatCode>General</c:formatCode>
                <c:ptCount val="955"/>
                <c:pt idx="11">
                  <c:v>2.2272000060183927E-3</c:v>
                </c:pt>
                <c:pt idx="12">
                  <c:v>-7.5439999927766621E-3</c:v>
                </c:pt>
                <c:pt idx="13">
                  <c:v>-7.1403999972972088E-3</c:v>
                </c:pt>
                <c:pt idx="14">
                  <c:v>1.0704000014811754E-3</c:v>
                </c:pt>
                <c:pt idx="15">
                  <c:v>-2.5515999950584956E-3</c:v>
                </c:pt>
                <c:pt idx="16">
                  <c:v>-6.1039999854983762E-4</c:v>
                </c:pt>
                <c:pt idx="17">
                  <c:v>6.7803999991156161E-3</c:v>
                </c:pt>
                <c:pt idx="18">
                  <c:v>-2.2504000007756986E-3</c:v>
                </c:pt>
                <c:pt idx="19">
                  <c:v>-3.0396000001928769E-3</c:v>
                </c:pt>
                <c:pt idx="20">
                  <c:v>-2.599999999802094E-3</c:v>
                </c:pt>
                <c:pt idx="21">
                  <c:v>-1.0196399998676497E-2</c:v>
                </c:pt>
                <c:pt idx="22">
                  <c:v>-9.9839999893447384E-4</c:v>
                </c:pt>
                <c:pt idx="23">
                  <c:v>2.7420000042184256E-3</c:v>
                </c:pt>
                <c:pt idx="24">
                  <c:v>5.7420000084675848E-3</c:v>
                </c:pt>
                <c:pt idx="25">
                  <c:v>5.1716000016313046E-3</c:v>
                </c:pt>
                <c:pt idx="26">
                  <c:v>-1.8667999975150451E-3</c:v>
                </c:pt>
                <c:pt idx="27">
                  <c:v>2.9763999991700985E-3</c:v>
                </c:pt>
                <c:pt idx="28">
                  <c:v>2.6268000001437031E-3</c:v>
                </c:pt>
                <c:pt idx="29">
                  <c:v>-4.1263999955845065E-3</c:v>
                </c:pt>
                <c:pt idx="30">
                  <c:v>-6.1751999965053983E-3</c:v>
                </c:pt>
                <c:pt idx="31">
                  <c:v>-4.5279999903868884E-4</c:v>
                </c:pt>
                <c:pt idx="32">
                  <c:v>-4.3480000022100285E-4</c:v>
                </c:pt>
                <c:pt idx="33">
                  <c:v>9.380000046803616E-4</c:v>
                </c:pt>
                <c:pt idx="34">
                  <c:v>-8.7400000484194607E-4</c:v>
                </c:pt>
                <c:pt idx="35">
                  <c:v>-2.3804000011296012E-3</c:v>
                </c:pt>
                <c:pt idx="36">
                  <c:v>-3.9227999950526282E-3</c:v>
                </c:pt>
                <c:pt idx="37">
                  <c:v>2.0772000061697327E-3</c:v>
                </c:pt>
                <c:pt idx="38">
                  <c:v>-2.1592000048258342E-3</c:v>
                </c:pt>
                <c:pt idx="39">
                  <c:v>-2.0512000046437606E-3</c:v>
                </c:pt>
                <c:pt idx="40">
                  <c:v>2.5992000082624145E-3</c:v>
                </c:pt>
                <c:pt idx="41">
                  <c:v>-1.0937999999441672E-2</c:v>
                </c:pt>
                <c:pt idx="42">
                  <c:v>2.5740000055520795E-3</c:v>
                </c:pt>
                <c:pt idx="43">
                  <c:v>-2.4599999596830457E-4</c:v>
                </c:pt>
                <c:pt idx="44">
                  <c:v>-4.2279999979655258E-3</c:v>
                </c:pt>
                <c:pt idx="45">
                  <c:v>4.4044000023859553E-3</c:v>
                </c:pt>
                <c:pt idx="46">
                  <c:v>2.9520000025513582E-3</c:v>
                </c:pt>
                <c:pt idx="47">
                  <c:v>-1.8139999956474639E-3</c:v>
                </c:pt>
                <c:pt idx="48">
                  <c:v>-6.9347999960882589E-3</c:v>
                </c:pt>
                <c:pt idx="49">
                  <c:v>-5.5131999906734563E-3</c:v>
                </c:pt>
                <c:pt idx="50">
                  <c:v>-4.4232000000192784E-3</c:v>
                </c:pt>
                <c:pt idx="51">
                  <c:v>-1.3431999977910891E-3</c:v>
                </c:pt>
                <c:pt idx="52">
                  <c:v>6.1320000531850383E-4</c:v>
                </c:pt>
                <c:pt idx="53">
                  <c:v>2.8959999981452711E-3</c:v>
                </c:pt>
                <c:pt idx="54">
                  <c:v>4.12480000522919E-3</c:v>
                </c:pt>
                <c:pt idx="55">
                  <c:v>-1.4716000005137175E-3</c:v>
                </c:pt>
                <c:pt idx="56">
                  <c:v>-6.8571999945561402E-3</c:v>
                </c:pt>
                <c:pt idx="57">
                  <c:v>2.775200002361089E-3</c:v>
                </c:pt>
                <c:pt idx="58">
                  <c:v>9.1919999977108091E-4</c:v>
                </c:pt>
                <c:pt idx="59">
                  <c:v>2.9192000001785345E-3</c:v>
                </c:pt>
                <c:pt idx="60">
                  <c:v>-3.27359999937471E-3</c:v>
                </c:pt>
                <c:pt idx="61">
                  <c:v>4.3588000044110231E-3</c:v>
                </c:pt>
                <c:pt idx="62">
                  <c:v>-9.2015999980503693E-3</c:v>
                </c:pt>
                <c:pt idx="63">
                  <c:v>1.0130400005436968E-2</c:v>
                </c:pt>
                <c:pt idx="64">
                  <c:v>-9.3199989350978285E-5</c:v>
                </c:pt>
                <c:pt idx="65">
                  <c:v>7.4999999924330041E-4</c:v>
                </c:pt>
                <c:pt idx="66">
                  <c:v>-1.2988000016775914E-3</c:v>
                </c:pt>
                <c:pt idx="67">
                  <c:v>1.4827999984845519E-3</c:v>
                </c:pt>
                <c:pt idx="68">
                  <c:v>-3.036399997654371E-3</c:v>
                </c:pt>
                <c:pt idx="69">
                  <c:v>-4.5759999920846894E-4</c:v>
                </c:pt>
                <c:pt idx="70">
                  <c:v>3.6144000041531399E-3</c:v>
                </c:pt>
                <c:pt idx="71">
                  <c:v>-1.7839999927673489E-3</c:v>
                </c:pt>
                <c:pt idx="72">
                  <c:v>-5.8147999952780083E-3</c:v>
                </c:pt>
                <c:pt idx="73">
                  <c:v>6.1364000066532753E-3</c:v>
                </c:pt>
                <c:pt idx="74">
                  <c:v>2.2163999965414405E-3</c:v>
                </c:pt>
                <c:pt idx="75">
                  <c:v>3.3244000005652197E-3</c:v>
                </c:pt>
                <c:pt idx="76">
                  <c:v>4.535200001555495E-3</c:v>
                </c:pt>
                <c:pt idx="77">
                  <c:v>1.0046800001873635E-2</c:v>
                </c:pt>
                <c:pt idx="78">
                  <c:v>1.4257599999837112E-2</c:v>
                </c:pt>
                <c:pt idx="79">
                  <c:v>-6.0919999959878623E-3</c:v>
                </c:pt>
                <c:pt idx="80">
                  <c:v>-3.6111999943386763E-3</c:v>
                </c:pt>
                <c:pt idx="81">
                  <c:v>4.3888000072911382E-3</c:v>
                </c:pt>
                <c:pt idx="82">
                  <c:v>-1.0636000006343238E-3</c:v>
                </c:pt>
                <c:pt idx="83">
                  <c:v>4.9364000005880371E-3</c:v>
                </c:pt>
                <c:pt idx="84">
                  <c:v>-3.6239999972167425E-3</c:v>
                </c:pt>
                <c:pt idx="85">
                  <c:v>-2.4131999962264672E-3</c:v>
                </c:pt>
                <c:pt idx="86">
                  <c:v>-7.9735999970580451E-3</c:v>
                </c:pt>
                <c:pt idx="87">
                  <c:v>3.4971999994013458E-3</c:v>
                </c:pt>
                <c:pt idx="88">
                  <c:v>5.9007999952882528E-3</c:v>
                </c:pt>
                <c:pt idx="89">
                  <c:v>1.5692000015405938E-3</c:v>
                </c:pt>
                <c:pt idx="90">
                  <c:v>1.6412000040872954E-3</c:v>
                </c:pt>
                <c:pt idx="91">
                  <c:v>-2.1300000007613562E-3</c:v>
                </c:pt>
                <c:pt idx="92">
                  <c:v>8.7000000348780304E-4</c:v>
                </c:pt>
                <c:pt idx="93">
                  <c:v>1.870000000053551E-3</c:v>
                </c:pt>
                <c:pt idx="94">
                  <c:v>1.8869999999878928E-2</c:v>
                </c:pt>
                <c:pt idx="95">
                  <c:v>-6.4796000006026588E-3</c:v>
                </c:pt>
                <c:pt idx="96">
                  <c:v>3.5204000014346093E-3</c:v>
                </c:pt>
                <c:pt idx="97">
                  <c:v>5.5204000018420629E-3</c:v>
                </c:pt>
                <c:pt idx="98">
                  <c:v>1.0520400006498676E-2</c:v>
                </c:pt>
                <c:pt idx="99">
                  <c:v>1.2520399999630172E-2</c:v>
                </c:pt>
                <c:pt idx="100">
                  <c:v>1.4520400000037625E-2</c:v>
                </c:pt>
                <c:pt idx="101">
                  <c:v>-1.4279999595601112E-4</c:v>
                </c:pt>
                <c:pt idx="102">
                  <c:v>-3.5283999968669377E-3</c:v>
                </c:pt>
                <c:pt idx="103">
                  <c:v>9.471600002143532E-3</c:v>
                </c:pt>
                <c:pt idx="104">
                  <c:v>7.6823999988846481E-3</c:v>
                </c:pt>
                <c:pt idx="105">
                  <c:v>-8.4203999940655194E-3</c:v>
                </c:pt>
                <c:pt idx="106">
                  <c:v>7.8624000088893808E-3</c:v>
                </c:pt>
                <c:pt idx="107">
                  <c:v>-4.5120000140741467E-4</c:v>
                </c:pt>
                <c:pt idx="108">
                  <c:v>-3.8263999958871864E-3</c:v>
                </c:pt>
                <c:pt idx="109">
                  <c:v>7.4959999619750306E-4</c:v>
                </c:pt>
                <c:pt idx="110">
                  <c:v>1.2302399998588953E-2</c:v>
                </c:pt>
                <c:pt idx="111">
                  <c:v>5.4643999974359758E-3</c:v>
                </c:pt>
                <c:pt idx="112">
                  <c:v>2.0120000044698827E-3</c:v>
                </c:pt>
                <c:pt idx="113">
                  <c:v>-1.4479999663308263E-4</c:v>
                </c:pt>
                <c:pt idx="114">
                  <c:v>6.624000016017817E-4</c:v>
                </c:pt>
                <c:pt idx="115">
                  <c:v>3.8479999784613028E-4</c:v>
                </c:pt>
                <c:pt idx="116">
                  <c:v>-1.5791999976499937E-3</c:v>
                </c:pt>
                <c:pt idx="117">
                  <c:v>-1.1575999960768968E-3</c:v>
                </c:pt>
                <c:pt idx="118">
                  <c:v>4.0532000057282858E-3</c:v>
                </c:pt>
                <c:pt idx="119">
                  <c:v>3.426000002946239E-3</c:v>
                </c:pt>
                <c:pt idx="120">
                  <c:v>9.4260000041685998E-3</c:v>
                </c:pt>
                <c:pt idx="121">
                  <c:v>-2.7319999935571104E-4</c:v>
                </c:pt>
                <c:pt idx="122">
                  <c:v>1.1435999986133538E-3</c:v>
                </c:pt>
                <c:pt idx="123">
                  <c:v>-2.5556000036885962E-3</c:v>
                </c:pt>
                <c:pt idx="124">
                  <c:v>-2.3268000004463829E-3</c:v>
                </c:pt>
                <c:pt idx="125">
                  <c:v>-7.9231999989133328E-3</c:v>
                </c:pt>
                <c:pt idx="126">
                  <c:v>-2.9232000015326776E-3</c:v>
                </c:pt>
                <c:pt idx="127">
                  <c:v>4.0768000035313889E-3</c:v>
                </c:pt>
                <c:pt idx="128">
                  <c:v>6.0768000039388426E-3</c:v>
                </c:pt>
                <c:pt idx="129">
                  <c:v>1.3076800001726951E-2</c:v>
                </c:pt>
                <c:pt idx="130">
                  <c:v>-5.6223999999929219E-3</c:v>
                </c:pt>
                <c:pt idx="131">
                  <c:v>2.8172000020276755E-3</c:v>
                </c:pt>
                <c:pt idx="132">
                  <c:v>1.102800000080606E-2</c:v>
                </c:pt>
                <c:pt idx="133">
                  <c:v>2.4675999957253225E-3</c:v>
                </c:pt>
                <c:pt idx="134">
                  <c:v>5.2260000011301599E-3</c:v>
                </c:pt>
                <c:pt idx="135">
                  <c:v>2.7196000082767569E-3</c:v>
                </c:pt>
                <c:pt idx="136">
                  <c:v>2.7555999986361712E-3</c:v>
                </c:pt>
                <c:pt idx="137">
                  <c:v>2.1103999970364384E-3</c:v>
                </c:pt>
                <c:pt idx="138">
                  <c:v>3.4472000043024309E-3</c:v>
                </c:pt>
                <c:pt idx="139">
                  <c:v>4.8508000036235899E-3</c:v>
                </c:pt>
                <c:pt idx="140">
                  <c:v>-5.0591999970492907E-3</c:v>
                </c:pt>
                <c:pt idx="141">
                  <c:v>3.087600001890678E-3</c:v>
                </c:pt>
                <c:pt idx="142">
                  <c:v>1.9000000029336661E-3</c:v>
                </c:pt>
                <c:pt idx="143">
                  <c:v>-2.7991999959340319E-3</c:v>
                </c:pt>
                <c:pt idx="144">
                  <c:v>-1.7991999993682839E-3</c:v>
                </c:pt>
                <c:pt idx="145">
                  <c:v>-7.9919999552657828E-4</c:v>
                </c:pt>
                <c:pt idx="146">
                  <c:v>2.0080000103916973E-4</c:v>
                </c:pt>
                <c:pt idx="147">
                  <c:v>2.2008000014466234E-3</c:v>
                </c:pt>
                <c:pt idx="148">
                  <c:v>2.2008000014466234E-3</c:v>
                </c:pt>
                <c:pt idx="149">
                  <c:v>1.1200799999642186E-2</c:v>
                </c:pt>
                <c:pt idx="150">
                  <c:v>3.6403999984031543E-3</c:v>
                </c:pt>
                <c:pt idx="151">
                  <c:v>6.6403999953763559E-3</c:v>
                </c:pt>
                <c:pt idx="152">
                  <c:v>1.0640399996191263E-2</c:v>
                </c:pt>
                <c:pt idx="153">
                  <c:v>-5.5523999981232919E-3</c:v>
                </c:pt>
                <c:pt idx="154">
                  <c:v>3.9592000030097552E-3</c:v>
                </c:pt>
                <c:pt idx="155">
                  <c:v>-2.2799991711508483E-5</c:v>
                </c:pt>
                <c:pt idx="156">
                  <c:v>-4.4083999964641407E-3</c:v>
                </c:pt>
                <c:pt idx="157">
                  <c:v>5.9160000819247216E-4</c:v>
                </c:pt>
                <c:pt idx="158">
                  <c:v>-1.4212000023690052E-3</c:v>
                </c:pt>
                <c:pt idx="159">
                  <c:v>5.2832000001217239E-3</c:v>
                </c:pt>
                <c:pt idx="160">
                  <c:v>5.1623999970615841E-3</c:v>
                </c:pt>
                <c:pt idx="161">
                  <c:v>-6.6268000009586103E-3</c:v>
                </c:pt>
                <c:pt idx="162">
                  <c:v>1.0203600009845104E-2</c:v>
                </c:pt>
                <c:pt idx="163">
                  <c:v>1.0496000031707808E-3</c:v>
                </c:pt>
                <c:pt idx="164">
                  <c:v>6.0496000078273937E-3</c:v>
                </c:pt>
                <c:pt idx="165">
                  <c:v>4.543200004263781E-3</c:v>
                </c:pt>
                <c:pt idx="166">
                  <c:v>2.0240000012563542E-3</c:v>
                </c:pt>
                <c:pt idx="167">
                  <c:v>2.8003999977954663E-3</c:v>
                </c:pt>
                <c:pt idx="168">
                  <c:v>-2.4839999969117343E-4</c:v>
                </c:pt>
                <c:pt idx="169">
                  <c:v>8.173200003511738E-3</c:v>
                </c:pt>
                <c:pt idx="170">
                  <c:v>8.4560000032070093E-3</c:v>
                </c:pt>
                <c:pt idx="171">
                  <c:v>1.3532000011764467E-3</c:v>
                </c:pt>
                <c:pt idx="172">
                  <c:v>4.2864000060944818E-3</c:v>
                </c:pt>
                <c:pt idx="173">
                  <c:v>-9.0639999689301476E-4</c:v>
                </c:pt>
                <c:pt idx="174">
                  <c:v>-4.6399999700952321E-4</c:v>
                </c:pt>
                <c:pt idx="175">
                  <c:v>1.6671999983373098E-3</c:v>
                </c:pt>
                <c:pt idx="176">
                  <c:v>9.7572000013315119E-3</c:v>
                </c:pt>
                <c:pt idx="177">
                  <c:v>4.4076000049244612E-3</c:v>
                </c:pt>
                <c:pt idx="178">
                  <c:v>1.1587599998165388E-2</c:v>
                </c:pt>
                <c:pt idx="179">
                  <c:v>1.0068399998999666E-2</c:v>
                </c:pt>
                <c:pt idx="180">
                  <c:v>6.0196000049472786E-3</c:v>
                </c:pt>
                <c:pt idx="181">
                  <c:v>-2.7335999984643422E-3</c:v>
                </c:pt>
                <c:pt idx="182">
                  <c:v>4.7720000293338671E-4</c:v>
                </c:pt>
                <c:pt idx="183">
                  <c:v>6.4904000100796111E-3</c:v>
                </c:pt>
                <c:pt idx="184">
                  <c:v>-5.2087999938521534E-3</c:v>
                </c:pt>
                <c:pt idx="185">
                  <c:v>1.1000000813510269E-4</c:v>
                </c:pt>
                <c:pt idx="186">
                  <c:v>2.1280000000842847E-3</c:v>
                </c:pt>
                <c:pt idx="187">
                  <c:v>8.9711999971768819E-3</c:v>
                </c:pt>
                <c:pt idx="188">
                  <c:v>5.2719999948749319E-3</c:v>
                </c:pt>
                <c:pt idx="189">
                  <c:v>6.7116000063833781E-3</c:v>
                </c:pt>
                <c:pt idx="190">
                  <c:v>1.6144000037456863E-3</c:v>
                </c:pt>
                <c:pt idx="191">
                  <c:v>1.0051999997813255E-3</c:v>
                </c:pt>
                <c:pt idx="192">
                  <c:v>9.8356000016792677E-3</c:v>
                </c:pt>
                <c:pt idx="193">
                  <c:v>9.8768000025302172E-3</c:v>
                </c:pt>
                <c:pt idx="194">
                  <c:v>1.1787199997343123E-2</c:v>
                </c:pt>
                <c:pt idx="195">
                  <c:v>2.0437600003788248E-2</c:v>
                </c:pt>
                <c:pt idx="196">
                  <c:v>1.0088000002724584E-2</c:v>
                </c:pt>
                <c:pt idx="197">
                  <c:v>8.9183999953093007E-3</c:v>
                </c:pt>
                <c:pt idx="198">
                  <c:v>6.5688000031514093E-3</c:v>
                </c:pt>
                <c:pt idx="199">
                  <c:v>-4.3999971239827573E-6</c:v>
                </c:pt>
                <c:pt idx="200">
                  <c:v>4.2064000008394942E-3</c:v>
                </c:pt>
                <c:pt idx="201">
                  <c:v>1.3911200003349222E-2</c:v>
                </c:pt>
                <c:pt idx="202">
                  <c:v>1.6516000032424927E-3</c:v>
                </c:pt>
                <c:pt idx="203">
                  <c:v>5.0912000006064773E-3</c:v>
                </c:pt>
                <c:pt idx="204">
                  <c:v>7.6800000024377368E-3</c:v>
                </c:pt>
                <c:pt idx="205">
                  <c:v>1.2160800004494376E-2</c:v>
                </c:pt>
                <c:pt idx="206">
                  <c:v>2.9012000013608485E-3</c:v>
                </c:pt>
                <c:pt idx="207">
                  <c:v>8.4335999999893829E-3</c:v>
                </c:pt>
                <c:pt idx="208">
                  <c:v>-2.265600000100676E-3</c:v>
                </c:pt>
                <c:pt idx="209">
                  <c:v>8.1920000011450611E-3</c:v>
                </c:pt>
                <c:pt idx="210">
                  <c:v>4.9144000076921657E-3</c:v>
                </c:pt>
                <c:pt idx="211">
                  <c:v>4.1536000062478706E-3</c:v>
                </c:pt>
                <c:pt idx="212">
                  <c:v>4.9968000021181069E-3</c:v>
                </c:pt>
                <c:pt idx="213">
                  <c:v>1.1298000004899222E-2</c:v>
                </c:pt>
                <c:pt idx="214">
                  <c:v>5.9880000480916351E-4</c:v>
                </c:pt>
                <c:pt idx="215">
                  <c:v>4.9896000055014156E-3</c:v>
                </c:pt>
                <c:pt idx="216">
                  <c:v>6.7172000053687952E-3</c:v>
                </c:pt>
                <c:pt idx="217">
                  <c:v>2.0900000017718412E-3</c:v>
                </c:pt>
                <c:pt idx="218">
                  <c:v>5.1080000048386864E-3</c:v>
                </c:pt>
                <c:pt idx="219">
                  <c:v>8.0799999996088445E-3</c:v>
                </c:pt>
                <c:pt idx="220">
                  <c:v>2.5119999991147779E-3</c:v>
                </c:pt>
                <c:pt idx="221">
                  <c:v>5.4091999991214834E-3</c:v>
                </c:pt>
                <c:pt idx="222">
                  <c:v>1.0342399997171015E-2</c:v>
                </c:pt>
                <c:pt idx="223">
                  <c:v>5.8000000062747858E-3</c:v>
                </c:pt>
                <c:pt idx="224">
                  <c:v>1.3733200001297519E-2</c:v>
                </c:pt>
                <c:pt idx="225">
                  <c:v>-8.679999882588163E-5</c:v>
                </c:pt>
                <c:pt idx="226">
                  <c:v>7.9543999963789247E-3</c:v>
                </c:pt>
                <c:pt idx="227">
                  <c:v>8.7927999993553385E-3</c:v>
                </c:pt>
                <c:pt idx="228">
                  <c:v>8.4432000076049007E-3</c:v>
                </c:pt>
                <c:pt idx="229">
                  <c:v>6.2736000036238693E-3</c:v>
                </c:pt>
                <c:pt idx="230">
                  <c:v>9.9239999981364235E-3</c:v>
                </c:pt>
                <c:pt idx="273">
                  <c:v>-8.2400001701898873E-5</c:v>
                </c:pt>
                <c:pt idx="281">
                  <c:v>1.6797600001154933E-2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D3B-4F5A-80C7-708BA3BE2437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Active!$F$21:$F$975</c:f>
              <c:numCache>
                <c:formatCode>General</c:formatCode>
                <c:ptCount val="955"/>
                <c:pt idx="0">
                  <c:v>-515</c:v>
                </c:pt>
                <c:pt idx="1">
                  <c:v>-512</c:v>
                </c:pt>
                <c:pt idx="2">
                  <c:v>-498</c:v>
                </c:pt>
                <c:pt idx="3">
                  <c:v>-495</c:v>
                </c:pt>
                <c:pt idx="4">
                  <c:v>0</c:v>
                </c:pt>
                <c:pt idx="5">
                  <c:v>48</c:v>
                </c:pt>
                <c:pt idx="6">
                  <c:v>5771</c:v>
                </c:pt>
                <c:pt idx="7">
                  <c:v>21859</c:v>
                </c:pt>
                <c:pt idx="8">
                  <c:v>22343</c:v>
                </c:pt>
                <c:pt idx="9">
                  <c:v>22863</c:v>
                </c:pt>
                <c:pt idx="10">
                  <c:v>22874</c:v>
                </c:pt>
                <c:pt idx="11">
                  <c:v>23452</c:v>
                </c:pt>
                <c:pt idx="12">
                  <c:v>23460</c:v>
                </c:pt>
                <c:pt idx="13">
                  <c:v>23461</c:v>
                </c:pt>
                <c:pt idx="14">
                  <c:v>23464</c:v>
                </c:pt>
                <c:pt idx="15">
                  <c:v>23569</c:v>
                </c:pt>
                <c:pt idx="16">
                  <c:v>23886</c:v>
                </c:pt>
                <c:pt idx="17">
                  <c:v>23939</c:v>
                </c:pt>
                <c:pt idx="18">
                  <c:v>23986</c:v>
                </c:pt>
                <c:pt idx="19">
                  <c:v>23989</c:v>
                </c:pt>
                <c:pt idx="20">
                  <c:v>24000</c:v>
                </c:pt>
                <c:pt idx="21">
                  <c:v>24001</c:v>
                </c:pt>
                <c:pt idx="22">
                  <c:v>24056</c:v>
                </c:pt>
                <c:pt idx="23">
                  <c:v>24095</c:v>
                </c:pt>
                <c:pt idx="24">
                  <c:v>24095</c:v>
                </c:pt>
                <c:pt idx="25">
                  <c:v>24381</c:v>
                </c:pt>
                <c:pt idx="26">
                  <c:v>24537</c:v>
                </c:pt>
                <c:pt idx="27">
                  <c:v>24549</c:v>
                </c:pt>
                <c:pt idx="28">
                  <c:v>24563</c:v>
                </c:pt>
                <c:pt idx="29">
                  <c:v>24576</c:v>
                </c:pt>
                <c:pt idx="30">
                  <c:v>24618</c:v>
                </c:pt>
                <c:pt idx="31">
                  <c:v>24652</c:v>
                </c:pt>
                <c:pt idx="32">
                  <c:v>24657</c:v>
                </c:pt>
                <c:pt idx="33">
                  <c:v>24705</c:v>
                </c:pt>
                <c:pt idx="34">
                  <c:v>25035</c:v>
                </c:pt>
                <c:pt idx="35">
                  <c:v>25061</c:v>
                </c:pt>
                <c:pt idx="36">
                  <c:v>25077</c:v>
                </c:pt>
                <c:pt idx="37">
                  <c:v>25077</c:v>
                </c:pt>
                <c:pt idx="38">
                  <c:v>25178</c:v>
                </c:pt>
                <c:pt idx="39">
                  <c:v>25208</c:v>
                </c:pt>
                <c:pt idx="40">
                  <c:v>25222</c:v>
                </c:pt>
                <c:pt idx="41">
                  <c:v>25295</c:v>
                </c:pt>
                <c:pt idx="42">
                  <c:v>25715</c:v>
                </c:pt>
                <c:pt idx="43">
                  <c:v>25765</c:v>
                </c:pt>
                <c:pt idx="44">
                  <c:v>25770</c:v>
                </c:pt>
                <c:pt idx="45">
                  <c:v>25779</c:v>
                </c:pt>
                <c:pt idx="46">
                  <c:v>25820</c:v>
                </c:pt>
                <c:pt idx="47">
                  <c:v>25885</c:v>
                </c:pt>
                <c:pt idx="48">
                  <c:v>25907</c:v>
                </c:pt>
                <c:pt idx="49">
                  <c:v>25913</c:v>
                </c:pt>
                <c:pt idx="50">
                  <c:v>25938</c:v>
                </c:pt>
                <c:pt idx="51">
                  <c:v>26238</c:v>
                </c:pt>
                <c:pt idx="52">
                  <c:v>26337</c:v>
                </c:pt>
                <c:pt idx="53">
                  <c:v>26360</c:v>
                </c:pt>
                <c:pt idx="54">
                  <c:v>26368</c:v>
                </c:pt>
                <c:pt idx="55">
                  <c:v>26369</c:v>
                </c:pt>
                <c:pt idx="56">
                  <c:v>26373</c:v>
                </c:pt>
                <c:pt idx="57">
                  <c:v>26382</c:v>
                </c:pt>
                <c:pt idx="58">
                  <c:v>26422</c:v>
                </c:pt>
                <c:pt idx="59">
                  <c:v>26422</c:v>
                </c:pt>
                <c:pt idx="60">
                  <c:v>26424</c:v>
                </c:pt>
                <c:pt idx="61">
                  <c:v>26433</c:v>
                </c:pt>
                <c:pt idx="62">
                  <c:v>26444</c:v>
                </c:pt>
                <c:pt idx="63">
                  <c:v>26814</c:v>
                </c:pt>
                <c:pt idx="64">
                  <c:v>26863</c:v>
                </c:pt>
                <c:pt idx="65">
                  <c:v>26875</c:v>
                </c:pt>
                <c:pt idx="66">
                  <c:v>26917</c:v>
                </c:pt>
                <c:pt idx="67">
                  <c:v>27023</c:v>
                </c:pt>
                <c:pt idx="68">
                  <c:v>27101</c:v>
                </c:pt>
                <c:pt idx="69">
                  <c:v>27484</c:v>
                </c:pt>
                <c:pt idx="70">
                  <c:v>27504</c:v>
                </c:pt>
                <c:pt idx="71">
                  <c:v>27560</c:v>
                </c:pt>
                <c:pt idx="72">
                  <c:v>27607</c:v>
                </c:pt>
                <c:pt idx="73">
                  <c:v>27649</c:v>
                </c:pt>
                <c:pt idx="74">
                  <c:v>27949</c:v>
                </c:pt>
                <c:pt idx="75">
                  <c:v>27979</c:v>
                </c:pt>
                <c:pt idx="76">
                  <c:v>27982</c:v>
                </c:pt>
                <c:pt idx="77">
                  <c:v>28013</c:v>
                </c:pt>
                <c:pt idx="78">
                  <c:v>28016</c:v>
                </c:pt>
                <c:pt idx="79">
                  <c:v>28030</c:v>
                </c:pt>
                <c:pt idx="80">
                  <c:v>28108</c:v>
                </c:pt>
                <c:pt idx="81">
                  <c:v>28108</c:v>
                </c:pt>
                <c:pt idx="82">
                  <c:v>28149</c:v>
                </c:pt>
                <c:pt idx="83">
                  <c:v>28149</c:v>
                </c:pt>
                <c:pt idx="84">
                  <c:v>28160</c:v>
                </c:pt>
                <c:pt idx="85">
                  <c:v>28163</c:v>
                </c:pt>
                <c:pt idx="86">
                  <c:v>28174</c:v>
                </c:pt>
                <c:pt idx="87">
                  <c:v>28527</c:v>
                </c:pt>
                <c:pt idx="88">
                  <c:v>28528</c:v>
                </c:pt>
                <c:pt idx="89">
                  <c:v>28547</c:v>
                </c:pt>
                <c:pt idx="90">
                  <c:v>28567</c:v>
                </c:pt>
                <c:pt idx="91">
                  <c:v>28575</c:v>
                </c:pt>
                <c:pt idx="92">
                  <c:v>28575</c:v>
                </c:pt>
                <c:pt idx="93">
                  <c:v>28575</c:v>
                </c:pt>
                <c:pt idx="94">
                  <c:v>28575</c:v>
                </c:pt>
                <c:pt idx="95">
                  <c:v>28589</c:v>
                </c:pt>
                <c:pt idx="96">
                  <c:v>28589</c:v>
                </c:pt>
                <c:pt idx="97">
                  <c:v>28589</c:v>
                </c:pt>
                <c:pt idx="98">
                  <c:v>28589</c:v>
                </c:pt>
                <c:pt idx="99">
                  <c:v>28589</c:v>
                </c:pt>
                <c:pt idx="100">
                  <c:v>28589</c:v>
                </c:pt>
                <c:pt idx="101">
                  <c:v>28627</c:v>
                </c:pt>
                <c:pt idx="102">
                  <c:v>28631</c:v>
                </c:pt>
                <c:pt idx="103">
                  <c:v>28631</c:v>
                </c:pt>
                <c:pt idx="104">
                  <c:v>28634</c:v>
                </c:pt>
                <c:pt idx="105">
                  <c:v>28661</c:v>
                </c:pt>
                <c:pt idx="106">
                  <c:v>28684</c:v>
                </c:pt>
                <c:pt idx="107">
                  <c:v>28708</c:v>
                </c:pt>
                <c:pt idx="108">
                  <c:v>28826</c:v>
                </c:pt>
                <c:pt idx="109">
                  <c:v>28986</c:v>
                </c:pt>
                <c:pt idx="110">
                  <c:v>29084</c:v>
                </c:pt>
                <c:pt idx="111">
                  <c:v>29129</c:v>
                </c:pt>
                <c:pt idx="112">
                  <c:v>29170</c:v>
                </c:pt>
                <c:pt idx="113">
                  <c:v>29182</c:v>
                </c:pt>
                <c:pt idx="114">
                  <c:v>29184</c:v>
                </c:pt>
                <c:pt idx="115">
                  <c:v>29218</c:v>
                </c:pt>
                <c:pt idx="116">
                  <c:v>29228</c:v>
                </c:pt>
                <c:pt idx="117">
                  <c:v>29234</c:v>
                </c:pt>
                <c:pt idx="118">
                  <c:v>29237</c:v>
                </c:pt>
                <c:pt idx="119">
                  <c:v>29285</c:v>
                </c:pt>
                <c:pt idx="120">
                  <c:v>29285</c:v>
                </c:pt>
                <c:pt idx="121">
                  <c:v>29313</c:v>
                </c:pt>
                <c:pt idx="122">
                  <c:v>29651</c:v>
                </c:pt>
                <c:pt idx="123">
                  <c:v>29679</c:v>
                </c:pt>
                <c:pt idx="124">
                  <c:v>29687</c:v>
                </c:pt>
                <c:pt idx="125">
                  <c:v>29688</c:v>
                </c:pt>
                <c:pt idx="126">
                  <c:v>29688</c:v>
                </c:pt>
                <c:pt idx="127">
                  <c:v>29688</c:v>
                </c:pt>
                <c:pt idx="128">
                  <c:v>29688</c:v>
                </c:pt>
                <c:pt idx="129">
                  <c:v>29688</c:v>
                </c:pt>
                <c:pt idx="130">
                  <c:v>29716</c:v>
                </c:pt>
                <c:pt idx="131">
                  <c:v>29727</c:v>
                </c:pt>
                <c:pt idx="132">
                  <c:v>29730</c:v>
                </c:pt>
                <c:pt idx="133">
                  <c:v>29741</c:v>
                </c:pt>
                <c:pt idx="134">
                  <c:v>29785</c:v>
                </c:pt>
                <c:pt idx="135">
                  <c:v>29811</c:v>
                </c:pt>
                <c:pt idx="136">
                  <c:v>29821</c:v>
                </c:pt>
                <c:pt idx="137">
                  <c:v>29864</c:v>
                </c:pt>
                <c:pt idx="138">
                  <c:v>29902</c:v>
                </c:pt>
                <c:pt idx="139">
                  <c:v>29903</c:v>
                </c:pt>
                <c:pt idx="140">
                  <c:v>29928</c:v>
                </c:pt>
                <c:pt idx="141">
                  <c:v>30191</c:v>
                </c:pt>
                <c:pt idx="142">
                  <c:v>30250</c:v>
                </c:pt>
                <c:pt idx="143">
                  <c:v>30278</c:v>
                </c:pt>
                <c:pt idx="144">
                  <c:v>30278</c:v>
                </c:pt>
                <c:pt idx="145">
                  <c:v>30278</c:v>
                </c:pt>
                <c:pt idx="146">
                  <c:v>30278</c:v>
                </c:pt>
                <c:pt idx="147">
                  <c:v>30278</c:v>
                </c:pt>
                <c:pt idx="148">
                  <c:v>30278</c:v>
                </c:pt>
                <c:pt idx="149">
                  <c:v>30278</c:v>
                </c:pt>
                <c:pt idx="150">
                  <c:v>30289</c:v>
                </c:pt>
                <c:pt idx="151">
                  <c:v>30289</c:v>
                </c:pt>
                <c:pt idx="152">
                  <c:v>30289</c:v>
                </c:pt>
                <c:pt idx="153">
                  <c:v>30291</c:v>
                </c:pt>
                <c:pt idx="154">
                  <c:v>30322</c:v>
                </c:pt>
                <c:pt idx="155">
                  <c:v>30327</c:v>
                </c:pt>
                <c:pt idx="156">
                  <c:v>30331</c:v>
                </c:pt>
                <c:pt idx="157">
                  <c:v>30331</c:v>
                </c:pt>
                <c:pt idx="158">
                  <c:v>30383</c:v>
                </c:pt>
                <c:pt idx="159">
                  <c:v>30412</c:v>
                </c:pt>
                <c:pt idx="160">
                  <c:v>30434</c:v>
                </c:pt>
                <c:pt idx="161">
                  <c:v>30437</c:v>
                </c:pt>
                <c:pt idx="162">
                  <c:v>30501</c:v>
                </c:pt>
                <c:pt idx="163">
                  <c:v>30736</c:v>
                </c:pt>
                <c:pt idx="164">
                  <c:v>30736</c:v>
                </c:pt>
                <c:pt idx="165">
                  <c:v>30762</c:v>
                </c:pt>
                <c:pt idx="166">
                  <c:v>30840</c:v>
                </c:pt>
                <c:pt idx="167">
                  <c:v>30889</c:v>
                </c:pt>
                <c:pt idx="168">
                  <c:v>30931</c:v>
                </c:pt>
                <c:pt idx="169">
                  <c:v>30937</c:v>
                </c:pt>
                <c:pt idx="170">
                  <c:v>30960</c:v>
                </c:pt>
                <c:pt idx="171">
                  <c:v>30987</c:v>
                </c:pt>
                <c:pt idx="172">
                  <c:v>31024</c:v>
                </c:pt>
                <c:pt idx="173">
                  <c:v>31026</c:v>
                </c:pt>
                <c:pt idx="174">
                  <c:v>31260</c:v>
                </c:pt>
                <c:pt idx="175">
                  <c:v>31352</c:v>
                </c:pt>
                <c:pt idx="176">
                  <c:v>31377</c:v>
                </c:pt>
                <c:pt idx="177">
                  <c:v>31391</c:v>
                </c:pt>
                <c:pt idx="178">
                  <c:v>31441</c:v>
                </c:pt>
                <c:pt idx="179">
                  <c:v>31519</c:v>
                </c:pt>
                <c:pt idx="180">
                  <c:v>31561</c:v>
                </c:pt>
                <c:pt idx="181">
                  <c:v>31574</c:v>
                </c:pt>
                <c:pt idx="182">
                  <c:v>31577</c:v>
                </c:pt>
                <c:pt idx="183">
                  <c:v>31914</c:v>
                </c:pt>
                <c:pt idx="184">
                  <c:v>31942</c:v>
                </c:pt>
                <c:pt idx="185">
                  <c:v>31975</c:v>
                </c:pt>
                <c:pt idx="186">
                  <c:v>31980</c:v>
                </c:pt>
                <c:pt idx="187">
                  <c:v>31992</c:v>
                </c:pt>
                <c:pt idx="188">
                  <c:v>32020</c:v>
                </c:pt>
                <c:pt idx="189">
                  <c:v>32031</c:v>
                </c:pt>
                <c:pt idx="190">
                  <c:v>32504</c:v>
                </c:pt>
                <c:pt idx="191">
                  <c:v>32557</c:v>
                </c:pt>
                <c:pt idx="192">
                  <c:v>32621</c:v>
                </c:pt>
                <c:pt idx="193">
                  <c:v>32688</c:v>
                </c:pt>
                <c:pt idx="194">
                  <c:v>33052</c:v>
                </c:pt>
                <c:pt idx="195">
                  <c:v>33066</c:v>
                </c:pt>
                <c:pt idx="196">
                  <c:v>33080</c:v>
                </c:pt>
                <c:pt idx="197">
                  <c:v>33144</c:v>
                </c:pt>
                <c:pt idx="198">
                  <c:v>33158</c:v>
                </c:pt>
                <c:pt idx="199">
                  <c:v>33221</c:v>
                </c:pt>
                <c:pt idx="200">
                  <c:v>33224</c:v>
                </c:pt>
                <c:pt idx="201">
                  <c:v>33642</c:v>
                </c:pt>
                <c:pt idx="202">
                  <c:v>33681</c:v>
                </c:pt>
                <c:pt idx="203">
                  <c:v>33692</c:v>
                </c:pt>
                <c:pt idx="204">
                  <c:v>33800</c:v>
                </c:pt>
                <c:pt idx="205">
                  <c:v>33878</c:v>
                </c:pt>
                <c:pt idx="206">
                  <c:v>33917</c:v>
                </c:pt>
                <c:pt idx="207">
                  <c:v>34176</c:v>
                </c:pt>
                <c:pt idx="208">
                  <c:v>34204</c:v>
                </c:pt>
                <c:pt idx="209">
                  <c:v>34220</c:v>
                </c:pt>
                <c:pt idx="210">
                  <c:v>34254</c:v>
                </c:pt>
                <c:pt idx="211">
                  <c:v>34376</c:v>
                </c:pt>
                <c:pt idx="212">
                  <c:v>34388</c:v>
                </c:pt>
                <c:pt idx="213">
                  <c:v>34805</c:v>
                </c:pt>
                <c:pt idx="214">
                  <c:v>34833</c:v>
                </c:pt>
                <c:pt idx="215">
                  <c:v>34886</c:v>
                </c:pt>
                <c:pt idx="216">
                  <c:v>34977</c:v>
                </c:pt>
                <c:pt idx="217">
                  <c:v>35025</c:v>
                </c:pt>
                <c:pt idx="218">
                  <c:v>35030</c:v>
                </c:pt>
                <c:pt idx="219">
                  <c:v>35300</c:v>
                </c:pt>
                <c:pt idx="220">
                  <c:v>35420</c:v>
                </c:pt>
                <c:pt idx="221">
                  <c:v>35447</c:v>
                </c:pt>
                <c:pt idx="222">
                  <c:v>35484</c:v>
                </c:pt>
                <c:pt idx="223">
                  <c:v>35500</c:v>
                </c:pt>
                <c:pt idx="224">
                  <c:v>35537</c:v>
                </c:pt>
                <c:pt idx="225">
                  <c:v>35587</c:v>
                </c:pt>
                <c:pt idx="226">
                  <c:v>35654</c:v>
                </c:pt>
                <c:pt idx="227">
                  <c:v>35998</c:v>
                </c:pt>
                <c:pt idx="228">
                  <c:v>36012</c:v>
                </c:pt>
                <c:pt idx="229">
                  <c:v>36076</c:v>
                </c:pt>
                <c:pt idx="230">
                  <c:v>36090</c:v>
                </c:pt>
                <c:pt idx="231">
                  <c:v>36521</c:v>
                </c:pt>
                <c:pt idx="232">
                  <c:v>36560</c:v>
                </c:pt>
                <c:pt idx="233">
                  <c:v>36565</c:v>
                </c:pt>
                <c:pt idx="234">
                  <c:v>36607</c:v>
                </c:pt>
                <c:pt idx="235">
                  <c:v>36613</c:v>
                </c:pt>
                <c:pt idx="236">
                  <c:v>36702</c:v>
                </c:pt>
                <c:pt idx="237">
                  <c:v>36744</c:v>
                </c:pt>
                <c:pt idx="238">
                  <c:v>36975</c:v>
                </c:pt>
                <c:pt idx="239">
                  <c:v>36985</c:v>
                </c:pt>
                <c:pt idx="240">
                  <c:v>37028</c:v>
                </c:pt>
                <c:pt idx="241">
                  <c:v>37120</c:v>
                </c:pt>
                <c:pt idx="242">
                  <c:v>37145</c:v>
                </c:pt>
                <c:pt idx="243">
                  <c:v>37148</c:v>
                </c:pt>
                <c:pt idx="244">
                  <c:v>37159</c:v>
                </c:pt>
                <c:pt idx="245">
                  <c:v>37159</c:v>
                </c:pt>
                <c:pt idx="246">
                  <c:v>37159</c:v>
                </c:pt>
                <c:pt idx="247">
                  <c:v>37159</c:v>
                </c:pt>
                <c:pt idx="248">
                  <c:v>37159</c:v>
                </c:pt>
                <c:pt idx="249">
                  <c:v>37175</c:v>
                </c:pt>
                <c:pt idx="250">
                  <c:v>37236</c:v>
                </c:pt>
                <c:pt idx="251">
                  <c:v>37320</c:v>
                </c:pt>
                <c:pt idx="252">
                  <c:v>37331</c:v>
                </c:pt>
                <c:pt idx="253">
                  <c:v>37673</c:v>
                </c:pt>
                <c:pt idx="254">
                  <c:v>37684</c:v>
                </c:pt>
                <c:pt idx="255">
                  <c:v>37721</c:v>
                </c:pt>
                <c:pt idx="256">
                  <c:v>37735</c:v>
                </c:pt>
                <c:pt idx="257">
                  <c:v>37815</c:v>
                </c:pt>
                <c:pt idx="258">
                  <c:v>37840</c:v>
                </c:pt>
                <c:pt idx="259">
                  <c:v>38221</c:v>
                </c:pt>
                <c:pt idx="260">
                  <c:v>38296</c:v>
                </c:pt>
                <c:pt idx="261">
                  <c:v>38366</c:v>
                </c:pt>
                <c:pt idx="262">
                  <c:v>39265</c:v>
                </c:pt>
                <c:pt idx="263">
                  <c:v>39323</c:v>
                </c:pt>
                <c:pt idx="264">
                  <c:v>39340</c:v>
                </c:pt>
                <c:pt idx="265">
                  <c:v>39341.5</c:v>
                </c:pt>
                <c:pt idx="266">
                  <c:v>39404</c:v>
                </c:pt>
                <c:pt idx="267">
                  <c:v>39443</c:v>
                </c:pt>
                <c:pt idx="268">
                  <c:v>39445</c:v>
                </c:pt>
                <c:pt idx="269">
                  <c:v>39451</c:v>
                </c:pt>
                <c:pt idx="270">
                  <c:v>39501</c:v>
                </c:pt>
                <c:pt idx="271">
                  <c:v>39582</c:v>
                </c:pt>
                <c:pt idx="272">
                  <c:v>39593</c:v>
                </c:pt>
                <c:pt idx="273">
                  <c:v>39866</c:v>
                </c:pt>
                <c:pt idx="274">
                  <c:v>39876</c:v>
                </c:pt>
                <c:pt idx="275">
                  <c:v>39879</c:v>
                </c:pt>
                <c:pt idx="276">
                  <c:v>39890</c:v>
                </c:pt>
                <c:pt idx="277">
                  <c:v>39893</c:v>
                </c:pt>
                <c:pt idx="278">
                  <c:v>39904</c:v>
                </c:pt>
                <c:pt idx="279">
                  <c:v>39932</c:v>
                </c:pt>
                <c:pt idx="280">
                  <c:v>40636</c:v>
                </c:pt>
                <c:pt idx="281">
                  <c:v>40666</c:v>
                </c:pt>
                <c:pt idx="282">
                  <c:v>40953</c:v>
                </c:pt>
                <c:pt idx="283">
                  <c:v>41172.5</c:v>
                </c:pt>
                <c:pt idx="284">
                  <c:v>41201</c:v>
                </c:pt>
                <c:pt idx="285">
                  <c:v>41568</c:v>
                </c:pt>
                <c:pt idx="286">
                  <c:v>41644</c:v>
                </c:pt>
                <c:pt idx="287">
                  <c:v>41663</c:v>
                </c:pt>
                <c:pt idx="288">
                  <c:v>41674</c:v>
                </c:pt>
                <c:pt idx="289">
                  <c:v>41684.5</c:v>
                </c:pt>
                <c:pt idx="290">
                  <c:v>41858</c:v>
                </c:pt>
                <c:pt idx="291">
                  <c:v>42186</c:v>
                </c:pt>
                <c:pt idx="292">
                  <c:v>42364</c:v>
                </c:pt>
                <c:pt idx="293">
                  <c:v>42918</c:v>
                </c:pt>
                <c:pt idx="294">
                  <c:v>42932</c:v>
                </c:pt>
                <c:pt idx="295">
                  <c:v>43450</c:v>
                </c:pt>
                <c:pt idx="296">
                  <c:v>43491</c:v>
                </c:pt>
                <c:pt idx="297">
                  <c:v>43992</c:v>
                </c:pt>
                <c:pt idx="298">
                  <c:v>43992</c:v>
                </c:pt>
                <c:pt idx="299">
                  <c:v>44053</c:v>
                </c:pt>
                <c:pt idx="300">
                  <c:v>44604</c:v>
                </c:pt>
                <c:pt idx="301">
                  <c:v>45049</c:v>
                </c:pt>
                <c:pt idx="302">
                  <c:v>45639</c:v>
                </c:pt>
                <c:pt idx="303">
                  <c:v>45731</c:v>
                </c:pt>
                <c:pt idx="304">
                  <c:v>45770</c:v>
                </c:pt>
                <c:pt idx="305">
                  <c:v>46142</c:v>
                </c:pt>
                <c:pt idx="306">
                  <c:v>46185</c:v>
                </c:pt>
                <c:pt idx="307">
                  <c:v>46268</c:v>
                </c:pt>
                <c:pt idx="308">
                  <c:v>46385</c:v>
                </c:pt>
                <c:pt idx="309">
                  <c:v>46760</c:v>
                </c:pt>
                <c:pt idx="310">
                  <c:v>47325</c:v>
                </c:pt>
                <c:pt idx="311">
                  <c:v>47375</c:v>
                </c:pt>
                <c:pt idx="312">
                  <c:v>47465</c:v>
                </c:pt>
                <c:pt idx="313">
                  <c:v>47504</c:v>
                </c:pt>
                <c:pt idx="314">
                  <c:v>47518</c:v>
                </c:pt>
                <c:pt idx="315">
                  <c:v>47940</c:v>
                </c:pt>
                <c:pt idx="316">
                  <c:v>47954</c:v>
                </c:pt>
                <c:pt idx="317">
                  <c:v>47979</c:v>
                </c:pt>
                <c:pt idx="318">
                  <c:v>48024</c:v>
                </c:pt>
                <c:pt idx="319">
                  <c:v>48354</c:v>
                </c:pt>
                <c:pt idx="320">
                  <c:v>48393</c:v>
                </c:pt>
                <c:pt idx="321">
                  <c:v>48502</c:v>
                </c:pt>
                <c:pt idx="322">
                  <c:v>48511</c:v>
                </c:pt>
                <c:pt idx="323">
                  <c:v>48544</c:v>
                </c:pt>
                <c:pt idx="324">
                  <c:v>48550</c:v>
                </c:pt>
                <c:pt idx="325">
                  <c:v>48569</c:v>
                </c:pt>
                <c:pt idx="326">
                  <c:v>48700</c:v>
                </c:pt>
                <c:pt idx="327">
                  <c:v>48983</c:v>
                </c:pt>
                <c:pt idx="328">
                  <c:v>49047</c:v>
                </c:pt>
                <c:pt idx="329">
                  <c:v>49086</c:v>
                </c:pt>
                <c:pt idx="330">
                  <c:v>49176</c:v>
                </c:pt>
                <c:pt idx="331">
                  <c:v>49218</c:v>
                </c:pt>
                <c:pt idx="332">
                  <c:v>49584</c:v>
                </c:pt>
                <c:pt idx="333">
                  <c:v>49651</c:v>
                </c:pt>
                <c:pt idx="334">
                  <c:v>49732</c:v>
                </c:pt>
                <c:pt idx="335">
                  <c:v>49766</c:v>
                </c:pt>
                <c:pt idx="336">
                  <c:v>50124</c:v>
                </c:pt>
              </c:numCache>
            </c:numRef>
          </c:xVal>
          <c:yVal>
            <c:numRef>
              <c:f>Active!$J$21:$J$975</c:f>
              <c:numCache>
                <c:formatCode>General</c:formatCode>
                <c:ptCount val="955"/>
                <c:pt idx="267">
                  <c:v>1.3394800000241958E-2</c:v>
                </c:pt>
                <c:pt idx="286">
                  <c:v>1.8418400002701674E-2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D3B-4F5A-80C7-708BA3BE2437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Active!$F$21:$F$975</c:f>
              <c:numCache>
                <c:formatCode>General</c:formatCode>
                <c:ptCount val="955"/>
                <c:pt idx="0">
                  <c:v>-515</c:v>
                </c:pt>
                <c:pt idx="1">
                  <c:v>-512</c:v>
                </c:pt>
                <c:pt idx="2">
                  <c:v>-498</c:v>
                </c:pt>
                <c:pt idx="3">
                  <c:v>-495</c:v>
                </c:pt>
                <c:pt idx="4">
                  <c:v>0</c:v>
                </c:pt>
                <c:pt idx="5">
                  <c:v>48</c:v>
                </c:pt>
                <c:pt idx="6">
                  <c:v>5771</c:v>
                </c:pt>
                <c:pt idx="7">
                  <c:v>21859</c:v>
                </c:pt>
                <c:pt idx="8">
                  <c:v>22343</c:v>
                </c:pt>
                <c:pt idx="9">
                  <c:v>22863</c:v>
                </c:pt>
                <c:pt idx="10">
                  <c:v>22874</c:v>
                </c:pt>
                <c:pt idx="11">
                  <c:v>23452</c:v>
                </c:pt>
                <c:pt idx="12">
                  <c:v>23460</c:v>
                </c:pt>
                <c:pt idx="13">
                  <c:v>23461</c:v>
                </c:pt>
                <c:pt idx="14">
                  <c:v>23464</c:v>
                </c:pt>
                <c:pt idx="15">
                  <c:v>23569</c:v>
                </c:pt>
                <c:pt idx="16">
                  <c:v>23886</c:v>
                </c:pt>
                <c:pt idx="17">
                  <c:v>23939</c:v>
                </c:pt>
                <c:pt idx="18">
                  <c:v>23986</c:v>
                </c:pt>
                <c:pt idx="19">
                  <c:v>23989</c:v>
                </c:pt>
                <c:pt idx="20">
                  <c:v>24000</c:v>
                </c:pt>
                <c:pt idx="21">
                  <c:v>24001</c:v>
                </c:pt>
                <c:pt idx="22">
                  <c:v>24056</c:v>
                </c:pt>
                <c:pt idx="23">
                  <c:v>24095</c:v>
                </c:pt>
                <c:pt idx="24">
                  <c:v>24095</c:v>
                </c:pt>
                <c:pt idx="25">
                  <c:v>24381</c:v>
                </c:pt>
                <c:pt idx="26">
                  <c:v>24537</c:v>
                </c:pt>
                <c:pt idx="27">
                  <c:v>24549</c:v>
                </c:pt>
                <c:pt idx="28">
                  <c:v>24563</c:v>
                </c:pt>
                <c:pt idx="29">
                  <c:v>24576</c:v>
                </c:pt>
                <c:pt idx="30">
                  <c:v>24618</c:v>
                </c:pt>
                <c:pt idx="31">
                  <c:v>24652</c:v>
                </c:pt>
                <c:pt idx="32">
                  <c:v>24657</c:v>
                </c:pt>
                <c:pt idx="33">
                  <c:v>24705</c:v>
                </c:pt>
                <c:pt idx="34">
                  <c:v>25035</c:v>
                </c:pt>
                <c:pt idx="35">
                  <c:v>25061</c:v>
                </c:pt>
                <c:pt idx="36">
                  <c:v>25077</c:v>
                </c:pt>
                <c:pt idx="37">
                  <c:v>25077</c:v>
                </c:pt>
                <c:pt idx="38">
                  <c:v>25178</c:v>
                </c:pt>
                <c:pt idx="39">
                  <c:v>25208</c:v>
                </c:pt>
                <c:pt idx="40">
                  <c:v>25222</c:v>
                </c:pt>
                <c:pt idx="41">
                  <c:v>25295</c:v>
                </c:pt>
                <c:pt idx="42">
                  <c:v>25715</c:v>
                </c:pt>
                <c:pt idx="43">
                  <c:v>25765</c:v>
                </c:pt>
                <c:pt idx="44">
                  <c:v>25770</c:v>
                </c:pt>
                <c:pt idx="45">
                  <c:v>25779</c:v>
                </c:pt>
                <c:pt idx="46">
                  <c:v>25820</c:v>
                </c:pt>
                <c:pt idx="47">
                  <c:v>25885</c:v>
                </c:pt>
                <c:pt idx="48">
                  <c:v>25907</c:v>
                </c:pt>
                <c:pt idx="49">
                  <c:v>25913</c:v>
                </c:pt>
                <c:pt idx="50">
                  <c:v>25938</c:v>
                </c:pt>
                <c:pt idx="51">
                  <c:v>26238</c:v>
                </c:pt>
                <c:pt idx="52">
                  <c:v>26337</c:v>
                </c:pt>
                <c:pt idx="53">
                  <c:v>26360</c:v>
                </c:pt>
                <c:pt idx="54">
                  <c:v>26368</c:v>
                </c:pt>
                <c:pt idx="55">
                  <c:v>26369</c:v>
                </c:pt>
                <c:pt idx="56">
                  <c:v>26373</c:v>
                </c:pt>
                <c:pt idx="57">
                  <c:v>26382</c:v>
                </c:pt>
                <c:pt idx="58">
                  <c:v>26422</c:v>
                </c:pt>
                <c:pt idx="59">
                  <c:v>26422</c:v>
                </c:pt>
                <c:pt idx="60">
                  <c:v>26424</c:v>
                </c:pt>
                <c:pt idx="61">
                  <c:v>26433</c:v>
                </c:pt>
                <c:pt idx="62">
                  <c:v>26444</c:v>
                </c:pt>
                <c:pt idx="63">
                  <c:v>26814</c:v>
                </c:pt>
                <c:pt idx="64">
                  <c:v>26863</c:v>
                </c:pt>
                <c:pt idx="65">
                  <c:v>26875</c:v>
                </c:pt>
                <c:pt idx="66">
                  <c:v>26917</c:v>
                </c:pt>
                <c:pt idx="67">
                  <c:v>27023</c:v>
                </c:pt>
                <c:pt idx="68">
                  <c:v>27101</c:v>
                </c:pt>
                <c:pt idx="69">
                  <c:v>27484</c:v>
                </c:pt>
                <c:pt idx="70">
                  <c:v>27504</c:v>
                </c:pt>
                <c:pt idx="71">
                  <c:v>27560</c:v>
                </c:pt>
                <c:pt idx="72">
                  <c:v>27607</c:v>
                </c:pt>
                <c:pt idx="73">
                  <c:v>27649</c:v>
                </c:pt>
                <c:pt idx="74">
                  <c:v>27949</c:v>
                </c:pt>
                <c:pt idx="75">
                  <c:v>27979</c:v>
                </c:pt>
                <c:pt idx="76">
                  <c:v>27982</c:v>
                </c:pt>
                <c:pt idx="77">
                  <c:v>28013</c:v>
                </c:pt>
                <c:pt idx="78">
                  <c:v>28016</c:v>
                </c:pt>
                <c:pt idx="79">
                  <c:v>28030</c:v>
                </c:pt>
                <c:pt idx="80">
                  <c:v>28108</c:v>
                </c:pt>
                <c:pt idx="81">
                  <c:v>28108</c:v>
                </c:pt>
                <c:pt idx="82">
                  <c:v>28149</c:v>
                </c:pt>
                <c:pt idx="83">
                  <c:v>28149</c:v>
                </c:pt>
                <c:pt idx="84">
                  <c:v>28160</c:v>
                </c:pt>
                <c:pt idx="85">
                  <c:v>28163</c:v>
                </c:pt>
                <c:pt idx="86">
                  <c:v>28174</c:v>
                </c:pt>
                <c:pt idx="87">
                  <c:v>28527</c:v>
                </c:pt>
                <c:pt idx="88">
                  <c:v>28528</c:v>
                </c:pt>
                <c:pt idx="89">
                  <c:v>28547</c:v>
                </c:pt>
                <c:pt idx="90">
                  <c:v>28567</c:v>
                </c:pt>
                <c:pt idx="91">
                  <c:v>28575</c:v>
                </c:pt>
                <c:pt idx="92">
                  <c:v>28575</c:v>
                </c:pt>
                <c:pt idx="93">
                  <c:v>28575</c:v>
                </c:pt>
                <c:pt idx="94">
                  <c:v>28575</c:v>
                </c:pt>
                <c:pt idx="95">
                  <c:v>28589</c:v>
                </c:pt>
                <c:pt idx="96">
                  <c:v>28589</c:v>
                </c:pt>
                <c:pt idx="97">
                  <c:v>28589</c:v>
                </c:pt>
                <c:pt idx="98">
                  <c:v>28589</c:v>
                </c:pt>
                <c:pt idx="99">
                  <c:v>28589</c:v>
                </c:pt>
                <c:pt idx="100">
                  <c:v>28589</c:v>
                </c:pt>
                <c:pt idx="101">
                  <c:v>28627</c:v>
                </c:pt>
                <c:pt idx="102">
                  <c:v>28631</c:v>
                </c:pt>
                <c:pt idx="103">
                  <c:v>28631</c:v>
                </c:pt>
                <c:pt idx="104">
                  <c:v>28634</c:v>
                </c:pt>
                <c:pt idx="105">
                  <c:v>28661</c:v>
                </c:pt>
                <c:pt idx="106">
                  <c:v>28684</c:v>
                </c:pt>
                <c:pt idx="107">
                  <c:v>28708</c:v>
                </c:pt>
                <c:pt idx="108">
                  <c:v>28826</c:v>
                </c:pt>
                <c:pt idx="109">
                  <c:v>28986</c:v>
                </c:pt>
                <c:pt idx="110">
                  <c:v>29084</c:v>
                </c:pt>
                <c:pt idx="111">
                  <c:v>29129</c:v>
                </c:pt>
                <c:pt idx="112">
                  <c:v>29170</c:v>
                </c:pt>
                <c:pt idx="113">
                  <c:v>29182</c:v>
                </c:pt>
                <c:pt idx="114">
                  <c:v>29184</c:v>
                </c:pt>
                <c:pt idx="115">
                  <c:v>29218</c:v>
                </c:pt>
                <c:pt idx="116">
                  <c:v>29228</c:v>
                </c:pt>
                <c:pt idx="117">
                  <c:v>29234</c:v>
                </c:pt>
                <c:pt idx="118">
                  <c:v>29237</c:v>
                </c:pt>
                <c:pt idx="119">
                  <c:v>29285</c:v>
                </c:pt>
                <c:pt idx="120">
                  <c:v>29285</c:v>
                </c:pt>
                <c:pt idx="121">
                  <c:v>29313</c:v>
                </c:pt>
                <c:pt idx="122">
                  <c:v>29651</c:v>
                </c:pt>
                <c:pt idx="123">
                  <c:v>29679</c:v>
                </c:pt>
                <c:pt idx="124">
                  <c:v>29687</c:v>
                </c:pt>
                <c:pt idx="125">
                  <c:v>29688</c:v>
                </c:pt>
                <c:pt idx="126">
                  <c:v>29688</c:v>
                </c:pt>
                <c:pt idx="127">
                  <c:v>29688</c:v>
                </c:pt>
                <c:pt idx="128">
                  <c:v>29688</c:v>
                </c:pt>
                <c:pt idx="129">
                  <c:v>29688</c:v>
                </c:pt>
                <c:pt idx="130">
                  <c:v>29716</c:v>
                </c:pt>
                <c:pt idx="131">
                  <c:v>29727</c:v>
                </c:pt>
                <c:pt idx="132">
                  <c:v>29730</c:v>
                </c:pt>
                <c:pt idx="133">
                  <c:v>29741</c:v>
                </c:pt>
                <c:pt idx="134">
                  <c:v>29785</c:v>
                </c:pt>
                <c:pt idx="135">
                  <c:v>29811</c:v>
                </c:pt>
                <c:pt idx="136">
                  <c:v>29821</c:v>
                </c:pt>
                <c:pt idx="137">
                  <c:v>29864</c:v>
                </c:pt>
                <c:pt idx="138">
                  <c:v>29902</c:v>
                </c:pt>
                <c:pt idx="139">
                  <c:v>29903</c:v>
                </c:pt>
                <c:pt idx="140">
                  <c:v>29928</c:v>
                </c:pt>
                <c:pt idx="141">
                  <c:v>30191</c:v>
                </c:pt>
                <c:pt idx="142">
                  <c:v>30250</c:v>
                </c:pt>
                <c:pt idx="143">
                  <c:v>30278</c:v>
                </c:pt>
                <c:pt idx="144">
                  <c:v>30278</c:v>
                </c:pt>
                <c:pt idx="145">
                  <c:v>30278</c:v>
                </c:pt>
                <c:pt idx="146">
                  <c:v>30278</c:v>
                </c:pt>
                <c:pt idx="147">
                  <c:v>30278</c:v>
                </c:pt>
                <c:pt idx="148">
                  <c:v>30278</c:v>
                </c:pt>
                <c:pt idx="149">
                  <c:v>30278</c:v>
                </c:pt>
                <c:pt idx="150">
                  <c:v>30289</c:v>
                </c:pt>
                <c:pt idx="151">
                  <c:v>30289</c:v>
                </c:pt>
                <c:pt idx="152">
                  <c:v>30289</c:v>
                </c:pt>
                <c:pt idx="153">
                  <c:v>30291</c:v>
                </c:pt>
                <c:pt idx="154">
                  <c:v>30322</c:v>
                </c:pt>
                <c:pt idx="155">
                  <c:v>30327</c:v>
                </c:pt>
                <c:pt idx="156">
                  <c:v>30331</c:v>
                </c:pt>
                <c:pt idx="157">
                  <c:v>30331</c:v>
                </c:pt>
                <c:pt idx="158">
                  <c:v>30383</c:v>
                </c:pt>
                <c:pt idx="159">
                  <c:v>30412</c:v>
                </c:pt>
                <c:pt idx="160">
                  <c:v>30434</c:v>
                </c:pt>
                <c:pt idx="161">
                  <c:v>30437</c:v>
                </c:pt>
                <c:pt idx="162">
                  <c:v>30501</c:v>
                </c:pt>
                <c:pt idx="163">
                  <c:v>30736</c:v>
                </c:pt>
                <c:pt idx="164">
                  <c:v>30736</c:v>
                </c:pt>
                <c:pt idx="165">
                  <c:v>30762</c:v>
                </c:pt>
                <c:pt idx="166">
                  <c:v>30840</c:v>
                </c:pt>
                <c:pt idx="167">
                  <c:v>30889</c:v>
                </c:pt>
                <c:pt idx="168">
                  <c:v>30931</c:v>
                </c:pt>
                <c:pt idx="169">
                  <c:v>30937</c:v>
                </c:pt>
                <c:pt idx="170">
                  <c:v>30960</c:v>
                </c:pt>
                <c:pt idx="171">
                  <c:v>30987</c:v>
                </c:pt>
                <c:pt idx="172">
                  <c:v>31024</c:v>
                </c:pt>
                <c:pt idx="173">
                  <c:v>31026</c:v>
                </c:pt>
                <c:pt idx="174">
                  <c:v>31260</c:v>
                </c:pt>
                <c:pt idx="175">
                  <c:v>31352</c:v>
                </c:pt>
                <c:pt idx="176">
                  <c:v>31377</c:v>
                </c:pt>
                <c:pt idx="177">
                  <c:v>31391</c:v>
                </c:pt>
                <c:pt idx="178">
                  <c:v>31441</c:v>
                </c:pt>
                <c:pt idx="179">
                  <c:v>31519</c:v>
                </c:pt>
                <c:pt idx="180">
                  <c:v>31561</c:v>
                </c:pt>
                <c:pt idx="181">
                  <c:v>31574</c:v>
                </c:pt>
                <c:pt idx="182">
                  <c:v>31577</c:v>
                </c:pt>
                <c:pt idx="183">
                  <c:v>31914</c:v>
                </c:pt>
                <c:pt idx="184">
                  <c:v>31942</c:v>
                </c:pt>
                <c:pt idx="185">
                  <c:v>31975</c:v>
                </c:pt>
                <c:pt idx="186">
                  <c:v>31980</c:v>
                </c:pt>
                <c:pt idx="187">
                  <c:v>31992</c:v>
                </c:pt>
                <c:pt idx="188">
                  <c:v>32020</c:v>
                </c:pt>
                <c:pt idx="189">
                  <c:v>32031</c:v>
                </c:pt>
                <c:pt idx="190">
                  <c:v>32504</c:v>
                </c:pt>
                <c:pt idx="191">
                  <c:v>32557</c:v>
                </c:pt>
                <c:pt idx="192">
                  <c:v>32621</c:v>
                </c:pt>
                <c:pt idx="193">
                  <c:v>32688</c:v>
                </c:pt>
                <c:pt idx="194">
                  <c:v>33052</c:v>
                </c:pt>
                <c:pt idx="195">
                  <c:v>33066</c:v>
                </c:pt>
                <c:pt idx="196">
                  <c:v>33080</c:v>
                </c:pt>
                <c:pt idx="197">
                  <c:v>33144</c:v>
                </c:pt>
                <c:pt idx="198">
                  <c:v>33158</c:v>
                </c:pt>
                <c:pt idx="199">
                  <c:v>33221</c:v>
                </c:pt>
                <c:pt idx="200">
                  <c:v>33224</c:v>
                </c:pt>
                <c:pt idx="201">
                  <c:v>33642</c:v>
                </c:pt>
                <c:pt idx="202">
                  <c:v>33681</c:v>
                </c:pt>
                <c:pt idx="203">
                  <c:v>33692</c:v>
                </c:pt>
                <c:pt idx="204">
                  <c:v>33800</c:v>
                </c:pt>
                <c:pt idx="205">
                  <c:v>33878</c:v>
                </c:pt>
                <c:pt idx="206">
                  <c:v>33917</c:v>
                </c:pt>
                <c:pt idx="207">
                  <c:v>34176</c:v>
                </c:pt>
                <c:pt idx="208">
                  <c:v>34204</c:v>
                </c:pt>
                <c:pt idx="209">
                  <c:v>34220</c:v>
                </c:pt>
                <c:pt idx="210">
                  <c:v>34254</c:v>
                </c:pt>
                <c:pt idx="211">
                  <c:v>34376</c:v>
                </c:pt>
                <c:pt idx="212">
                  <c:v>34388</c:v>
                </c:pt>
                <c:pt idx="213">
                  <c:v>34805</c:v>
                </c:pt>
                <c:pt idx="214">
                  <c:v>34833</c:v>
                </c:pt>
                <c:pt idx="215">
                  <c:v>34886</c:v>
                </c:pt>
                <c:pt idx="216">
                  <c:v>34977</c:v>
                </c:pt>
                <c:pt idx="217">
                  <c:v>35025</c:v>
                </c:pt>
                <c:pt idx="218">
                  <c:v>35030</c:v>
                </c:pt>
                <c:pt idx="219">
                  <c:v>35300</c:v>
                </c:pt>
                <c:pt idx="220">
                  <c:v>35420</c:v>
                </c:pt>
                <c:pt idx="221">
                  <c:v>35447</c:v>
                </c:pt>
                <c:pt idx="222">
                  <c:v>35484</c:v>
                </c:pt>
                <c:pt idx="223">
                  <c:v>35500</c:v>
                </c:pt>
                <c:pt idx="224">
                  <c:v>35537</c:v>
                </c:pt>
                <c:pt idx="225">
                  <c:v>35587</c:v>
                </c:pt>
                <c:pt idx="226">
                  <c:v>35654</c:v>
                </c:pt>
                <c:pt idx="227">
                  <c:v>35998</c:v>
                </c:pt>
                <c:pt idx="228">
                  <c:v>36012</c:v>
                </c:pt>
                <c:pt idx="229">
                  <c:v>36076</c:v>
                </c:pt>
                <c:pt idx="230">
                  <c:v>36090</c:v>
                </c:pt>
                <c:pt idx="231">
                  <c:v>36521</c:v>
                </c:pt>
                <c:pt idx="232">
                  <c:v>36560</c:v>
                </c:pt>
                <c:pt idx="233">
                  <c:v>36565</c:v>
                </c:pt>
                <c:pt idx="234">
                  <c:v>36607</c:v>
                </c:pt>
                <c:pt idx="235">
                  <c:v>36613</c:v>
                </c:pt>
                <c:pt idx="236">
                  <c:v>36702</c:v>
                </c:pt>
                <c:pt idx="237">
                  <c:v>36744</c:v>
                </c:pt>
                <c:pt idx="238">
                  <c:v>36975</c:v>
                </c:pt>
                <c:pt idx="239">
                  <c:v>36985</c:v>
                </c:pt>
                <c:pt idx="240">
                  <c:v>37028</c:v>
                </c:pt>
                <c:pt idx="241">
                  <c:v>37120</c:v>
                </c:pt>
                <c:pt idx="242">
                  <c:v>37145</c:v>
                </c:pt>
                <c:pt idx="243">
                  <c:v>37148</c:v>
                </c:pt>
                <c:pt idx="244">
                  <c:v>37159</c:v>
                </c:pt>
                <c:pt idx="245">
                  <c:v>37159</c:v>
                </c:pt>
                <c:pt idx="246">
                  <c:v>37159</c:v>
                </c:pt>
                <c:pt idx="247">
                  <c:v>37159</c:v>
                </c:pt>
                <c:pt idx="248">
                  <c:v>37159</c:v>
                </c:pt>
                <c:pt idx="249">
                  <c:v>37175</c:v>
                </c:pt>
                <c:pt idx="250">
                  <c:v>37236</c:v>
                </c:pt>
                <c:pt idx="251">
                  <c:v>37320</c:v>
                </c:pt>
                <c:pt idx="252">
                  <c:v>37331</c:v>
                </c:pt>
                <c:pt idx="253">
                  <c:v>37673</c:v>
                </c:pt>
                <c:pt idx="254">
                  <c:v>37684</c:v>
                </c:pt>
                <c:pt idx="255">
                  <c:v>37721</c:v>
                </c:pt>
                <c:pt idx="256">
                  <c:v>37735</c:v>
                </c:pt>
                <c:pt idx="257">
                  <c:v>37815</c:v>
                </c:pt>
                <c:pt idx="258">
                  <c:v>37840</c:v>
                </c:pt>
                <c:pt idx="259">
                  <c:v>38221</c:v>
                </c:pt>
                <c:pt idx="260">
                  <c:v>38296</c:v>
                </c:pt>
                <c:pt idx="261">
                  <c:v>38366</c:v>
                </c:pt>
                <c:pt idx="262">
                  <c:v>39265</c:v>
                </c:pt>
                <c:pt idx="263">
                  <c:v>39323</c:v>
                </c:pt>
                <c:pt idx="264">
                  <c:v>39340</c:v>
                </c:pt>
                <c:pt idx="265">
                  <c:v>39341.5</c:v>
                </c:pt>
                <c:pt idx="266">
                  <c:v>39404</c:v>
                </c:pt>
                <c:pt idx="267">
                  <c:v>39443</c:v>
                </c:pt>
                <c:pt idx="268">
                  <c:v>39445</c:v>
                </c:pt>
                <c:pt idx="269">
                  <c:v>39451</c:v>
                </c:pt>
                <c:pt idx="270">
                  <c:v>39501</c:v>
                </c:pt>
                <c:pt idx="271">
                  <c:v>39582</c:v>
                </c:pt>
                <c:pt idx="272">
                  <c:v>39593</c:v>
                </c:pt>
                <c:pt idx="273">
                  <c:v>39866</c:v>
                </c:pt>
                <c:pt idx="274">
                  <c:v>39876</c:v>
                </c:pt>
                <c:pt idx="275">
                  <c:v>39879</c:v>
                </c:pt>
                <c:pt idx="276">
                  <c:v>39890</c:v>
                </c:pt>
                <c:pt idx="277">
                  <c:v>39893</c:v>
                </c:pt>
                <c:pt idx="278">
                  <c:v>39904</c:v>
                </c:pt>
                <c:pt idx="279">
                  <c:v>39932</c:v>
                </c:pt>
                <c:pt idx="280">
                  <c:v>40636</c:v>
                </c:pt>
                <c:pt idx="281">
                  <c:v>40666</c:v>
                </c:pt>
                <c:pt idx="282">
                  <c:v>40953</c:v>
                </c:pt>
                <c:pt idx="283">
                  <c:v>41172.5</c:v>
                </c:pt>
                <c:pt idx="284">
                  <c:v>41201</c:v>
                </c:pt>
                <c:pt idx="285">
                  <c:v>41568</c:v>
                </c:pt>
                <c:pt idx="286">
                  <c:v>41644</c:v>
                </c:pt>
                <c:pt idx="287">
                  <c:v>41663</c:v>
                </c:pt>
                <c:pt idx="288">
                  <c:v>41674</c:v>
                </c:pt>
                <c:pt idx="289">
                  <c:v>41684.5</c:v>
                </c:pt>
                <c:pt idx="290">
                  <c:v>41858</c:v>
                </c:pt>
                <c:pt idx="291">
                  <c:v>42186</c:v>
                </c:pt>
                <c:pt idx="292">
                  <c:v>42364</c:v>
                </c:pt>
                <c:pt idx="293">
                  <c:v>42918</c:v>
                </c:pt>
                <c:pt idx="294">
                  <c:v>42932</c:v>
                </c:pt>
                <c:pt idx="295">
                  <c:v>43450</c:v>
                </c:pt>
                <c:pt idx="296">
                  <c:v>43491</c:v>
                </c:pt>
                <c:pt idx="297">
                  <c:v>43992</c:v>
                </c:pt>
                <c:pt idx="298">
                  <c:v>43992</c:v>
                </c:pt>
                <c:pt idx="299">
                  <c:v>44053</c:v>
                </c:pt>
                <c:pt idx="300">
                  <c:v>44604</c:v>
                </c:pt>
                <c:pt idx="301">
                  <c:v>45049</c:v>
                </c:pt>
                <c:pt idx="302">
                  <c:v>45639</c:v>
                </c:pt>
                <c:pt idx="303">
                  <c:v>45731</c:v>
                </c:pt>
                <c:pt idx="304">
                  <c:v>45770</c:v>
                </c:pt>
                <c:pt idx="305">
                  <c:v>46142</c:v>
                </c:pt>
                <c:pt idx="306">
                  <c:v>46185</c:v>
                </c:pt>
                <c:pt idx="307">
                  <c:v>46268</c:v>
                </c:pt>
                <c:pt idx="308">
                  <c:v>46385</c:v>
                </c:pt>
                <c:pt idx="309">
                  <c:v>46760</c:v>
                </c:pt>
                <c:pt idx="310">
                  <c:v>47325</c:v>
                </c:pt>
                <c:pt idx="311">
                  <c:v>47375</c:v>
                </c:pt>
                <c:pt idx="312">
                  <c:v>47465</c:v>
                </c:pt>
                <c:pt idx="313">
                  <c:v>47504</c:v>
                </c:pt>
                <c:pt idx="314">
                  <c:v>47518</c:v>
                </c:pt>
                <c:pt idx="315">
                  <c:v>47940</c:v>
                </c:pt>
                <c:pt idx="316">
                  <c:v>47954</c:v>
                </c:pt>
                <c:pt idx="317">
                  <c:v>47979</c:v>
                </c:pt>
                <c:pt idx="318">
                  <c:v>48024</c:v>
                </c:pt>
                <c:pt idx="319">
                  <c:v>48354</c:v>
                </c:pt>
                <c:pt idx="320">
                  <c:v>48393</c:v>
                </c:pt>
                <c:pt idx="321">
                  <c:v>48502</c:v>
                </c:pt>
                <c:pt idx="322">
                  <c:v>48511</c:v>
                </c:pt>
                <c:pt idx="323">
                  <c:v>48544</c:v>
                </c:pt>
                <c:pt idx="324">
                  <c:v>48550</c:v>
                </c:pt>
                <c:pt idx="325">
                  <c:v>48569</c:v>
                </c:pt>
                <c:pt idx="326">
                  <c:v>48700</c:v>
                </c:pt>
                <c:pt idx="327">
                  <c:v>48983</c:v>
                </c:pt>
                <c:pt idx="328">
                  <c:v>49047</c:v>
                </c:pt>
                <c:pt idx="329">
                  <c:v>49086</c:v>
                </c:pt>
                <c:pt idx="330">
                  <c:v>49176</c:v>
                </c:pt>
                <c:pt idx="331">
                  <c:v>49218</c:v>
                </c:pt>
                <c:pt idx="332">
                  <c:v>49584</c:v>
                </c:pt>
                <c:pt idx="333">
                  <c:v>49651</c:v>
                </c:pt>
                <c:pt idx="334">
                  <c:v>49732</c:v>
                </c:pt>
                <c:pt idx="335">
                  <c:v>49766</c:v>
                </c:pt>
                <c:pt idx="336">
                  <c:v>50124</c:v>
                </c:pt>
              </c:numCache>
            </c:numRef>
          </c:xVal>
          <c:yVal>
            <c:numRef>
              <c:f>Active!$K$21:$K$975</c:f>
              <c:numCache>
                <c:formatCode>General</c:formatCode>
                <c:ptCount val="955"/>
                <c:pt idx="231">
                  <c:v>3.8755999994464219E-3</c:v>
                </c:pt>
                <c:pt idx="232">
                  <c:v>5.8160000044154003E-3</c:v>
                </c:pt>
                <c:pt idx="233">
                  <c:v>1.1634000002231915E-2</c:v>
                </c:pt>
                <c:pt idx="234">
                  <c:v>2.5851999962469563E-3</c:v>
                </c:pt>
                <c:pt idx="235">
                  <c:v>5.8067999998456798E-3</c:v>
                </c:pt>
                <c:pt idx="236">
                  <c:v>6.9272000037017278E-3</c:v>
                </c:pt>
                <c:pt idx="237">
                  <c:v>2.8784000023733824E-3</c:v>
                </c:pt>
                <c:pt idx="238">
                  <c:v>5.9099999998579733E-3</c:v>
                </c:pt>
                <c:pt idx="239">
                  <c:v>7.096000001183711E-3</c:v>
                </c:pt>
                <c:pt idx="240">
                  <c:v>7.6608000017586164E-3</c:v>
                </c:pt>
                <c:pt idx="241">
                  <c:v>5.4319999981089495E-3</c:v>
                </c:pt>
                <c:pt idx="242">
                  <c:v>1.0922000001301058E-2</c:v>
                </c:pt>
                <c:pt idx="243">
                  <c:v>6.6227999996044673E-3</c:v>
                </c:pt>
                <c:pt idx="244">
                  <c:v>1.6724000015528873E-3</c:v>
                </c:pt>
                <c:pt idx="245">
                  <c:v>1.6272400003799703E-2</c:v>
                </c:pt>
                <c:pt idx="246">
                  <c:v>1.967240000521997E-2</c:v>
                </c:pt>
                <c:pt idx="247">
                  <c:v>1.967240000521997E-2</c:v>
                </c:pt>
                <c:pt idx="248">
                  <c:v>2.1072400006232783E-2</c:v>
                </c:pt>
                <c:pt idx="249">
                  <c:v>7.6300000000628643E-3</c:v>
                </c:pt>
                <c:pt idx="250">
                  <c:v>1.0049600001366343E-2</c:v>
                </c:pt>
                <c:pt idx="251">
                  <c:v>8.5519999993266538E-3</c:v>
                </c:pt>
                <c:pt idx="252">
                  <c:v>1.0791599997901358E-2</c:v>
                </c:pt>
                <c:pt idx="253">
                  <c:v>1.0822800002642907E-2</c:v>
                </c:pt>
                <c:pt idx="254">
                  <c:v>1.3162399998691399E-2</c:v>
                </c:pt>
                <c:pt idx="255">
                  <c:v>9.7956000026897527E-3</c:v>
                </c:pt>
                <c:pt idx="256">
                  <c:v>1.1345999999321066E-2</c:v>
                </c:pt>
                <c:pt idx="257">
                  <c:v>1.0834000000613742E-2</c:v>
                </c:pt>
                <c:pt idx="258">
                  <c:v>9.2240000012679957E-3</c:v>
                </c:pt>
                <c:pt idx="259">
                  <c:v>1.1995599998044781E-2</c:v>
                </c:pt>
                <c:pt idx="260">
                  <c:v>1.1943881901970599E-2</c:v>
                </c:pt>
                <c:pt idx="261">
                  <c:v>1.1817599995993078E-2</c:v>
                </c:pt>
                <c:pt idx="262">
                  <c:v>1.3654000002134126E-2</c:v>
                </c:pt>
                <c:pt idx="263">
                  <c:v>1.3462800001434516E-2</c:v>
                </c:pt>
                <c:pt idx="264">
                  <c:v>1.3824000001477543E-2</c:v>
                </c:pt>
                <c:pt idx="265">
                  <c:v>9.6294000031775795E-3</c:v>
                </c:pt>
                <c:pt idx="266">
                  <c:v>1.1074399997596629E-2</c:v>
                </c:pt>
                <c:pt idx="268">
                  <c:v>1.4002000010805205E-2</c:v>
                </c:pt>
                <c:pt idx="269">
                  <c:v>1.272360000439221E-2</c:v>
                </c:pt>
                <c:pt idx="270">
                  <c:v>1.2603600000147708E-2</c:v>
                </c:pt>
                <c:pt idx="271">
                  <c:v>1.3795200000458863E-2</c:v>
                </c:pt>
                <c:pt idx="272">
                  <c:v>1.373480000620475E-2</c:v>
                </c:pt>
                <c:pt idx="274">
                  <c:v>1.4953600002627354E-2</c:v>
                </c:pt>
                <c:pt idx="275">
                  <c:v>1.4264400007959921E-2</c:v>
                </c:pt>
                <c:pt idx="276">
                  <c:v>1.4104000001680106E-2</c:v>
                </c:pt>
                <c:pt idx="277">
                  <c:v>1.3914800001657568E-2</c:v>
                </c:pt>
                <c:pt idx="278">
                  <c:v>1.3954400004877243E-2</c:v>
                </c:pt>
                <c:pt idx="279">
                  <c:v>1.6555200003494974E-2</c:v>
                </c:pt>
                <c:pt idx="280">
                  <c:v>1.6589600003499072E-2</c:v>
                </c:pt>
                <c:pt idx="282">
                  <c:v>1.6730800001823809E-2</c:v>
                </c:pt>
                <c:pt idx="283">
                  <c:v>1.732099999935599E-2</c:v>
                </c:pt>
                <c:pt idx="284">
                  <c:v>1.7623600004299078E-2</c:v>
                </c:pt>
                <c:pt idx="285">
                  <c:v>1.8444799999997485E-2</c:v>
                </c:pt>
                <c:pt idx="287">
                  <c:v>1.8586800004413817E-2</c:v>
                </c:pt>
                <c:pt idx="288">
                  <c:v>1.7726400001265574E-2</c:v>
                </c:pt>
                <c:pt idx="289">
                  <c:v>1.916420000634389E-2</c:v>
                </c:pt>
                <c:pt idx="290">
                  <c:v>1.8388799995591398E-2</c:v>
                </c:pt>
                <c:pt idx="291">
                  <c:v>1.9569600000977516E-2</c:v>
                </c:pt>
                <c:pt idx="292">
                  <c:v>2.0110400007979479E-2</c:v>
                </c:pt>
                <c:pt idx="293">
                  <c:v>2.1304800000507385E-2</c:v>
                </c:pt>
                <c:pt idx="294">
                  <c:v>2.0655200001783669E-2</c:v>
                </c:pt>
                <c:pt idx="295">
                  <c:v>2.1490000006451737E-2</c:v>
                </c:pt>
                <c:pt idx="296">
                  <c:v>2.1367600005760323E-2</c:v>
                </c:pt>
                <c:pt idx="297">
                  <c:v>2.1071199997095391E-2</c:v>
                </c:pt>
                <c:pt idx="298">
                  <c:v>2.1171200001845136E-2</c:v>
                </c:pt>
                <c:pt idx="299">
                  <c:v>2.0390799996675923E-2</c:v>
                </c:pt>
                <c:pt idx="300">
                  <c:v>1.9974400005594362E-2</c:v>
                </c:pt>
                <c:pt idx="301">
                  <c:v>2.0276400005968753E-2</c:v>
                </c:pt>
                <c:pt idx="302">
                  <c:v>2.1500399998330977E-2</c:v>
                </c:pt>
                <c:pt idx="303">
                  <c:v>2.1031600001151673E-2</c:v>
                </c:pt>
                <c:pt idx="304">
                  <c:v>2.027200000884477E-2</c:v>
                </c:pt>
                <c:pt idx="305">
                  <c:v>2.0811200003663544E-2</c:v>
                </c:pt>
                <c:pt idx="306">
                  <c:v>2.1516000000701752E-2</c:v>
                </c:pt>
                <c:pt idx="307">
                  <c:v>2.1364799998991657E-2</c:v>
                </c:pt>
                <c:pt idx="308">
                  <c:v>2.0786000000953209E-2</c:v>
                </c:pt>
                <c:pt idx="309">
                  <c:v>2.1736000002420042E-2</c:v>
                </c:pt>
                <c:pt idx="310">
                  <c:v>2.0670000005338807E-2</c:v>
                </c:pt>
                <c:pt idx="311">
                  <c:v>2.1250000005238689E-2</c:v>
                </c:pt>
                <c:pt idx="312">
                  <c:v>2.1174000001337845E-2</c:v>
                </c:pt>
                <c:pt idx="313">
                  <c:v>2.1014400001149625E-2</c:v>
                </c:pt>
                <c:pt idx="314">
                  <c:v>2.1164800004044082E-2</c:v>
                </c:pt>
                <c:pt idx="315">
                  <c:v>2.0084000003407709E-2</c:v>
                </c:pt>
                <c:pt idx="316">
                  <c:v>1.9934400006604847E-2</c:v>
                </c:pt>
                <c:pt idx="317">
                  <c:v>1.9224399999075104E-2</c:v>
                </c:pt>
                <c:pt idx="318">
                  <c:v>1.9986400002380833E-2</c:v>
                </c:pt>
                <c:pt idx="319">
                  <c:v>1.9374399998923764E-2</c:v>
                </c:pt>
                <c:pt idx="320">
                  <c:v>1.9314800010761246E-2</c:v>
                </c:pt>
                <c:pt idx="321">
                  <c:v>1.8907200006651692E-2</c:v>
                </c:pt>
                <c:pt idx="322">
                  <c:v>1.8939600005978718E-2</c:v>
                </c:pt>
                <c:pt idx="323">
                  <c:v>1.8658400003914721E-2</c:v>
                </c:pt>
                <c:pt idx="324">
                  <c:v>1.8980000000738073E-2</c:v>
                </c:pt>
                <c:pt idx="325">
                  <c:v>1.8848400002752896E-2</c:v>
                </c:pt>
                <c:pt idx="326">
                  <c:v>1.8120000000635628E-2</c:v>
                </c:pt>
                <c:pt idx="327">
                  <c:v>1.8238800003018696E-2</c:v>
                </c:pt>
                <c:pt idx="328">
                  <c:v>1.7669199994998053E-2</c:v>
                </c:pt>
                <c:pt idx="329">
                  <c:v>1.7909600006532855E-2</c:v>
                </c:pt>
                <c:pt idx="330">
                  <c:v>1.7333600007987116E-2</c:v>
                </c:pt>
                <c:pt idx="331">
                  <c:v>1.758479999989504E-2</c:v>
                </c:pt>
                <c:pt idx="332">
                  <c:v>1.7302400003245566E-2</c:v>
                </c:pt>
                <c:pt idx="333">
                  <c:v>1.7443600001570303E-2</c:v>
                </c:pt>
                <c:pt idx="334">
                  <c:v>1.7235200000868645E-2</c:v>
                </c:pt>
                <c:pt idx="335">
                  <c:v>1.7157599999336526E-2</c:v>
                </c:pt>
                <c:pt idx="336">
                  <c:v>1.7846400005510077E-2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D3B-4F5A-80C7-708BA3BE2437}"/>
            </c:ext>
          </c:extLst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Active!$F$21:$F$975</c:f>
              <c:numCache>
                <c:formatCode>General</c:formatCode>
                <c:ptCount val="955"/>
                <c:pt idx="0">
                  <c:v>-515</c:v>
                </c:pt>
                <c:pt idx="1">
                  <c:v>-512</c:v>
                </c:pt>
                <c:pt idx="2">
                  <c:v>-498</c:v>
                </c:pt>
                <c:pt idx="3">
                  <c:v>-495</c:v>
                </c:pt>
                <c:pt idx="4">
                  <c:v>0</c:v>
                </c:pt>
                <c:pt idx="5">
                  <c:v>48</c:v>
                </c:pt>
                <c:pt idx="6">
                  <c:v>5771</c:v>
                </c:pt>
                <c:pt idx="7">
                  <c:v>21859</c:v>
                </c:pt>
                <c:pt idx="8">
                  <c:v>22343</c:v>
                </c:pt>
                <c:pt idx="9">
                  <c:v>22863</c:v>
                </c:pt>
                <c:pt idx="10">
                  <c:v>22874</c:v>
                </c:pt>
                <c:pt idx="11">
                  <c:v>23452</c:v>
                </c:pt>
                <c:pt idx="12">
                  <c:v>23460</c:v>
                </c:pt>
                <c:pt idx="13">
                  <c:v>23461</c:v>
                </c:pt>
                <c:pt idx="14">
                  <c:v>23464</c:v>
                </c:pt>
                <c:pt idx="15">
                  <c:v>23569</c:v>
                </c:pt>
                <c:pt idx="16">
                  <c:v>23886</c:v>
                </c:pt>
                <c:pt idx="17">
                  <c:v>23939</c:v>
                </c:pt>
                <c:pt idx="18">
                  <c:v>23986</c:v>
                </c:pt>
                <c:pt idx="19">
                  <c:v>23989</c:v>
                </c:pt>
                <c:pt idx="20">
                  <c:v>24000</c:v>
                </c:pt>
                <c:pt idx="21">
                  <c:v>24001</c:v>
                </c:pt>
                <c:pt idx="22">
                  <c:v>24056</c:v>
                </c:pt>
                <c:pt idx="23">
                  <c:v>24095</c:v>
                </c:pt>
                <c:pt idx="24">
                  <c:v>24095</c:v>
                </c:pt>
                <c:pt idx="25">
                  <c:v>24381</c:v>
                </c:pt>
                <c:pt idx="26">
                  <c:v>24537</c:v>
                </c:pt>
                <c:pt idx="27">
                  <c:v>24549</c:v>
                </c:pt>
                <c:pt idx="28">
                  <c:v>24563</c:v>
                </c:pt>
                <c:pt idx="29">
                  <c:v>24576</c:v>
                </c:pt>
                <c:pt idx="30">
                  <c:v>24618</c:v>
                </c:pt>
                <c:pt idx="31">
                  <c:v>24652</c:v>
                </c:pt>
                <c:pt idx="32">
                  <c:v>24657</c:v>
                </c:pt>
                <c:pt idx="33">
                  <c:v>24705</c:v>
                </c:pt>
                <c:pt idx="34">
                  <c:v>25035</c:v>
                </c:pt>
                <c:pt idx="35">
                  <c:v>25061</c:v>
                </c:pt>
                <c:pt idx="36">
                  <c:v>25077</c:v>
                </c:pt>
                <c:pt idx="37">
                  <c:v>25077</c:v>
                </c:pt>
                <c:pt idx="38">
                  <c:v>25178</c:v>
                </c:pt>
                <c:pt idx="39">
                  <c:v>25208</c:v>
                </c:pt>
                <c:pt idx="40">
                  <c:v>25222</c:v>
                </c:pt>
                <c:pt idx="41">
                  <c:v>25295</c:v>
                </c:pt>
                <c:pt idx="42">
                  <c:v>25715</c:v>
                </c:pt>
                <c:pt idx="43">
                  <c:v>25765</c:v>
                </c:pt>
                <c:pt idx="44">
                  <c:v>25770</c:v>
                </c:pt>
                <c:pt idx="45">
                  <c:v>25779</c:v>
                </c:pt>
                <c:pt idx="46">
                  <c:v>25820</c:v>
                </c:pt>
                <c:pt idx="47">
                  <c:v>25885</c:v>
                </c:pt>
                <c:pt idx="48">
                  <c:v>25907</c:v>
                </c:pt>
                <c:pt idx="49">
                  <c:v>25913</c:v>
                </c:pt>
                <c:pt idx="50">
                  <c:v>25938</c:v>
                </c:pt>
                <c:pt idx="51">
                  <c:v>26238</c:v>
                </c:pt>
                <c:pt idx="52">
                  <c:v>26337</c:v>
                </c:pt>
                <c:pt idx="53">
                  <c:v>26360</c:v>
                </c:pt>
                <c:pt idx="54">
                  <c:v>26368</c:v>
                </c:pt>
                <c:pt idx="55">
                  <c:v>26369</c:v>
                </c:pt>
                <c:pt idx="56">
                  <c:v>26373</c:v>
                </c:pt>
                <c:pt idx="57">
                  <c:v>26382</c:v>
                </c:pt>
                <c:pt idx="58">
                  <c:v>26422</c:v>
                </c:pt>
                <c:pt idx="59">
                  <c:v>26422</c:v>
                </c:pt>
                <c:pt idx="60">
                  <c:v>26424</c:v>
                </c:pt>
                <c:pt idx="61">
                  <c:v>26433</c:v>
                </c:pt>
                <c:pt idx="62">
                  <c:v>26444</c:v>
                </c:pt>
                <c:pt idx="63">
                  <c:v>26814</c:v>
                </c:pt>
                <c:pt idx="64">
                  <c:v>26863</c:v>
                </c:pt>
                <c:pt idx="65">
                  <c:v>26875</c:v>
                </c:pt>
                <c:pt idx="66">
                  <c:v>26917</c:v>
                </c:pt>
                <c:pt idx="67">
                  <c:v>27023</c:v>
                </c:pt>
                <c:pt idx="68">
                  <c:v>27101</c:v>
                </c:pt>
                <c:pt idx="69">
                  <c:v>27484</c:v>
                </c:pt>
                <c:pt idx="70">
                  <c:v>27504</c:v>
                </c:pt>
                <c:pt idx="71">
                  <c:v>27560</c:v>
                </c:pt>
                <c:pt idx="72">
                  <c:v>27607</c:v>
                </c:pt>
                <c:pt idx="73">
                  <c:v>27649</c:v>
                </c:pt>
                <c:pt idx="74">
                  <c:v>27949</c:v>
                </c:pt>
                <c:pt idx="75">
                  <c:v>27979</c:v>
                </c:pt>
                <c:pt idx="76">
                  <c:v>27982</c:v>
                </c:pt>
                <c:pt idx="77">
                  <c:v>28013</c:v>
                </c:pt>
                <c:pt idx="78">
                  <c:v>28016</c:v>
                </c:pt>
                <c:pt idx="79">
                  <c:v>28030</c:v>
                </c:pt>
                <c:pt idx="80">
                  <c:v>28108</c:v>
                </c:pt>
                <c:pt idx="81">
                  <c:v>28108</c:v>
                </c:pt>
                <c:pt idx="82">
                  <c:v>28149</c:v>
                </c:pt>
                <c:pt idx="83">
                  <c:v>28149</c:v>
                </c:pt>
                <c:pt idx="84">
                  <c:v>28160</c:v>
                </c:pt>
                <c:pt idx="85">
                  <c:v>28163</c:v>
                </c:pt>
                <c:pt idx="86">
                  <c:v>28174</c:v>
                </c:pt>
                <c:pt idx="87">
                  <c:v>28527</c:v>
                </c:pt>
                <c:pt idx="88">
                  <c:v>28528</c:v>
                </c:pt>
                <c:pt idx="89">
                  <c:v>28547</c:v>
                </c:pt>
                <c:pt idx="90">
                  <c:v>28567</c:v>
                </c:pt>
                <c:pt idx="91">
                  <c:v>28575</c:v>
                </c:pt>
                <c:pt idx="92">
                  <c:v>28575</c:v>
                </c:pt>
                <c:pt idx="93">
                  <c:v>28575</c:v>
                </c:pt>
                <c:pt idx="94">
                  <c:v>28575</c:v>
                </c:pt>
                <c:pt idx="95">
                  <c:v>28589</c:v>
                </c:pt>
                <c:pt idx="96">
                  <c:v>28589</c:v>
                </c:pt>
                <c:pt idx="97">
                  <c:v>28589</c:v>
                </c:pt>
                <c:pt idx="98">
                  <c:v>28589</c:v>
                </c:pt>
                <c:pt idx="99">
                  <c:v>28589</c:v>
                </c:pt>
                <c:pt idx="100">
                  <c:v>28589</c:v>
                </c:pt>
                <c:pt idx="101">
                  <c:v>28627</c:v>
                </c:pt>
                <c:pt idx="102">
                  <c:v>28631</c:v>
                </c:pt>
                <c:pt idx="103">
                  <c:v>28631</c:v>
                </c:pt>
                <c:pt idx="104">
                  <c:v>28634</c:v>
                </c:pt>
                <c:pt idx="105">
                  <c:v>28661</c:v>
                </c:pt>
                <c:pt idx="106">
                  <c:v>28684</c:v>
                </c:pt>
                <c:pt idx="107">
                  <c:v>28708</c:v>
                </c:pt>
                <c:pt idx="108">
                  <c:v>28826</c:v>
                </c:pt>
                <c:pt idx="109">
                  <c:v>28986</c:v>
                </c:pt>
                <c:pt idx="110">
                  <c:v>29084</c:v>
                </c:pt>
                <c:pt idx="111">
                  <c:v>29129</c:v>
                </c:pt>
                <c:pt idx="112">
                  <c:v>29170</c:v>
                </c:pt>
                <c:pt idx="113">
                  <c:v>29182</c:v>
                </c:pt>
                <c:pt idx="114">
                  <c:v>29184</c:v>
                </c:pt>
                <c:pt idx="115">
                  <c:v>29218</c:v>
                </c:pt>
                <c:pt idx="116">
                  <c:v>29228</c:v>
                </c:pt>
                <c:pt idx="117">
                  <c:v>29234</c:v>
                </c:pt>
                <c:pt idx="118">
                  <c:v>29237</c:v>
                </c:pt>
                <c:pt idx="119">
                  <c:v>29285</c:v>
                </c:pt>
                <c:pt idx="120">
                  <c:v>29285</c:v>
                </c:pt>
                <c:pt idx="121">
                  <c:v>29313</c:v>
                </c:pt>
                <c:pt idx="122">
                  <c:v>29651</c:v>
                </c:pt>
                <c:pt idx="123">
                  <c:v>29679</c:v>
                </c:pt>
                <c:pt idx="124">
                  <c:v>29687</c:v>
                </c:pt>
                <c:pt idx="125">
                  <c:v>29688</c:v>
                </c:pt>
                <c:pt idx="126">
                  <c:v>29688</c:v>
                </c:pt>
                <c:pt idx="127">
                  <c:v>29688</c:v>
                </c:pt>
                <c:pt idx="128">
                  <c:v>29688</c:v>
                </c:pt>
                <c:pt idx="129">
                  <c:v>29688</c:v>
                </c:pt>
                <c:pt idx="130">
                  <c:v>29716</c:v>
                </c:pt>
                <c:pt idx="131">
                  <c:v>29727</c:v>
                </c:pt>
                <c:pt idx="132">
                  <c:v>29730</c:v>
                </c:pt>
                <c:pt idx="133">
                  <c:v>29741</c:v>
                </c:pt>
                <c:pt idx="134">
                  <c:v>29785</c:v>
                </c:pt>
                <c:pt idx="135">
                  <c:v>29811</c:v>
                </c:pt>
                <c:pt idx="136">
                  <c:v>29821</c:v>
                </c:pt>
                <c:pt idx="137">
                  <c:v>29864</c:v>
                </c:pt>
                <c:pt idx="138">
                  <c:v>29902</c:v>
                </c:pt>
                <c:pt idx="139">
                  <c:v>29903</c:v>
                </c:pt>
                <c:pt idx="140">
                  <c:v>29928</c:v>
                </c:pt>
                <c:pt idx="141">
                  <c:v>30191</c:v>
                </c:pt>
                <c:pt idx="142">
                  <c:v>30250</c:v>
                </c:pt>
                <c:pt idx="143">
                  <c:v>30278</c:v>
                </c:pt>
                <c:pt idx="144">
                  <c:v>30278</c:v>
                </c:pt>
                <c:pt idx="145">
                  <c:v>30278</c:v>
                </c:pt>
                <c:pt idx="146">
                  <c:v>30278</c:v>
                </c:pt>
                <c:pt idx="147">
                  <c:v>30278</c:v>
                </c:pt>
                <c:pt idx="148">
                  <c:v>30278</c:v>
                </c:pt>
                <c:pt idx="149">
                  <c:v>30278</c:v>
                </c:pt>
                <c:pt idx="150">
                  <c:v>30289</c:v>
                </c:pt>
                <c:pt idx="151">
                  <c:v>30289</c:v>
                </c:pt>
                <c:pt idx="152">
                  <c:v>30289</c:v>
                </c:pt>
                <c:pt idx="153">
                  <c:v>30291</c:v>
                </c:pt>
                <c:pt idx="154">
                  <c:v>30322</c:v>
                </c:pt>
                <c:pt idx="155">
                  <c:v>30327</c:v>
                </c:pt>
                <c:pt idx="156">
                  <c:v>30331</c:v>
                </c:pt>
                <c:pt idx="157">
                  <c:v>30331</c:v>
                </c:pt>
                <c:pt idx="158">
                  <c:v>30383</c:v>
                </c:pt>
                <c:pt idx="159">
                  <c:v>30412</c:v>
                </c:pt>
                <c:pt idx="160">
                  <c:v>30434</c:v>
                </c:pt>
                <c:pt idx="161">
                  <c:v>30437</c:v>
                </c:pt>
                <c:pt idx="162">
                  <c:v>30501</c:v>
                </c:pt>
                <c:pt idx="163">
                  <c:v>30736</c:v>
                </c:pt>
                <c:pt idx="164">
                  <c:v>30736</c:v>
                </c:pt>
                <c:pt idx="165">
                  <c:v>30762</c:v>
                </c:pt>
                <c:pt idx="166">
                  <c:v>30840</c:v>
                </c:pt>
                <c:pt idx="167">
                  <c:v>30889</c:v>
                </c:pt>
                <c:pt idx="168">
                  <c:v>30931</c:v>
                </c:pt>
                <c:pt idx="169">
                  <c:v>30937</c:v>
                </c:pt>
                <c:pt idx="170">
                  <c:v>30960</c:v>
                </c:pt>
                <c:pt idx="171">
                  <c:v>30987</c:v>
                </c:pt>
                <c:pt idx="172">
                  <c:v>31024</c:v>
                </c:pt>
                <c:pt idx="173">
                  <c:v>31026</c:v>
                </c:pt>
                <c:pt idx="174">
                  <c:v>31260</c:v>
                </c:pt>
                <c:pt idx="175">
                  <c:v>31352</c:v>
                </c:pt>
                <c:pt idx="176">
                  <c:v>31377</c:v>
                </c:pt>
                <c:pt idx="177">
                  <c:v>31391</c:v>
                </c:pt>
                <c:pt idx="178">
                  <c:v>31441</c:v>
                </c:pt>
                <c:pt idx="179">
                  <c:v>31519</c:v>
                </c:pt>
                <c:pt idx="180">
                  <c:v>31561</c:v>
                </c:pt>
                <c:pt idx="181">
                  <c:v>31574</c:v>
                </c:pt>
                <c:pt idx="182">
                  <c:v>31577</c:v>
                </c:pt>
                <c:pt idx="183">
                  <c:v>31914</c:v>
                </c:pt>
                <c:pt idx="184">
                  <c:v>31942</c:v>
                </c:pt>
                <c:pt idx="185">
                  <c:v>31975</c:v>
                </c:pt>
                <c:pt idx="186">
                  <c:v>31980</c:v>
                </c:pt>
                <c:pt idx="187">
                  <c:v>31992</c:v>
                </c:pt>
                <c:pt idx="188">
                  <c:v>32020</c:v>
                </c:pt>
                <c:pt idx="189">
                  <c:v>32031</c:v>
                </c:pt>
                <c:pt idx="190">
                  <c:v>32504</c:v>
                </c:pt>
                <c:pt idx="191">
                  <c:v>32557</c:v>
                </c:pt>
                <c:pt idx="192">
                  <c:v>32621</c:v>
                </c:pt>
                <c:pt idx="193">
                  <c:v>32688</c:v>
                </c:pt>
                <c:pt idx="194">
                  <c:v>33052</c:v>
                </c:pt>
                <c:pt idx="195">
                  <c:v>33066</c:v>
                </c:pt>
                <c:pt idx="196">
                  <c:v>33080</c:v>
                </c:pt>
                <c:pt idx="197">
                  <c:v>33144</c:v>
                </c:pt>
                <c:pt idx="198">
                  <c:v>33158</c:v>
                </c:pt>
                <c:pt idx="199">
                  <c:v>33221</c:v>
                </c:pt>
                <c:pt idx="200">
                  <c:v>33224</c:v>
                </c:pt>
                <c:pt idx="201">
                  <c:v>33642</c:v>
                </c:pt>
                <c:pt idx="202">
                  <c:v>33681</c:v>
                </c:pt>
                <c:pt idx="203">
                  <c:v>33692</c:v>
                </c:pt>
                <c:pt idx="204">
                  <c:v>33800</c:v>
                </c:pt>
                <c:pt idx="205">
                  <c:v>33878</c:v>
                </c:pt>
                <c:pt idx="206">
                  <c:v>33917</c:v>
                </c:pt>
                <c:pt idx="207">
                  <c:v>34176</c:v>
                </c:pt>
                <c:pt idx="208">
                  <c:v>34204</c:v>
                </c:pt>
                <c:pt idx="209">
                  <c:v>34220</c:v>
                </c:pt>
                <c:pt idx="210">
                  <c:v>34254</c:v>
                </c:pt>
                <c:pt idx="211">
                  <c:v>34376</c:v>
                </c:pt>
                <c:pt idx="212">
                  <c:v>34388</c:v>
                </c:pt>
                <c:pt idx="213">
                  <c:v>34805</c:v>
                </c:pt>
                <c:pt idx="214">
                  <c:v>34833</c:v>
                </c:pt>
                <c:pt idx="215">
                  <c:v>34886</c:v>
                </c:pt>
                <c:pt idx="216">
                  <c:v>34977</c:v>
                </c:pt>
                <c:pt idx="217">
                  <c:v>35025</c:v>
                </c:pt>
                <c:pt idx="218">
                  <c:v>35030</c:v>
                </c:pt>
                <c:pt idx="219">
                  <c:v>35300</c:v>
                </c:pt>
                <c:pt idx="220">
                  <c:v>35420</c:v>
                </c:pt>
                <c:pt idx="221">
                  <c:v>35447</c:v>
                </c:pt>
                <c:pt idx="222">
                  <c:v>35484</c:v>
                </c:pt>
                <c:pt idx="223">
                  <c:v>35500</c:v>
                </c:pt>
                <c:pt idx="224">
                  <c:v>35537</c:v>
                </c:pt>
                <c:pt idx="225">
                  <c:v>35587</c:v>
                </c:pt>
                <c:pt idx="226">
                  <c:v>35654</c:v>
                </c:pt>
                <c:pt idx="227">
                  <c:v>35998</c:v>
                </c:pt>
                <c:pt idx="228">
                  <c:v>36012</c:v>
                </c:pt>
                <c:pt idx="229">
                  <c:v>36076</c:v>
                </c:pt>
                <c:pt idx="230">
                  <c:v>36090</c:v>
                </c:pt>
                <c:pt idx="231">
                  <c:v>36521</c:v>
                </c:pt>
                <c:pt idx="232">
                  <c:v>36560</c:v>
                </c:pt>
                <c:pt idx="233">
                  <c:v>36565</c:v>
                </c:pt>
                <c:pt idx="234">
                  <c:v>36607</c:v>
                </c:pt>
                <c:pt idx="235">
                  <c:v>36613</c:v>
                </c:pt>
                <c:pt idx="236">
                  <c:v>36702</c:v>
                </c:pt>
                <c:pt idx="237">
                  <c:v>36744</c:v>
                </c:pt>
                <c:pt idx="238">
                  <c:v>36975</c:v>
                </c:pt>
                <c:pt idx="239">
                  <c:v>36985</c:v>
                </c:pt>
                <c:pt idx="240">
                  <c:v>37028</c:v>
                </c:pt>
                <c:pt idx="241">
                  <c:v>37120</c:v>
                </c:pt>
                <c:pt idx="242">
                  <c:v>37145</c:v>
                </c:pt>
                <c:pt idx="243">
                  <c:v>37148</c:v>
                </c:pt>
                <c:pt idx="244">
                  <c:v>37159</c:v>
                </c:pt>
                <c:pt idx="245">
                  <c:v>37159</c:v>
                </c:pt>
                <c:pt idx="246">
                  <c:v>37159</c:v>
                </c:pt>
                <c:pt idx="247">
                  <c:v>37159</c:v>
                </c:pt>
                <c:pt idx="248">
                  <c:v>37159</c:v>
                </c:pt>
                <c:pt idx="249">
                  <c:v>37175</c:v>
                </c:pt>
                <c:pt idx="250">
                  <c:v>37236</c:v>
                </c:pt>
                <c:pt idx="251">
                  <c:v>37320</c:v>
                </c:pt>
                <c:pt idx="252">
                  <c:v>37331</c:v>
                </c:pt>
                <c:pt idx="253">
                  <c:v>37673</c:v>
                </c:pt>
                <c:pt idx="254">
                  <c:v>37684</c:v>
                </c:pt>
                <c:pt idx="255">
                  <c:v>37721</c:v>
                </c:pt>
                <c:pt idx="256">
                  <c:v>37735</c:v>
                </c:pt>
                <c:pt idx="257">
                  <c:v>37815</c:v>
                </c:pt>
                <c:pt idx="258">
                  <c:v>37840</c:v>
                </c:pt>
                <c:pt idx="259">
                  <c:v>38221</c:v>
                </c:pt>
                <c:pt idx="260">
                  <c:v>38296</c:v>
                </c:pt>
                <c:pt idx="261">
                  <c:v>38366</c:v>
                </c:pt>
                <c:pt idx="262">
                  <c:v>39265</c:v>
                </c:pt>
                <c:pt idx="263">
                  <c:v>39323</c:v>
                </c:pt>
                <c:pt idx="264">
                  <c:v>39340</c:v>
                </c:pt>
                <c:pt idx="265">
                  <c:v>39341.5</c:v>
                </c:pt>
                <c:pt idx="266">
                  <c:v>39404</c:v>
                </c:pt>
                <c:pt idx="267">
                  <c:v>39443</c:v>
                </c:pt>
                <c:pt idx="268">
                  <c:v>39445</c:v>
                </c:pt>
                <c:pt idx="269">
                  <c:v>39451</c:v>
                </c:pt>
                <c:pt idx="270">
                  <c:v>39501</c:v>
                </c:pt>
                <c:pt idx="271">
                  <c:v>39582</c:v>
                </c:pt>
                <c:pt idx="272">
                  <c:v>39593</c:v>
                </c:pt>
                <c:pt idx="273">
                  <c:v>39866</c:v>
                </c:pt>
                <c:pt idx="274">
                  <c:v>39876</c:v>
                </c:pt>
                <c:pt idx="275">
                  <c:v>39879</c:v>
                </c:pt>
                <c:pt idx="276">
                  <c:v>39890</c:v>
                </c:pt>
                <c:pt idx="277">
                  <c:v>39893</c:v>
                </c:pt>
                <c:pt idx="278">
                  <c:v>39904</c:v>
                </c:pt>
                <c:pt idx="279">
                  <c:v>39932</c:v>
                </c:pt>
                <c:pt idx="280">
                  <c:v>40636</c:v>
                </c:pt>
                <c:pt idx="281">
                  <c:v>40666</c:v>
                </c:pt>
                <c:pt idx="282">
                  <c:v>40953</c:v>
                </c:pt>
                <c:pt idx="283">
                  <c:v>41172.5</c:v>
                </c:pt>
                <c:pt idx="284">
                  <c:v>41201</c:v>
                </c:pt>
                <c:pt idx="285">
                  <c:v>41568</c:v>
                </c:pt>
                <c:pt idx="286">
                  <c:v>41644</c:v>
                </c:pt>
                <c:pt idx="287">
                  <c:v>41663</c:v>
                </c:pt>
                <c:pt idx="288">
                  <c:v>41674</c:v>
                </c:pt>
                <c:pt idx="289">
                  <c:v>41684.5</c:v>
                </c:pt>
                <c:pt idx="290">
                  <c:v>41858</c:v>
                </c:pt>
                <c:pt idx="291">
                  <c:v>42186</c:v>
                </c:pt>
                <c:pt idx="292">
                  <c:v>42364</c:v>
                </c:pt>
                <c:pt idx="293">
                  <c:v>42918</c:v>
                </c:pt>
                <c:pt idx="294">
                  <c:v>42932</c:v>
                </c:pt>
                <c:pt idx="295">
                  <c:v>43450</c:v>
                </c:pt>
                <c:pt idx="296">
                  <c:v>43491</c:v>
                </c:pt>
                <c:pt idx="297">
                  <c:v>43992</c:v>
                </c:pt>
                <c:pt idx="298">
                  <c:v>43992</c:v>
                </c:pt>
                <c:pt idx="299">
                  <c:v>44053</c:v>
                </c:pt>
                <c:pt idx="300">
                  <c:v>44604</c:v>
                </c:pt>
                <c:pt idx="301">
                  <c:v>45049</c:v>
                </c:pt>
                <c:pt idx="302">
                  <c:v>45639</c:v>
                </c:pt>
                <c:pt idx="303">
                  <c:v>45731</c:v>
                </c:pt>
                <c:pt idx="304">
                  <c:v>45770</c:v>
                </c:pt>
                <c:pt idx="305">
                  <c:v>46142</c:v>
                </c:pt>
                <c:pt idx="306">
                  <c:v>46185</c:v>
                </c:pt>
                <c:pt idx="307">
                  <c:v>46268</c:v>
                </c:pt>
                <c:pt idx="308">
                  <c:v>46385</c:v>
                </c:pt>
                <c:pt idx="309">
                  <c:v>46760</c:v>
                </c:pt>
                <c:pt idx="310">
                  <c:v>47325</c:v>
                </c:pt>
                <c:pt idx="311">
                  <c:v>47375</c:v>
                </c:pt>
                <c:pt idx="312">
                  <c:v>47465</c:v>
                </c:pt>
                <c:pt idx="313">
                  <c:v>47504</c:v>
                </c:pt>
                <c:pt idx="314">
                  <c:v>47518</c:v>
                </c:pt>
                <c:pt idx="315">
                  <c:v>47940</c:v>
                </c:pt>
                <c:pt idx="316">
                  <c:v>47954</c:v>
                </c:pt>
                <c:pt idx="317">
                  <c:v>47979</c:v>
                </c:pt>
                <c:pt idx="318">
                  <c:v>48024</c:v>
                </c:pt>
                <c:pt idx="319">
                  <c:v>48354</c:v>
                </c:pt>
                <c:pt idx="320">
                  <c:v>48393</c:v>
                </c:pt>
                <c:pt idx="321">
                  <c:v>48502</c:v>
                </c:pt>
                <c:pt idx="322">
                  <c:v>48511</c:v>
                </c:pt>
                <c:pt idx="323">
                  <c:v>48544</c:v>
                </c:pt>
                <c:pt idx="324">
                  <c:v>48550</c:v>
                </c:pt>
                <c:pt idx="325">
                  <c:v>48569</c:v>
                </c:pt>
                <c:pt idx="326">
                  <c:v>48700</c:v>
                </c:pt>
                <c:pt idx="327">
                  <c:v>48983</c:v>
                </c:pt>
                <c:pt idx="328">
                  <c:v>49047</c:v>
                </c:pt>
                <c:pt idx="329">
                  <c:v>49086</c:v>
                </c:pt>
                <c:pt idx="330">
                  <c:v>49176</c:v>
                </c:pt>
                <c:pt idx="331">
                  <c:v>49218</c:v>
                </c:pt>
                <c:pt idx="332">
                  <c:v>49584</c:v>
                </c:pt>
                <c:pt idx="333">
                  <c:v>49651</c:v>
                </c:pt>
                <c:pt idx="334">
                  <c:v>49732</c:v>
                </c:pt>
                <c:pt idx="335">
                  <c:v>49766</c:v>
                </c:pt>
                <c:pt idx="336">
                  <c:v>50124</c:v>
                </c:pt>
              </c:numCache>
            </c:numRef>
          </c:xVal>
          <c:yVal>
            <c:numRef>
              <c:f>Active!$L$21:$L$975</c:f>
              <c:numCache>
                <c:formatCode>General</c:formatCode>
                <c:ptCount val="95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D3B-4F5A-80C7-708BA3BE2437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Active!$F$21:$F$975</c:f>
              <c:numCache>
                <c:formatCode>General</c:formatCode>
                <c:ptCount val="955"/>
                <c:pt idx="0">
                  <c:v>-515</c:v>
                </c:pt>
                <c:pt idx="1">
                  <c:v>-512</c:v>
                </c:pt>
                <c:pt idx="2">
                  <c:v>-498</c:v>
                </c:pt>
                <c:pt idx="3">
                  <c:v>-495</c:v>
                </c:pt>
                <c:pt idx="4">
                  <c:v>0</c:v>
                </c:pt>
                <c:pt idx="5">
                  <c:v>48</c:v>
                </c:pt>
                <c:pt idx="6">
                  <c:v>5771</c:v>
                </c:pt>
                <c:pt idx="7">
                  <c:v>21859</c:v>
                </c:pt>
                <c:pt idx="8">
                  <c:v>22343</c:v>
                </c:pt>
                <c:pt idx="9">
                  <c:v>22863</c:v>
                </c:pt>
                <c:pt idx="10">
                  <c:v>22874</c:v>
                </c:pt>
                <c:pt idx="11">
                  <c:v>23452</c:v>
                </c:pt>
                <c:pt idx="12">
                  <c:v>23460</c:v>
                </c:pt>
                <c:pt idx="13">
                  <c:v>23461</c:v>
                </c:pt>
                <c:pt idx="14">
                  <c:v>23464</c:v>
                </c:pt>
                <c:pt idx="15">
                  <c:v>23569</c:v>
                </c:pt>
                <c:pt idx="16">
                  <c:v>23886</c:v>
                </c:pt>
                <c:pt idx="17">
                  <c:v>23939</c:v>
                </c:pt>
                <c:pt idx="18">
                  <c:v>23986</c:v>
                </c:pt>
                <c:pt idx="19">
                  <c:v>23989</c:v>
                </c:pt>
                <c:pt idx="20">
                  <c:v>24000</c:v>
                </c:pt>
                <c:pt idx="21">
                  <c:v>24001</c:v>
                </c:pt>
                <c:pt idx="22">
                  <c:v>24056</c:v>
                </c:pt>
                <c:pt idx="23">
                  <c:v>24095</c:v>
                </c:pt>
                <c:pt idx="24">
                  <c:v>24095</c:v>
                </c:pt>
                <c:pt idx="25">
                  <c:v>24381</c:v>
                </c:pt>
                <c:pt idx="26">
                  <c:v>24537</c:v>
                </c:pt>
                <c:pt idx="27">
                  <c:v>24549</c:v>
                </c:pt>
                <c:pt idx="28">
                  <c:v>24563</c:v>
                </c:pt>
                <c:pt idx="29">
                  <c:v>24576</c:v>
                </c:pt>
                <c:pt idx="30">
                  <c:v>24618</c:v>
                </c:pt>
                <c:pt idx="31">
                  <c:v>24652</c:v>
                </c:pt>
                <c:pt idx="32">
                  <c:v>24657</c:v>
                </c:pt>
                <c:pt idx="33">
                  <c:v>24705</c:v>
                </c:pt>
                <c:pt idx="34">
                  <c:v>25035</c:v>
                </c:pt>
                <c:pt idx="35">
                  <c:v>25061</c:v>
                </c:pt>
                <c:pt idx="36">
                  <c:v>25077</c:v>
                </c:pt>
                <c:pt idx="37">
                  <c:v>25077</c:v>
                </c:pt>
                <c:pt idx="38">
                  <c:v>25178</c:v>
                </c:pt>
                <c:pt idx="39">
                  <c:v>25208</c:v>
                </c:pt>
                <c:pt idx="40">
                  <c:v>25222</c:v>
                </c:pt>
                <c:pt idx="41">
                  <c:v>25295</c:v>
                </c:pt>
                <c:pt idx="42">
                  <c:v>25715</c:v>
                </c:pt>
                <c:pt idx="43">
                  <c:v>25765</c:v>
                </c:pt>
                <c:pt idx="44">
                  <c:v>25770</c:v>
                </c:pt>
                <c:pt idx="45">
                  <c:v>25779</c:v>
                </c:pt>
                <c:pt idx="46">
                  <c:v>25820</c:v>
                </c:pt>
                <c:pt idx="47">
                  <c:v>25885</c:v>
                </c:pt>
                <c:pt idx="48">
                  <c:v>25907</c:v>
                </c:pt>
                <c:pt idx="49">
                  <c:v>25913</c:v>
                </c:pt>
                <c:pt idx="50">
                  <c:v>25938</c:v>
                </c:pt>
                <c:pt idx="51">
                  <c:v>26238</c:v>
                </c:pt>
                <c:pt idx="52">
                  <c:v>26337</c:v>
                </c:pt>
                <c:pt idx="53">
                  <c:v>26360</c:v>
                </c:pt>
                <c:pt idx="54">
                  <c:v>26368</c:v>
                </c:pt>
                <c:pt idx="55">
                  <c:v>26369</c:v>
                </c:pt>
                <c:pt idx="56">
                  <c:v>26373</c:v>
                </c:pt>
                <c:pt idx="57">
                  <c:v>26382</c:v>
                </c:pt>
                <c:pt idx="58">
                  <c:v>26422</c:v>
                </c:pt>
                <c:pt idx="59">
                  <c:v>26422</c:v>
                </c:pt>
                <c:pt idx="60">
                  <c:v>26424</c:v>
                </c:pt>
                <c:pt idx="61">
                  <c:v>26433</c:v>
                </c:pt>
                <c:pt idx="62">
                  <c:v>26444</c:v>
                </c:pt>
                <c:pt idx="63">
                  <c:v>26814</c:v>
                </c:pt>
                <c:pt idx="64">
                  <c:v>26863</c:v>
                </c:pt>
                <c:pt idx="65">
                  <c:v>26875</c:v>
                </c:pt>
                <c:pt idx="66">
                  <c:v>26917</c:v>
                </c:pt>
                <c:pt idx="67">
                  <c:v>27023</c:v>
                </c:pt>
                <c:pt idx="68">
                  <c:v>27101</c:v>
                </c:pt>
                <c:pt idx="69">
                  <c:v>27484</c:v>
                </c:pt>
                <c:pt idx="70">
                  <c:v>27504</c:v>
                </c:pt>
                <c:pt idx="71">
                  <c:v>27560</c:v>
                </c:pt>
                <c:pt idx="72">
                  <c:v>27607</c:v>
                </c:pt>
                <c:pt idx="73">
                  <c:v>27649</c:v>
                </c:pt>
                <c:pt idx="74">
                  <c:v>27949</c:v>
                </c:pt>
                <c:pt idx="75">
                  <c:v>27979</c:v>
                </c:pt>
                <c:pt idx="76">
                  <c:v>27982</c:v>
                </c:pt>
                <c:pt idx="77">
                  <c:v>28013</c:v>
                </c:pt>
                <c:pt idx="78">
                  <c:v>28016</c:v>
                </c:pt>
                <c:pt idx="79">
                  <c:v>28030</c:v>
                </c:pt>
                <c:pt idx="80">
                  <c:v>28108</c:v>
                </c:pt>
                <c:pt idx="81">
                  <c:v>28108</c:v>
                </c:pt>
                <c:pt idx="82">
                  <c:v>28149</c:v>
                </c:pt>
                <c:pt idx="83">
                  <c:v>28149</c:v>
                </c:pt>
                <c:pt idx="84">
                  <c:v>28160</c:v>
                </c:pt>
                <c:pt idx="85">
                  <c:v>28163</c:v>
                </c:pt>
                <c:pt idx="86">
                  <c:v>28174</c:v>
                </c:pt>
                <c:pt idx="87">
                  <c:v>28527</c:v>
                </c:pt>
                <c:pt idx="88">
                  <c:v>28528</c:v>
                </c:pt>
                <c:pt idx="89">
                  <c:v>28547</c:v>
                </c:pt>
                <c:pt idx="90">
                  <c:v>28567</c:v>
                </c:pt>
                <c:pt idx="91">
                  <c:v>28575</c:v>
                </c:pt>
                <c:pt idx="92">
                  <c:v>28575</c:v>
                </c:pt>
                <c:pt idx="93">
                  <c:v>28575</c:v>
                </c:pt>
                <c:pt idx="94">
                  <c:v>28575</c:v>
                </c:pt>
                <c:pt idx="95">
                  <c:v>28589</c:v>
                </c:pt>
                <c:pt idx="96">
                  <c:v>28589</c:v>
                </c:pt>
                <c:pt idx="97">
                  <c:v>28589</c:v>
                </c:pt>
                <c:pt idx="98">
                  <c:v>28589</c:v>
                </c:pt>
                <c:pt idx="99">
                  <c:v>28589</c:v>
                </c:pt>
                <c:pt idx="100">
                  <c:v>28589</c:v>
                </c:pt>
                <c:pt idx="101">
                  <c:v>28627</c:v>
                </c:pt>
                <c:pt idx="102">
                  <c:v>28631</c:v>
                </c:pt>
                <c:pt idx="103">
                  <c:v>28631</c:v>
                </c:pt>
                <c:pt idx="104">
                  <c:v>28634</c:v>
                </c:pt>
                <c:pt idx="105">
                  <c:v>28661</c:v>
                </c:pt>
                <c:pt idx="106">
                  <c:v>28684</c:v>
                </c:pt>
                <c:pt idx="107">
                  <c:v>28708</c:v>
                </c:pt>
                <c:pt idx="108">
                  <c:v>28826</c:v>
                </c:pt>
                <c:pt idx="109">
                  <c:v>28986</c:v>
                </c:pt>
                <c:pt idx="110">
                  <c:v>29084</c:v>
                </c:pt>
                <c:pt idx="111">
                  <c:v>29129</c:v>
                </c:pt>
                <c:pt idx="112">
                  <c:v>29170</c:v>
                </c:pt>
                <c:pt idx="113">
                  <c:v>29182</c:v>
                </c:pt>
                <c:pt idx="114">
                  <c:v>29184</c:v>
                </c:pt>
                <c:pt idx="115">
                  <c:v>29218</c:v>
                </c:pt>
                <c:pt idx="116">
                  <c:v>29228</c:v>
                </c:pt>
                <c:pt idx="117">
                  <c:v>29234</c:v>
                </c:pt>
                <c:pt idx="118">
                  <c:v>29237</c:v>
                </c:pt>
                <c:pt idx="119">
                  <c:v>29285</c:v>
                </c:pt>
                <c:pt idx="120">
                  <c:v>29285</c:v>
                </c:pt>
                <c:pt idx="121">
                  <c:v>29313</c:v>
                </c:pt>
                <c:pt idx="122">
                  <c:v>29651</c:v>
                </c:pt>
                <c:pt idx="123">
                  <c:v>29679</c:v>
                </c:pt>
                <c:pt idx="124">
                  <c:v>29687</c:v>
                </c:pt>
                <c:pt idx="125">
                  <c:v>29688</c:v>
                </c:pt>
                <c:pt idx="126">
                  <c:v>29688</c:v>
                </c:pt>
                <c:pt idx="127">
                  <c:v>29688</c:v>
                </c:pt>
                <c:pt idx="128">
                  <c:v>29688</c:v>
                </c:pt>
                <c:pt idx="129">
                  <c:v>29688</c:v>
                </c:pt>
                <c:pt idx="130">
                  <c:v>29716</c:v>
                </c:pt>
                <c:pt idx="131">
                  <c:v>29727</c:v>
                </c:pt>
                <c:pt idx="132">
                  <c:v>29730</c:v>
                </c:pt>
                <c:pt idx="133">
                  <c:v>29741</c:v>
                </c:pt>
                <c:pt idx="134">
                  <c:v>29785</c:v>
                </c:pt>
                <c:pt idx="135">
                  <c:v>29811</c:v>
                </c:pt>
                <c:pt idx="136">
                  <c:v>29821</c:v>
                </c:pt>
                <c:pt idx="137">
                  <c:v>29864</c:v>
                </c:pt>
                <c:pt idx="138">
                  <c:v>29902</c:v>
                </c:pt>
                <c:pt idx="139">
                  <c:v>29903</c:v>
                </c:pt>
                <c:pt idx="140">
                  <c:v>29928</c:v>
                </c:pt>
                <c:pt idx="141">
                  <c:v>30191</c:v>
                </c:pt>
                <c:pt idx="142">
                  <c:v>30250</c:v>
                </c:pt>
                <c:pt idx="143">
                  <c:v>30278</c:v>
                </c:pt>
                <c:pt idx="144">
                  <c:v>30278</c:v>
                </c:pt>
                <c:pt idx="145">
                  <c:v>30278</c:v>
                </c:pt>
                <c:pt idx="146">
                  <c:v>30278</c:v>
                </c:pt>
                <c:pt idx="147">
                  <c:v>30278</c:v>
                </c:pt>
                <c:pt idx="148">
                  <c:v>30278</c:v>
                </c:pt>
                <c:pt idx="149">
                  <c:v>30278</c:v>
                </c:pt>
                <c:pt idx="150">
                  <c:v>30289</c:v>
                </c:pt>
                <c:pt idx="151">
                  <c:v>30289</c:v>
                </c:pt>
                <c:pt idx="152">
                  <c:v>30289</c:v>
                </c:pt>
                <c:pt idx="153">
                  <c:v>30291</c:v>
                </c:pt>
                <c:pt idx="154">
                  <c:v>30322</c:v>
                </c:pt>
                <c:pt idx="155">
                  <c:v>30327</c:v>
                </c:pt>
                <c:pt idx="156">
                  <c:v>30331</c:v>
                </c:pt>
                <c:pt idx="157">
                  <c:v>30331</c:v>
                </c:pt>
                <c:pt idx="158">
                  <c:v>30383</c:v>
                </c:pt>
                <c:pt idx="159">
                  <c:v>30412</c:v>
                </c:pt>
                <c:pt idx="160">
                  <c:v>30434</c:v>
                </c:pt>
                <c:pt idx="161">
                  <c:v>30437</c:v>
                </c:pt>
                <c:pt idx="162">
                  <c:v>30501</c:v>
                </c:pt>
                <c:pt idx="163">
                  <c:v>30736</c:v>
                </c:pt>
                <c:pt idx="164">
                  <c:v>30736</c:v>
                </c:pt>
                <c:pt idx="165">
                  <c:v>30762</c:v>
                </c:pt>
                <c:pt idx="166">
                  <c:v>30840</c:v>
                </c:pt>
                <c:pt idx="167">
                  <c:v>30889</c:v>
                </c:pt>
                <c:pt idx="168">
                  <c:v>30931</c:v>
                </c:pt>
                <c:pt idx="169">
                  <c:v>30937</c:v>
                </c:pt>
                <c:pt idx="170">
                  <c:v>30960</c:v>
                </c:pt>
                <c:pt idx="171">
                  <c:v>30987</c:v>
                </c:pt>
                <c:pt idx="172">
                  <c:v>31024</c:v>
                </c:pt>
                <c:pt idx="173">
                  <c:v>31026</c:v>
                </c:pt>
                <c:pt idx="174">
                  <c:v>31260</c:v>
                </c:pt>
                <c:pt idx="175">
                  <c:v>31352</c:v>
                </c:pt>
                <c:pt idx="176">
                  <c:v>31377</c:v>
                </c:pt>
                <c:pt idx="177">
                  <c:v>31391</c:v>
                </c:pt>
                <c:pt idx="178">
                  <c:v>31441</c:v>
                </c:pt>
                <c:pt idx="179">
                  <c:v>31519</c:v>
                </c:pt>
                <c:pt idx="180">
                  <c:v>31561</c:v>
                </c:pt>
                <c:pt idx="181">
                  <c:v>31574</c:v>
                </c:pt>
                <c:pt idx="182">
                  <c:v>31577</c:v>
                </c:pt>
                <c:pt idx="183">
                  <c:v>31914</c:v>
                </c:pt>
                <c:pt idx="184">
                  <c:v>31942</c:v>
                </c:pt>
                <c:pt idx="185">
                  <c:v>31975</c:v>
                </c:pt>
                <c:pt idx="186">
                  <c:v>31980</c:v>
                </c:pt>
                <c:pt idx="187">
                  <c:v>31992</c:v>
                </c:pt>
                <c:pt idx="188">
                  <c:v>32020</c:v>
                </c:pt>
                <c:pt idx="189">
                  <c:v>32031</c:v>
                </c:pt>
                <c:pt idx="190">
                  <c:v>32504</c:v>
                </c:pt>
                <c:pt idx="191">
                  <c:v>32557</c:v>
                </c:pt>
                <c:pt idx="192">
                  <c:v>32621</c:v>
                </c:pt>
                <c:pt idx="193">
                  <c:v>32688</c:v>
                </c:pt>
                <c:pt idx="194">
                  <c:v>33052</c:v>
                </c:pt>
                <c:pt idx="195">
                  <c:v>33066</c:v>
                </c:pt>
                <c:pt idx="196">
                  <c:v>33080</c:v>
                </c:pt>
                <c:pt idx="197">
                  <c:v>33144</c:v>
                </c:pt>
                <c:pt idx="198">
                  <c:v>33158</c:v>
                </c:pt>
                <c:pt idx="199">
                  <c:v>33221</c:v>
                </c:pt>
                <c:pt idx="200">
                  <c:v>33224</c:v>
                </c:pt>
                <c:pt idx="201">
                  <c:v>33642</c:v>
                </c:pt>
                <c:pt idx="202">
                  <c:v>33681</c:v>
                </c:pt>
                <c:pt idx="203">
                  <c:v>33692</c:v>
                </c:pt>
                <c:pt idx="204">
                  <c:v>33800</c:v>
                </c:pt>
                <c:pt idx="205">
                  <c:v>33878</c:v>
                </c:pt>
                <c:pt idx="206">
                  <c:v>33917</c:v>
                </c:pt>
                <c:pt idx="207">
                  <c:v>34176</c:v>
                </c:pt>
                <c:pt idx="208">
                  <c:v>34204</c:v>
                </c:pt>
                <c:pt idx="209">
                  <c:v>34220</c:v>
                </c:pt>
                <c:pt idx="210">
                  <c:v>34254</c:v>
                </c:pt>
                <c:pt idx="211">
                  <c:v>34376</c:v>
                </c:pt>
                <c:pt idx="212">
                  <c:v>34388</c:v>
                </c:pt>
                <c:pt idx="213">
                  <c:v>34805</c:v>
                </c:pt>
                <c:pt idx="214">
                  <c:v>34833</c:v>
                </c:pt>
                <c:pt idx="215">
                  <c:v>34886</c:v>
                </c:pt>
                <c:pt idx="216">
                  <c:v>34977</c:v>
                </c:pt>
                <c:pt idx="217">
                  <c:v>35025</c:v>
                </c:pt>
                <c:pt idx="218">
                  <c:v>35030</c:v>
                </c:pt>
                <c:pt idx="219">
                  <c:v>35300</c:v>
                </c:pt>
                <c:pt idx="220">
                  <c:v>35420</c:v>
                </c:pt>
                <c:pt idx="221">
                  <c:v>35447</c:v>
                </c:pt>
                <c:pt idx="222">
                  <c:v>35484</c:v>
                </c:pt>
                <c:pt idx="223">
                  <c:v>35500</c:v>
                </c:pt>
                <c:pt idx="224">
                  <c:v>35537</c:v>
                </c:pt>
                <c:pt idx="225">
                  <c:v>35587</c:v>
                </c:pt>
                <c:pt idx="226">
                  <c:v>35654</c:v>
                </c:pt>
                <c:pt idx="227">
                  <c:v>35998</c:v>
                </c:pt>
                <c:pt idx="228">
                  <c:v>36012</c:v>
                </c:pt>
                <c:pt idx="229">
                  <c:v>36076</c:v>
                </c:pt>
                <c:pt idx="230">
                  <c:v>36090</c:v>
                </c:pt>
                <c:pt idx="231">
                  <c:v>36521</c:v>
                </c:pt>
                <c:pt idx="232">
                  <c:v>36560</c:v>
                </c:pt>
                <c:pt idx="233">
                  <c:v>36565</c:v>
                </c:pt>
                <c:pt idx="234">
                  <c:v>36607</c:v>
                </c:pt>
                <c:pt idx="235">
                  <c:v>36613</c:v>
                </c:pt>
                <c:pt idx="236">
                  <c:v>36702</c:v>
                </c:pt>
                <c:pt idx="237">
                  <c:v>36744</c:v>
                </c:pt>
                <c:pt idx="238">
                  <c:v>36975</c:v>
                </c:pt>
                <c:pt idx="239">
                  <c:v>36985</c:v>
                </c:pt>
                <c:pt idx="240">
                  <c:v>37028</c:v>
                </c:pt>
                <c:pt idx="241">
                  <c:v>37120</c:v>
                </c:pt>
                <c:pt idx="242">
                  <c:v>37145</c:v>
                </c:pt>
                <c:pt idx="243">
                  <c:v>37148</c:v>
                </c:pt>
                <c:pt idx="244">
                  <c:v>37159</c:v>
                </c:pt>
                <c:pt idx="245">
                  <c:v>37159</c:v>
                </c:pt>
                <c:pt idx="246">
                  <c:v>37159</c:v>
                </c:pt>
                <c:pt idx="247">
                  <c:v>37159</c:v>
                </c:pt>
                <c:pt idx="248">
                  <c:v>37159</c:v>
                </c:pt>
                <c:pt idx="249">
                  <c:v>37175</c:v>
                </c:pt>
                <c:pt idx="250">
                  <c:v>37236</c:v>
                </c:pt>
                <c:pt idx="251">
                  <c:v>37320</c:v>
                </c:pt>
                <c:pt idx="252">
                  <c:v>37331</c:v>
                </c:pt>
                <c:pt idx="253">
                  <c:v>37673</c:v>
                </c:pt>
                <c:pt idx="254">
                  <c:v>37684</c:v>
                </c:pt>
                <c:pt idx="255">
                  <c:v>37721</c:v>
                </c:pt>
                <c:pt idx="256">
                  <c:v>37735</c:v>
                </c:pt>
                <c:pt idx="257">
                  <c:v>37815</c:v>
                </c:pt>
                <c:pt idx="258">
                  <c:v>37840</c:v>
                </c:pt>
                <c:pt idx="259">
                  <c:v>38221</c:v>
                </c:pt>
                <c:pt idx="260">
                  <c:v>38296</c:v>
                </c:pt>
                <c:pt idx="261">
                  <c:v>38366</c:v>
                </c:pt>
                <c:pt idx="262">
                  <c:v>39265</c:v>
                </c:pt>
                <c:pt idx="263">
                  <c:v>39323</c:v>
                </c:pt>
                <c:pt idx="264">
                  <c:v>39340</c:v>
                </c:pt>
                <c:pt idx="265">
                  <c:v>39341.5</c:v>
                </c:pt>
                <c:pt idx="266">
                  <c:v>39404</c:v>
                </c:pt>
                <c:pt idx="267">
                  <c:v>39443</c:v>
                </c:pt>
                <c:pt idx="268">
                  <c:v>39445</c:v>
                </c:pt>
                <c:pt idx="269">
                  <c:v>39451</c:v>
                </c:pt>
                <c:pt idx="270">
                  <c:v>39501</c:v>
                </c:pt>
                <c:pt idx="271">
                  <c:v>39582</c:v>
                </c:pt>
                <c:pt idx="272">
                  <c:v>39593</c:v>
                </c:pt>
                <c:pt idx="273">
                  <c:v>39866</c:v>
                </c:pt>
                <c:pt idx="274">
                  <c:v>39876</c:v>
                </c:pt>
                <c:pt idx="275">
                  <c:v>39879</c:v>
                </c:pt>
                <c:pt idx="276">
                  <c:v>39890</c:v>
                </c:pt>
                <c:pt idx="277">
                  <c:v>39893</c:v>
                </c:pt>
                <c:pt idx="278">
                  <c:v>39904</c:v>
                </c:pt>
                <c:pt idx="279">
                  <c:v>39932</c:v>
                </c:pt>
                <c:pt idx="280">
                  <c:v>40636</c:v>
                </c:pt>
                <c:pt idx="281">
                  <c:v>40666</c:v>
                </c:pt>
                <c:pt idx="282">
                  <c:v>40953</c:v>
                </c:pt>
                <c:pt idx="283">
                  <c:v>41172.5</c:v>
                </c:pt>
                <c:pt idx="284">
                  <c:v>41201</c:v>
                </c:pt>
                <c:pt idx="285">
                  <c:v>41568</c:v>
                </c:pt>
                <c:pt idx="286">
                  <c:v>41644</c:v>
                </c:pt>
                <c:pt idx="287">
                  <c:v>41663</c:v>
                </c:pt>
                <c:pt idx="288">
                  <c:v>41674</c:v>
                </c:pt>
                <c:pt idx="289">
                  <c:v>41684.5</c:v>
                </c:pt>
                <c:pt idx="290">
                  <c:v>41858</c:v>
                </c:pt>
                <c:pt idx="291">
                  <c:v>42186</c:v>
                </c:pt>
                <c:pt idx="292">
                  <c:v>42364</c:v>
                </c:pt>
                <c:pt idx="293">
                  <c:v>42918</c:v>
                </c:pt>
                <c:pt idx="294">
                  <c:v>42932</c:v>
                </c:pt>
                <c:pt idx="295">
                  <c:v>43450</c:v>
                </c:pt>
                <c:pt idx="296">
                  <c:v>43491</c:v>
                </c:pt>
                <c:pt idx="297">
                  <c:v>43992</c:v>
                </c:pt>
                <c:pt idx="298">
                  <c:v>43992</c:v>
                </c:pt>
                <c:pt idx="299">
                  <c:v>44053</c:v>
                </c:pt>
                <c:pt idx="300">
                  <c:v>44604</c:v>
                </c:pt>
                <c:pt idx="301">
                  <c:v>45049</c:v>
                </c:pt>
                <c:pt idx="302">
                  <c:v>45639</c:v>
                </c:pt>
                <c:pt idx="303">
                  <c:v>45731</c:v>
                </c:pt>
                <c:pt idx="304">
                  <c:v>45770</c:v>
                </c:pt>
                <c:pt idx="305">
                  <c:v>46142</c:v>
                </c:pt>
                <c:pt idx="306">
                  <c:v>46185</c:v>
                </c:pt>
                <c:pt idx="307">
                  <c:v>46268</c:v>
                </c:pt>
                <c:pt idx="308">
                  <c:v>46385</c:v>
                </c:pt>
                <c:pt idx="309">
                  <c:v>46760</c:v>
                </c:pt>
                <c:pt idx="310">
                  <c:v>47325</c:v>
                </c:pt>
                <c:pt idx="311">
                  <c:v>47375</c:v>
                </c:pt>
                <c:pt idx="312">
                  <c:v>47465</c:v>
                </c:pt>
                <c:pt idx="313">
                  <c:v>47504</c:v>
                </c:pt>
                <c:pt idx="314">
                  <c:v>47518</c:v>
                </c:pt>
                <c:pt idx="315">
                  <c:v>47940</c:v>
                </c:pt>
                <c:pt idx="316">
                  <c:v>47954</c:v>
                </c:pt>
                <c:pt idx="317">
                  <c:v>47979</c:v>
                </c:pt>
                <c:pt idx="318">
                  <c:v>48024</c:v>
                </c:pt>
                <c:pt idx="319">
                  <c:v>48354</c:v>
                </c:pt>
                <c:pt idx="320">
                  <c:v>48393</c:v>
                </c:pt>
                <c:pt idx="321">
                  <c:v>48502</c:v>
                </c:pt>
                <c:pt idx="322">
                  <c:v>48511</c:v>
                </c:pt>
                <c:pt idx="323">
                  <c:v>48544</c:v>
                </c:pt>
                <c:pt idx="324">
                  <c:v>48550</c:v>
                </c:pt>
                <c:pt idx="325">
                  <c:v>48569</c:v>
                </c:pt>
                <c:pt idx="326">
                  <c:v>48700</c:v>
                </c:pt>
                <c:pt idx="327">
                  <c:v>48983</c:v>
                </c:pt>
                <c:pt idx="328">
                  <c:v>49047</c:v>
                </c:pt>
                <c:pt idx="329">
                  <c:v>49086</c:v>
                </c:pt>
                <c:pt idx="330">
                  <c:v>49176</c:v>
                </c:pt>
                <c:pt idx="331">
                  <c:v>49218</c:v>
                </c:pt>
                <c:pt idx="332">
                  <c:v>49584</c:v>
                </c:pt>
                <c:pt idx="333">
                  <c:v>49651</c:v>
                </c:pt>
                <c:pt idx="334">
                  <c:v>49732</c:v>
                </c:pt>
                <c:pt idx="335">
                  <c:v>49766</c:v>
                </c:pt>
                <c:pt idx="336">
                  <c:v>50124</c:v>
                </c:pt>
              </c:numCache>
            </c:numRef>
          </c:xVal>
          <c:yVal>
            <c:numRef>
              <c:f>Active!$M$21:$M$975</c:f>
              <c:numCache>
                <c:formatCode>General</c:formatCode>
                <c:ptCount val="95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D3B-4F5A-80C7-708BA3BE2437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Active!$F$21:$F$975</c:f>
              <c:numCache>
                <c:formatCode>General</c:formatCode>
                <c:ptCount val="955"/>
                <c:pt idx="0">
                  <c:v>-515</c:v>
                </c:pt>
                <c:pt idx="1">
                  <c:v>-512</c:v>
                </c:pt>
                <c:pt idx="2">
                  <c:v>-498</c:v>
                </c:pt>
                <c:pt idx="3">
                  <c:v>-495</c:v>
                </c:pt>
                <c:pt idx="4">
                  <c:v>0</c:v>
                </c:pt>
                <c:pt idx="5">
                  <c:v>48</c:v>
                </c:pt>
                <c:pt idx="6">
                  <c:v>5771</c:v>
                </c:pt>
                <c:pt idx="7">
                  <c:v>21859</c:v>
                </c:pt>
                <c:pt idx="8">
                  <c:v>22343</c:v>
                </c:pt>
                <c:pt idx="9">
                  <c:v>22863</c:v>
                </c:pt>
                <c:pt idx="10">
                  <c:v>22874</c:v>
                </c:pt>
                <c:pt idx="11">
                  <c:v>23452</c:v>
                </c:pt>
                <c:pt idx="12">
                  <c:v>23460</c:v>
                </c:pt>
                <c:pt idx="13">
                  <c:v>23461</c:v>
                </c:pt>
                <c:pt idx="14">
                  <c:v>23464</c:v>
                </c:pt>
                <c:pt idx="15">
                  <c:v>23569</c:v>
                </c:pt>
                <c:pt idx="16">
                  <c:v>23886</c:v>
                </c:pt>
                <c:pt idx="17">
                  <c:v>23939</c:v>
                </c:pt>
                <c:pt idx="18">
                  <c:v>23986</c:v>
                </c:pt>
                <c:pt idx="19">
                  <c:v>23989</c:v>
                </c:pt>
                <c:pt idx="20">
                  <c:v>24000</c:v>
                </c:pt>
                <c:pt idx="21">
                  <c:v>24001</c:v>
                </c:pt>
                <c:pt idx="22">
                  <c:v>24056</c:v>
                </c:pt>
                <c:pt idx="23">
                  <c:v>24095</c:v>
                </c:pt>
                <c:pt idx="24">
                  <c:v>24095</c:v>
                </c:pt>
                <c:pt idx="25">
                  <c:v>24381</c:v>
                </c:pt>
                <c:pt idx="26">
                  <c:v>24537</c:v>
                </c:pt>
                <c:pt idx="27">
                  <c:v>24549</c:v>
                </c:pt>
                <c:pt idx="28">
                  <c:v>24563</c:v>
                </c:pt>
                <c:pt idx="29">
                  <c:v>24576</c:v>
                </c:pt>
                <c:pt idx="30">
                  <c:v>24618</c:v>
                </c:pt>
                <c:pt idx="31">
                  <c:v>24652</c:v>
                </c:pt>
                <c:pt idx="32">
                  <c:v>24657</c:v>
                </c:pt>
                <c:pt idx="33">
                  <c:v>24705</c:v>
                </c:pt>
                <c:pt idx="34">
                  <c:v>25035</c:v>
                </c:pt>
                <c:pt idx="35">
                  <c:v>25061</c:v>
                </c:pt>
                <c:pt idx="36">
                  <c:v>25077</c:v>
                </c:pt>
                <c:pt idx="37">
                  <c:v>25077</c:v>
                </c:pt>
                <c:pt idx="38">
                  <c:v>25178</c:v>
                </c:pt>
                <c:pt idx="39">
                  <c:v>25208</c:v>
                </c:pt>
                <c:pt idx="40">
                  <c:v>25222</c:v>
                </c:pt>
                <c:pt idx="41">
                  <c:v>25295</c:v>
                </c:pt>
                <c:pt idx="42">
                  <c:v>25715</c:v>
                </c:pt>
                <c:pt idx="43">
                  <c:v>25765</c:v>
                </c:pt>
                <c:pt idx="44">
                  <c:v>25770</c:v>
                </c:pt>
                <c:pt idx="45">
                  <c:v>25779</c:v>
                </c:pt>
                <c:pt idx="46">
                  <c:v>25820</c:v>
                </c:pt>
                <c:pt idx="47">
                  <c:v>25885</c:v>
                </c:pt>
                <c:pt idx="48">
                  <c:v>25907</c:v>
                </c:pt>
                <c:pt idx="49">
                  <c:v>25913</c:v>
                </c:pt>
                <c:pt idx="50">
                  <c:v>25938</c:v>
                </c:pt>
                <c:pt idx="51">
                  <c:v>26238</c:v>
                </c:pt>
                <c:pt idx="52">
                  <c:v>26337</c:v>
                </c:pt>
                <c:pt idx="53">
                  <c:v>26360</c:v>
                </c:pt>
                <c:pt idx="54">
                  <c:v>26368</c:v>
                </c:pt>
                <c:pt idx="55">
                  <c:v>26369</c:v>
                </c:pt>
                <c:pt idx="56">
                  <c:v>26373</c:v>
                </c:pt>
                <c:pt idx="57">
                  <c:v>26382</c:v>
                </c:pt>
                <c:pt idx="58">
                  <c:v>26422</c:v>
                </c:pt>
                <c:pt idx="59">
                  <c:v>26422</c:v>
                </c:pt>
                <c:pt idx="60">
                  <c:v>26424</c:v>
                </c:pt>
                <c:pt idx="61">
                  <c:v>26433</c:v>
                </c:pt>
                <c:pt idx="62">
                  <c:v>26444</c:v>
                </c:pt>
                <c:pt idx="63">
                  <c:v>26814</c:v>
                </c:pt>
                <c:pt idx="64">
                  <c:v>26863</c:v>
                </c:pt>
                <c:pt idx="65">
                  <c:v>26875</c:v>
                </c:pt>
                <c:pt idx="66">
                  <c:v>26917</c:v>
                </c:pt>
                <c:pt idx="67">
                  <c:v>27023</c:v>
                </c:pt>
                <c:pt idx="68">
                  <c:v>27101</c:v>
                </c:pt>
                <c:pt idx="69">
                  <c:v>27484</c:v>
                </c:pt>
                <c:pt idx="70">
                  <c:v>27504</c:v>
                </c:pt>
                <c:pt idx="71">
                  <c:v>27560</c:v>
                </c:pt>
                <c:pt idx="72">
                  <c:v>27607</c:v>
                </c:pt>
                <c:pt idx="73">
                  <c:v>27649</c:v>
                </c:pt>
                <c:pt idx="74">
                  <c:v>27949</c:v>
                </c:pt>
                <c:pt idx="75">
                  <c:v>27979</c:v>
                </c:pt>
                <c:pt idx="76">
                  <c:v>27982</c:v>
                </c:pt>
                <c:pt idx="77">
                  <c:v>28013</c:v>
                </c:pt>
                <c:pt idx="78">
                  <c:v>28016</c:v>
                </c:pt>
                <c:pt idx="79">
                  <c:v>28030</c:v>
                </c:pt>
                <c:pt idx="80">
                  <c:v>28108</c:v>
                </c:pt>
                <c:pt idx="81">
                  <c:v>28108</c:v>
                </c:pt>
                <c:pt idx="82">
                  <c:v>28149</c:v>
                </c:pt>
                <c:pt idx="83">
                  <c:v>28149</c:v>
                </c:pt>
                <c:pt idx="84">
                  <c:v>28160</c:v>
                </c:pt>
                <c:pt idx="85">
                  <c:v>28163</c:v>
                </c:pt>
                <c:pt idx="86">
                  <c:v>28174</c:v>
                </c:pt>
                <c:pt idx="87">
                  <c:v>28527</c:v>
                </c:pt>
                <c:pt idx="88">
                  <c:v>28528</c:v>
                </c:pt>
                <c:pt idx="89">
                  <c:v>28547</c:v>
                </c:pt>
                <c:pt idx="90">
                  <c:v>28567</c:v>
                </c:pt>
                <c:pt idx="91">
                  <c:v>28575</c:v>
                </c:pt>
                <c:pt idx="92">
                  <c:v>28575</c:v>
                </c:pt>
                <c:pt idx="93">
                  <c:v>28575</c:v>
                </c:pt>
                <c:pt idx="94">
                  <c:v>28575</c:v>
                </c:pt>
                <c:pt idx="95">
                  <c:v>28589</c:v>
                </c:pt>
                <c:pt idx="96">
                  <c:v>28589</c:v>
                </c:pt>
                <c:pt idx="97">
                  <c:v>28589</c:v>
                </c:pt>
                <c:pt idx="98">
                  <c:v>28589</c:v>
                </c:pt>
                <c:pt idx="99">
                  <c:v>28589</c:v>
                </c:pt>
                <c:pt idx="100">
                  <c:v>28589</c:v>
                </c:pt>
                <c:pt idx="101">
                  <c:v>28627</c:v>
                </c:pt>
                <c:pt idx="102">
                  <c:v>28631</c:v>
                </c:pt>
                <c:pt idx="103">
                  <c:v>28631</c:v>
                </c:pt>
                <c:pt idx="104">
                  <c:v>28634</c:v>
                </c:pt>
                <c:pt idx="105">
                  <c:v>28661</c:v>
                </c:pt>
                <c:pt idx="106">
                  <c:v>28684</c:v>
                </c:pt>
                <c:pt idx="107">
                  <c:v>28708</c:v>
                </c:pt>
                <c:pt idx="108">
                  <c:v>28826</c:v>
                </c:pt>
                <c:pt idx="109">
                  <c:v>28986</c:v>
                </c:pt>
                <c:pt idx="110">
                  <c:v>29084</c:v>
                </c:pt>
                <c:pt idx="111">
                  <c:v>29129</c:v>
                </c:pt>
                <c:pt idx="112">
                  <c:v>29170</c:v>
                </c:pt>
                <c:pt idx="113">
                  <c:v>29182</c:v>
                </c:pt>
                <c:pt idx="114">
                  <c:v>29184</c:v>
                </c:pt>
                <c:pt idx="115">
                  <c:v>29218</c:v>
                </c:pt>
                <c:pt idx="116">
                  <c:v>29228</c:v>
                </c:pt>
                <c:pt idx="117">
                  <c:v>29234</c:v>
                </c:pt>
                <c:pt idx="118">
                  <c:v>29237</c:v>
                </c:pt>
                <c:pt idx="119">
                  <c:v>29285</c:v>
                </c:pt>
                <c:pt idx="120">
                  <c:v>29285</c:v>
                </c:pt>
                <c:pt idx="121">
                  <c:v>29313</c:v>
                </c:pt>
                <c:pt idx="122">
                  <c:v>29651</c:v>
                </c:pt>
                <c:pt idx="123">
                  <c:v>29679</c:v>
                </c:pt>
                <c:pt idx="124">
                  <c:v>29687</c:v>
                </c:pt>
                <c:pt idx="125">
                  <c:v>29688</c:v>
                </c:pt>
                <c:pt idx="126">
                  <c:v>29688</c:v>
                </c:pt>
                <c:pt idx="127">
                  <c:v>29688</c:v>
                </c:pt>
                <c:pt idx="128">
                  <c:v>29688</c:v>
                </c:pt>
                <c:pt idx="129">
                  <c:v>29688</c:v>
                </c:pt>
                <c:pt idx="130">
                  <c:v>29716</c:v>
                </c:pt>
                <c:pt idx="131">
                  <c:v>29727</c:v>
                </c:pt>
                <c:pt idx="132">
                  <c:v>29730</c:v>
                </c:pt>
                <c:pt idx="133">
                  <c:v>29741</c:v>
                </c:pt>
                <c:pt idx="134">
                  <c:v>29785</c:v>
                </c:pt>
                <c:pt idx="135">
                  <c:v>29811</c:v>
                </c:pt>
                <c:pt idx="136">
                  <c:v>29821</c:v>
                </c:pt>
                <c:pt idx="137">
                  <c:v>29864</c:v>
                </c:pt>
                <c:pt idx="138">
                  <c:v>29902</c:v>
                </c:pt>
                <c:pt idx="139">
                  <c:v>29903</c:v>
                </c:pt>
                <c:pt idx="140">
                  <c:v>29928</c:v>
                </c:pt>
                <c:pt idx="141">
                  <c:v>30191</c:v>
                </c:pt>
                <c:pt idx="142">
                  <c:v>30250</c:v>
                </c:pt>
                <c:pt idx="143">
                  <c:v>30278</c:v>
                </c:pt>
                <c:pt idx="144">
                  <c:v>30278</c:v>
                </c:pt>
                <c:pt idx="145">
                  <c:v>30278</c:v>
                </c:pt>
                <c:pt idx="146">
                  <c:v>30278</c:v>
                </c:pt>
                <c:pt idx="147">
                  <c:v>30278</c:v>
                </c:pt>
                <c:pt idx="148">
                  <c:v>30278</c:v>
                </c:pt>
                <c:pt idx="149">
                  <c:v>30278</c:v>
                </c:pt>
                <c:pt idx="150">
                  <c:v>30289</c:v>
                </c:pt>
                <c:pt idx="151">
                  <c:v>30289</c:v>
                </c:pt>
                <c:pt idx="152">
                  <c:v>30289</c:v>
                </c:pt>
                <c:pt idx="153">
                  <c:v>30291</c:v>
                </c:pt>
                <c:pt idx="154">
                  <c:v>30322</c:v>
                </c:pt>
                <c:pt idx="155">
                  <c:v>30327</c:v>
                </c:pt>
                <c:pt idx="156">
                  <c:v>30331</c:v>
                </c:pt>
                <c:pt idx="157">
                  <c:v>30331</c:v>
                </c:pt>
                <c:pt idx="158">
                  <c:v>30383</c:v>
                </c:pt>
                <c:pt idx="159">
                  <c:v>30412</c:v>
                </c:pt>
                <c:pt idx="160">
                  <c:v>30434</c:v>
                </c:pt>
                <c:pt idx="161">
                  <c:v>30437</c:v>
                </c:pt>
                <c:pt idx="162">
                  <c:v>30501</c:v>
                </c:pt>
                <c:pt idx="163">
                  <c:v>30736</c:v>
                </c:pt>
                <c:pt idx="164">
                  <c:v>30736</c:v>
                </c:pt>
                <c:pt idx="165">
                  <c:v>30762</c:v>
                </c:pt>
                <c:pt idx="166">
                  <c:v>30840</c:v>
                </c:pt>
                <c:pt idx="167">
                  <c:v>30889</c:v>
                </c:pt>
                <c:pt idx="168">
                  <c:v>30931</c:v>
                </c:pt>
                <c:pt idx="169">
                  <c:v>30937</c:v>
                </c:pt>
                <c:pt idx="170">
                  <c:v>30960</c:v>
                </c:pt>
                <c:pt idx="171">
                  <c:v>30987</c:v>
                </c:pt>
                <c:pt idx="172">
                  <c:v>31024</c:v>
                </c:pt>
                <c:pt idx="173">
                  <c:v>31026</c:v>
                </c:pt>
                <c:pt idx="174">
                  <c:v>31260</c:v>
                </c:pt>
                <c:pt idx="175">
                  <c:v>31352</c:v>
                </c:pt>
                <c:pt idx="176">
                  <c:v>31377</c:v>
                </c:pt>
                <c:pt idx="177">
                  <c:v>31391</c:v>
                </c:pt>
                <c:pt idx="178">
                  <c:v>31441</c:v>
                </c:pt>
                <c:pt idx="179">
                  <c:v>31519</c:v>
                </c:pt>
                <c:pt idx="180">
                  <c:v>31561</c:v>
                </c:pt>
                <c:pt idx="181">
                  <c:v>31574</c:v>
                </c:pt>
                <c:pt idx="182">
                  <c:v>31577</c:v>
                </c:pt>
                <c:pt idx="183">
                  <c:v>31914</c:v>
                </c:pt>
                <c:pt idx="184">
                  <c:v>31942</c:v>
                </c:pt>
                <c:pt idx="185">
                  <c:v>31975</c:v>
                </c:pt>
                <c:pt idx="186">
                  <c:v>31980</c:v>
                </c:pt>
                <c:pt idx="187">
                  <c:v>31992</c:v>
                </c:pt>
                <c:pt idx="188">
                  <c:v>32020</c:v>
                </c:pt>
                <c:pt idx="189">
                  <c:v>32031</c:v>
                </c:pt>
                <c:pt idx="190">
                  <c:v>32504</c:v>
                </c:pt>
                <c:pt idx="191">
                  <c:v>32557</c:v>
                </c:pt>
                <c:pt idx="192">
                  <c:v>32621</c:v>
                </c:pt>
                <c:pt idx="193">
                  <c:v>32688</c:v>
                </c:pt>
                <c:pt idx="194">
                  <c:v>33052</c:v>
                </c:pt>
                <c:pt idx="195">
                  <c:v>33066</c:v>
                </c:pt>
                <c:pt idx="196">
                  <c:v>33080</c:v>
                </c:pt>
                <c:pt idx="197">
                  <c:v>33144</c:v>
                </c:pt>
                <c:pt idx="198">
                  <c:v>33158</c:v>
                </c:pt>
                <c:pt idx="199">
                  <c:v>33221</c:v>
                </c:pt>
                <c:pt idx="200">
                  <c:v>33224</c:v>
                </c:pt>
                <c:pt idx="201">
                  <c:v>33642</c:v>
                </c:pt>
                <c:pt idx="202">
                  <c:v>33681</c:v>
                </c:pt>
                <c:pt idx="203">
                  <c:v>33692</c:v>
                </c:pt>
                <c:pt idx="204">
                  <c:v>33800</c:v>
                </c:pt>
                <c:pt idx="205">
                  <c:v>33878</c:v>
                </c:pt>
                <c:pt idx="206">
                  <c:v>33917</c:v>
                </c:pt>
                <c:pt idx="207">
                  <c:v>34176</c:v>
                </c:pt>
                <c:pt idx="208">
                  <c:v>34204</c:v>
                </c:pt>
                <c:pt idx="209">
                  <c:v>34220</c:v>
                </c:pt>
                <c:pt idx="210">
                  <c:v>34254</c:v>
                </c:pt>
                <c:pt idx="211">
                  <c:v>34376</c:v>
                </c:pt>
                <c:pt idx="212">
                  <c:v>34388</c:v>
                </c:pt>
                <c:pt idx="213">
                  <c:v>34805</c:v>
                </c:pt>
                <c:pt idx="214">
                  <c:v>34833</c:v>
                </c:pt>
                <c:pt idx="215">
                  <c:v>34886</c:v>
                </c:pt>
                <c:pt idx="216">
                  <c:v>34977</c:v>
                </c:pt>
                <c:pt idx="217">
                  <c:v>35025</c:v>
                </c:pt>
                <c:pt idx="218">
                  <c:v>35030</c:v>
                </c:pt>
                <c:pt idx="219">
                  <c:v>35300</c:v>
                </c:pt>
                <c:pt idx="220">
                  <c:v>35420</c:v>
                </c:pt>
                <c:pt idx="221">
                  <c:v>35447</c:v>
                </c:pt>
                <c:pt idx="222">
                  <c:v>35484</c:v>
                </c:pt>
                <c:pt idx="223">
                  <c:v>35500</c:v>
                </c:pt>
                <c:pt idx="224">
                  <c:v>35537</c:v>
                </c:pt>
                <c:pt idx="225">
                  <c:v>35587</c:v>
                </c:pt>
                <c:pt idx="226">
                  <c:v>35654</c:v>
                </c:pt>
                <c:pt idx="227">
                  <c:v>35998</c:v>
                </c:pt>
                <c:pt idx="228">
                  <c:v>36012</c:v>
                </c:pt>
                <c:pt idx="229">
                  <c:v>36076</c:v>
                </c:pt>
                <c:pt idx="230">
                  <c:v>36090</c:v>
                </c:pt>
                <c:pt idx="231">
                  <c:v>36521</c:v>
                </c:pt>
                <c:pt idx="232">
                  <c:v>36560</c:v>
                </c:pt>
                <c:pt idx="233">
                  <c:v>36565</c:v>
                </c:pt>
                <c:pt idx="234">
                  <c:v>36607</c:v>
                </c:pt>
                <c:pt idx="235">
                  <c:v>36613</c:v>
                </c:pt>
                <c:pt idx="236">
                  <c:v>36702</c:v>
                </c:pt>
                <c:pt idx="237">
                  <c:v>36744</c:v>
                </c:pt>
                <c:pt idx="238">
                  <c:v>36975</c:v>
                </c:pt>
                <c:pt idx="239">
                  <c:v>36985</c:v>
                </c:pt>
                <c:pt idx="240">
                  <c:v>37028</c:v>
                </c:pt>
                <c:pt idx="241">
                  <c:v>37120</c:v>
                </c:pt>
                <c:pt idx="242">
                  <c:v>37145</c:v>
                </c:pt>
                <c:pt idx="243">
                  <c:v>37148</c:v>
                </c:pt>
                <c:pt idx="244">
                  <c:v>37159</c:v>
                </c:pt>
                <c:pt idx="245">
                  <c:v>37159</c:v>
                </c:pt>
                <c:pt idx="246">
                  <c:v>37159</c:v>
                </c:pt>
                <c:pt idx="247">
                  <c:v>37159</c:v>
                </c:pt>
                <c:pt idx="248">
                  <c:v>37159</c:v>
                </c:pt>
                <c:pt idx="249">
                  <c:v>37175</c:v>
                </c:pt>
                <c:pt idx="250">
                  <c:v>37236</c:v>
                </c:pt>
                <c:pt idx="251">
                  <c:v>37320</c:v>
                </c:pt>
                <c:pt idx="252">
                  <c:v>37331</c:v>
                </c:pt>
                <c:pt idx="253">
                  <c:v>37673</c:v>
                </c:pt>
                <c:pt idx="254">
                  <c:v>37684</c:v>
                </c:pt>
                <c:pt idx="255">
                  <c:v>37721</c:v>
                </c:pt>
                <c:pt idx="256">
                  <c:v>37735</c:v>
                </c:pt>
                <c:pt idx="257">
                  <c:v>37815</c:v>
                </c:pt>
                <c:pt idx="258">
                  <c:v>37840</c:v>
                </c:pt>
                <c:pt idx="259">
                  <c:v>38221</c:v>
                </c:pt>
                <c:pt idx="260">
                  <c:v>38296</c:v>
                </c:pt>
                <c:pt idx="261">
                  <c:v>38366</c:v>
                </c:pt>
                <c:pt idx="262">
                  <c:v>39265</c:v>
                </c:pt>
                <c:pt idx="263">
                  <c:v>39323</c:v>
                </c:pt>
                <c:pt idx="264">
                  <c:v>39340</c:v>
                </c:pt>
                <c:pt idx="265">
                  <c:v>39341.5</c:v>
                </c:pt>
                <c:pt idx="266">
                  <c:v>39404</c:v>
                </c:pt>
                <c:pt idx="267">
                  <c:v>39443</c:v>
                </c:pt>
                <c:pt idx="268">
                  <c:v>39445</c:v>
                </c:pt>
                <c:pt idx="269">
                  <c:v>39451</c:v>
                </c:pt>
                <c:pt idx="270">
                  <c:v>39501</c:v>
                </c:pt>
                <c:pt idx="271">
                  <c:v>39582</c:v>
                </c:pt>
                <c:pt idx="272">
                  <c:v>39593</c:v>
                </c:pt>
                <c:pt idx="273">
                  <c:v>39866</c:v>
                </c:pt>
                <c:pt idx="274">
                  <c:v>39876</c:v>
                </c:pt>
                <c:pt idx="275">
                  <c:v>39879</c:v>
                </c:pt>
                <c:pt idx="276">
                  <c:v>39890</c:v>
                </c:pt>
                <c:pt idx="277">
                  <c:v>39893</c:v>
                </c:pt>
                <c:pt idx="278">
                  <c:v>39904</c:v>
                </c:pt>
                <c:pt idx="279">
                  <c:v>39932</c:v>
                </c:pt>
                <c:pt idx="280">
                  <c:v>40636</c:v>
                </c:pt>
                <c:pt idx="281">
                  <c:v>40666</c:v>
                </c:pt>
                <c:pt idx="282">
                  <c:v>40953</c:v>
                </c:pt>
                <c:pt idx="283">
                  <c:v>41172.5</c:v>
                </c:pt>
                <c:pt idx="284">
                  <c:v>41201</c:v>
                </c:pt>
                <c:pt idx="285">
                  <c:v>41568</c:v>
                </c:pt>
                <c:pt idx="286">
                  <c:v>41644</c:v>
                </c:pt>
                <c:pt idx="287">
                  <c:v>41663</c:v>
                </c:pt>
                <c:pt idx="288">
                  <c:v>41674</c:v>
                </c:pt>
                <c:pt idx="289">
                  <c:v>41684.5</c:v>
                </c:pt>
                <c:pt idx="290">
                  <c:v>41858</c:v>
                </c:pt>
                <c:pt idx="291">
                  <c:v>42186</c:v>
                </c:pt>
                <c:pt idx="292">
                  <c:v>42364</c:v>
                </c:pt>
                <c:pt idx="293">
                  <c:v>42918</c:v>
                </c:pt>
                <c:pt idx="294">
                  <c:v>42932</c:v>
                </c:pt>
                <c:pt idx="295">
                  <c:v>43450</c:v>
                </c:pt>
                <c:pt idx="296">
                  <c:v>43491</c:v>
                </c:pt>
                <c:pt idx="297">
                  <c:v>43992</c:v>
                </c:pt>
                <c:pt idx="298">
                  <c:v>43992</c:v>
                </c:pt>
                <c:pt idx="299">
                  <c:v>44053</c:v>
                </c:pt>
                <c:pt idx="300">
                  <c:v>44604</c:v>
                </c:pt>
                <c:pt idx="301">
                  <c:v>45049</c:v>
                </c:pt>
                <c:pt idx="302">
                  <c:v>45639</c:v>
                </c:pt>
                <c:pt idx="303">
                  <c:v>45731</c:v>
                </c:pt>
                <c:pt idx="304">
                  <c:v>45770</c:v>
                </c:pt>
                <c:pt idx="305">
                  <c:v>46142</c:v>
                </c:pt>
                <c:pt idx="306">
                  <c:v>46185</c:v>
                </c:pt>
                <c:pt idx="307">
                  <c:v>46268</c:v>
                </c:pt>
                <c:pt idx="308">
                  <c:v>46385</c:v>
                </c:pt>
                <c:pt idx="309">
                  <c:v>46760</c:v>
                </c:pt>
                <c:pt idx="310">
                  <c:v>47325</c:v>
                </c:pt>
                <c:pt idx="311">
                  <c:v>47375</c:v>
                </c:pt>
                <c:pt idx="312">
                  <c:v>47465</c:v>
                </c:pt>
                <c:pt idx="313">
                  <c:v>47504</c:v>
                </c:pt>
                <c:pt idx="314">
                  <c:v>47518</c:v>
                </c:pt>
                <c:pt idx="315">
                  <c:v>47940</c:v>
                </c:pt>
                <c:pt idx="316">
                  <c:v>47954</c:v>
                </c:pt>
                <c:pt idx="317">
                  <c:v>47979</c:v>
                </c:pt>
                <c:pt idx="318">
                  <c:v>48024</c:v>
                </c:pt>
                <c:pt idx="319">
                  <c:v>48354</c:v>
                </c:pt>
                <c:pt idx="320">
                  <c:v>48393</c:v>
                </c:pt>
                <c:pt idx="321">
                  <c:v>48502</c:v>
                </c:pt>
                <c:pt idx="322">
                  <c:v>48511</c:v>
                </c:pt>
                <c:pt idx="323">
                  <c:v>48544</c:v>
                </c:pt>
                <c:pt idx="324">
                  <c:v>48550</c:v>
                </c:pt>
                <c:pt idx="325">
                  <c:v>48569</c:v>
                </c:pt>
                <c:pt idx="326">
                  <c:v>48700</c:v>
                </c:pt>
                <c:pt idx="327">
                  <c:v>48983</c:v>
                </c:pt>
                <c:pt idx="328">
                  <c:v>49047</c:v>
                </c:pt>
                <c:pt idx="329">
                  <c:v>49086</c:v>
                </c:pt>
                <c:pt idx="330">
                  <c:v>49176</c:v>
                </c:pt>
                <c:pt idx="331">
                  <c:v>49218</c:v>
                </c:pt>
                <c:pt idx="332">
                  <c:v>49584</c:v>
                </c:pt>
                <c:pt idx="333">
                  <c:v>49651</c:v>
                </c:pt>
                <c:pt idx="334">
                  <c:v>49732</c:v>
                </c:pt>
                <c:pt idx="335">
                  <c:v>49766</c:v>
                </c:pt>
                <c:pt idx="336">
                  <c:v>50124</c:v>
                </c:pt>
              </c:numCache>
            </c:numRef>
          </c:xVal>
          <c:yVal>
            <c:numRef>
              <c:f>Active!$N$21:$N$975</c:f>
              <c:numCache>
                <c:formatCode>General</c:formatCode>
                <c:ptCount val="955"/>
                <c:pt idx="295">
                  <c:v>2.1490000006451737E-2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D3B-4F5A-80C7-708BA3BE2437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Lin.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Active!$F$21:$F$975</c:f>
              <c:numCache>
                <c:formatCode>General</c:formatCode>
                <c:ptCount val="955"/>
                <c:pt idx="0">
                  <c:v>-515</c:v>
                </c:pt>
                <c:pt idx="1">
                  <c:v>-512</c:v>
                </c:pt>
                <c:pt idx="2">
                  <c:v>-498</c:v>
                </c:pt>
                <c:pt idx="3">
                  <c:v>-495</c:v>
                </c:pt>
                <c:pt idx="4">
                  <c:v>0</c:v>
                </c:pt>
                <c:pt idx="5">
                  <c:v>48</c:v>
                </c:pt>
                <c:pt idx="6">
                  <c:v>5771</c:v>
                </c:pt>
                <c:pt idx="7">
                  <c:v>21859</c:v>
                </c:pt>
                <c:pt idx="8">
                  <c:v>22343</c:v>
                </c:pt>
                <c:pt idx="9">
                  <c:v>22863</c:v>
                </c:pt>
                <c:pt idx="10">
                  <c:v>22874</c:v>
                </c:pt>
                <c:pt idx="11">
                  <c:v>23452</c:v>
                </c:pt>
                <c:pt idx="12">
                  <c:v>23460</c:v>
                </c:pt>
                <c:pt idx="13">
                  <c:v>23461</c:v>
                </c:pt>
                <c:pt idx="14">
                  <c:v>23464</c:v>
                </c:pt>
                <c:pt idx="15">
                  <c:v>23569</c:v>
                </c:pt>
                <c:pt idx="16">
                  <c:v>23886</c:v>
                </c:pt>
                <c:pt idx="17">
                  <c:v>23939</c:v>
                </c:pt>
                <c:pt idx="18">
                  <c:v>23986</c:v>
                </c:pt>
                <c:pt idx="19">
                  <c:v>23989</c:v>
                </c:pt>
                <c:pt idx="20">
                  <c:v>24000</c:v>
                </c:pt>
                <c:pt idx="21">
                  <c:v>24001</c:v>
                </c:pt>
                <c:pt idx="22">
                  <c:v>24056</c:v>
                </c:pt>
                <c:pt idx="23">
                  <c:v>24095</c:v>
                </c:pt>
                <c:pt idx="24">
                  <c:v>24095</c:v>
                </c:pt>
                <c:pt idx="25">
                  <c:v>24381</c:v>
                </c:pt>
                <c:pt idx="26">
                  <c:v>24537</c:v>
                </c:pt>
                <c:pt idx="27">
                  <c:v>24549</c:v>
                </c:pt>
                <c:pt idx="28">
                  <c:v>24563</c:v>
                </c:pt>
                <c:pt idx="29">
                  <c:v>24576</c:v>
                </c:pt>
                <c:pt idx="30">
                  <c:v>24618</c:v>
                </c:pt>
                <c:pt idx="31">
                  <c:v>24652</c:v>
                </c:pt>
                <c:pt idx="32">
                  <c:v>24657</c:v>
                </c:pt>
                <c:pt idx="33">
                  <c:v>24705</c:v>
                </c:pt>
                <c:pt idx="34">
                  <c:v>25035</c:v>
                </c:pt>
                <c:pt idx="35">
                  <c:v>25061</c:v>
                </c:pt>
                <c:pt idx="36">
                  <c:v>25077</c:v>
                </c:pt>
                <c:pt idx="37">
                  <c:v>25077</c:v>
                </c:pt>
                <c:pt idx="38">
                  <c:v>25178</c:v>
                </c:pt>
                <c:pt idx="39">
                  <c:v>25208</c:v>
                </c:pt>
                <c:pt idx="40">
                  <c:v>25222</c:v>
                </c:pt>
                <c:pt idx="41">
                  <c:v>25295</c:v>
                </c:pt>
                <c:pt idx="42">
                  <c:v>25715</c:v>
                </c:pt>
                <c:pt idx="43">
                  <c:v>25765</c:v>
                </c:pt>
                <c:pt idx="44">
                  <c:v>25770</c:v>
                </c:pt>
                <c:pt idx="45">
                  <c:v>25779</c:v>
                </c:pt>
                <c:pt idx="46">
                  <c:v>25820</c:v>
                </c:pt>
                <c:pt idx="47">
                  <c:v>25885</c:v>
                </c:pt>
                <c:pt idx="48">
                  <c:v>25907</c:v>
                </c:pt>
                <c:pt idx="49">
                  <c:v>25913</c:v>
                </c:pt>
                <c:pt idx="50">
                  <c:v>25938</c:v>
                </c:pt>
                <c:pt idx="51">
                  <c:v>26238</c:v>
                </c:pt>
                <c:pt idx="52">
                  <c:v>26337</c:v>
                </c:pt>
                <c:pt idx="53">
                  <c:v>26360</c:v>
                </c:pt>
                <c:pt idx="54">
                  <c:v>26368</c:v>
                </c:pt>
                <c:pt idx="55">
                  <c:v>26369</c:v>
                </c:pt>
                <c:pt idx="56">
                  <c:v>26373</c:v>
                </c:pt>
                <c:pt idx="57">
                  <c:v>26382</c:v>
                </c:pt>
                <c:pt idx="58">
                  <c:v>26422</c:v>
                </c:pt>
                <c:pt idx="59">
                  <c:v>26422</c:v>
                </c:pt>
                <c:pt idx="60">
                  <c:v>26424</c:v>
                </c:pt>
                <c:pt idx="61">
                  <c:v>26433</c:v>
                </c:pt>
                <c:pt idx="62">
                  <c:v>26444</c:v>
                </c:pt>
                <c:pt idx="63">
                  <c:v>26814</c:v>
                </c:pt>
                <c:pt idx="64">
                  <c:v>26863</c:v>
                </c:pt>
                <c:pt idx="65">
                  <c:v>26875</c:v>
                </c:pt>
                <c:pt idx="66">
                  <c:v>26917</c:v>
                </c:pt>
                <c:pt idx="67">
                  <c:v>27023</c:v>
                </c:pt>
                <c:pt idx="68">
                  <c:v>27101</c:v>
                </c:pt>
                <c:pt idx="69">
                  <c:v>27484</c:v>
                </c:pt>
                <c:pt idx="70">
                  <c:v>27504</c:v>
                </c:pt>
                <c:pt idx="71">
                  <c:v>27560</c:v>
                </c:pt>
                <c:pt idx="72">
                  <c:v>27607</c:v>
                </c:pt>
                <c:pt idx="73">
                  <c:v>27649</c:v>
                </c:pt>
                <c:pt idx="74">
                  <c:v>27949</c:v>
                </c:pt>
                <c:pt idx="75">
                  <c:v>27979</c:v>
                </c:pt>
                <c:pt idx="76">
                  <c:v>27982</c:v>
                </c:pt>
                <c:pt idx="77">
                  <c:v>28013</c:v>
                </c:pt>
                <c:pt idx="78">
                  <c:v>28016</c:v>
                </c:pt>
                <c:pt idx="79">
                  <c:v>28030</c:v>
                </c:pt>
                <c:pt idx="80">
                  <c:v>28108</c:v>
                </c:pt>
                <c:pt idx="81">
                  <c:v>28108</c:v>
                </c:pt>
                <c:pt idx="82">
                  <c:v>28149</c:v>
                </c:pt>
                <c:pt idx="83">
                  <c:v>28149</c:v>
                </c:pt>
                <c:pt idx="84">
                  <c:v>28160</c:v>
                </c:pt>
                <c:pt idx="85">
                  <c:v>28163</c:v>
                </c:pt>
                <c:pt idx="86">
                  <c:v>28174</c:v>
                </c:pt>
                <c:pt idx="87">
                  <c:v>28527</c:v>
                </c:pt>
                <c:pt idx="88">
                  <c:v>28528</c:v>
                </c:pt>
                <c:pt idx="89">
                  <c:v>28547</c:v>
                </c:pt>
                <c:pt idx="90">
                  <c:v>28567</c:v>
                </c:pt>
                <c:pt idx="91">
                  <c:v>28575</c:v>
                </c:pt>
                <c:pt idx="92">
                  <c:v>28575</c:v>
                </c:pt>
                <c:pt idx="93">
                  <c:v>28575</c:v>
                </c:pt>
                <c:pt idx="94">
                  <c:v>28575</c:v>
                </c:pt>
                <c:pt idx="95">
                  <c:v>28589</c:v>
                </c:pt>
                <c:pt idx="96">
                  <c:v>28589</c:v>
                </c:pt>
                <c:pt idx="97">
                  <c:v>28589</c:v>
                </c:pt>
                <c:pt idx="98">
                  <c:v>28589</c:v>
                </c:pt>
                <c:pt idx="99">
                  <c:v>28589</c:v>
                </c:pt>
                <c:pt idx="100">
                  <c:v>28589</c:v>
                </c:pt>
                <c:pt idx="101">
                  <c:v>28627</c:v>
                </c:pt>
                <c:pt idx="102">
                  <c:v>28631</c:v>
                </c:pt>
                <c:pt idx="103">
                  <c:v>28631</c:v>
                </c:pt>
                <c:pt idx="104">
                  <c:v>28634</c:v>
                </c:pt>
                <c:pt idx="105">
                  <c:v>28661</c:v>
                </c:pt>
                <c:pt idx="106">
                  <c:v>28684</c:v>
                </c:pt>
                <c:pt idx="107">
                  <c:v>28708</c:v>
                </c:pt>
                <c:pt idx="108">
                  <c:v>28826</c:v>
                </c:pt>
                <c:pt idx="109">
                  <c:v>28986</c:v>
                </c:pt>
                <c:pt idx="110">
                  <c:v>29084</c:v>
                </c:pt>
                <c:pt idx="111">
                  <c:v>29129</c:v>
                </c:pt>
                <c:pt idx="112">
                  <c:v>29170</c:v>
                </c:pt>
                <c:pt idx="113">
                  <c:v>29182</c:v>
                </c:pt>
                <c:pt idx="114">
                  <c:v>29184</c:v>
                </c:pt>
                <c:pt idx="115">
                  <c:v>29218</c:v>
                </c:pt>
                <c:pt idx="116">
                  <c:v>29228</c:v>
                </c:pt>
                <c:pt idx="117">
                  <c:v>29234</c:v>
                </c:pt>
                <c:pt idx="118">
                  <c:v>29237</c:v>
                </c:pt>
                <c:pt idx="119">
                  <c:v>29285</c:v>
                </c:pt>
                <c:pt idx="120">
                  <c:v>29285</c:v>
                </c:pt>
                <c:pt idx="121">
                  <c:v>29313</c:v>
                </c:pt>
                <c:pt idx="122">
                  <c:v>29651</c:v>
                </c:pt>
                <c:pt idx="123">
                  <c:v>29679</c:v>
                </c:pt>
                <c:pt idx="124">
                  <c:v>29687</c:v>
                </c:pt>
                <c:pt idx="125">
                  <c:v>29688</c:v>
                </c:pt>
                <c:pt idx="126">
                  <c:v>29688</c:v>
                </c:pt>
                <c:pt idx="127">
                  <c:v>29688</c:v>
                </c:pt>
                <c:pt idx="128">
                  <c:v>29688</c:v>
                </c:pt>
                <c:pt idx="129">
                  <c:v>29688</c:v>
                </c:pt>
                <c:pt idx="130">
                  <c:v>29716</c:v>
                </c:pt>
                <c:pt idx="131">
                  <c:v>29727</c:v>
                </c:pt>
                <c:pt idx="132">
                  <c:v>29730</c:v>
                </c:pt>
                <c:pt idx="133">
                  <c:v>29741</c:v>
                </c:pt>
                <c:pt idx="134">
                  <c:v>29785</c:v>
                </c:pt>
                <c:pt idx="135">
                  <c:v>29811</c:v>
                </c:pt>
                <c:pt idx="136">
                  <c:v>29821</c:v>
                </c:pt>
                <c:pt idx="137">
                  <c:v>29864</c:v>
                </c:pt>
                <c:pt idx="138">
                  <c:v>29902</c:v>
                </c:pt>
                <c:pt idx="139">
                  <c:v>29903</c:v>
                </c:pt>
                <c:pt idx="140">
                  <c:v>29928</c:v>
                </c:pt>
                <c:pt idx="141">
                  <c:v>30191</c:v>
                </c:pt>
                <c:pt idx="142">
                  <c:v>30250</c:v>
                </c:pt>
                <c:pt idx="143">
                  <c:v>30278</c:v>
                </c:pt>
                <c:pt idx="144">
                  <c:v>30278</c:v>
                </c:pt>
                <c:pt idx="145">
                  <c:v>30278</c:v>
                </c:pt>
                <c:pt idx="146">
                  <c:v>30278</c:v>
                </c:pt>
                <c:pt idx="147">
                  <c:v>30278</c:v>
                </c:pt>
                <c:pt idx="148">
                  <c:v>30278</c:v>
                </c:pt>
                <c:pt idx="149">
                  <c:v>30278</c:v>
                </c:pt>
                <c:pt idx="150">
                  <c:v>30289</c:v>
                </c:pt>
                <c:pt idx="151">
                  <c:v>30289</c:v>
                </c:pt>
                <c:pt idx="152">
                  <c:v>30289</c:v>
                </c:pt>
                <c:pt idx="153">
                  <c:v>30291</c:v>
                </c:pt>
                <c:pt idx="154">
                  <c:v>30322</c:v>
                </c:pt>
                <c:pt idx="155">
                  <c:v>30327</c:v>
                </c:pt>
                <c:pt idx="156">
                  <c:v>30331</c:v>
                </c:pt>
                <c:pt idx="157">
                  <c:v>30331</c:v>
                </c:pt>
                <c:pt idx="158">
                  <c:v>30383</c:v>
                </c:pt>
                <c:pt idx="159">
                  <c:v>30412</c:v>
                </c:pt>
                <c:pt idx="160">
                  <c:v>30434</c:v>
                </c:pt>
                <c:pt idx="161">
                  <c:v>30437</c:v>
                </c:pt>
                <c:pt idx="162">
                  <c:v>30501</c:v>
                </c:pt>
                <c:pt idx="163">
                  <c:v>30736</c:v>
                </c:pt>
                <c:pt idx="164">
                  <c:v>30736</c:v>
                </c:pt>
                <c:pt idx="165">
                  <c:v>30762</c:v>
                </c:pt>
                <c:pt idx="166">
                  <c:v>30840</c:v>
                </c:pt>
                <c:pt idx="167">
                  <c:v>30889</c:v>
                </c:pt>
                <c:pt idx="168">
                  <c:v>30931</c:v>
                </c:pt>
                <c:pt idx="169">
                  <c:v>30937</c:v>
                </c:pt>
                <c:pt idx="170">
                  <c:v>30960</c:v>
                </c:pt>
                <c:pt idx="171">
                  <c:v>30987</c:v>
                </c:pt>
                <c:pt idx="172">
                  <c:v>31024</c:v>
                </c:pt>
                <c:pt idx="173">
                  <c:v>31026</c:v>
                </c:pt>
                <c:pt idx="174">
                  <c:v>31260</c:v>
                </c:pt>
                <c:pt idx="175">
                  <c:v>31352</c:v>
                </c:pt>
                <c:pt idx="176">
                  <c:v>31377</c:v>
                </c:pt>
                <c:pt idx="177">
                  <c:v>31391</c:v>
                </c:pt>
                <c:pt idx="178">
                  <c:v>31441</c:v>
                </c:pt>
                <c:pt idx="179">
                  <c:v>31519</c:v>
                </c:pt>
                <c:pt idx="180">
                  <c:v>31561</c:v>
                </c:pt>
                <c:pt idx="181">
                  <c:v>31574</c:v>
                </c:pt>
                <c:pt idx="182">
                  <c:v>31577</c:v>
                </c:pt>
                <c:pt idx="183">
                  <c:v>31914</c:v>
                </c:pt>
                <c:pt idx="184">
                  <c:v>31942</c:v>
                </c:pt>
                <c:pt idx="185">
                  <c:v>31975</c:v>
                </c:pt>
                <c:pt idx="186">
                  <c:v>31980</c:v>
                </c:pt>
                <c:pt idx="187">
                  <c:v>31992</c:v>
                </c:pt>
                <c:pt idx="188">
                  <c:v>32020</c:v>
                </c:pt>
                <c:pt idx="189">
                  <c:v>32031</c:v>
                </c:pt>
                <c:pt idx="190">
                  <c:v>32504</c:v>
                </c:pt>
                <c:pt idx="191">
                  <c:v>32557</c:v>
                </c:pt>
                <c:pt idx="192">
                  <c:v>32621</c:v>
                </c:pt>
                <c:pt idx="193">
                  <c:v>32688</c:v>
                </c:pt>
                <c:pt idx="194">
                  <c:v>33052</c:v>
                </c:pt>
                <c:pt idx="195">
                  <c:v>33066</c:v>
                </c:pt>
                <c:pt idx="196">
                  <c:v>33080</c:v>
                </c:pt>
                <c:pt idx="197">
                  <c:v>33144</c:v>
                </c:pt>
                <c:pt idx="198">
                  <c:v>33158</c:v>
                </c:pt>
                <c:pt idx="199">
                  <c:v>33221</c:v>
                </c:pt>
                <c:pt idx="200">
                  <c:v>33224</c:v>
                </c:pt>
                <c:pt idx="201">
                  <c:v>33642</c:v>
                </c:pt>
                <c:pt idx="202">
                  <c:v>33681</c:v>
                </c:pt>
                <c:pt idx="203">
                  <c:v>33692</c:v>
                </c:pt>
                <c:pt idx="204">
                  <c:v>33800</c:v>
                </c:pt>
                <c:pt idx="205">
                  <c:v>33878</c:v>
                </c:pt>
                <c:pt idx="206">
                  <c:v>33917</c:v>
                </c:pt>
                <c:pt idx="207">
                  <c:v>34176</c:v>
                </c:pt>
                <c:pt idx="208">
                  <c:v>34204</c:v>
                </c:pt>
                <c:pt idx="209">
                  <c:v>34220</c:v>
                </c:pt>
                <c:pt idx="210">
                  <c:v>34254</c:v>
                </c:pt>
                <c:pt idx="211">
                  <c:v>34376</c:v>
                </c:pt>
                <c:pt idx="212">
                  <c:v>34388</c:v>
                </c:pt>
                <c:pt idx="213">
                  <c:v>34805</c:v>
                </c:pt>
                <c:pt idx="214">
                  <c:v>34833</c:v>
                </c:pt>
                <c:pt idx="215">
                  <c:v>34886</c:v>
                </c:pt>
                <c:pt idx="216">
                  <c:v>34977</c:v>
                </c:pt>
                <c:pt idx="217">
                  <c:v>35025</c:v>
                </c:pt>
                <c:pt idx="218">
                  <c:v>35030</c:v>
                </c:pt>
                <c:pt idx="219">
                  <c:v>35300</c:v>
                </c:pt>
                <c:pt idx="220">
                  <c:v>35420</c:v>
                </c:pt>
                <c:pt idx="221">
                  <c:v>35447</c:v>
                </c:pt>
                <c:pt idx="222">
                  <c:v>35484</c:v>
                </c:pt>
                <c:pt idx="223">
                  <c:v>35500</c:v>
                </c:pt>
                <c:pt idx="224">
                  <c:v>35537</c:v>
                </c:pt>
                <c:pt idx="225">
                  <c:v>35587</c:v>
                </c:pt>
                <c:pt idx="226">
                  <c:v>35654</c:v>
                </c:pt>
                <c:pt idx="227">
                  <c:v>35998</c:v>
                </c:pt>
                <c:pt idx="228">
                  <c:v>36012</c:v>
                </c:pt>
                <c:pt idx="229">
                  <c:v>36076</c:v>
                </c:pt>
                <c:pt idx="230">
                  <c:v>36090</c:v>
                </c:pt>
                <c:pt idx="231">
                  <c:v>36521</c:v>
                </c:pt>
                <c:pt idx="232">
                  <c:v>36560</c:v>
                </c:pt>
                <c:pt idx="233">
                  <c:v>36565</c:v>
                </c:pt>
                <c:pt idx="234">
                  <c:v>36607</c:v>
                </c:pt>
                <c:pt idx="235">
                  <c:v>36613</c:v>
                </c:pt>
                <c:pt idx="236">
                  <c:v>36702</c:v>
                </c:pt>
                <c:pt idx="237">
                  <c:v>36744</c:v>
                </c:pt>
                <c:pt idx="238">
                  <c:v>36975</c:v>
                </c:pt>
                <c:pt idx="239">
                  <c:v>36985</c:v>
                </c:pt>
                <c:pt idx="240">
                  <c:v>37028</c:v>
                </c:pt>
                <c:pt idx="241">
                  <c:v>37120</c:v>
                </c:pt>
                <c:pt idx="242">
                  <c:v>37145</c:v>
                </c:pt>
                <c:pt idx="243">
                  <c:v>37148</c:v>
                </c:pt>
                <c:pt idx="244">
                  <c:v>37159</c:v>
                </c:pt>
                <c:pt idx="245">
                  <c:v>37159</c:v>
                </c:pt>
                <c:pt idx="246">
                  <c:v>37159</c:v>
                </c:pt>
                <c:pt idx="247">
                  <c:v>37159</c:v>
                </c:pt>
                <c:pt idx="248">
                  <c:v>37159</c:v>
                </c:pt>
                <c:pt idx="249">
                  <c:v>37175</c:v>
                </c:pt>
                <c:pt idx="250">
                  <c:v>37236</c:v>
                </c:pt>
                <c:pt idx="251">
                  <c:v>37320</c:v>
                </c:pt>
                <c:pt idx="252">
                  <c:v>37331</c:v>
                </c:pt>
                <c:pt idx="253">
                  <c:v>37673</c:v>
                </c:pt>
                <c:pt idx="254">
                  <c:v>37684</c:v>
                </c:pt>
                <c:pt idx="255">
                  <c:v>37721</c:v>
                </c:pt>
                <c:pt idx="256">
                  <c:v>37735</c:v>
                </c:pt>
                <c:pt idx="257">
                  <c:v>37815</c:v>
                </c:pt>
                <c:pt idx="258">
                  <c:v>37840</c:v>
                </c:pt>
                <c:pt idx="259">
                  <c:v>38221</c:v>
                </c:pt>
                <c:pt idx="260">
                  <c:v>38296</c:v>
                </c:pt>
                <c:pt idx="261">
                  <c:v>38366</c:v>
                </c:pt>
                <c:pt idx="262">
                  <c:v>39265</c:v>
                </c:pt>
                <c:pt idx="263">
                  <c:v>39323</c:v>
                </c:pt>
                <c:pt idx="264">
                  <c:v>39340</c:v>
                </c:pt>
                <c:pt idx="265">
                  <c:v>39341.5</c:v>
                </c:pt>
                <c:pt idx="266">
                  <c:v>39404</c:v>
                </c:pt>
                <c:pt idx="267">
                  <c:v>39443</c:v>
                </c:pt>
                <c:pt idx="268">
                  <c:v>39445</c:v>
                </c:pt>
                <c:pt idx="269">
                  <c:v>39451</c:v>
                </c:pt>
                <c:pt idx="270">
                  <c:v>39501</c:v>
                </c:pt>
                <c:pt idx="271">
                  <c:v>39582</c:v>
                </c:pt>
                <c:pt idx="272">
                  <c:v>39593</c:v>
                </c:pt>
                <c:pt idx="273">
                  <c:v>39866</c:v>
                </c:pt>
                <c:pt idx="274">
                  <c:v>39876</c:v>
                </c:pt>
                <c:pt idx="275">
                  <c:v>39879</c:v>
                </c:pt>
                <c:pt idx="276">
                  <c:v>39890</c:v>
                </c:pt>
                <c:pt idx="277">
                  <c:v>39893</c:v>
                </c:pt>
                <c:pt idx="278">
                  <c:v>39904</c:v>
                </c:pt>
                <c:pt idx="279">
                  <c:v>39932</c:v>
                </c:pt>
                <c:pt idx="280">
                  <c:v>40636</c:v>
                </c:pt>
                <c:pt idx="281">
                  <c:v>40666</c:v>
                </c:pt>
                <c:pt idx="282">
                  <c:v>40953</c:v>
                </c:pt>
                <c:pt idx="283">
                  <c:v>41172.5</c:v>
                </c:pt>
                <c:pt idx="284">
                  <c:v>41201</c:v>
                </c:pt>
                <c:pt idx="285">
                  <c:v>41568</c:v>
                </c:pt>
                <c:pt idx="286">
                  <c:v>41644</c:v>
                </c:pt>
                <c:pt idx="287">
                  <c:v>41663</c:v>
                </c:pt>
                <c:pt idx="288">
                  <c:v>41674</c:v>
                </c:pt>
                <c:pt idx="289">
                  <c:v>41684.5</c:v>
                </c:pt>
                <c:pt idx="290">
                  <c:v>41858</c:v>
                </c:pt>
                <c:pt idx="291">
                  <c:v>42186</c:v>
                </c:pt>
                <c:pt idx="292">
                  <c:v>42364</c:v>
                </c:pt>
                <c:pt idx="293">
                  <c:v>42918</c:v>
                </c:pt>
                <c:pt idx="294">
                  <c:v>42932</c:v>
                </c:pt>
                <c:pt idx="295">
                  <c:v>43450</c:v>
                </c:pt>
                <c:pt idx="296">
                  <c:v>43491</c:v>
                </c:pt>
                <c:pt idx="297">
                  <c:v>43992</c:v>
                </c:pt>
                <c:pt idx="298">
                  <c:v>43992</c:v>
                </c:pt>
                <c:pt idx="299">
                  <c:v>44053</c:v>
                </c:pt>
                <c:pt idx="300">
                  <c:v>44604</c:v>
                </c:pt>
                <c:pt idx="301">
                  <c:v>45049</c:v>
                </c:pt>
                <c:pt idx="302">
                  <c:v>45639</c:v>
                </c:pt>
                <c:pt idx="303">
                  <c:v>45731</c:v>
                </c:pt>
                <c:pt idx="304">
                  <c:v>45770</c:v>
                </c:pt>
                <c:pt idx="305">
                  <c:v>46142</c:v>
                </c:pt>
                <c:pt idx="306">
                  <c:v>46185</c:v>
                </c:pt>
                <c:pt idx="307">
                  <c:v>46268</c:v>
                </c:pt>
                <c:pt idx="308">
                  <c:v>46385</c:v>
                </c:pt>
                <c:pt idx="309">
                  <c:v>46760</c:v>
                </c:pt>
                <c:pt idx="310">
                  <c:v>47325</c:v>
                </c:pt>
                <c:pt idx="311">
                  <c:v>47375</c:v>
                </c:pt>
                <c:pt idx="312">
                  <c:v>47465</c:v>
                </c:pt>
                <c:pt idx="313">
                  <c:v>47504</c:v>
                </c:pt>
                <c:pt idx="314">
                  <c:v>47518</c:v>
                </c:pt>
                <c:pt idx="315">
                  <c:v>47940</c:v>
                </c:pt>
                <c:pt idx="316">
                  <c:v>47954</c:v>
                </c:pt>
                <c:pt idx="317">
                  <c:v>47979</c:v>
                </c:pt>
                <c:pt idx="318">
                  <c:v>48024</c:v>
                </c:pt>
                <c:pt idx="319">
                  <c:v>48354</c:v>
                </c:pt>
                <c:pt idx="320">
                  <c:v>48393</c:v>
                </c:pt>
                <c:pt idx="321">
                  <c:v>48502</c:v>
                </c:pt>
                <c:pt idx="322">
                  <c:v>48511</c:v>
                </c:pt>
                <c:pt idx="323">
                  <c:v>48544</c:v>
                </c:pt>
                <c:pt idx="324">
                  <c:v>48550</c:v>
                </c:pt>
                <c:pt idx="325">
                  <c:v>48569</c:v>
                </c:pt>
                <c:pt idx="326">
                  <c:v>48700</c:v>
                </c:pt>
                <c:pt idx="327">
                  <c:v>48983</c:v>
                </c:pt>
                <c:pt idx="328">
                  <c:v>49047</c:v>
                </c:pt>
                <c:pt idx="329">
                  <c:v>49086</c:v>
                </c:pt>
                <c:pt idx="330">
                  <c:v>49176</c:v>
                </c:pt>
                <c:pt idx="331">
                  <c:v>49218</c:v>
                </c:pt>
                <c:pt idx="332">
                  <c:v>49584</c:v>
                </c:pt>
                <c:pt idx="333">
                  <c:v>49651</c:v>
                </c:pt>
                <c:pt idx="334">
                  <c:v>49732</c:v>
                </c:pt>
                <c:pt idx="335">
                  <c:v>49766</c:v>
                </c:pt>
                <c:pt idx="336">
                  <c:v>50124</c:v>
                </c:pt>
              </c:numCache>
            </c:numRef>
          </c:xVal>
          <c:yVal>
            <c:numRef>
              <c:f>Active!$O$21:$O$975</c:f>
              <c:numCache>
                <c:formatCode>General</c:formatCode>
                <c:ptCount val="955"/>
                <c:pt idx="238">
                  <c:v>3.7233697358428498E-2</c:v>
                </c:pt>
                <c:pt idx="239">
                  <c:v>3.7217926847400197E-2</c:v>
                </c:pt>
                <c:pt idx="240">
                  <c:v>3.7150113649978493E-2</c:v>
                </c:pt>
                <c:pt idx="241">
                  <c:v>3.7005024948518109E-2</c:v>
                </c:pt>
                <c:pt idx="242">
                  <c:v>3.6965598670947349E-2</c:v>
                </c:pt>
                <c:pt idx="243">
                  <c:v>3.6960867517638857E-2</c:v>
                </c:pt>
                <c:pt idx="244">
                  <c:v>3.6943519955507723E-2</c:v>
                </c:pt>
                <c:pt idx="245">
                  <c:v>3.6943519955507723E-2</c:v>
                </c:pt>
                <c:pt idx="246">
                  <c:v>3.6943519955507723E-2</c:v>
                </c:pt>
                <c:pt idx="247">
                  <c:v>3.6943519955507723E-2</c:v>
                </c:pt>
                <c:pt idx="248">
                  <c:v>3.6943519955507723E-2</c:v>
                </c:pt>
                <c:pt idx="255">
                  <c:v>3.6057217235717101E-2</c:v>
                </c:pt>
                <c:pt idx="256">
                  <c:v>3.6035138520277475E-2</c:v>
                </c:pt>
                <c:pt idx="260">
                  <c:v>3.515041285158968E-2</c:v>
                </c:pt>
                <c:pt idx="264">
                  <c:v>3.3503971500234854E-2</c:v>
                </c:pt>
                <c:pt idx="265">
                  <c:v>3.3501605923580612E-2</c:v>
                </c:pt>
                <c:pt idx="266">
                  <c:v>3.3403040229653715E-2</c:v>
                </c:pt>
                <c:pt idx="267">
                  <c:v>3.3341535236643335E-2</c:v>
                </c:pt>
                <c:pt idx="273">
                  <c:v>3.2674442620146127E-2</c:v>
                </c:pt>
                <c:pt idx="274">
                  <c:v>3.2658672109117826E-2</c:v>
                </c:pt>
                <c:pt idx="275">
                  <c:v>3.2653940955809327E-2</c:v>
                </c:pt>
                <c:pt idx="276">
                  <c:v>3.2636593393678193E-2</c:v>
                </c:pt>
                <c:pt idx="277">
                  <c:v>3.2631862240369708E-2</c:v>
                </c:pt>
                <c:pt idx="278">
                  <c:v>3.2614514678238574E-2</c:v>
                </c:pt>
                <c:pt idx="284">
                  <c:v>3.0569079397867682E-2</c:v>
                </c:pt>
                <c:pt idx="285">
                  <c:v>2.9990301643128964E-2</c:v>
                </c:pt>
                <c:pt idx="286">
                  <c:v>2.9870445759313857E-2</c:v>
                </c:pt>
                <c:pt idx="287">
                  <c:v>2.9840481788360088E-2</c:v>
                </c:pt>
                <c:pt idx="288">
                  <c:v>2.9823134226228953E-2</c:v>
                </c:pt>
                <c:pt idx="290">
                  <c:v>2.9532956823308185E-2</c:v>
                </c:pt>
                <c:pt idx="291">
                  <c:v>2.9015684061579838E-2</c:v>
                </c:pt>
                <c:pt idx="292">
                  <c:v>2.8734968965276053E-2</c:v>
                </c:pt>
                <c:pt idx="293">
                  <c:v>2.7861282654308067E-2</c:v>
                </c:pt>
                <c:pt idx="294">
                  <c:v>2.7839203938868448E-2</c:v>
                </c:pt>
                <c:pt idx="295">
                  <c:v>2.702229146760235E-2</c:v>
                </c:pt>
                <c:pt idx="296">
                  <c:v>2.6957632372386311E-2</c:v>
                </c:pt>
                <c:pt idx="298">
                  <c:v>2.6167529769868331E-2</c:v>
                </c:pt>
                <c:pt idx="299">
                  <c:v>2.607132965259569E-2</c:v>
                </c:pt>
                <c:pt idx="300">
                  <c:v>2.5202374494936203E-2</c:v>
                </c:pt>
                <c:pt idx="301">
                  <c:v>2.4500586754176712E-2</c:v>
                </c:pt>
                <c:pt idx="302">
                  <c:v>2.3570126603506839E-2</c:v>
                </c:pt>
                <c:pt idx="303">
                  <c:v>2.3425037902046461E-2</c:v>
                </c:pt>
                <c:pt idx="304">
                  <c:v>2.3363532909036075E-2</c:v>
                </c:pt>
                <c:pt idx="305">
                  <c:v>2.2776869898783206E-2</c:v>
                </c:pt>
                <c:pt idx="306">
                  <c:v>2.2709056701361502E-2</c:v>
                </c:pt>
                <c:pt idx="307">
                  <c:v>2.2578161459826593E-2</c:v>
                </c:pt>
                <c:pt idx="308">
                  <c:v>2.2393646480795448E-2</c:v>
                </c:pt>
                <c:pt idx="309">
                  <c:v>2.180225231723408E-2</c:v>
                </c:pt>
                <c:pt idx="310">
                  <c:v>2.0911218444134974E-2</c:v>
                </c:pt>
                <c:pt idx="311">
                  <c:v>2.0832365888993454E-2</c:v>
                </c:pt>
                <c:pt idx="312">
                  <c:v>2.0690431289738728E-2</c:v>
                </c:pt>
                <c:pt idx="313">
                  <c:v>2.0628926296728356E-2</c:v>
                </c:pt>
                <c:pt idx="314">
                  <c:v>2.0606847581288723E-2</c:v>
                </c:pt>
                <c:pt idx="315">
                  <c:v>1.9941332015894347E-2</c:v>
                </c:pt>
                <c:pt idx="316">
                  <c:v>1.9919253300454715E-2</c:v>
                </c:pt>
                <c:pt idx="317">
                  <c:v>1.9879827022883961E-2</c:v>
                </c:pt>
                <c:pt idx="318">
                  <c:v>1.9808859723256592E-2</c:v>
                </c:pt>
                <c:pt idx="319">
                  <c:v>1.9288432859322607E-2</c:v>
                </c:pt>
                <c:pt idx="320">
                  <c:v>1.9226927866312221E-2</c:v>
                </c:pt>
                <c:pt idx="321">
                  <c:v>1.9055029296103712E-2</c:v>
                </c:pt>
                <c:pt idx="322">
                  <c:v>1.9040835836178244E-2</c:v>
                </c:pt>
                <c:pt idx="323">
                  <c:v>1.8988793149784841E-2</c:v>
                </c:pt>
                <c:pt idx="324">
                  <c:v>1.8979330843167858E-2</c:v>
                </c:pt>
                <c:pt idx="325">
                  <c:v>1.8949366872214088E-2</c:v>
                </c:pt>
                <c:pt idx="326">
                  <c:v>1.8742773177743324E-2</c:v>
                </c:pt>
                <c:pt idx="327">
                  <c:v>1.8296467715642348E-2</c:v>
                </c:pt>
                <c:pt idx="328">
                  <c:v>1.8195536445061208E-2</c:v>
                </c:pt>
                <c:pt idx="329">
                  <c:v>1.8134031452050822E-2</c:v>
                </c:pt>
                <c:pt idx="330">
                  <c:v>1.7992096852796097E-2</c:v>
                </c:pt>
                <c:pt idx="331">
                  <c:v>1.7925860706477226E-2</c:v>
                </c:pt>
                <c:pt idx="332">
                  <c:v>1.734866000284134E-2</c:v>
                </c:pt>
                <c:pt idx="333">
                  <c:v>1.7242997578951716E-2</c:v>
                </c:pt>
                <c:pt idx="334">
                  <c:v>1.7115256439622459E-2</c:v>
                </c:pt>
                <c:pt idx="335">
                  <c:v>1.7061636702126223E-2</c:v>
                </c:pt>
                <c:pt idx="336">
                  <c:v>1.6497052407312987E-2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D3B-4F5A-80C7-708BA3BE2437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Active!$F$21:$F$290</c:f>
              <c:numCache>
                <c:formatCode>General</c:formatCode>
                <c:ptCount val="270"/>
                <c:pt idx="0">
                  <c:v>-515</c:v>
                </c:pt>
                <c:pt idx="1">
                  <c:v>-512</c:v>
                </c:pt>
                <c:pt idx="2">
                  <c:v>-498</c:v>
                </c:pt>
                <c:pt idx="3">
                  <c:v>-495</c:v>
                </c:pt>
                <c:pt idx="4">
                  <c:v>0</c:v>
                </c:pt>
                <c:pt idx="5">
                  <c:v>48</c:v>
                </c:pt>
                <c:pt idx="6">
                  <c:v>5771</c:v>
                </c:pt>
                <c:pt idx="7">
                  <c:v>21859</c:v>
                </c:pt>
                <c:pt idx="8">
                  <c:v>22343</c:v>
                </c:pt>
                <c:pt idx="9">
                  <c:v>22863</c:v>
                </c:pt>
                <c:pt idx="10">
                  <c:v>22874</c:v>
                </c:pt>
                <c:pt idx="11">
                  <c:v>23452</c:v>
                </c:pt>
                <c:pt idx="12">
                  <c:v>23460</c:v>
                </c:pt>
                <c:pt idx="13">
                  <c:v>23461</c:v>
                </c:pt>
                <c:pt idx="14">
                  <c:v>23464</c:v>
                </c:pt>
                <c:pt idx="15">
                  <c:v>23569</c:v>
                </c:pt>
                <c:pt idx="16">
                  <c:v>23886</c:v>
                </c:pt>
                <c:pt idx="17">
                  <c:v>23939</c:v>
                </c:pt>
                <c:pt idx="18">
                  <c:v>23986</c:v>
                </c:pt>
                <c:pt idx="19">
                  <c:v>23989</c:v>
                </c:pt>
                <c:pt idx="20">
                  <c:v>24000</c:v>
                </c:pt>
                <c:pt idx="21">
                  <c:v>24001</c:v>
                </c:pt>
                <c:pt idx="22">
                  <c:v>24056</c:v>
                </c:pt>
                <c:pt idx="23">
                  <c:v>24095</c:v>
                </c:pt>
                <c:pt idx="24">
                  <c:v>24095</c:v>
                </c:pt>
                <c:pt idx="25">
                  <c:v>24381</c:v>
                </c:pt>
                <c:pt idx="26">
                  <c:v>24537</c:v>
                </c:pt>
                <c:pt idx="27">
                  <c:v>24549</c:v>
                </c:pt>
                <c:pt idx="28">
                  <c:v>24563</c:v>
                </c:pt>
                <c:pt idx="29">
                  <c:v>24576</c:v>
                </c:pt>
                <c:pt idx="30">
                  <c:v>24618</c:v>
                </c:pt>
                <c:pt idx="31">
                  <c:v>24652</c:v>
                </c:pt>
                <c:pt idx="32">
                  <c:v>24657</c:v>
                </c:pt>
                <c:pt idx="33">
                  <c:v>24705</c:v>
                </c:pt>
                <c:pt idx="34">
                  <c:v>25035</c:v>
                </c:pt>
                <c:pt idx="35">
                  <c:v>25061</c:v>
                </c:pt>
                <c:pt idx="36">
                  <c:v>25077</c:v>
                </c:pt>
                <c:pt idx="37">
                  <c:v>25077</c:v>
                </c:pt>
                <c:pt idx="38">
                  <c:v>25178</c:v>
                </c:pt>
                <c:pt idx="39">
                  <c:v>25208</c:v>
                </c:pt>
                <c:pt idx="40">
                  <c:v>25222</c:v>
                </c:pt>
                <c:pt idx="41">
                  <c:v>25295</c:v>
                </c:pt>
                <c:pt idx="42">
                  <c:v>25715</c:v>
                </c:pt>
                <c:pt idx="43">
                  <c:v>25765</c:v>
                </c:pt>
                <c:pt idx="44">
                  <c:v>25770</c:v>
                </c:pt>
                <c:pt idx="45">
                  <c:v>25779</c:v>
                </c:pt>
                <c:pt idx="46">
                  <c:v>25820</c:v>
                </c:pt>
                <c:pt idx="47">
                  <c:v>25885</c:v>
                </c:pt>
                <c:pt idx="48">
                  <c:v>25907</c:v>
                </c:pt>
                <c:pt idx="49">
                  <c:v>25913</c:v>
                </c:pt>
                <c:pt idx="50">
                  <c:v>25938</c:v>
                </c:pt>
                <c:pt idx="51">
                  <c:v>26238</c:v>
                </c:pt>
                <c:pt idx="52">
                  <c:v>26337</c:v>
                </c:pt>
                <c:pt idx="53">
                  <c:v>26360</c:v>
                </c:pt>
                <c:pt idx="54">
                  <c:v>26368</c:v>
                </c:pt>
                <c:pt idx="55">
                  <c:v>26369</c:v>
                </c:pt>
                <c:pt idx="56">
                  <c:v>26373</c:v>
                </c:pt>
                <c:pt idx="57">
                  <c:v>26382</c:v>
                </c:pt>
                <c:pt idx="58">
                  <c:v>26422</c:v>
                </c:pt>
                <c:pt idx="59">
                  <c:v>26422</c:v>
                </c:pt>
                <c:pt idx="60">
                  <c:v>26424</c:v>
                </c:pt>
                <c:pt idx="61">
                  <c:v>26433</c:v>
                </c:pt>
                <c:pt idx="62">
                  <c:v>26444</c:v>
                </c:pt>
                <c:pt idx="63">
                  <c:v>26814</c:v>
                </c:pt>
                <c:pt idx="64">
                  <c:v>26863</c:v>
                </c:pt>
                <c:pt idx="65">
                  <c:v>26875</c:v>
                </c:pt>
                <c:pt idx="66">
                  <c:v>26917</c:v>
                </c:pt>
                <c:pt idx="67">
                  <c:v>27023</c:v>
                </c:pt>
                <c:pt idx="68">
                  <c:v>27101</c:v>
                </c:pt>
                <c:pt idx="69">
                  <c:v>27484</c:v>
                </c:pt>
                <c:pt idx="70">
                  <c:v>27504</c:v>
                </c:pt>
                <c:pt idx="71">
                  <c:v>27560</c:v>
                </c:pt>
                <c:pt idx="72">
                  <c:v>27607</c:v>
                </c:pt>
                <c:pt idx="73">
                  <c:v>27649</c:v>
                </c:pt>
                <c:pt idx="74">
                  <c:v>27949</c:v>
                </c:pt>
                <c:pt idx="75">
                  <c:v>27979</c:v>
                </c:pt>
                <c:pt idx="76">
                  <c:v>27982</c:v>
                </c:pt>
                <c:pt idx="77">
                  <c:v>28013</c:v>
                </c:pt>
                <c:pt idx="78">
                  <c:v>28016</c:v>
                </c:pt>
                <c:pt idx="79">
                  <c:v>28030</c:v>
                </c:pt>
                <c:pt idx="80">
                  <c:v>28108</c:v>
                </c:pt>
                <c:pt idx="81">
                  <c:v>28108</c:v>
                </c:pt>
                <c:pt idx="82">
                  <c:v>28149</c:v>
                </c:pt>
                <c:pt idx="83">
                  <c:v>28149</c:v>
                </c:pt>
                <c:pt idx="84">
                  <c:v>28160</c:v>
                </c:pt>
                <c:pt idx="85">
                  <c:v>28163</c:v>
                </c:pt>
                <c:pt idx="86">
                  <c:v>28174</c:v>
                </c:pt>
                <c:pt idx="87">
                  <c:v>28527</c:v>
                </c:pt>
                <c:pt idx="88">
                  <c:v>28528</c:v>
                </c:pt>
                <c:pt idx="89">
                  <c:v>28547</c:v>
                </c:pt>
                <c:pt idx="90">
                  <c:v>28567</c:v>
                </c:pt>
                <c:pt idx="91">
                  <c:v>28575</c:v>
                </c:pt>
                <c:pt idx="92">
                  <c:v>28575</c:v>
                </c:pt>
                <c:pt idx="93">
                  <c:v>28575</c:v>
                </c:pt>
                <c:pt idx="94">
                  <c:v>28575</c:v>
                </c:pt>
                <c:pt idx="95">
                  <c:v>28589</c:v>
                </c:pt>
                <c:pt idx="96">
                  <c:v>28589</c:v>
                </c:pt>
                <c:pt idx="97">
                  <c:v>28589</c:v>
                </c:pt>
                <c:pt idx="98">
                  <c:v>28589</c:v>
                </c:pt>
                <c:pt idx="99">
                  <c:v>28589</c:v>
                </c:pt>
                <c:pt idx="100">
                  <c:v>28589</c:v>
                </c:pt>
                <c:pt idx="101">
                  <c:v>28627</c:v>
                </c:pt>
                <c:pt idx="102">
                  <c:v>28631</c:v>
                </c:pt>
                <c:pt idx="103">
                  <c:v>28631</c:v>
                </c:pt>
                <c:pt idx="104">
                  <c:v>28634</c:v>
                </c:pt>
                <c:pt idx="105">
                  <c:v>28661</c:v>
                </c:pt>
                <c:pt idx="106">
                  <c:v>28684</c:v>
                </c:pt>
                <c:pt idx="107">
                  <c:v>28708</c:v>
                </c:pt>
                <c:pt idx="108">
                  <c:v>28826</c:v>
                </c:pt>
                <c:pt idx="109">
                  <c:v>28986</c:v>
                </c:pt>
                <c:pt idx="110">
                  <c:v>29084</c:v>
                </c:pt>
                <c:pt idx="111">
                  <c:v>29129</c:v>
                </c:pt>
                <c:pt idx="112">
                  <c:v>29170</c:v>
                </c:pt>
                <c:pt idx="113">
                  <c:v>29182</c:v>
                </c:pt>
                <c:pt idx="114">
                  <c:v>29184</c:v>
                </c:pt>
                <c:pt idx="115">
                  <c:v>29218</c:v>
                </c:pt>
                <c:pt idx="116">
                  <c:v>29228</c:v>
                </c:pt>
                <c:pt idx="117">
                  <c:v>29234</c:v>
                </c:pt>
                <c:pt idx="118">
                  <c:v>29237</c:v>
                </c:pt>
                <c:pt idx="119">
                  <c:v>29285</c:v>
                </c:pt>
                <c:pt idx="120">
                  <c:v>29285</c:v>
                </c:pt>
                <c:pt idx="121">
                  <c:v>29313</c:v>
                </c:pt>
                <c:pt idx="122">
                  <c:v>29651</c:v>
                </c:pt>
                <c:pt idx="123">
                  <c:v>29679</c:v>
                </c:pt>
                <c:pt idx="124">
                  <c:v>29687</c:v>
                </c:pt>
                <c:pt idx="125">
                  <c:v>29688</c:v>
                </c:pt>
                <c:pt idx="126">
                  <c:v>29688</c:v>
                </c:pt>
                <c:pt idx="127">
                  <c:v>29688</c:v>
                </c:pt>
                <c:pt idx="128">
                  <c:v>29688</c:v>
                </c:pt>
                <c:pt idx="129">
                  <c:v>29688</c:v>
                </c:pt>
                <c:pt idx="130">
                  <c:v>29716</c:v>
                </c:pt>
                <c:pt idx="131">
                  <c:v>29727</c:v>
                </c:pt>
                <c:pt idx="132">
                  <c:v>29730</c:v>
                </c:pt>
                <c:pt idx="133">
                  <c:v>29741</c:v>
                </c:pt>
                <c:pt idx="134">
                  <c:v>29785</c:v>
                </c:pt>
                <c:pt idx="135">
                  <c:v>29811</c:v>
                </c:pt>
                <c:pt idx="136">
                  <c:v>29821</c:v>
                </c:pt>
                <c:pt idx="137">
                  <c:v>29864</c:v>
                </c:pt>
                <c:pt idx="138">
                  <c:v>29902</c:v>
                </c:pt>
                <c:pt idx="139">
                  <c:v>29903</c:v>
                </c:pt>
                <c:pt idx="140">
                  <c:v>29928</c:v>
                </c:pt>
                <c:pt idx="141">
                  <c:v>30191</c:v>
                </c:pt>
                <c:pt idx="142">
                  <c:v>30250</c:v>
                </c:pt>
                <c:pt idx="143">
                  <c:v>30278</c:v>
                </c:pt>
                <c:pt idx="144">
                  <c:v>30278</c:v>
                </c:pt>
                <c:pt idx="145">
                  <c:v>30278</c:v>
                </c:pt>
                <c:pt idx="146">
                  <c:v>30278</c:v>
                </c:pt>
                <c:pt idx="147">
                  <c:v>30278</c:v>
                </c:pt>
                <c:pt idx="148">
                  <c:v>30278</c:v>
                </c:pt>
                <c:pt idx="149">
                  <c:v>30278</c:v>
                </c:pt>
                <c:pt idx="150">
                  <c:v>30289</c:v>
                </c:pt>
                <c:pt idx="151">
                  <c:v>30289</c:v>
                </c:pt>
                <c:pt idx="152">
                  <c:v>30289</c:v>
                </c:pt>
                <c:pt idx="153">
                  <c:v>30291</c:v>
                </c:pt>
                <c:pt idx="154">
                  <c:v>30322</c:v>
                </c:pt>
                <c:pt idx="155">
                  <c:v>30327</c:v>
                </c:pt>
                <c:pt idx="156">
                  <c:v>30331</c:v>
                </c:pt>
                <c:pt idx="157">
                  <c:v>30331</c:v>
                </c:pt>
                <c:pt idx="158">
                  <c:v>30383</c:v>
                </c:pt>
                <c:pt idx="159">
                  <c:v>30412</c:v>
                </c:pt>
                <c:pt idx="160">
                  <c:v>30434</c:v>
                </c:pt>
                <c:pt idx="161">
                  <c:v>30437</c:v>
                </c:pt>
                <c:pt idx="162">
                  <c:v>30501</c:v>
                </c:pt>
                <c:pt idx="163">
                  <c:v>30736</c:v>
                </c:pt>
                <c:pt idx="164">
                  <c:v>30736</c:v>
                </c:pt>
                <c:pt idx="165">
                  <c:v>30762</c:v>
                </c:pt>
                <c:pt idx="166">
                  <c:v>30840</c:v>
                </c:pt>
                <c:pt idx="167">
                  <c:v>30889</c:v>
                </c:pt>
                <c:pt idx="168">
                  <c:v>30931</c:v>
                </c:pt>
                <c:pt idx="169">
                  <c:v>30937</c:v>
                </c:pt>
                <c:pt idx="170">
                  <c:v>30960</c:v>
                </c:pt>
                <c:pt idx="171">
                  <c:v>30987</c:v>
                </c:pt>
                <c:pt idx="172">
                  <c:v>31024</c:v>
                </c:pt>
                <c:pt idx="173">
                  <c:v>31026</c:v>
                </c:pt>
                <c:pt idx="174">
                  <c:v>31260</c:v>
                </c:pt>
                <c:pt idx="175">
                  <c:v>31352</c:v>
                </c:pt>
                <c:pt idx="176">
                  <c:v>31377</c:v>
                </c:pt>
                <c:pt idx="177">
                  <c:v>31391</c:v>
                </c:pt>
                <c:pt idx="178">
                  <c:v>31441</c:v>
                </c:pt>
                <c:pt idx="179">
                  <c:v>31519</c:v>
                </c:pt>
                <c:pt idx="180">
                  <c:v>31561</c:v>
                </c:pt>
                <c:pt idx="181">
                  <c:v>31574</c:v>
                </c:pt>
                <c:pt idx="182">
                  <c:v>31577</c:v>
                </c:pt>
                <c:pt idx="183">
                  <c:v>31914</c:v>
                </c:pt>
                <c:pt idx="184">
                  <c:v>31942</c:v>
                </c:pt>
                <c:pt idx="185">
                  <c:v>31975</c:v>
                </c:pt>
                <c:pt idx="186">
                  <c:v>31980</c:v>
                </c:pt>
                <c:pt idx="187">
                  <c:v>31992</c:v>
                </c:pt>
                <c:pt idx="188">
                  <c:v>32020</c:v>
                </c:pt>
                <c:pt idx="189">
                  <c:v>32031</c:v>
                </c:pt>
                <c:pt idx="190">
                  <c:v>32504</c:v>
                </c:pt>
                <c:pt idx="191">
                  <c:v>32557</c:v>
                </c:pt>
                <c:pt idx="192">
                  <c:v>32621</c:v>
                </c:pt>
                <c:pt idx="193">
                  <c:v>32688</c:v>
                </c:pt>
                <c:pt idx="194">
                  <c:v>33052</c:v>
                </c:pt>
                <c:pt idx="195">
                  <c:v>33066</c:v>
                </c:pt>
                <c:pt idx="196">
                  <c:v>33080</c:v>
                </c:pt>
                <c:pt idx="197">
                  <c:v>33144</c:v>
                </c:pt>
                <c:pt idx="198">
                  <c:v>33158</c:v>
                </c:pt>
                <c:pt idx="199">
                  <c:v>33221</c:v>
                </c:pt>
                <c:pt idx="200">
                  <c:v>33224</c:v>
                </c:pt>
                <c:pt idx="201">
                  <c:v>33642</c:v>
                </c:pt>
                <c:pt idx="202">
                  <c:v>33681</c:v>
                </c:pt>
                <c:pt idx="203">
                  <c:v>33692</c:v>
                </c:pt>
                <c:pt idx="204">
                  <c:v>33800</c:v>
                </c:pt>
                <c:pt idx="205">
                  <c:v>33878</c:v>
                </c:pt>
                <c:pt idx="206">
                  <c:v>33917</c:v>
                </c:pt>
                <c:pt idx="207">
                  <c:v>34176</c:v>
                </c:pt>
                <c:pt idx="208">
                  <c:v>34204</c:v>
                </c:pt>
                <c:pt idx="209">
                  <c:v>34220</c:v>
                </c:pt>
                <c:pt idx="210">
                  <c:v>34254</c:v>
                </c:pt>
                <c:pt idx="211">
                  <c:v>34376</c:v>
                </c:pt>
                <c:pt idx="212">
                  <c:v>34388</c:v>
                </c:pt>
                <c:pt idx="213">
                  <c:v>34805</c:v>
                </c:pt>
                <c:pt idx="214">
                  <c:v>34833</c:v>
                </c:pt>
                <c:pt idx="215">
                  <c:v>34886</c:v>
                </c:pt>
                <c:pt idx="216">
                  <c:v>34977</c:v>
                </c:pt>
                <c:pt idx="217">
                  <c:v>35025</c:v>
                </c:pt>
                <c:pt idx="218">
                  <c:v>35030</c:v>
                </c:pt>
                <c:pt idx="219">
                  <c:v>35300</c:v>
                </c:pt>
                <c:pt idx="220">
                  <c:v>35420</c:v>
                </c:pt>
                <c:pt idx="221">
                  <c:v>35447</c:v>
                </c:pt>
                <c:pt idx="222">
                  <c:v>35484</c:v>
                </c:pt>
                <c:pt idx="223">
                  <c:v>35500</c:v>
                </c:pt>
                <c:pt idx="224">
                  <c:v>35537</c:v>
                </c:pt>
                <c:pt idx="225">
                  <c:v>35587</c:v>
                </c:pt>
                <c:pt idx="226">
                  <c:v>35654</c:v>
                </c:pt>
                <c:pt idx="227">
                  <c:v>35998</c:v>
                </c:pt>
                <c:pt idx="228">
                  <c:v>36012</c:v>
                </c:pt>
                <c:pt idx="229">
                  <c:v>36076</c:v>
                </c:pt>
                <c:pt idx="230">
                  <c:v>36090</c:v>
                </c:pt>
                <c:pt idx="231">
                  <c:v>36521</c:v>
                </c:pt>
                <c:pt idx="232">
                  <c:v>36560</c:v>
                </c:pt>
                <c:pt idx="233">
                  <c:v>36565</c:v>
                </c:pt>
                <c:pt idx="234">
                  <c:v>36607</c:v>
                </c:pt>
                <c:pt idx="235">
                  <c:v>36613</c:v>
                </c:pt>
                <c:pt idx="236">
                  <c:v>36702</c:v>
                </c:pt>
                <c:pt idx="237">
                  <c:v>36744</c:v>
                </c:pt>
                <c:pt idx="238">
                  <c:v>36975</c:v>
                </c:pt>
                <c:pt idx="239">
                  <c:v>36985</c:v>
                </c:pt>
                <c:pt idx="240">
                  <c:v>37028</c:v>
                </c:pt>
                <c:pt idx="241">
                  <c:v>37120</c:v>
                </c:pt>
                <c:pt idx="242">
                  <c:v>37145</c:v>
                </c:pt>
                <c:pt idx="243">
                  <c:v>37148</c:v>
                </c:pt>
                <c:pt idx="244">
                  <c:v>37159</c:v>
                </c:pt>
                <c:pt idx="245">
                  <c:v>37159</c:v>
                </c:pt>
                <c:pt idx="246">
                  <c:v>37159</c:v>
                </c:pt>
                <c:pt idx="247">
                  <c:v>37159</c:v>
                </c:pt>
                <c:pt idx="248">
                  <c:v>37159</c:v>
                </c:pt>
                <c:pt idx="249">
                  <c:v>37175</c:v>
                </c:pt>
                <c:pt idx="250">
                  <c:v>37236</c:v>
                </c:pt>
                <c:pt idx="251">
                  <c:v>37320</c:v>
                </c:pt>
                <c:pt idx="252">
                  <c:v>37331</c:v>
                </c:pt>
                <c:pt idx="253">
                  <c:v>37673</c:v>
                </c:pt>
                <c:pt idx="254">
                  <c:v>37684</c:v>
                </c:pt>
                <c:pt idx="255">
                  <c:v>37721</c:v>
                </c:pt>
                <c:pt idx="256">
                  <c:v>37735</c:v>
                </c:pt>
                <c:pt idx="257">
                  <c:v>37815</c:v>
                </c:pt>
                <c:pt idx="258">
                  <c:v>37840</c:v>
                </c:pt>
                <c:pt idx="259">
                  <c:v>38221</c:v>
                </c:pt>
                <c:pt idx="260">
                  <c:v>38296</c:v>
                </c:pt>
                <c:pt idx="261">
                  <c:v>38366</c:v>
                </c:pt>
                <c:pt idx="262">
                  <c:v>39265</c:v>
                </c:pt>
                <c:pt idx="263">
                  <c:v>39323</c:v>
                </c:pt>
                <c:pt idx="264">
                  <c:v>39340</c:v>
                </c:pt>
                <c:pt idx="265">
                  <c:v>39341.5</c:v>
                </c:pt>
                <c:pt idx="266">
                  <c:v>39404</c:v>
                </c:pt>
                <c:pt idx="267">
                  <c:v>39443</c:v>
                </c:pt>
                <c:pt idx="268">
                  <c:v>39445</c:v>
                </c:pt>
                <c:pt idx="269">
                  <c:v>39451</c:v>
                </c:pt>
              </c:numCache>
            </c:numRef>
          </c:xVal>
          <c:yVal>
            <c:numRef>
              <c:f>Active!$U$21:$U$290</c:f>
              <c:numCache>
                <c:formatCode>General</c:formatCode>
                <c:ptCount val="27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D3B-4F5A-80C7-708BA3BE2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6781448"/>
        <c:axId val="1"/>
      </c:scatterChart>
      <c:valAx>
        <c:axId val="796781448"/>
        <c:scaling>
          <c:orientation val="minMax"/>
          <c:min val="20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5683453237410074"/>
              <c:y val="0.863638908772767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6115107913669061E-2"/>
              <c:y val="0.375758530183727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678144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23021582733813"/>
          <c:y val="0.92424528752087809"/>
          <c:w val="0.85899280575539572"/>
          <c:h val="6.06063787481110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0</xdr:row>
      <xdr:rowOff>0</xdr:rowOff>
    </xdr:from>
    <xdr:to>
      <xdr:col>16</xdr:col>
      <xdr:colOff>533400</xdr:colOff>
      <xdr:row>18</xdr:row>
      <xdr:rowOff>66675</xdr:rowOff>
    </xdr:to>
    <xdr:graphicFrame macro="">
      <xdr:nvGraphicFramePr>
        <xdr:cNvPr id="1033" name="Chart 1">
          <a:extLst>
            <a:ext uri="{FF2B5EF4-FFF2-40B4-BE49-F238E27FC236}">
              <a16:creationId xmlns:a16="http://schemas.microsoft.com/office/drawing/2014/main" id="{E1317F6F-2F82-6E13-E0A3-C2724AA67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27</xdr:col>
      <xdr:colOff>523875</xdr:colOff>
      <xdr:row>18</xdr:row>
      <xdr:rowOff>76200</xdr:rowOff>
    </xdr:to>
    <xdr:graphicFrame macro="">
      <xdr:nvGraphicFramePr>
        <xdr:cNvPr id="1034" name="Chart 4">
          <a:extLst>
            <a:ext uri="{FF2B5EF4-FFF2-40B4-BE49-F238E27FC236}">
              <a16:creationId xmlns:a16="http://schemas.microsoft.com/office/drawing/2014/main" id="{DE94C653-9BF7-5E39-7DF9-7647650618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cdsbib.u-strasbg.fr/cgi-bin/cdsbib?1990RMxAA..21..381G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s://www.aavso.org/ejaavso" TargetMode="External"/><Relationship Id="rId21" Type="http://schemas.openxmlformats.org/officeDocument/2006/relationships/hyperlink" Target="http://cdsbib.u-strasbg.fr/cgi-bin/cdsbib?1990RMxAA..21..381G" TargetMode="Externa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s://www.aavso.org/ejaavso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vsolj.cetus-net.org/bulletin.html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vsolj.cetus-net.org/bulletin.html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var.astro.cz/oejv/issues/oejv0074.pdf" TargetMode="External"/><Relationship Id="rId13" Type="http://schemas.openxmlformats.org/officeDocument/2006/relationships/hyperlink" Target="http://www.konkoly.hu/cgi-bin/IBVS?5220" TargetMode="External"/><Relationship Id="rId18" Type="http://schemas.openxmlformats.org/officeDocument/2006/relationships/hyperlink" Target="http://var.astro.cz/oejv/issues/oejv0074.pdf" TargetMode="External"/><Relationship Id="rId26" Type="http://schemas.openxmlformats.org/officeDocument/2006/relationships/hyperlink" Target="http://vsolj.cetus-net.org/no45.pdf" TargetMode="External"/><Relationship Id="rId3" Type="http://schemas.openxmlformats.org/officeDocument/2006/relationships/hyperlink" Target="http://var.astro.cz/oejv/issues/oejv0074.pdf" TargetMode="External"/><Relationship Id="rId21" Type="http://schemas.openxmlformats.org/officeDocument/2006/relationships/hyperlink" Target="http://www.konkoly.hu/cgi-bin/IBVS?5636" TargetMode="External"/><Relationship Id="rId34" Type="http://schemas.openxmlformats.org/officeDocument/2006/relationships/hyperlink" Target="http://var.astro.cz/oejv/issues/oejv0160.pdf" TargetMode="External"/><Relationship Id="rId7" Type="http://schemas.openxmlformats.org/officeDocument/2006/relationships/hyperlink" Target="http://var.astro.cz/oejv/issues/oejv0074.pdf" TargetMode="External"/><Relationship Id="rId12" Type="http://schemas.openxmlformats.org/officeDocument/2006/relationships/hyperlink" Target="http://www.konkoly.hu/cgi-bin/IBVS?5220" TargetMode="External"/><Relationship Id="rId17" Type="http://schemas.openxmlformats.org/officeDocument/2006/relationships/hyperlink" Target="http://www.konkoly.hu/cgi-bin/IBVS?5624" TargetMode="External"/><Relationship Id="rId25" Type="http://schemas.openxmlformats.org/officeDocument/2006/relationships/hyperlink" Target="http://www.konkoly.hu/cgi-bin/IBVS?5636" TargetMode="External"/><Relationship Id="rId33" Type="http://schemas.openxmlformats.org/officeDocument/2006/relationships/hyperlink" Target="http://www.bav-astro.de/sfs/BAVM_link.php?BAVMnr=203" TargetMode="External"/><Relationship Id="rId2" Type="http://schemas.openxmlformats.org/officeDocument/2006/relationships/hyperlink" Target="http://www.konkoly.hu/cgi-bin/IBVS?5040" TargetMode="External"/><Relationship Id="rId16" Type="http://schemas.openxmlformats.org/officeDocument/2006/relationships/hyperlink" Target="http://www.konkoly.hu/cgi-bin/IBVS?5624" TargetMode="External"/><Relationship Id="rId20" Type="http://schemas.openxmlformats.org/officeDocument/2006/relationships/hyperlink" Target="http://var.astro.cz/oejv/issues/oejv0003.pdf" TargetMode="External"/><Relationship Id="rId29" Type="http://schemas.openxmlformats.org/officeDocument/2006/relationships/hyperlink" Target="http://www.aavso.org/sites/default/files/jaavso/v36n2/186.pdf" TargetMode="External"/><Relationship Id="rId1" Type="http://schemas.openxmlformats.org/officeDocument/2006/relationships/hyperlink" Target="http://var.astro.cz/oejv/issues/oejv0074.pdf" TargetMode="External"/><Relationship Id="rId6" Type="http://schemas.openxmlformats.org/officeDocument/2006/relationships/hyperlink" Target="http://var.astro.cz/oejv/issues/oejv0074.pdf" TargetMode="External"/><Relationship Id="rId11" Type="http://schemas.openxmlformats.org/officeDocument/2006/relationships/hyperlink" Target="http://var.astro.cz/oejv/issues/oejv0074.pdf" TargetMode="External"/><Relationship Id="rId24" Type="http://schemas.openxmlformats.org/officeDocument/2006/relationships/hyperlink" Target="http://www.konkoly.hu/cgi-bin/IBVS?5636" TargetMode="External"/><Relationship Id="rId32" Type="http://schemas.openxmlformats.org/officeDocument/2006/relationships/hyperlink" Target="http://www.aavso.org/sites/default/files/jaavso/v36n2/186.pdf" TargetMode="External"/><Relationship Id="rId5" Type="http://schemas.openxmlformats.org/officeDocument/2006/relationships/hyperlink" Target="http://var.astro.cz/oejv/issues/oejv0074.pdf" TargetMode="External"/><Relationship Id="rId15" Type="http://schemas.openxmlformats.org/officeDocument/2006/relationships/hyperlink" Target="http://www.konkoly.hu/cgi-bin/IBVS?5624" TargetMode="External"/><Relationship Id="rId23" Type="http://schemas.openxmlformats.org/officeDocument/2006/relationships/hyperlink" Target="http://www.konkoly.hu/cgi-bin/IBVS?5636" TargetMode="External"/><Relationship Id="rId28" Type="http://schemas.openxmlformats.org/officeDocument/2006/relationships/hyperlink" Target="http://www.aavso.org/sites/default/files/jaavso/v36n2/171.pdf" TargetMode="External"/><Relationship Id="rId36" Type="http://schemas.openxmlformats.org/officeDocument/2006/relationships/hyperlink" Target="http://www.konkoly.hu/cgi-bin/IBVS?6042" TargetMode="External"/><Relationship Id="rId10" Type="http://schemas.openxmlformats.org/officeDocument/2006/relationships/hyperlink" Target="http://var.astro.cz/oejv/issues/oejv0074.pdf" TargetMode="External"/><Relationship Id="rId19" Type="http://schemas.openxmlformats.org/officeDocument/2006/relationships/hyperlink" Target="http://www.bav-astro.de/sfs/BAVM_link.php?BAVMnr=173" TargetMode="External"/><Relationship Id="rId31" Type="http://schemas.openxmlformats.org/officeDocument/2006/relationships/hyperlink" Target="http://www.aavso.org/sites/default/files/jaavso/v36n2/186.pdf" TargetMode="External"/><Relationship Id="rId4" Type="http://schemas.openxmlformats.org/officeDocument/2006/relationships/hyperlink" Target="http://var.astro.cz/oejv/issues/oejv0074.pdf" TargetMode="External"/><Relationship Id="rId9" Type="http://schemas.openxmlformats.org/officeDocument/2006/relationships/hyperlink" Target="http://var.astro.cz/oejv/issues/oejv0074.pdf" TargetMode="External"/><Relationship Id="rId14" Type="http://schemas.openxmlformats.org/officeDocument/2006/relationships/hyperlink" Target="http://www.konkoly.hu/cgi-bin/IBVS?5371" TargetMode="External"/><Relationship Id="rId22" Type="http://schemas.openxmlformats.org/officeDocument/2006/relationships/hyperlink" Target="http://www.konkoly.hu/cgi-bin/IBVS?5636" TargetMode="External"/><Relationship Id="rId27" Type="http://schemas.openxmlformats.org/officeDocument/2006/relationships/hyperlink" Target="http://www.bav-astro.de/sfs/BAVM_link.php?BAVMnr=193" TargetMode="External"/><Relationship Id="rId30" Type="http://schemas.openxmlformats.org/officeDocument/2006/relationships/hyperlink" Target="http://www.bav-astro.de/sfs/BAVM_link.php?BAVMnr=209" TargetMode="External"/><Relationship Id="rId35" Type="http://schemas.openxmlformats.org/officeDocument/2006/relationships/hyperlink" Target="http://www.konkoly.hu/cgi-bin/IBVS?60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72"/>
  <sheetViews>
    <sheetView tabSelected="1" zoomScaleNormal="100" workbookViewId="0">
      <pane xSplit="13" ySplit="22" topLeftCell="N350" activePane="bottomRight" state="frozen"/>
      <selection pane="topRight" activeCell="N1" sqref="N1"/>
      <selection pane="bottomLeft" activeCell="A23" sqref="A23"/>
      <selection pane="bottomRight" activeCell="F11" sqref="F11"/>
    </sheetView>
  </sheetViews>
  <sheetFormatPr defaultRowHeight="12.75" x14ac:dyDescent="0.2"/>
  <cols>
    <col min="1" max="1" width="17.85546875" style="1" customWidth="1"/>
    <col min="2" max="2" width="4.5703125" style="1" customWidth="1"/>
    <col min="3" max="3" width="15.7109375" style="1" customWidth="1"/>
    <col min="4" max="4" width="8.42578125" style="1" customWidth="1"/>
    <col min="5" max="5" width="9.85546875" style="1" customWidth="1"/>
    <col min="6" max="6" width="16.85546875" style="1" customWidth="1"/>
    <col min="7" max="7" width="9.5703125" style="1" customWidth="1"/>
    <col min="8" max="8" width="9.140625" style="1"/>
    <col min="9" max="9" width="9.42578125" style="1" customWidth="1"/>
    <col min="10" max="10" width="8.42578125" style="1" customWidth="1"/>
    <col min="11" max="11" width="10" style="1" bestFit="1" customWidth="1"/>
    <col min="12" max="16" width="9.140625" style="1"/>
    <col min="17" max="17" width="10.140625" style="1" bestFit="1" customWidth="1"/>
    <col min="18" max="16384" width="9.140625" style="1"/>
  </cols>
  <sheetData>
    <row r="1" spans="1:12" ht="20.25" x14ac:dyDescent="0.3">
      <c r="A1" s="19" t="s">
        <v>147</v>
      </c>
    </row>
    <row r="2" spans="1:12" x14ac:dyDescent="0.2">
      <c r="A2" s="13" t="s">
        <v>20</v>
      </c>
      <c r="B2" s="1" t="s">
        <v>2</v>
      </c>
    </row>
    <row r="3" spans="1:12" ht="13.5" thickBot="1" x14ac:dyDescent="0.25">
      <c r="A3" s="13"/>
      <c r="C3" s="1" t="s">
        <v>50</v>
      </c>
      <c r="D3" s="8"/>
    </row>
    <row r="4" spans="1:12" ht="13.5" thickBot="1" x14ac:dyDescent="0.25">
      <c r="A4" s="14" t="s">
        <v>21</v>
      </c>
      <c r="B4" s="6"/>
      <c r="C4" s="9">
        <v>27985.460999999999</v>
      </c>
      <c r="D4" s="10">
        <v>0.64059639999999995</v>
      </c>
      <c r="E4" s="7"/>
    </row>
    <row r="5" spans="1:12" x14ac:dyDescent="0.2">
      <c r="A5" s="25" t="s">
        <v>121</v>
      </c>
      <c r="B5" s="13"/>
      <c r="C5" s="26">
        <v>-9.5</v>
      </c>
      <c r="D5" s="13" t="s">
        <v>122</v>
      </c>
    </row>
    <row r="6" spans="1:12" x14ac:dyDescent="0.2">
      <c r="A6" s="14" t="s">
        <v>22</v>
      </c>
    </row>
    <row r="7" spans="1:12" x14ac:dyDescent="0.2">
      <c r="A7" s="13" t="s">
        <v>3</v>
      </c>
      <c r="C7" s="1">
        <v>27985.460999999999</v>
      </c>
    </row>
    <row r="8" spans="1:12" x14ac:dyDescent="0.2">
      <c r="A8" s="13" t="s">
        <v>13</v>
      </c>
      <c r="C8" s="1">
        <v>0.64059639999999995</v>
      </c>
    </row>
    <row r="9" spans="1:12" x14ac:dyDescent="0.2">
      <c r="A9" s="34" t="s">
        <v>128</v>
      </c>
      <c r="B9" s="35">
        <v>330</v>
      </c>
      <c r="C9" s="28" t="str">
        <f>"F"&amp;B9</f>
        <v>F330</v>
      </c>
      <c r="D9" s="27" t="str">
        <f>"G"&amp;B9</f>
        <v>G330</v>
      </c>
      <c r="F9" s="13"/>
      <c r="G9" s="13"/>
      <c r="H9" s="13"/>
      <c r="I9" s="13"/>
      <c r="J9" s="13"/>
      <c r="K9" s="13"/>
      <c r="L9" s="13"/>
    </row>
    <row r="10" spans="1:12" ht="13.5" thickBot="1" x14ac:dyDescent="0.25">
      <c r="A10" s="13"/>
      <c r="B10" s="13"/>
      <c r="C10" s="16" t="s">
        <v>27</v>
      </c>
      <c r="D10" s="16" t="s">
        <v>28</v>
      </c>
      <c r="E10" s="13"/>
      <c r="F10" s="13"/>
      <c r="G10" s="13"/>
      <c r="H10" s="13"/>
      <c r="I10" s="13"/>
      <c r="J10" s="13"/>
      <c r="K10" s="13"/>
      <c r="L10" s="13"/>
    </row>
    <row r="11" spans="1:12" x14ac:dyDescent="0.2">
      <c r="A11" s="13" t="s">
        <v>23</v>
      </c>
      <c r="B11" s="13"/>
      <c r="C11" s="27">
        <f ca="1">INTERCEPT(INDIRECT($D$9):G968,INDIRECT($C$9):F968)</f>
        <v>9.5545161885578558E-2</v>
      </c>
      <c r="D11" s="17"/>
      <c r="E11" s="13"/>
      <c r="H11" s="13"/>
      <c r="I11" s="13"/>
      <c r="J11" s="13"/>
      <c r="K11" s="13"/>
      <c r="L11" s="13"/>
    </row>
    <row r="12" spans="1:12" x14ac:dyDescent="0.2">
      <c r="A12" s="13" t="s">
        <v>24</v>
      </c>
      <c r="B12" s="13"/>
      <c r="C12" s="27">
        <f ca="1">SLOPE(INDIRECT($D$9):G968,INDIRECT($C$9):F968)</f>
        <v>-1.5770511028302924E-6</v>
      </c>
      <c r="D12" s="17"/>
      <c r="E12" s="13"/>
      <c r="F12" s="13"/>
      <c r="G12" s="13"/>
      <c r="H12" s="13"/>
      <c r="I12" s="13"/>
      <c r="J12" s="13"/>
      <c r="K12" s="13"/>
      <c r="L12" s="13"/>
    </row>
    <row r="13" spans="1:12" x14ac:dyDescent="0.2">
      <c r="A13" s="13" t="s">
        <v>25</v>
      </c>
      <c r="B13" s="13"/>
      <c r="C13" s="17" t="s">
        <v>123</v>
      </c>
      <c r="F13" s="13"/>
      <c r="G13" s="13"/>
      <c r="H13" s="13"/>
      <c r="I13" s="13"/>
      <c r="J13" s="13"/>
      <c r="K13" s="13"/>
      <c r="L13" s="13"/>
    </row>
    <row r="14" spans="1:12" x14ac:dyDescent="0.2">
      <c r="A14" s="13"/>
      <c r="B14" s="13"/>
      <c r="C14" s="13"/>
      <c r="F14" s="13"/>
      <c r="G14" s="13"/>
      <c r="H14" s="13"/>
      <c r="I14" s="13"/>
      <c r="J14" s="13"/>
      <c r="K14" s="13"/>
      <c r="L14" s="13"/>
    </row>
    <row r="15" spans="1:12" x14ac:dyDescent="0.2">
      <c r="A15" s="15" t="s">
        <v>26</v>
      </c>
      <c r="B15" s="13"/>
      <c r="C15" s="20">
        <f ca="1">(C7+C11)+(C8+C12)*INT(MAX(F21:F3509))</f>
        <v>60094.731450652405</v>
      </c>
      <c r="E15" s="29" t="s">
        <v>133</v>
      </c>
      <c r="F15" s="26">
        <v>1</v>
      </c>
      <c r="G15" s="13"/>
      <c r="H15" s="13"/>
      <c r="I15" s="13"/>
      <c r="J15" s="13"/>
      <c r="K15" s="13"/>
      <c r="L15" s="13"/>
    </row>
    <row r="16" spans="1:12" x14ac:dyDescent="0.2">
      <c r="A16" s="14" t="s">
        <v>10</v>
      </c>
      <c r="B16" s="13"/>
      <c r="C16" s="21">
        <f ca="1">+C8+C12</f>
        <v>0.64059482294889714</v>
      </c>
      <c r="E16" s="29" t="s">
        <v>124</v>
      </c>
      <c r="F16" s="30">
        <f ca="1">NOW()+15018.5+$C$5/24</f>
        <v>60307.815317592591</v>
      </c>
      <c r="G16" s="13"/>
      <c r="H16" s="13"/>
      <c r="I16" s="13"/>
      <c r="J16" s="13"/>
      <c r="K16" s="13"/>
      <c r="L16" s="13"/>
    </row>
    <row r="17" spans="1:22" ht="13.5" thickBot="1" x14ac:dyDescent="0.25">
      <c r="A17" s="29" t="s">
        <v>126</v>
      </c>
      <c r="B17" s="13"/>
      <c r="C17" s="13">
        <f>COUNT(C21:C2167)</f>
        <v>337</v>
      </c>
      <c r="E17" s="29" t="s">
        <v>134</v>
      </c>
      <c r="F17" s="30">
        <f ca="1">ROUND(2*(F16-$C$7)/$C$8,0)/2+F15</f>
        <v>50457.5</v>
      </c>
      <c r="G17" s="13"/>
      <c r="H17" s="13"/>
      <c r="I17" s="13"/>
      <c r="J17" s="13"/>
      <c r="K17" s="13"/>
      <c r="L17" s="13"/>
    </row>
    <row r="18" spans="1:22" ht="14.25" thickTop="1" thickBot="1" x14ac:dyDescent="0.25">
      <c r="A18" s="14" t="s">
        <v>9</v>
      </c>
      <c r="B18" s="13"/>
      <c r="C18" s="32">
        <f ca="1">+C15</f>
        <v>60094.731450652405</v>
      </c>
      <c r="D18" s="33">
        <f ca="1">+C16</f>
        <v>0.64059482294889714</v>
      </c>
      <c r="E18" s="29" t="s">
        <v>125</v>
      </c>
      <c r="F18" s="27">
        <f ca="1">ROUND(2*(F16-$C$15)/$C$16,0)/2+F15</f>
        <v>333.5</v>
      </c>
      <c r="G18" s="13"/>
      <c r="H18" s="13"/>
      <c r="I18" s="13"/>
      <c r="J18" s="13"/>
      <c r="K18" s="13"/>
      <c r="L18" s="13"/>
    </row>
    <row r="19" spans="1:22" ht="13.5" thickTop="1" x14ac:dyDescent="0.2">
      <c r="E19" s="29" t="s">
        <v>127</v>
      </c>
      <c r="F19" s="31">
        <f ca="1">+$C$15+$C$16*F18-15018.5-$C$5/24</f>
        <v>45290.265657439195</v>
      </c>
      <c r="G19" s="13"/>
      <c r="H19" s="13"/>
      <c r="I19" s="13"/>
      <c r="J19" s="13"/>
      <c r="K19" s="13"/>
      <c r="L19" s="13"/>
      <c r="O19" s="1" t="s">
        <v>17</v>
      </c>
      <c r="U19" s="8"/>
    </row>
    <row r="20" spans="1:22" ht="13.5" thickBot="1" x14ac:dyDescent="0.25">
      <c r="A20" s="4" t="s">
        <v>14</v>
      </c>
      <c r="B20" s="4" t="s">
        <v>16</v>
      </c>
      <c r="C20" s="4" t="s">
        <v>15</v>
      </c>
      <c r="D20" s="4" t="s">
        <v>4</v>
      </c>
      <c r="E20" s="4" t="s">
        <v>8</v>
      </c>
      <c r="F20" s="4" t="s">
        <v>7</v>
      </c>
      <c r="G20" s="4" t="s">
        <v>11</v>
      </c>
      <c r="H20" s="5" t="s">
        <v>158</v>
      </c>
      <c r="I20" s="5" t="s">
        <v>131</v>
      </c>
      <c r="J20" s="5" t="s">
        <v>155</v>
      </c>
      <c r="K20" s="5" t="s">
        <v>130</v>
      </c>
      <c r="L20" s="5" t="s">
        <v>1035</v>
      </c>
      <c r="M20" s="5" t="s">
        <v>1036</v>
      </c>
      <c r="N20" s="18" t="s">
        <v>51</v>
      </c>
      <c r="O20" s="5" t="s">
        <v>30</v>
      </c>
      <c r="P20" s="4" t="s">
        <v>31</v>
      </c>
      <c r="Q20" s="4" t="s">
        <v>18</v>
      </c>
      <c r="T20" s="6"/>
      <c r="U20" s="60" t="s">
        <v>1034</v>
      </c>
      <c r="V20" s="7"/>
    </row>
    <row r="21" spans="1:22" x14ac:dyDescent="0.2">
      <c r="A21" s="68" t="s">
        <v>167</v>
      </c>
      <c r="B21" s="74" t="s">
        <v>119</v>
      </c>
      <c r="C21" s="68">
        <v>27655.538</v>
      </c>
      <c r="D21" s="68" t="s">
        <v>131</v>
      </c>
      <c r="E21" s="3">
        <f t="shared" ref="E21:E84" si="0">(C21-C$7)/C$8</f>
        <v>-515.02474881219894</v>
      </c>
      <c r="F21" s="3">
        <f t="shared" ref="F21:F84" si="1">ROUND(2*E21,0)/2</f>
        <v>-515</v>
      </c>
      <c r="G21" s="3">
        <f t="shared" ref="G21:G84" si="2">C21-(C$7+C$8*F21)</f>
        <v>-1.5853999997489154E-2</v>
      </c>
      <c r="H21" s="3">
        <f t="shared" ref="H21:H31" si="3">G21</f>
        <v>-1.5853999997489154E-2</v>
      </c>
      <c r="J21" s="3"/>
      <c r="K21" s="3"/>
      <c r="L21" s="3"/>
      <c r="M21" s="3"/>
      <c r="N21" s="3"/>
      <c r="O21" s="3"/>
      <c r="P21" s="3"/>
      <c r="Q21" s="11">
        <f t="shared" ref="Q21:Q84" si="4">+C21-15018.5</f>
        <v>12637.038</v>
      </c>
      <c r="U21" s="3"/>
    </row>
    <row r="22" spans="1:22" ht="12" customHeight="1" x14ac:dyDescent="0.2">
      <c r="A22" s="58" t="s">
        <v>167</v>
      </c>
      <c r="B22" s="59" t="s">
        <v>119</v>
      </c>
      <c r="C22" s="58">
        <v>27657.493999999999</v>
      </c>
      <c r="D22" s="58" t="s">
        <v>131</v>
      </c>
      <c r="E22" s="1">
        <f t="shared" si="0"/>
        <v>-511.97134420362113</v>
      </c>
      <c r="F22" s="3">
        <f t="shared" si="1"/>
        <v>-512</v>
      </c>
      <c r="G22" s="1">
        <f t="shared" si="2"/>
        <v>1.8356799999310169E-2</v>
      </c>
      <c r="H22" s="1">
        <f t="shared" si="3"/>
        <v>1.8356799999310169E-2</v>
      </c>
      <c r="Q22" s="11">
        <f t="shared" si="4"/>
        <v>12638.993999999999</v>
      </c>
    </row>
    <row r="23" spans="1:22" ht="12" customHeight="1" x14ac:dyDescent="0.2">
      <c r="A23" s="58" t="s">
        <v>167</v>
      </c>
      <c r="B23" s="59" t="s">
        <v>119</v>
      </c>
      <c r="C23" s="58">
        <v>27666.428</v>
      </c>
      <c r="D23" s="58" t="s">
        <v>131</v>
      </c>
      <c r="E23" s="1">
        <f t="shared" si="0"/>
        <v>-498.02496548528757</v>
      </c>
      <c r="F23" s="3">
        <f t="shared" si="1"/>
        <v>-498</v>
      </c>
      <c r="G23" s="1">
        <f t="shared" si="2"/>
        <v>-1.599279999936698E-2</v>
      </c>
      <c r="H23" s="1">
        <f t="shared" si="3"/>
        <v>-1.599279999936698E-2</v>
      </c>
      <c r="Q23" s="11">
        <f t="shared" si="4"/>
        <v>12647.928</v>
      </c>
    </row>
    <row r="24" spans="1:22" ht="12" customHeight="1" x14ac:dyDescent="0.2">
      <c r="A24" s="58" t="s">
        <v>167</v>
      </c>
      <c r="B24" s="59" t="s">
        <v>119</v>
      </c>
      <c r="C24" s="58">
        <v>27668.403999999999</v>
      </c>
      <c r="D24" s="58" t="s">
        <v>131</v>
      </c>
      <c r="E24" s="1">
        <f t="shared" si="0"/>
        <v>-494.94033997069096</v>
      </c>
      <c r="F24" s="3">
        <f t="shared" si="1"/>
        <v>-495</v>
      </c>
      <c r="G24" s="1">
        <f t="shared" si="2"/>
        <v>3.8217999997868901E-2</v>
      </c>
      <c r="H24" s="1">
        <f t="shared" si="3"/>
        <v>3.8217999997868901E-2</v>
      </c>
      <c r="Q24" s="11">
        <f t="shared" si="4"/>
        <v>12649.903999999999</v>
      </c>
    </row>
    <row r="25" spans="1:22" ht="12" customHeight="1" x14ac:dyDescent="0.2">
      <c r="A25" s="1" t="s">
        <v>5</v>
      </c>
      <c r="C25" s="22">
        <v>27985.460999999999</v>
      </c>
      <c r="D25" s="22"/>
      <c r="E25" s="1">
        <f t="shared" si="0"/>
        <v>0</v>
      </c>
      <c r="F25" s="3">
        <f t="shared" si="1"/>
        <v>0</v>
      </c>
      <c r="G25" s="1">
        <f t="shared" si="2"/>
        <v>0</v>
      </c>
      <c r="H25" s="1">
        <f t="shared" si="3"/>
        <v>0</v>
      </c>
      <c r="O25" s="2"/>
      <c r="Q25" s="11">
        <f t="shared" si="4"/>
        <v>12966.960999999999</v>
      </c>
    </row>
    <row r="26" spans="1:22" ht="12" customHeight="1" x14ac:dyDescent="0.2">
      <c r="A26" s="58" t="s">
        <v>185</v>
      </c>
      <c r="B26" s="59" t="s">
        <v>119</v>
      </c>
      <c r="C26" s="58">
        <v>28016.21</v>
      </c>
      <c r="D26" s="58" t="s">
        <v>131</v>
      </c>
      <c r="E26" s="1">
        <f t="shared" si="0"/>
        <v>48.000581957687864</v>
      </c>
      <c r="F26" s="3">
        <f t="shared" si="1"/>
        <v>48</v>
      </c>
      <c r="G26" s="1">
        <f t="shared" si="2"/>
        <v>3.7280000105965883E-4</v>
      </c>
      <c r="H26" s="1">
        <f t="shared" si="3"/>
        <v>3.7280000105965883E-4</v>
      </c>
      <c r="Q26" s="11">
        <f t="shared" si="4"/>
        <v>12997.71</v>
      </c>
    </row>
    <row r="27" spans="1:22" ht="12" customHeight="1" x14ac:dyDescent="0.2">
      <c r="A27" s="58" t="s">
        <v>185</v>
      </c>
      <c r="B27" s="59" t="s">
        <v>119</v>
      </c>
      <c r="C27" s="58">
        <v>31682.33</v>
      </c>
      <c r="D27" s="58" t="s">
        <v>131</v>
      </c>
      <c r="E27" s="1">
        <f t="shared" si="0"/>
        <v>5770.9799805306475</v>
      </c>
      <c r="F27" s="3">
        <f t="shared" si="1"/>
        <v>5771</v>
      </c>
      <c r="G27" s="1">
        <f t="shared" si="2"/>
        <v>-1.2824399997043656E-2</v>
      </c>
      <c r="H27" s="1">
        <f t="shared" si="3"/>
        <v>-1.2824399997043656E-2</v>
      </c>
      <c r="Q27" s="11">
        <f t="shared" si="4"/>
        <v>16663.830000000002</v>
      </c>
    </row>
    <row r="28" spans="1:22" ht="12" customHeight="1" x14ac:dyDescent="0.2">
      <c r="A28" s="1" t="s">
        <v>6</v>
      </c>
      <c r="C28" s="22">
        <v>41988.271000000001</v>
      </c>
      <c r="D28" s="22"/>
      <c r="E28" s="1">
        <f t="shared" si="0"/>
        <v>21859.020750038562</v>
      </c>
      <c r="F28" s="3">
        <f t="shared" si="1"/>
        <v>21859</v>
      </c>
      <c r="G28" s="1">
        <f t="shared" si="2"/>
        <v>1.3292399999045301E-2</v>
      </c>
      <c r="H28" s="1">
        <f t="shared" si="3"/>
        <v>1.3292399999045301E-2</v>
      </c>
      <c r="O28" s="2"/>
      <c r="Q28" s="11">
        <f t="shared" si="4"/>
        <v>26969.771000000001</v>
      </c>
    </row>
    <row r="29" spans="1:22" ht="12" customHeight="1" x14ac:dyDescent="0.2">
      <c r="A29" s="1" t="s">
        <v>6</v>
      </c>
      <c r="C29" s="22">
        <v>42298.317000000003</v>
      </c>
      <c r="D29" s="22"/>
      <c r="E29" s="1">
        <f t="shared" si="0"/>
        <v>22343.016601404572</v>
      </c>
      <c r="F29" s="3">
        <f t="shared" si="1"/>
        <v>22343</v>
      </c>
      <c r="G29" s="1">
        <f t="shared" si="2"/>
        <v>1.0634800004481804E-2</v>
      </c>
      <c r="H29" s="1">
        <f t="shared" si="3"/>
        <v>1.0634800004481804E-2</v>
      </c>
      <c r="O29" s="2"/>
      <c r="Q29" s="11">
        <f t="shared" si="4"/>
        <v>27279.817000000003</v>
      </c>
    </row>
    <row r="30" spans="1:22" ht="12" customHeight="1" x14ac:dyDescent="0.2">
      <c r="A30" s="1" t="s">
        <v>6</v>
      </c>
      <c r="C30" s="22">
        <v>42631.417699999998</v>
      </c>
      <c r="D30" s="22"/>
      <c r="E30" s="1">
        <f t="shared" si="0"/>
        <v>22863.00188386947</v>
      </c>
      <c r="F30" s="3">
        <f t="shared" si="1"/>
        <v>22863</v>
      </c>
      <c r="G30" s="1">
        <f t="shared" si="2"/>
        <v>1.2067999996361323E-3</v>
      </c>
      <c r="H30" s="1">
        <f t="shared" si="3"/>
        <v>1.2067999996361323E-3</v>
      </c>
      <c r="O30" s="2"/>
      <c r="Q30" s="11">
        <f t="shared" si="4"/>
        <v>27612.917699999998</v>
      </c>
    </row>
    <row r="31" spans="1:22" ht="12" customHeight="1" x14ac:dyDescent="0.2">
      <c r="A31" s="1" t="s">
        <v>6</v>
      </c>
      <c r="C31" s="22">
        <v>42638.462800000001</v>
      </c>
      <c r="D31" s="22"/>
      <c r="E31" s="1">
        <f t="shared" si="0"/>
        <v>22873.999604118915</v>
      </c>
      <c r="F31" s="3">
        <f t="shared" si="1"/>
        <v>22874</v>
      </c>
      <c r="G31" s="1">
        <f t="shared" si="2"/>
        <v>-2.5359999563079327E-4</v>
      </c>
      <c r="H31" s="1">
        <f t="shared" si="3"/>
        <v>-2.5359999563079327E-4</v>
      </c>
      <c r="O31" s="2"/>
      <c r="Q31" s="11">
        <f t="shared" si="4"/>
        <v>27619.962800000001</v>
      </c>
    </row>
    <row r="32" spans="1:22" ht="12" customHeight="1" x14ac:dyDescent="0.2">
      <c r="A32" s="1" t="s">
        <v>12</v>
      </c>
      <c r="C32" s="22">
        <v>43008.73</v>
      </c>
      <c r="D32" s="22"/>
      <c r="E32" s="1">
        <f t="shared" si="0"/>
        <v>23452.003476760103</v>
      </c>
      <c r="F32" s="3">
        <f t="shared" si="1"/>
        <v>23452</v>
      </c>
      <c r="G32" s="1">
        <f t="shared" si="2"/>
        <v>2.2272000060183927E-3</v>
      </c>
      <c r="I32" s="1">
        <f t="shared" ref="I32:I95" si="5">G32</f>
        <v>2.2272000060183927E-3</v>
      </c>
      <c r="O32" s="12"/>
      <c r="Q32" s="11">
        <f t="shared" si="4"/>
        <v>27990.230000000003</v>
      </c>
    </row>
    <row r="33" spans="1:30" ht="12" customHeight="1" x14ac:dyDescent="0.2">
      <c r="A33" s="1" t="s">
        <v>12</v>
      </c>
      <c r="C33" s="22">
        <v>43013.845000000001</v>
      </c>
      <c r="D33" s="22"/>
      <c r="E33" s="1">
        <f t="shared" si="0"/>
        <v>23459.988223474254</v>
      </c>
      <c r="F33" s="3">
        <f t="shared" si="1"/>
        <v>23460</v>
      </c>
      <c r="G33" s="1">
        <f t="shared" si="2"/>
        <v>-7.5439999927766621E-3</v>
      </c>
      <c r="I33" s="1">
        <f t="shared" si="5"/>
        <v>-7.5439999927766621E-3</v>
      </c>
      <c r="O33" s="12"/>
      <c r="Q33" s="11">
        <f t="shared" si="4"/>
        <v>27995.345000000001</v>
      </c>
    </row>
    <row r="34" spans="1:30" ht="12" customHeight="1" x14ac:dyDescent="0.2">
      <c r="A34" s="1" t="s">
        <v>54</v>
      </c>
      <c r="C34" s="23">
        <v>43014.485999999997</v>
      </c>
      <c r="D34" s="22"/>
      <c r="E34" s="12">
        <f t="shared" si="0"/>
        <v>23460.988853512132</v>
      </c>
      <c r="F34" s="3">
        <f t="shared" si="1"/>
        <v>23461</v>
      </c>
      <c r="G34" s="12">
        <f t="shared" si="2"/>
        <v>-7.1403999972972088E-3</v>
      </c>
      <c r="I34" s="1">
        <f t="shared" si="5"/>
        <v>-7.1403999972972088E-3</v>
      </c>
      <c r="O34" s="12"/>
      <c r="Q34" s="11">
        <f t="shared" si="4"/>
        <v>27995.985999999997</v>
      </c>
      <c r="Y34" s="1" t="s">
        <v>52</v>
      </c>
      <c r="Z34" s="1">
        <v>14</v>
      </c>
      <c r="AB34" s="1" t="s">
        <v>53</v>
      </c>
      <c r="AD34" s="1" t="s">
        <v>55</v>
      </c>
    </row>
    <row r="35" spans="1:30" ht="12" customHeight="1" x14ac:dyDescent="0.2">
      <c r="A35" s="1" t="s">
        <v>54</v>
      </c>
      <c r="C35" s="22">
        <v>43016.415999999997</v>
      </c>
      <c r="D35" s="22"/>
      <c r="E35" s="12">
        <f t="shared" si="0"/>
        <v>23464.001670942889</v>
      </c>
      <c r="F35" s="3">
        <f t="shared" si="1"/>
        <v>23464</v>
      </c>
      <c r="G35" s="12">
        <f t="shared" si="2"/>
        <v>1.0704000014811754E-3</v>
      </c>
      <c r="I35" s="1">
        <f t="shared" si="5"/>
        <v>1.0704000014811754E-3</v>
      </c>
      <c r="O35" s="12"/>
      <c r="Q35" s="11">
        <f t="shared" si="4"/>
        <v>27997.915999999997</v>
      </c>
      <c r="Y35" s="1" t="s">
        <v>52</v>
      </c>
      <c r="Z35" s="1">
        <v>9</v>
      </c>
      <c r="AB35" s="1" t="s">
        <v>53</v>
      </c>
      <c r="AD35" s="1" t="s">
        <v>55</v>
      </c>
    </row>
    <row r="36" spans="1:30" ht="12" customHeight="1" x14ac:dyDescent="0.2">
      <c r="A36" s="1" t="s">
        <v>12</v>
      </c>
      <c r="C36" s="22">
        <v>43083.675000000003</v>
      </c>
      <c r="D36" s="22"/>
      <c r="E36" s="1">
        <f t="shared" si="0"/>
        <v>23568.996016836816</v>
      </c>
      <c r="F36" s="3">
        <f t="shared" si="1"/>
        <v>23569</v>
      </c>
      <c r="G36" s="1">
        <f t="shared" si="2"/>
        <v>-2.5515999950584956E-3</v>
      </c>
      <c r="I36" s="1">
        <f t="shared" si="5"/>
        <v>-2.5515999950584956E-3</v>
      </c>
      <c r="O36" s="12"/>
      <c r="Q36" s="11">
        <f t="shared" si="4"/>
        <v>28065.175000000003</v>
      </c>
    </row>
    <row r="37" spans="1:30" ht="12" customHeight="1" x14ac:dyDescent="0.2">
      <c r="A37" s="1" t="s">
        <v>12</v>
      </c>
      <c r="C37" s="22">
        <v>43286.745999999999</v>
      </c>
      <c r="D37" s="22"/>
      <c r="E37" s="1">
        <f t="shared" si="0"/>
        <v>23885.99904713795</v>
      </c>
      <c r="F37" s="3">
        <f t="shared" si="1"/>
        <v>23886</v>
      </c>
      <c r="G37" s="1">
        <f t="shared" si="2"/>
        <v>-6.1039999854983762E-4</v>
      </c>
      <c r="I37" s="1">
        <f t="shared" si="5"/>
        <v>-6.1039999854983762E-4</v>
      </c>
      <c r="O37" s="12"/>
      <c r="Q37" s="11">
        <f t="shared" si="4"/>
        <v>28268.245999999999</v>
      </c>
    </row>
    <row r="38" spans="1:30" ht="12" customHeight="1" x14ac:dyDescent="0.2">
      <c r="A38" s="1" t="s">
        <v>12</v>
      </c>
      <c r="C38" s="22">
        <v>43320.705000000002</v>
      </c>
      <c r="D38" s="22"/>
      <c r="E38" s="1">
        <f t="shared" si="0"/>
        <v>23939.010584511565</v>
      </c>
      <c r="F38" s="3">
        <f t="shared" si="1"/>
        <v>23939</v>
      </c>
      <c r="G38" s="1">
        <f t="shared" si="2"/>
        <v>6.7803999991156161E-3</v>
      </c>
      <c r="I38" s="1">
        <f t="shared" si="5"/>
        <v>6.7803999991156161E-3</v>
      </c>
      <c r="O38" s="12"/>
      <c r="Q38" s="11">
        <f t="shared" si="4"/>
        <v>28302.205000000002</v>
      </c>
    </row>
    <row r="39" spans="1:30" ht="12" customHeight="1" x14ac:dyDescent="0.2">
      <c r="A39" s="1" t="s">
        <v>12</v>
      </c>
      <c r="C39" s="22">
        <v>43350.803999999996</v>
      </c>
      <c r="D39" s="22"/>
      <c r="E39" s="1">
        <f t="shared" si="0"/>
        <v>23985.996487023651</v>
      </c>
      <c r="F39" s="3">
        <f t="shared" si="1"/>
        <v>23986</v>
      </c>
      <c r="G39" s="1">
        <f t="shared" si="2"/>
        <v>-2.2504000007756986E-3</v>
      </c>
      <c r="I39" s="1">
        <f t="shared" si="5"/>
        <v>-2.2504000007756986E-3</v>
      </c>
      <c r="O39" s="12"/>
      <c r="Q39" s="11">
        <f t="shared" si="4"/>
        <v>28332.303999999996</v>
      </c>
    </row>
    <row r="40" spans="1:30" ht="12" customHeight="1" x14ac:dyDescent="0.2">
      <c r="A40" s="1" t="s">
        <v>12</v>
      </c>
      <c r="C40" s="22">
        <v>43352.724999999999</v>
      </c>
      <c r="D40" s="22"/>
      <c r="E40" s="1">
        <f t="shared" si="0"/>
        <v>23988.995255046702</v>
      </c>
      <c r="F40" s="3">
        <f t="shared" si="1"/>
        <v>23989</v>
      </c>
      <c r="G40" s="1">
        <f t="shared" si="2"/>
        <v>-3.0396000001928769E-3</v>
      </c>
      <c r="I40" s="1">
        <f t="shared" si="5"/>
        <v>-3.0396000001928769E-3</v>
      </c>
      <c r="O40" s="12"/>
      <c r="Q40" s="11">
        <f t="shared" si="4"/>
        <v>28334.224999999999</v>
      </c>
    </row>
    <row r="41" spans="1:30" ht="12" customHeight="1" x14ac:dyDescent="0.2">
      <c r="A41" s="1" t="s">
        <v>12</v>
      </c>
      <c r="C41" s="22">
        <v>43359.771999999997</v>
      </c>
      <c r="D41" s="22"/>
      <c r="E41" s="1">
        <f t="shared" si="0"/>
        <v>23999.995941282217</v>
      </c>
      <c r="F41" s="3">
        <f t="shared" si="1"/>
        <v>24000</v>
      </c>
      <c r="G41" s="1">
        <f t="shared" si="2"/>
        <v>-2.599999999802094E-3</v>
      </c>
      <c r="I41" s="1">
        <f t="shared" si="5"/>
        <v>-2.599999999802094E-3</v>
      </c>
      <c r="O41" s="12"/>
      <c r="Q41" s="11">
        <f t="shared" si="4"/>
        <v>28341.271999999997</v>
      </c>
    </row>
    <row r="42" spans="1:30" ht="12" customHeight="1" x14ac:dyDescent="0.2">
      <c r="A42" s="1" t="s">
        <v>57</v>
      </c>
      <c r="C42" s="22">
        <v>43360.404999999999</v>
      </c>
      <c r="D42" s="22"/>
      <c r="E42" s="12">
        <f t="shared" si="0"/>
        <v>24000.984082957693</v>
      </c>
      <c r="F42" s="3">
        <f t="shared" si="1"/>
        <v>24001</v>
      </c>
      <c r="G42" s="12">
        <f t="shared" si="2"/>
        <v>-1.0196399998676497E-2</v>
      </c>
      <c r="I42" s="1">
        <f t="shared" si="5"/>
        <v>-1.0196399998676497E-2</v>
      </c>
      <c r="O42" s="12"/>
      <c r="Q42" s="11">
        <f t="shared" si="4"/>
        <v>28341.904999999999</v>
      </c>
      <c r="Y42" s="1" t="s">
        <v>52</v>
      </c>
      <c r="Z42" s="1">
        <v>6</v>
      </c>
      <c r="AB42" s="1" t="s">
        <v>56</v>
      </c>
      <c r="AD42" s="1" t="s">
        <v>55</v>
      </c>
    </row>
    <row r="43" spans="1:30" ht="12" customHeight="1" x14ac:dyDescent="0.2">
      <c r="A43" s="1" t="s">
        <v>12</v>
      </c>
      <c r="C43" s="22">
        <v>43395.646999999997</v>
      </c>
      <c r="D43" s="22"/>
      <c r="E43" s="1">
        <f t="shared" si="0"/>
        <v>24055.998441452371</v>
      </c>
      <c r="F43" s="3">
        <f t="shared" si="1"/>
        <v>24056</v>
      </c>
      <c r="G43" s="1">
        <f t="shared" si="2"/>
        <v>-9.9839999893447384E-4</v>
      </c>
      <c r="I43" s="1">
        <f t="shared" si="5"/>
        <v>-9.9839999893447384E-4</v>
      </c>
      <c r="O43" s="12"/>
      <c r="Q43" s="11">
        <f t="shared" si="4"/>
        <v>28377.146999999997</v>
      </c>
    </row>
    <row r="44" spans="1:30" ht="12" customHeight="1" x14ac:dyDescent="0.2">
      <c r="A44" s="1" t="s">
        <v>12</v>
      </c>
      <c r="C44" s="22">
        <v>43420.633999999998</v>
      </c>
      <c r="D44" s="22"/>
      <c r="E44" s="1">
        <f t="shared" si="0"/>
        <v>24095.004280386216</v>
      </c>
      <c r="F44" s="3">
        <f t="shared" si="1"/>
        <v>24095</v>
      </c>
      <c r="G44" s="1">
        <f t="shared" si="2"/>
        <v>2.7420000042184256E-3</v>
      </c>
      <c r="I44" s="1">
        <f t="shared" si="5"/>
        <v>2.7420000042184256E-3</v>
      </c>
      <c r="O44" s="12"/>
      <c r="Q44" s="11">
        <f t="shared" si="4"/>
        <v>28402.133999999998</v>
      </c>
    </row>
    <row r="45" spans="1:30" ht="12" customHeight="1" x14ac:dyDescent="0.2">
      <c r="A45" s="1" t="s">
        <v>12</v>
      </c>
      <c r="C45" s="22">
        <v>43420.637000000002</v>
      </c>
      <c r="D45" s="22"/>
      <c r="E45" s="1">
        <f t="shared" si="0"/>
        <v>24095.008963522123</v>
      </c>
      <c r="F45" s="3">
        <f t="shared" si="1"/>
        <v>24095</v>
      </c>
      <c r="G45" s="1">
        <f t="shared" si="2"/>
        <v>5.7420000084675848E-3</v>
      </c>
      <c r="I45" s="1">
        <f t="shared" si="5"/>
        <v>5.7420000084675848E-3</v>
      </c>
      <c r="O45" s="12"/>
      <c r="Q45" s="11">
        <f t="shared" si="4"/>
        <v>28402.137000000002</v>
      </c>
    </row>
    <row r="46" spans="1:30" ht="12" customHeight="1" x14ac:dyDescent="0.2">
      <c r="A46" s="1" t="s">
        <v>12</v>
      </c>
      <c r="C46" s="22">
        <v>43603.847000000002</v>
      </c>
      <c r="D46" s="22"/>
      <c r="E46" s="1">
        <f t="shared" si="0"/>
        <v>24381.008073101882</v>
      </c>
      <c r="F46" s="3">
        <f t="shared" si="1"/>
        <v>24381</v>
      </c>
      <c r="G46" s="1">
        <f t="shared" si="2"/>
        <v>5.1716000016313046E-3</v>
      </c>
      <c r="I46" s="1">
        <f t="shared" si="5"/>
        <v>5.1716000016313046E-3</v>
      </c>
      <c r="O46" s="12"/>
      <c r="Q46" s="11">
        <f t="shared" si="4"/>
        <v>28585.347000000002</v>
      </c>
    </row>
    <row r="47" spans="1:30" ht="12" customHeight="1" x14ac:dyDescent="0.2">
      <c r="A47" s="1" t="s">
        <v>12</v>
      </c>
      <c r="C47" s="22">
        <v>43703.773000000001</v>
      </c>
      <c r="D47" s="22"/>
      <c r="E47" s="1">
        <f t="shared" si="0"/>
        <v>24536.997085840638</v>
      </c>
      <c r="F47" s="3">
        <f t="shared" si="1"/>
        <v>24537</v>
      </c>
      <c r="G47" s="1">
        <f t="shared" si="2"/>
        <v>-1.8667999975150451E-3</v>
      </c>
      <c r="I47" s="1">
        <f t="shared" si="5"/>
        <v>-1.8667999975150451E-3</v>
      </c>
      <c r="O47" s="12"/>
      <c r="Q47" s="11">
        <f t="shared" si="4"/>
        <v>28685.273000000001</v>
      </c>
    </row>
    <row r="48" spans="1:30" ht="12" customHeight="1" x14ac:dyDescent="0.2">
      <c r="A48" s="1" t="s">
        <v>58</v>
      </c>
      <c r="C48" s="22">
        <v>43711.464999999997</v>
      </c>
      <c r="D48" s="22"/>
      <c r="E48" s="12">
        <f t="shared" si="0"/>
        <v>24549.00464629523</v>
      </c>
      <c r="F48" s="3">
        <f t="shared" si="1"/>
        <v>24549</v>
      </c>
      <c r="G48" s="12">
        <f t="shared" si="2"/>
        <v>2.9763999991700985E-3</v>
      </c>
      <c r="I48" s="1">
        <f t="shared" si="5"/>
        <v>2.9763999991700985E-3</v>
      </c>
      <c r="O48" s="12"/>
      <c r="Q48" s="11">
        <f t="shared" si="4"/>
        <v>28692.964999999997</v>
      </c>
      <c r="Y48" s="1" t="s">
        <v>52</v>
      </c>
      <c r="Z48" s="1">
        <v>9</v>
      </c>
      <c r="AB48" s="1" t="s">
        <v>53</v>
      </c>
      <c r="AD48" s="1" t="s">
        <v>55</v>
      </c>
    </row>
    <row r="49" spans="1:30" ht="12" customHeight="1" x14ac:dyDescent="0.2">
      <c r="A49" s="1" t="s">
        <v>59</v>
      </c>
      <c r="C49" s="22">
        <v>43720.432999999997</v>
      </c>
      <c r="D49" s="22"/>
      <c r="E49" s="12">
        <f t="shared" si="0"/>
        <v>24563.004100553793</v>
      </c>
      <c r="F49" s="3">
        <f t="shared" si="1"/>
        <v>24563</v>
      </c>
      <c r="G49" s="12">
        <f t="shared" si="2"/>
        <v>2.6268000001437031E-3</v>
      </c>
      <c r="I49" s="1">
        <f t="shared" si="5"/>
        <v>2.6268000001437031E-3</v>
      </c>
      <c r="O49" s="12"/>
      <c r="Q49" s="11">
        <f t="shared" si="4"/>
        <v>28701.932999999997</v>
      </c>
      <c r="Y49" s="1" t="s">
        <v>52</v>
      </c>
      <c r="AD49" s="1" t="s">
        <v>60</v>
      </c>
    </row>
    <row r="50" spans="1:30" ht="12" customHeight="1" x14ac:dyDescent="0.2">
      <c r="A50" s="1" t="s">
        <v>12</v>
      </c>
      <c r="C50" s="22">
        <v>43728.754000000001</v>
      </c>
      <c r="D50" s="22"/>
      <c r="E50" s="1">
        <f t="shared" si="0"/>
        <v>24575.993558502676</v>
      </c>
      <c r="F50" s="3">
        <f t="shared" si="1"/>
        <v>24576</v>
      </c>
      <c r="G50" s="1">
        <f t="shared" si="2"/>
        <v>-4.1263999955845065E-3</v>
      </c>
      <c r="I50" s="1">
        <f t="shared" si="5"/>
        <v>-4.1263999955845065E-3</v>
      </c>
      <c r="O50" s="12"/>
      <c r="Q50" s="11">
        <f t="shared" si="4"/>
        <v>28710.254000000001</v>
      </c>
    </row>
    <row r="51" spans="1:30" ht="12" customHeight="1" x14ac:dyDescent="0.2">
      <c r="A51" s="1" t="s">
        <v>12</v>
      </c>
      <c r="C51" s="22">
        <v>43755.656999999999</v>
      </c>
      <c r="D51" s="22"/>
      <c r="E51" s="1">
        <f t="shared" si="0"/>
        <v>24617.99036023306</v>
      </c>
      <c r="F51" s="3">
        <f t="shared" si="1"/>
        <v>24618</v>
      </c>
      <c r="G51" s="1">
        <f t="shared" si="2"/>
        <v>-6.1751999965053983E-3</v>
      </c>
      <c r="I51" s="1">
        <f t="shared" si="5"/>
        <v>-6.1751999965053983E-3</v>
      </c>
      <c r="O51" s="12"/>
      <c r="Q51" s="11">
        <f t="shared" si="4"/>
        <v>28737.156999999999</v>
      </c>
    </row>
    <row r="52" spans="1:30" ht="12" customHeight="1" x14ac:dyDescent="0.2">
      <c r="A52" s="1" t="s">
        <v>61</v>
      </c>
      <c r="C52" s="22">
        <v>43777.442999999999</v>
      </c>
      <c r="D52" s="22"/>
      <c r="E52" s="12">
        <f t="shared" si="0"/>
        <v>24651.999293158689</v>
      </c>
      <c r="F52" s="3">
        <f t="shared" si="1"/>
        <v>24652</v>
      </c>
      <c r="G52" s="12">
        <f t="shared" si="2"/>
        <v>-4.5279999903868884E-4</v>
      </c>
      <c r="I52" s="1">
        <f t="shared" si="5"/>
        <v>-4.5279999903868884E-4</v>
      </c>
      <c r="O52" s="12"/>
      <c r="Q52" s="11">
        <f t="shared" si="4"/>
        <v>28758.942999999999</v>
      </c>
      <c r="Y52" s="1" t="s">
        <v>52</v>
      </c>
      <c r="Z52" s="1">
        <v>10</v>
      </c>
      <c r="AB52" s="1" t="s">
        <v>53</v>
      </c>
      <c r="AD52" s="1" t="s">
        <v>55</v>
      </c>
    </row>
    <row r="53" spans="1:30" ht="12" customHeight="1" x14ac:dyDescent="0.2">
      <c r="A53" s="1" t="s">
        <v>12</v>
      </c>
      <c r="C53" s="22">
        <v>43780.646000000001</v>
      </c>
      <c r="D53" s="22"/>
      <c r="E53" s="1">
        <f t="shared" si="0"/>
        <v>24656.999321257506</v>
      </c>
      <c r="F53" s="3">
        <f t="shared" si="1"/>
        <v>24657</v>
      </c>
      <c r="G53" s="1">
        <f t="shared" si="2"/>
        <v>-4.3480000022100285E-4</v>
      </c>
      <c r="I53" s="1">
        <f t="shared" si="5"/>
        <v>-4.3480000022100285E-4</v>
      </c>
      <c r="O53" s="12"/>
      <c r="Q53" s="11">
        <f t="shared" si="4"/>
        <v>28762.146000000001</v>
      </c>
    </row>
    <row r="54" spans="1:30" ht="12" customHeight="1" x14ac:dyDescent="0.2">
      <c r="A54" s="1" t="s">
        <v>62</v>
      </c>
      <c r="C54" s="22">
        <v>43811.396000000001</v>
      </c>
      <c r="D54" s="22"/>
      <c r="E54" s="12">
        <f t="shared" si="0"/>
        <v>24705.001464260495</v>
      </c>
      <c r="F54" s="3">
        <f t="shared" si="1"/>
        <v>24705</v>
      </c>
      <c r="G54" s="12">
        <f t="shared" si="2"/>
        <v>9.380000046803616E-4</v>
      </c>
      <c r="I54" s="1">
        <f t="shared" si="5"/>
        <v>9.380000046803616E-4</v>
      </c>
      <c r="O54" s="12"/>
      <c r="Q54" s="11">
        <f t="shared" si="4"/>
        <v>28792.896000000001</v>
      </c>
      <c r="Y54" s="1" t="s">
        <v>52</v>
      </c>
      <c r="AD54" s="1" t="s">
        <v>60</v>
      </c>
    </row>
    <row r="55" spans="1:30" ht="12" customHeight="1" x14ac:dyDescent="0.2">
      <c r="A55" s="1" t="s">
        <v>12</v>
      </c>
      <c r="C55" s="22">
        <v>44022.790999999997</v>
      </c>
      <c r="D55" s="22"/>
      <c r="E55" s="1">
        <f t="shared" si="0"/>
        <v>25034.998635646407</v>
      </c>
      <c r="F55" s="3">
        <f t="shared" si="1"/>
        <v>25035</v>
      </c>
      <c r="G55" s="1">
        <f t="shared" si="2"/>
        <v>-8.7400000484194607E-4</v>
      </c>
      <c r="I55" s="1">
        <f t="shared" si="5"/>
        <v>-8.7400000484194607E-4</v>
      </c>
      <c r="O55" s="12"/>
      <c r="Q55" s="11">
        <f t="shared" si="4"/>
        <v>29004.290999999997</v>
      </c>
    </row>
    <row r="56" spans="1:30" ht="12" customHeight="1" x14ac:dyDescent="0.2">
      <c r="A56" s="1" t="s">
        <v>63</v>
      </c>
      <c r="C56" s="22">
        <v>44039.445</v>
      </c>
      <c r="D56" s="22"/>
      <c r="E56" s="12">
        <f t="shared" si="0"/>
        <v>25060.996284087767</v>
      </c>
      <c r="F56" s="3">
        <f t="shared" si="1"/>
        <v>25061</v>
      </c>
      <c r="G56" s="12">
        <f t="shared" si="2"/>
        <v>-2.3804000011296012E-3</v>
      </c>
      <c r="I56" s="1">
        <f t="shared" si="5"/>
        <v>-2.3804000011296012E-3</v>
      </c>
      <c r="O56" s="12"/>
      <c r="Q56" s="11">
        <f t="shared" si="4"/>
        <v>29020.945</v>
      </c>
      <c r="Y56" s="1" t="s">
        <v>52</v>
      </c>
      <c r="Z56" s="1">
        <v>7</v>
      </c>
      <c r="AB56" s="1" t="s">
        <v>53</v>
      </c>
      <c r="AD56" s="1" t="s">
        <v>55</v>
      </c>
    </row>
    <row r="57" spans="1:30" ht="12" customHeight="1" x14ac:dyDescent="0.2">
      <c r="A57" s="1" t="s">
        <v>12</v>
      </c>
      <c r="C57" s="22">
        <v>44049.692999999999</v>
      </c>
      <c r="D57" s="22"/>
      <c r="E57" s="1">
        <f t="shared" si="0"/>
        <v>25076.993876331497</v>
      </c>
      <c r="F57" s="3">
        <f t="shared" si="1"/>
        <v>25077</v>
      </c>
      <c r="G57" s="1">
        <f t="shared" si="2"/>
        <v>-3.9227999950526282E-3</v>
      </c>
      <c r="I57" s="1">
        <f t="shared" si="5"/>
        <v>-3.9227999950526282E-3</v>
      </c>
      <c r="O57" s="12"/>
      <c r="Q57" s="11">
        <f t="shared" si="4"/>
        <v>29031.192999999999</v>
      </c>
    </row>
    <row r="58" spans="1:30" ht="12" customHeight="1" x14ac:dyDescent="0.2">
      <c r="A58" s="1" t="s">
        <v>12</v>
      </c>
      <c r="C58" s="22">
        <v>44049.699000000001</v>
      </c>
      <c r="D58" s="22"/>
      <c r="E58" s="1">
        <f t="shared" si="0"/>
        <v>25077.003242603303</v>
      </c>
      <c r="F58" s="3">
        <f t="shared" si="1"/>
        <v>25077</v>
      </c>
      <c r="G58" s="1">
        <f t="shared" si="2"/>
        <v>2.0772000061697327E-3</v>
      </c>
      <c r="I58" s="1">
        <f t="shared" si="5"/>
        <v>2.0772000061697327E-3</v>
      </c>
      <c r="O58" s="12"/>
      <c r="Q58" s="11">
        <f t="shared" si="4"/>
        <v>29031.199000000001</v>
      </c>
    </row>
    <row r="59" spans="1:30" ht="12" customHeight="1" x14ac:dyDescent="0.2">
      <c r="A59" s="1" t="s">
        <v>63</v>
      </c>
      <c r="C59" s="22">
        <v>44114.394999999997</v>
      </c>
      <c r="D59" s="22"/>
      <c r="E59" s="12">
        <f t="shared" si="0"/>
        <v>25177.996629390986</v>
      </c>
      <c r="F59" s="3">
        <f t="shared" si="1"/>
        <v>25178</v>
      </c>
      <c r="G59" s="12">
        <f t="shared" si="2"/>
        <v>-2.1592000048258342E-3</v>
      </c>
      <c r="I59" s="1">
        <f t="shared" si="5"/>
        <v>-2.1592000048258342E-3</v>
      </c>
      <c r="O59" s="12"/>
      <c r="Q59" s="11">
        <f t="shared" si="4"/>
        <v>29095.894999999997</v>
      </c>
      <c r="Y59" s="1" t="s">
        <v>52</v>
      </c>
      <c r="Z59" s="1">
        <v>7</v>
      </c>
      <c r="AB59" s="1" t="s">
        <v>53</v>
      </c>
      <c r="AD59" s="1" t="s">
        <v>55</v>
      </c>
    </row>
    <row r="60" spans="1:30" ht="12" customHeight="1" x14ac:dyDescent="0.2">
      <c r="A60" s="1" t="s">
        <v>12</v>
      </c>
      <c r="C60" s="22">
        <v>44133.612999999998</v>
      </c>
      <c r="D60" s="22"/>
      <c r="E60" s="1">
        <f t="shared" si="0"/>
        <v>25207.996797983877</v>
      </c>
      <c r="F60" s="3">
        <f t="shared" si="1"/>
        <v>25208</v>
      </c>
      <c r="G60" s="1">
        <f t="shared" si="2"/>
        <v>-2.0512000046437606E-3</v>
      </c>
      <c r="I60" s="1">
        <f t="shared" si="5"/>
        <v>-2.0512000046437606E-3</v>
      </c>
      <c r="O60" s="12"/>
      <c r="Q60" s="11">
        <f t="shared" si="4"/>
        <v>29115.112999999998</v>
      </c>
    </row>
    <row r="61" spans="1:30" ht="12" customHeight="1" x14ac:dyDescent="0.2">
      <c r="A61" s="1" t="s">
        <v>12</v>
      </c>
      <c r="C61" s="22">
        <v>44142.586000000003</v>
      </c>
      <c r="D61" s="22"/>
      <c r="E61" s="1">
        <f t="shared" si="0"/>
        <v>25222.004057468952</v>
      </c>
      <c r="F61" s="3">
        <f t="shared" si="1"/>
        <v>25222</v>
      </c>
      <c r="G61" s="1">
        <f t="shared" si="2"/>
        <v>2.5992000082624145E-3</v>
      </c>
      <c r="I61" s="1">
        <f t="shared" si="5"/>
        <v>2.5992000082624145E-3</v>
      </c>
      <c r="O61" s="12"/>
      <c r="Q61" s="11">
        <f t="shared" si="4"/>
        <v>29124.086000000003</v>
      </c>
    </row>
    <row r="62" spans="1:30" ht="12" customHeight="1" x14ac:dyDescent="0.2">
      <c r="A62" s="1" t="s">
        <v>64</v>
      </c>
      <c r="C62" s="22">
        <v>44189.336000000003</v>
      </c>
      <c r="D62" s="22"/>
      <c r="E62" s="12">
        <f t="shared" si="0"/>
        <v>25294.982925286506</v>
      </c>
      <c r="F62" s="3">
        <f t="shared" si="1"/>
        <v>25295</v>
      </c>
      <c r="G62" s="12">
        <f t="shared" si="2"/>
        <v>-1.0937999999441672E-2</v>
      </c>
      <c r="I62" s="1">
        <f t="shared" si="5"/>
        <v>-1.0937999999441672E-2</v>
      </c>
      <c r="O62" s="12"/>
      <c r="Q62" s="11">
        <f t="shared" si="4"/>
        <v>29170.836000000003</v>
      </c>
      <c r="Y62" s="1" t="s">
        <v>52</v>
      </c>
      <c r="Z62" s="1">
        <v>9</v>
      </c>
      <c r="AB62" s="1" t="s">
        <v>53</v>
      </c>
      <c r="AD62" s="1" t="s">
        <v>55</v>
      </c>
    </row>
    <row r="63" spans="1:30" ht="12" customHeight="1" x14ac:dyDescent="0.2">
      <c r="A63" s="1" t="s">
        <v>65</v>
      </c>
      <c r="C63" s="22">
        <v>44458.400000000001</v>
      </c>
      <c r="D63" s="22"/>
      <c r="E63" s="12">
        <f t="shared" si="0"/>
        <v>25715.00401813061</v>
      </c>
      <c r="F63" s="3">
        <f t="shared" si="1"/>
        <v>25715</v>
      </c>
      <c r="G63" s="12">
        <f t="shared" si="2"/>
        <v>2.5740000055520795E-3</v>
      </c>
      <c r="I63" s="1">
        <f t="shared" si="5"/>
        <v>2.5740000055520795E-3</v>
      </c>
      <c r="O63" s="12"/>
      <c r="Q63" s="11">
        <f t="shared" si="4"/>
        <v>29439.9</v>
      </c>
      <c r="Y63" s="1" t="s">
        <v>52</v>
      </c>
      <c r="Z63" s="1">
        <v>10</v>
      </c>
      <c r="AB63" s="1" t="s">
        <v>53</v>
      </c>
      <c r="AD63" s="1" t="s">
        <v>55</v>
      </c>
    </row>
    <row r="64" spans="1:30" ht="12" customHeight="1" x14ac:dyDescent="0.2">
      <c r="A64" s="1" t="s">
        <v>66</v>
      </c>
      <c r="C64" s="22">
        <v>44490.427000000003</v>
      </c>
      <c r="D64" s="22"/>
      <c r="E64" s="12">
        <f t="shared" si="0"/>
        <v>25764.999615982862</v>
      </c>
      <c r="F64" s="3">
        <f t="shared" si="1"/>
        <v>25765</v>
      </c>
      <c r="G64" s="12">
        <f t="shared" si="2"/>
        <v>-2.4599999596830457E-4</v>
      </c>
      <c r="I64" s="1">
        <f t="shared" si="5"/>
        <v>-2.4599999596830457E-4</v>
      </c>
      <c r="O64" s="12"/>
      <c r="Q64" s="11">
        <f t="shared" si="4"/>
        <v>29471.927000000003</v>
      </c>
      <c r="Y64" s="1" t="s">
        <v>52</v>
      </c>
      <c r="Z64" s="1">
        <v>9</v>
      </c>
      <c r="AB64" s="1" t="s">
        <v>53</v>
      </c>
      <c r="AD64" s="1" t="s">
        <v>55</v>
      </c>
    </row>
    <row r="65" spans="1:30" ht="12" customHeight="1" x14ac:dyDescent="0.2">
      <c r="A65" s="1" t="s">
        <v>12</v>
      </c>
      <c r="C65" s="22">
        <v>44493.625999999997</v>
      </c>
      <c r="D65" s="22"/>
      <c r="E65" s="1">
        <f t="shared" si="0"/>
        <v>25769.993399900464</v>
      </c>
      <c r="F65" s="3">
        <f t="shared" si="1"/>
        <v>25770</v>
      </c>
      <c r="G65" s="1">
        <f t="shared" si="2"/>
        <v>-4.2279999979655258E-3</v>
      </c>
      <c r="I65" s="1">
        <f t="shared" si="5"/>
        <v>-4.2279999979655258E-3</v>
      </c>
      <c r="O65" s="12"/>
      <c r="Q65" s="11">
        <f t="shared" si="4"/>
        <v>29475.125999999997</v>
      </c>
    </row>
    <row r="66" spans="1:30" ht="12" customHeight="1" x14ac:dyDescent="0.2">
      <c r="A66" s="1" t="s">
        <v>66</v>
      </c>
      <c r="C66" s="22">
        <v>44499.4</v>
      </c>
      <c r="D66" s="22"/>
      <c r="E66" s="12">
        <f t="shared" si="0"/>
        <v>25779.006875467927</v>
      </c>
      <c r="F66" s="3">
        <f t="shared" si="1"/>
        <v>25779</v>
      </c>
      <c r="G66" s="12">
        <f t="shared" si="2"/>
        <v>4.4044000023859553E-3</v>
      </c>
      <c r="I66" s="1">
        <f t="shared" si="5"/>
        <v>4.4044000023859553E-3</v>
      </c>
      <c r="O66" s="12"/>
      <c r="Q66" s="11">
        <f t="shared" si="4"/>
        <v>29480.9</v>
      </c>
      <c r="Y66" s="1" t="s">
        <v>52</v>
      </c>
      <c r="Z66" s="1">
        <v>10</v>
      </c>
      <c r="AB66" s="1" t="s">
        <v>53</v>
      </c>
      <c r="AD66" s="1" t="s">
        <v>55</v>
      </c>
    </row>
    <row r="67" spans="1:30" ht="12" customHeight="1" x14ac:dyDescent="0.2">
      <c r="A67" s="1" t="s">
        <v>12</v>
      </c>
      <c r="C67" s="22">
        <v>44525.663</v>
      </c>
      <c r="D67" s="22"/>
      <c r="E67" s="1">
        <f t="shared" si="0"/>
        <v>25820.004608205731</v>
      </c>
      <c r="F67" s="3">
        <f t="shared" si="1"/>
        <v>25820</v>
      </c>
      <c r="G67" s="1">
        <f t="shared" si="2"/>
        <v>2.9520000025513582E-3</v>
      </c>
      <c r="I67" s="1">
        <f t="shared" si="5"/>
        <v>2.9520000025513582E-3</v>
      </c>
      <c r="O67" s="12"/>
      <c r="Q67" s="11">
        <f t="shared" si="4"/>
        <v>29507.163</v>
      </c>
    </row>
    <row r="68" spans="1:30" ht="12" customHeight="1" x14ac:dyDescent="0.2">
      <c r="A68" s="1" t="s">
        <v>67</v>
      </c>
      <c r="C68" s="22">
        <v>44567.296999999999</v>
      </c>
      <c r="D68" s="22"/>
      <c r="E68" s="12">
        <f t="shared" si="0"/>
        <v>25884.997168263824</v>
      </c>
      <c r="F68" s="3">
        <f t="shared" si="1"/>
        <v>25885</v>
      </c>
      <c r="G68" s="12">
        <f t="shared" si="2"/>
        <v>-1.8139999956474639E-3</v>
      </c>
      <c r="I68" s="1">
        <f t="shared" si="5"/>
        <v>-1.8139999956474639E-3</v>
      </c>
      <c r="O68" s="12"/>
      <c r="Q68" s="11">
        <f t="shared" si="4"/>
        <v>29548.796999999999</v>
      </c>
      <c r="Y68" s="1" t="s">
        <v>52</v>
      </c>
      <c r="Z68" s="1">
        <v>7</v>
      </c>
      <c r="AB68" s="1" t="s">
        <v>53</v>
      </c>
      <c r="AD68" s="1" t="s">
        <v>55</v>
      </c>
    </row>
    <row r="69" spans="1:30" ht="12" customHeight="1" x14ac:dyDescent="0.2">
      <c r="A69" s="1" t="s">
        <v>68</v>
      </c>
      <c r="C69" s="22">
        <v>44581.385000000002</v>
      </c>
      <c r="D69" s="22"/>
      <c r="E69" s="12">
        <f t="shared" si="0"/>
        <v>25906.989174463055</v>
      </c>
      <c r="F69" s="3">
        <f t="shared" si="1"/>
        <v>25907</v>
      </c>
      <c r="G69" s="12">
        <f t="shared" si="2"/>
        <v>-6.9347999960882589E-3</v>
      </c>
      <c r="I69" s="1">
        <f t="shared" si="5"/>
        <v>-6.9347999960882589E-3</v>
      </c>
      <c r="O69" s="12"/>
      <c r="Q69" s="11">
        <f t="shared" si="4"/>
        <v>29562.885000000002</v>
      </c>
      <c r="Y69" s="1" t="s">
        <v>52</v>
      </c>
      <c r="Z69" s="1">
        <v>6</v>
      </c>
      <c r="AB69" s="1" t="s">
        <v>53</v>
      </c>
      <c r="AD69" s="1" t="s">
        <v>55</v>
      </c>
    </row>
    <row r="70" spans="1:30" ht="12" customHeight="1" x14ac:dyDescent="0.2">
      <c r="A70" s="1" t="s">
        <v>68</v>
      </c>
      <c r="C70" s="22">
        <v>44585.23</v>
      </c>
      <c r="D70" s="22"/>
      <c r="E70" s="12">
        <f t="shared" si="0"/>
        <v>25912.991393645054</v>
      </c>
      <c r="F70" s="3">
        <f t="shared" si="1"/>
        <v>25913</v>
      </c>
      <c r="G70" s="12">
        <f t="shared" si="2"/>
        <v>-5.5131999906734563E-3</v>
      </c>
      <c r="I70" s="1">
        <f t="shared" si="5"/>
        <v>-5.5131999906734563E-3</v>
      </c>
      <c r="O70" s="12"/>
      <c r="Q70" s="11">
        <f t="shared" si="4"/>
        <v>29566.730000000003</v>
      </c>
      <c r="Y70" s="1" t="s">
        <v>52</v>
      </c>
      <c r="Z70" s="1">
        <v>7</v>
      </c>
      <c r="AB70" s="1" t="s">
        <v>53</v>
      </c>
      <c r="AD70" s="1" t="s">
        <v>55</v>
      </c>
    </row>
    <row r="71" spans="1:30" ht="12" customHeight="1" x14ac:dyDescent="0.2">
      <c r="A71" s="1" t="s">
        <v>68</v>
      </c>
      <c r="C71" s="22">
        <v>44601.245999999999</v>
      </c>
      <c r="D71" s="22"/>
      <c r="E71" s="12">
        <f t="shared" si="0"/>
        <v>25937.993095184425</v>
      </c>
      <c r="F71" s="3">
        <f t="shared" si="1"/>
        <v>25938</v>
      </c>
      <c r="G71" s="12">
        <f t="shared" si="2"/>
        <v>-4.4232000000192784E-3</v>
      </c>
      <c r="I71" s="1">
        <f t="shared" si="5"/>
        <v>-4.4232000000192784E-3</v>
      </c>
      <c r="O71" s="12"/>
      <c r="Q71" s="11">
        <f t="shared" si="4"/>
        <v>29582.745999999999</v>
      </c>
      <c r="Y71" s="1" t="s">
        <v>52</v>
      </c>
      <c r="Z71" s="1">
        <v>7</v>
      </c>
      <c r="AB71" s="1" t="s">
        <v>53</v>
      </c>
      <c r="AD71" s="1" t="s">
        <v>55</v>
      </c>
    </row>
    <row r="72" spans="1:30" ht="12" customHeight="1" x14ac:dyDescent="0.2">
      <c r="A72" s="1" t="s">
        <v>69</v>
      </c>
      <c r="C72" s="22">
        <v>44793.428</v>
      </c>
      <c r="D72" s="22"/>
      <c r="E72" s="12">
        <f t="shared" si="0"/>
        <v>26237.997903203956</v>
      </c>
      <c r="F72" s="3">
        <f t="shared" si="1"/>
        <v>26238</v>
      </c>
      <c r="G72" s="12">
        <f t="shared" si="2"/>
        <v>-1.3431999977910891E-3</v>
      </c>
      <c r="I72" s="1">
        <f t="shared" si="5"/>
        <v>-1.3431999977910891E-3</v>
      </c>
      <c r="O72" s="12"/>
      <c r="Q72" s="11">
        <f t="shared" si="4"/>
        <v>29774.928</v>
      </c>
      <c r="Y72" s="1" t="s">
        <v>52</v>
      </c>
      <c r="Z72" s="1">
        <v>7</v>
      </c>
      <c r="AB72" s="1" t="s">
        <v>53</v>
      </c>
      <c r="AD72" s="1" t="s">
        <v>55</v>
      </c>
    </row>
    <row r="73" spans="1:30" ht="12" customHeight="1" x14ac:dyDescent="0.2">
      <c r="A73" s="1" t="s">
        <v>12</v>
      </c>
      <c r="C73" s="22">
        <v>44856.849000000002</v>
      </c>
      <c r="D73" s="22"/>
      <c r="E73" s="1">
        <f t="shared" si="0"/>
        <v>26337.000957232984</v>
      </c>
      <c r="F73" s="3">
        <f t="shared" si="1"/>
        <v>26337</v>
      </c>
      <c r="G73" s="1">
        <f t="shared" si="2"/>
        <v>6.1320000531850383E-4</v>
      </c>
      <c r="I73" s="1">
        <f t="shared" si="5"/>
        <v>6.1320000531850383E-4</v>
      </c>
      <c r="O73" s="12"/>
      <c r="Q73" s="11">
        <f t="shared" si="4"/>
        <v>29838.349000000002</v>
      </c>
    </row>
    <row r="74" spans="1:30" ht="12" customHeight="1" x14ac:dyDescent="0.2">
      <c r="A74" s="1" t="s">
        <v>12</v>
      </c>
      <c r="C74" s="22">
        <v>44871.584999999999</v>
      </c>
      <c r="D74" s="22"/>
      <c r="E74" s="1">
        <f t="shared" si="0"/>
        <v>26360.004520787192</v>
      </c>
      <c r="F74" s="3">
        <f t="shared" si="1"/>
        <v>26360</v>
      </c>
      <c r="G74" s="1">
        <f t="shared" si="2"/>
        <v>2.8959999981452711E-3</v>
      </c>
      <c r="I74" s="1">
        <f t="shared" si="5"/>
        <v>2.8959999981452711E-3</v>
      </c>
      <c r="O74" s="12"/>
      <c r="Q74" s="11">
        <f t="shared" si="4"/>
        <v>29853.084999999999</v>
      </c>
    </row>
    <row r="75" spans="1:30" ht="12" customHeight="1" x14ac:dyDescent="0.2">
      <c r="A75" s="1" t="s">
        <v>12</v>
      </c>
      <c r="C75" s="22">
        <v>44876.711000000003</v>
      </c>
      <c r="D75" s="22"/>
      <c r="E75" s="1">
        <f t="shared" si="0"/>
        <v>26368.006438999666</v>
      </c>
      <c r="F75" s="3">
        <f t="shared" si="1"/>
        <v>26368</v>
      </c>
      <c r="G75" s="1">
        <f t="shared" si="2"/>
        <v>4.12480000522919E-3</v>
      </c>
      <c r="I75" s="1">
        <f t="shared" si="5"/>
        <v>4.12480000522919E-3</v>
      </c>
      <c r="O75" s="12"/>
      <c r="Q75" s="11">
        <f t="shared" si="4"/>
        <v>29858.211000000003</v>
      </c>
    </row>
    <row r="76" spans="1:30" ht="12" customHeight="1" x14ac:dyDescent="0.2">
      <c r="A76" s="1" t="s">
        <v>69</v>
      </c>
      <c r="C76" s="22">
        <v>44877.345999999998</v>
      </c>
      <c r="D76" s="22"/>
      <c r="E76" s="12">
        <f t="shared" si="0"/>
        <v>26368.997702765733</v>
      </c>
      <c r="F76" s="3">
        <f t="shared" si="1"/>
        <v>26369</v>
      </c>
      <c r="G76" s="12">
        <f t="shared" si="2"/>
        <v>-1.4716000005137175E-3</v>
      </c>
      <c r="I76" s="1">
        <f t="shared" si="5"/>
        <v>-1.4716000005137175E-3</v>
      </c>
      <c r="O76" s="12"/>
      <c r="Q76" s="11">
        <f t="shared" si="4"/>
        <v>29858.845999999998</v>
      </c>
      <c r="Y76" s="1" t="s">
        <v>52</v>
      </c>
      <c r="Z76" s="1">
        <v>8</v>
      </c>
      <c r="AB76" s="1" t="s">
        <v>53</v>
      </c>
      <c r="AD76" s="1" t="s">
        <v>55</v>
      </c>
    </row>
    <row r="77" spans="1:30" ht="12" customHeight="1" x14ac:dyDescent="0.2">
      <c r="A77" s="1" t="s">
        <v>12</v>
      </c>
      <c r="C77" s="22">
        <v>44879.902999999998</v>
      </c>
      <c r="D77" s="22"/>
      <c r="E77" s="1">
        <f t="shared" si="0"/>
        <v>26372.989295600164</v>
      </c>
      <c r="F77" s="3">
        <f t="shared" si="1"/>
        <v>26373</v>
      </c>
      <c r="G77" s="1">
        <f t="shared" si="2"/>
        <v>-6.8571999945561402E-3</v>
      </c>
      <c r="I77" s="1">
        <f t="shared" si="5"/>
        <v>-6.8571999945561402E-3</v>
      </c>
      <c r="O77" s="12"/>
      <c r="Q77" s="11">
        <f t="shared" si="4"/>
        <v>29861.402999999998</v>
      </c>
    </row>
    <row r="78" spans="1:30" ht="12" customHeight="1" x14ac:dyDescent="0.2">
      <c r="A78" s="1" t="s">
        <v>12</v>
      </c>
      <c r="C78" s="22">
        <v>44885.678</v>
      </c>
      <c r="D78" s="22"/>
      <c r="E78" s="1">
        <f t="shared" si="0"/>
        <v>26382.00433221292</v>
      </c>
      <c r="F78" s="3">
        <f t="shared" si="1"/>
        <v>26382</v>
      </c>
      <c r="G78" s="1">
        <f t="shared" si="2"/>
        <v>2.775200002361089E-3</v>
      </c>
      <c r="I78" s="1">
        <f t="shared" si="5"/>
        <v>2.775200002361089E-3</v>
      </c>
      <c r="O78" s="12"/>
      <c r="Q78" s="11">
        <f t="shared" si="4"/>
        <v>29867.178</v>
      </c>
    </row>
    <row r="79" spans="1:30" ht="12" customHeight="1" x14ac:dyDescent="0.2">
      <c r="A79" s="1" t="s">
        <v>70</v>
      </c>
      <c r="C79" s="22">
        <v>44911.3</v>
      </c>
      <c r="D79" s="22"/>
      <c r="E79" s="12">
        <f t="shared" si="0"/>
        <v>26422.001434912847</v>
      </c>
      <c r="F79" s="3">
        <f t="shared" si="1"/>
        <v>26422</v>
      </c>
      <c r="G79" s="12">
        <f t="shared" si="2"/>
        <v>9.1919999977108091E-4</v>
      </c>
      <c r="I79" s="1">
        <f t="shared" si="5"/>
        <v>9.1919999977108091E-4</v>
      </c>
      <c r="O79" s="12"/>
      <c r="Q79" s="11">
        <f t="shared" si="4"/>
        <v>29892.800000000003</v>
      </c>
      <c r="Z79" s="1">
        <v>8</v>
      </c>
      <c r="AB79" s="1" t="s">
        <v>53</v>
      </c>
      <c r="AD79" s="1" t="s">
        <v>55</v>
      </c>
    </row>
    <row r="80" spans="1:30" ht="12" customHeight="1" x14ac:dyDescent="0.2">
      <c r="A80" s="1" t="s">
        <v>71</v>
      </c>
      <c r="C80" s="22">
        <v>44911.302000000003</v>
      </c>
      <c r="D80" s="22"/>
      <c r="E80" s="12">
        <f t="shared" si="0"/>
        <v>26422.004557003449</v>
      </c>
      <c r="F80" s="3">
        <f t="shared" si="1"/>
        <v>26422</v>
      </c>
      <c r="G80" s="12">
        <f t="shared" si="2"/>
        <v>2.9192000001785345E-3</v>
      </c>
      <c r="I80" s="1">
        <f t="shared" si="5"/>
        <v>2.9192000001785345E-3</v>
      </c>
      <c r="O80" s="12"/>
      <c r="Q80" s="11">
        <f t="shared" si="4"/>
        <v>29892.802000000003</v>
      </c>
      <c r="Y80" s="1" t="s">
        <v>52</v>
      </c>
      <c r="AD80" s="1" t="s">
        <v>60</v>
      </c>
    </row>
    <row r="81" spans="1:30" ht="12" customHeight="1" x14ac:dyDescent="0.2">
      <c r="A81" s="1" t="s">
        <v>12</v>
      </c>
      <c r="C81" s="22">
        <v>44912.576999999997</v>
      </c>
      <c r="D81" s="22"/>
      <c r="E81" s="1">
        <f t="shared" si="0"/>
        <v>26423.994889762103</v>
      </c>
      <c r="F81" s="3">
        <f t="shared" si="1"/>
        <v>26424</v>
      </c>
      <c r="G81" s="1">
        <f t="shared" si="2"/>
        <v>-3.27359999937471E-3</v>
      </c>
      <c r="I81" s="1">
        <f t="shared" si="5"/>
        <v>-3.27359999937471E-3</v>
      </c>
      <c r="O81" s="12"/>
      <c r="Q81" s="11">
        <f t="shared" si="4"/>
        <v>29894.076999999997</v>
      </c>
    </row>
    <row r="82" spans="1:30" ht="12" customHeight="1" x14ac:dyDescent="0.2">
      <c r="A82" s="1" t="s">
        <v>70</v>
      </c>
      <c r="C82" s="22">
        <v>44918.35</v>
      </c>
      <c r="D82" s="22"/>
      <c r="E82" s="12">
        <f t="shared" si="0"/>
        <v>26433.006804284258</v>
      </c>
      <c r="F82" s="3">
        <f t="shared" si="1"/>
        <v>26433</v>
      </c>
      <c r="G82" s="12">
        <f t="shared" si="2"/>
        <v>4.3588000044110231E-3</v>
      </c>
      <c r="I82" s="1">
        <f t="shared" si="5"/>
        <v>4.3588000044110231E-3</v>
      </c>
      <c r="O82" s="12"/>
      <c r="Q82" s="11">
        <f t="shared" si="4"/>
        <v>29899.85</v>
      </c>
      <c r="Y82" s="1" t="s">
        <v>52</v>
      </c>
      <c r="Z82" s="1">
        <v>9</v>
      </c>
      <c r="AB82" s="1" t="s">
        <v>53</v>
      </c>
      <c r="AD82" s="1" t="s">
        <v>55</v>
      </c>
    </row>
    <row r="83" spans="1:30" ht="12" customHeight="1" x14ac:dyDescent="0.2">
      <c r="A83" s="1" t="s">
        <v>70</v>
      </c>
      <c r="C83" s="22">
        <v>44925.383000000002</v>
      </c>
      <c r="D83" s="22"/>
      <c r="E83" s="12">
        <f t="shared" si="0"/>
        <v>26443.985635885565</v>
      </c>
      <c r="F83" s="3">
        <f t="shared" si="1"/>
        <v>26444</v>
      </c>
      <c r="G83" s="12">
        <f t="shared" si="2"/>
        <v>-9.2015999980503693E-3</v>
      </c>
      <c r="I83" s="1">
        <f t="shared" si="5"/>
        <v>-9.2015999980503693E-3</v>
      </c>
      <c r="O83" s="12"/>
      <c r="Q83" s="11">
        <f t="shared" si="4"/>
        <v>29906.883000000002</v>
      </c>
      <c r="Z83" s="1">
        <v>9</v>
      </c>
      <c r="AB83" s="1" t="s">
        <v>53</v>
      </c>
      <c r="AD83" s="1" t="s">
        <v>55</v>
      </c>
    </row>
    <row r="84" spans="1:30" ht="12" customHeight="1" x14ac:dyDescent="0.2">
      <c r="A84" s="1" t="s">
        <v>72</v>
      </c>
      <c r="C84" s="22">
        <v>45162.423000000003</v>
      </c>
      <c r="D84" s="22"/>
      <c r="E84" s="12">
        <f t="shared" si="0"/>
        <v>26814.015814013324</v>
      </c>
      <c r="F84" s="3">
        <f t="shared" si="1"/>
        <v>26814</v>
      </c>
      <c r="G84" s="12">
        <f t="shared" si="2"/>
        <v>1.0130400005436968E-2</v>
      </c>
      <c r="I84" s="1">
        <f t="shared" si="5"/>
        <v>1.0130400005436968E-2</v>
      </c>
      <c r="O84" s="12"/>
      <c r="Q84" s="11">
        <f t="shared" si="4"/>
        <v>30143.923000000003</v>
      </c>
      <c r="Y84" s="1" t="s">
        <v>52</v>
      </c>
      <c r="Z84" s="1">
        <v>8</v>
      </c>
      <c r="AB84" s="1" t="s">
        <v>53</v>
      </c>
      <c r="AD84" s="1" t="s">
        <v>55</v>
      </c>
    </row>
    <row r="85" spans="1:30" ht="12" customHeight="1" x14ac:dyDescent="0.2">
      <c r="A85" s="1" t="s">
        <v>12</v>
      </c>
      <c r="C85" s="22">
        <v>45193.802000000003</v>
      </c>
      <c r="D85" s="22"/>
      <c r="E85" s="1">
        <f t="shared" ref="E85:E148" si="6">(C85-C$7)/C$8</f>
        <v>26862.999854510585</v>
      </c>
      <c r="F85" s="3">
        <f t="shared" ref="F85:F148" si="7">ROUND(2*E85,0)/2</f>
        <v>26863</v>
      </c>
      <c r="G85" s="1">
        <f t="shared" ref="G85:G148" si="8">C85-(C$7+C$8*F85)</f>
        <v>-9.3199989350978285E-5</v>
      </c>
      <c r="I85" s="1">
        <f t="shared" si="5"/>
        <v>-9.3199989350978285E-5</v>
      </c>
      <c r="O85" s="12"/>
      <c r="Q85" s="11">
        <f t="shared" ref="Q85:Q148" si="9">+C85-15018.5</f>
        <v>30175.302000000003</v>
      </c>
    </row>
    <row r="86" spans="1:30" ht="12" customHeight="1" x14ac:dyDescent="0.2">
      <c r="A86" s="1" t="s">
        <v>73</v>
      </c>
      <c r="C86" s="22">
        <v>45201.49</v>
      </c>
      <c r="D86" s="22"/>
      <c r="E86" s="12">
        <f t="shared" si="6"/>
        <v>26875.001170783977</v>
      </c>
      <c r="F86" s="3">
        <f t="shared" si="7"/>
        <v>26875</v>
      </c>
      <c r="G86" s="12">
        <f t="shared" si="8"/>
        <v>7.4999999924330041E-4</v>
      </c>
      <c r="I86" s="1">
        <f t="shared" si="5"/>
        <v>7.4999999924330041E-4</v>
      </c>
      <c r="O86" s="12"/>
      <c r="Q86" s="11">
        <f t="shared" si="9"/>
        <v>30182.989999999998</v>
      </c>
      <c r="Y86" s="1" t="s">
        <v>52</v>
      </c>
      <c r="Z86" s="1">
        <v>9</v>
      </c>
      <c r="AB86" s="1" t="s">
        <v>53</v>
      </c>
      <c r="AD86" s="1" t="s">
        <v>55</v>
      </c>
    </row>
    <row r="87" spans="1:30" ht="12" customHeight="1" x14ac:dyDescent="0.2">
      <c r="A87" s="1" t="s">
        <v>73</v>
      </c>
      <c r="C87" s="22">
        <v>45228.392999999996</v>
      </c>
      <c r="D87" s="22"/>
      <c r="E87" s="12">
        <f t="shared" si="6"/>
        <v>26916.99797251436</v>
      </c>
      <c r="F87" s="3">
        <f t="shared" si="7"/>
        <v>26917</v>
      </c>
      <c r="G87" s="12">
        <f t="shared" si="8"/>
        <v>-1.2988000016775914E-3</v>
      </c>
      <c r="I87" s="1">
        <f t="shared" si="5"/>
        <v>-1.2988000016775914E-3</v>
      </c>
      <c r="O87" s="12"/>
      <c r="Q87" s="11">
        <f t="shared" si="9"/>
        <v>30209.892999999996</v>
      </c>
      <c r="Y87" s="1" t="s">
        <v>52</v>
      </c>
      <c r="Z87" s="1">
        <v>12</v>
      </c>
      <c r="AB87" s="1" t="s">
        <v>53</v>
      </c>
      <c r="AD87" s="1" t="s">
        <v>55</v>
      </c>
    </row>
    <row r="88" spans="1:30" ht="12" customHeight="1" x14ac:dyDescent="0.2">
      <c r="A88" s="1" t="s">
        <v>74</v>
      </c>
      <c r="C88" s="22">
        <v>45296.298999999999</v>
      </c>
      <c r="D88" s="22"/>
      <c r="E88" s="12">
        <f t="shared" si="6"/>
        <v>27023.002314717975</v>
      </c>
      <c r="F88" s="3">
        <f t="shared" si="7"/>
        <v>27023</v>
      </c>
      <c r="G88" s="12">
        <f t="shared" si="8"/>
        <v>1.4827999984845519E-3</v>
      </c>
      <c r="I88" s="1">
        <f t="shared" si="5"/>
        <v>1.4827999984845519E-3</v>
      </c>
      <c r="O88" s="12"/>
      <c r="Q88" s="11">
        <f t="shared" si="9"/>
        <v>30277.798999999999</v>
      </c>
      <c r="Y88" s="1" t="s">
        <v>52</v>
      </c>
      <c r="Z88" s="1">
        <v>8</v>
      </c>
      <c r="AB88" s="1" t="s">
        <v>53</v>
      </c>
      <c r="AD88" s="1" t="s">
        <v>55</v>
      </c>
    </row>
    <row r="89" spans="1:30" ht="12" customHeight="1" x14ac:dyDescent="0.2">
      <c r="A89" s="1" t="s">
        <v>74</v>
      </c>
      <c r="C89" s="22">
        <v>45346.260999999999</v>
      </c>
      <c r="D89" s="22"/>
      <c r="E89" s="12">
        <f t="shared" si="6"/>
        <v>27100.995260042047</v>
      </c>
      <c r="F89" s="3">
        <f t="shared" si="7"/>
        <v>27101</v>
      </c>
      <c r="G89" s="12">
        <f t="shared" si="8"/>
        <v>-3.036399997654371E-3</v>
      </c>
      <c r="I89" s="1">
        <f t="shared" si="5"/>
        <v>-3.036399997654371E-3</v>
      </c>
      <c r="O89" s="12"/>
      <c r="Q89" s="11">
        <f t="shared" si="9"/>
        <v>30327.760999999999</v>
      </c>
      <c r="Y89" s="1" t="s">
        <v>52</v>
      </c>
      <c r="Z89" s="1">
        <v>9</v>
      </c>
      <c r="AB89" s="1" t="s">
        <v>53</v>
      </c>
      <c r="AD89" s="1" t="s">
        <v>55</v>
      </c>
    </row>
    <row r="90" spans="1:30" ht="12" customHeight="1" x14ac:dyDescent="0.2">
      <c r="A90" s="1" t="s">
        <v>12</v>
      </c>
      <c r="C90" s="22">
        <v>45591.612000000001</v>
      </c>
      <c r="D90" s="22"/>
      <c r="E90" s="1">
        <f t="shared" si="6"/>
        <v>27483.999285665675</v>
      </c>
      <c r="F90" s="3">
        <f t="shared" si="7"/>
        <v>27484</v>
      </c>
      <c r="G90" s="1">
        <f t="shared" si="8"/>
        <v>-4.5759999920846894E-4</v>
      </c>
      <c r="I90" s="1">
        <f t="shared" si="5"/>
        <v>-4.5759999920846894E-4</v>
      </c>
      <c r="O90" s="12"/>
      <c r="Q90" s="11">
        <f t="shared" si="9"/>
        <v>30573.112000000001</v>
      </c>
    </row>
    <row r="91" spans="1:30" ht="12" customHeight="1" x14ac:dyDescent="0.2">
      <c r="A91" s="1" t="s">
        <v>75</v>
      </c>
      <c r="C91" s="22">
        <v>45604.428</v>
      </c>
      <c r="D91" s="22"/>
      <c r="E91" s="12">
        <f t="shared" si="6"/>
        <v>27504.005642242137</v>
      </c>
      <c r="F91" s="3">
        <f t="shared" si="7"/>
        <v>27504</v>
      </c>
      <c r="G91" s="12">
        <f t="shared" si="8"/>
        <v>3.6144000041531399E-3</v>
      </c>
      <c r="I91" s="1">
        <f t="shared" si="5"/>
        <v>3.6144000041531399E-3</v>
      </c>
      <c r="O91" s="12"/>
      <c r="Q91" s="11">
        <f t="shared" si="9"/>
        <v>30585.928</v>
      </c>
      <c r="Y91" s="1" t="s">
        <v>52</v>
      </c>
      <c r="Z91" s="1">
        <v>9</v>
      </c>
      <c r="AB91" s="1" t="s">
        <v>53</v>
      </c>
      <c r="AD91" s="1" t="s">
        <v>55</v>
      </c>
    </row>
    <row r="92" spans="1:30" ht="12" customHeight="1" x14ac:dyDescent="0.2">
      <c r="A92" s="1" t="s">
        <v>77</v>
      </c>
      <c r="C92" s="22">
        <v>45640.296000000002</v>
      </c>
      <c r="D92" s="22"/>
      <c r="E92" s="12">
        <f t="shared" si="6"/>
        <v>27559.997215095191</v>
      </c>
      <c r="F92" s="3">
        <f t="shared" si="7"/>
        <v>27560</v>
      </c>
      <c r="G92" s="12">
        <f t="shared" si="8"/>
        <v>-1.7839999927673489E-3</v>
      </c>
      <c r="I92" s="1">
        <f t="shared" si="5"/>
        <v>-1.7839999927673489E-3</v>
      </c>
      <c r="O92" s="12"/>
      <c r="Q92" s="11">
        <f t="shared" si="9"/>
        <v>30621.796000000002</v>
      </c>
      <c r="Y92" s="1" t="s">
        <v>52</v>
      </c>
      <c r="Z92" s="1">
        <v>7</v>
      </c>
      <c r="AB92" s="1" t="s">
        <v>76</v>
      </c>
      <c r="AD92" s="1" t="s">
        <v>55</v>
      </c>
    </row>
    <row r="93" spans="1:30" ht="12" customHeight="1" x14ac:dyDescent="0.2">
      <c r="A93" s="1" t="s">
        <v>78</v>
      </c>
      <c r="C93" s="22">
        <v>45670.400000000001</v>
      </c>
      <c r="D93" s="22"/>
      <c r="E93" s="12">
        <f t="shared" si="6"/>
        <v>27606.990922833789</v>
      </c>
      <c r="F93" s="3">
        <f t="shared" si="7"/>
        <v>27607</v>
      </c>
      <c r="G93" s="12">
        <f t="shared" si="8"/>
        <v>-5.8147999952780083E-3</v>
      </c>
      <c r="I93" s="1">
        <f t="shared" si="5"/>
        <v>-5.8147999952780083E-3</v>
      </c>
      <c r="O93" s="12"/>
      <c r="Q93" s="11">
        <f t="shared" si="9"/>
        <v>30651.9</v>
      </c>
      <c r="Y93" s="1" t="s">
        <v>52</v>
      </c>
      <c r="Z93" s="1">
        <v>6</v>
      </c>
      <c r="AB93" s="1" t="s">
        <v>76</v>
      </c>
      <c r="AD93" s="1" t="s">
        <v>55</v>
      </c>
    </row>
    <row r="94" spans="1:30" ht="12" customHeight="1" x14ac:dyDescent="0.2">
      <c r="A94" s="1" t="s">
        <v>78</v>
      </c>
      <c r="C94" s="22">
        <v>45697.317000000003</v>
      </c>
      <c r="D94" s="22"/>
      <c r="E94" s="12">
        <f t="shared" si="6"/>
        <v>27649.009579198391</v>
      </c>
      <c r="F94" s="3">
        <f t="shared" si="7"/>
        <v>27649</v>
      </c>
      <c r="G94" s="12">
        <f t="shared" si="8"/>
        <v>6.1364000066532753E-3</v>
      </c>
      <c r="I94" s="1">
        <f t="shared" si="5"/>
        <v>6.1364000066532753E-3</v>
      </c>
      <c r="O94" s="12"/>
      <c r="Q94" s="11">
        <f t="shared" si="9"/>
        <v>30678.817000000003</v>
      </c>
      <c r="Z94" s="1">
        <v>6</v>
      </c>
      <c r="AB94" s="1" t="s">
        <v>53</v>
      </c>
      <c r="AD94" s="1" t="s">
        <v>55</v>
      </c>
    </row>
    <row r="95" spans="1:30" ht="12" customHeight="1" x14ac:dyDescent="0.2">
      <c r="A95" s="1" t="s">
        <v>79</v>
      </c>
      <c r="C95" s="22">
        <v>45889.491999999998</v>
      </c>
      <c r="D95" s="22"/>
      <c r="E95" s="12">
        <f t="shared" si="6"/>
        <v>27949.003459900807</v>
      </c>
      <c r="F95" s="3">
        <f t="shared" si="7"/>
        <v>27949</v>
      </c>
      <c r="G95" s="12">
        <f t="shared" si="8"/>
        <v>2.2163999965414405E-3</v>
      </c>
      <c r="I95" s="1">
        <f t="shared" si="5"/>
        <v>2.2163999965414405E-3</v>
      </c>
      <c r="O95" s="12"/>
      <c r="Q95" s="11">
        <f t="shared" si="9"/>
        <v>30870.991999999998</v>
      </c>
      <c r="Y95" s="1" t="s">
        <v>52</v>
      </c>
      <c r="Z95" s="1">
        <v>5</v>
      </c>
      <c r="AB95" s="1" t="s">
        <v>76</v>
      </c>
      <c r="AD95" s="1" t="s">
        <v>55</v>
      </c>
    </row>
    <row r="96" spans="1:30" ht="12" customHeight="1" x14ac:dyDescent="0.2">
      <c r="A96" s="1" t="s">
        <v>12</v>
      </c>
      <c r="C96" s="22">
        <v>45908.711000000003</v>
      </c>
      <c r="D96" s="22"/>
      <c r="E96" s="1">
        <f t="shared" si="6"/>
        <v>27979.005189539006</v>
      </c>
      <c r="F96" s="3">
        <f t="shared" si="7"/>
        <v>27979</v>
      </c>
      <c r="G96" s="1">
        <f t="shared" si="8"/>
        <v>3.3244000005652197E-3</v>
      </c>
      <c r="I96" s="1">
        <f t="shared" ref="I96:I159" si="10">G96</f>
        <v>3.3244000005652197E-3</v>
      </c>
      <c r="O96" s="12"/>
      <c r="Q96" s="11">
        <f t="shared" si="9"/>
        <v>30890.211000000003</v>
      </c>
    </row>
    <row r="97" spans="1:30" ht="12" customHeight="1" x14ac:dyDescent="0.2">
      <c r="A97" s="1" t="s">
        <v>12</v>
      </c>
      <c r="C97" s="22">
        <v>45910.633999999998</v>
      </c>
      <c r="D97" s="22"/>
      <c r="E97" s="1">
        <f t="shared" si="6"/>
        <v>27982.007079652649</v>
      </c>
      <c r="F97" s="3">
        <f t="shared" si="7"/>
        <v>27982</v>
      </c>
      <c r="G97" s="1">
        <f t="shared" si="8"/>
        <v>4.535200001555495E-3</v>
      </c>
      <c r="I97" s="1">
        <f t="shared" si="10"/>
        <v>4.535200001555495E-3</v>
      </c>
      <c r="O97" s="12"/>
      <c r="Q97" s="11">
        <f t="shared" si="9"/>
        <v>30892.133999999998</v>
      </c>
    </row>
    <row r="98" spans="1:30" ht="12" customHeight="1" x14ac:dyDescent="0.2">
      <c r="A98" s="1" t="s">
        <v>79</v>
      </c>
      <c r="C98" s="22">
        <v>45930.498</v>
      </c>
      <c r="D98" s="22"/>
      <c r="E98" s="12">
        <f t="shared" si="6"/>
        <v>28013.015683509933</v>
      </c>
      <c r="F98" s="3">
        <f t="shared" si="7"/>
        <v>28013</v>
      </c>
      <c r="G98" s="12">
        <f t="shared" si="8"/>
        <v>1.0046800001873635E-2</v>
      </c>
      <c r="I98" s="1">
        <f t="shared" si="10"/>
        <v>1.0046800001873635E-2</v>
      </c>
      <c r="O98" s="12"/>
      <c r="Q98" s="11">
        <f t="shared" si="9"/>
        <v>30911.998</v>
      </c>
      <c r="Y98" s="1" t="s">
        <v>52</v>
      </c>
      <c r="Z98" s="1">
        <v>6</v>
      </c>
      <c r="AB98" s="1" t="s">
        <v>76</v>
      </c>
      <c r="AD98" s="1" t="s">
        <v>55</v>
      </c>
    </row>
    <row r="99" spans="1:30" ht="12" customHeight="1" x14ac:dyDescent="0.2">
      <c r="A99" s="1" t="s">
        <v>79</v>
      </c>
      <c r="C99" s="22">
        <v>45932.423999999999</v>
      </c>
      <c r="D99" s="22"/>
      <c r="E99" s="12">
        <f t="shared" si="6"/>
        <v>28016.022256759483</v>
      </c>
      <c r="F99" s="3">
        <f t="shared" si="7"/>
        <v>28016</v>
      </c>
      <c r="G99" s="12">
        <f t="shared" si="8"/>
        <v>1.4257599999837112E-2</v>
      </c>
      <c r="I99" s="1">
        <f t="shared" si="10"/>
        <v>1.4257599999837112E-2</v>
      </c>
      <c r="O99" s="12"/>
      <c r="Q99" s="11">
        <f t="shared" si="9"/>
        <v>30913.923999999999</v>
      </c>
      <c r="Y99" s="1" t="s">
        <v>52</v>
      </c>
      <c r="Z99" s="1">
        <v>7</v>
      </c>
      <c r="AB99" s="1" t="s">
        <v>53</v>
      </c>
      <c r="AD99" s="1" t="s">
        <v>55</v>
      </c>
    </row>
    <row r="100" spans="1:30" ht="12" customHeight="1" x14ac:dyDescent="0.2">
      <c r="A100" s="1" t="s">
        <v>79</v>
      </c>
      <c r="C100" s="22">
        <v>45941.372000000003</v>
      </c>
      <c r="D100" s="22"/>
      <c r="E100" s="12">
        <f t="shared" si="6"/>
        <v>28029.990490112035</v>
      </c>
      <c r="F100" s="3">
        <f t="shared" si="7"/>
        <v>28030</v>
      </c>
      <c r="G100" s="12">
        <f t="shared" si="8"/>
        <v>-6.0919999959878623E-3</v>
      </c>
      <c r="I100" s="1">
        <f t="shared" si="10"/>
        <v>-6.0919999959878623E-3</v>
      </c>
      <c r="O100" s="12"/>
      <c r="Q100" s="11">
        <f t="shared" si="9"/>
        <v>30922.872000000003</v>
      </c>
      <c r="Y100" s="1" t="s">
        <v>52</v>
      </c>
      <c r="Z100" s="1">
        <v>6</v>
      </c>
      <c r="AB100" s="1" t="s">
        <v>80</v>
      </c>
      <c r="AD100" s="1" t="s">
        <v>55</v>
      </c>
    </row>
    <row r="101" spans="1:30" ht="12" customHeight="1" x14ac:dyDescent="0.2">
      <c r="A101" s="1" t="s">
        <v>81</v>
      </c>
      <c r="C101" s="22">
        <v>45991.341</v>
      </c>
      <c r="D101" s="22"/>
      <c r="E101" s="12">
        <f t="shared" si="6"/>
        <v>28107.994362753212</v>
      </c>
      <c r="F101" s="3">
        <f t="shared" si="7"/>
        <v>28108</v>
      </c>
      <c r="G101" s="12">
        <f t="shared" si="8"/>
        <v>-3.6111999943386763E-3</v>
      </c>
      <c r="I101" s="1">
        <f t="shared" si="10"/>
        <v>-3.6111999943386763E-3</v>
      </c>
      <c r="O101" s="12"/>
      <c r="Q101" s="11">
        <f t="shared" si="9"/>
        <v>30972.841</v>
      </c>
      <c r="Y101" s="1" t="s">
        <v>52</v>
      </c>
      <c r="Z101" s="1">
        <v>7</v>
      </c>
      <c r="AB101" s="1" t="s">
        <v>53</v>
      </c>
      <c r="AD101" s="1" t="s">
        <v>55</v>
      </c>
    </row>
    <row r="102" spans="1:30" ht="12" customHeight="1" x14ac:dyDescent="0.2">
      <c r="A102" s="1" t="s">
        <v>81</v>
      </c>
      <c r="C102" s="22">
        <v>45991.349000000002</v>
      </c>
      <c r="D102" s="22"/>
      <c r="E102" s="12">
        <f t="shared" si="6"/>
        <v>28108.006851115624</v>
      </c>
      <c r="F102" s="3">
        <f t="shared" si="7"/>
        <v>28108</v>
      </c>
      <c r="G102" s="12">
        <f t="shared" si="8"/>
        <v>4.3888000072911382E-3</v>
      </c>
      <c r="I102" s="1">
        <f t="shared" si="10"/>
        <v>4.3888000072911382E-3</v>
      </c>
      <c r="O102" s="12"/>
      <c r="Q102" s="11">
        <f t="shared" si="9"/>
        <v>30972.849000000002</v>
      </c>
      <c r="Y102" s="1" t="s">
        <v>52</v>
      </c>
      <c r="Z102" s="1">
        <v>6</v>
      </c>
      <c r="AB102" s="1" t="s">
        <v>80</v>
      </c>
      <c r="AD102" s="1" t="s">
        <v>55</v>
      </c>
    </row>
    <row r="103" spans="1:30" ht="12" customHeight="1" x14ac:dyDescent="0.2">
      <c r="A103" s="1" t="s">
        <v>12</v>
      </c>
      <c r="C103" s="22">
        <v>46017.608</v>
      </c>
      <c r="D103" s="22"/>
      <c r="E103" s="1">
        <f t="shared" si="6"/>
        <v>28148.99833967222</v>
      </c>
      <c r="F103" s="3">
        <f t="shared" si="7"/>
        <v>28149</v>
      </c>
      <c r="G103" s="1">
        <f t="shared" si="8"/>
        <v>-1.0636000006343238E-3</v>
      </c>
      <c r="I103" s="1">
        <f t="shared" si="10"/>
        <v>-1.0636000006343238E-3</v>
      </c>
      <c r="O103" s="12"/>
      <c r="Q103" s="11">
        <f t="shared" si="9"/>
        <v>30999.108</v>
      </c>
    </row>
    <row r="104" spans="1:30" ht="12" customHeight="1" x14ac:dyDescent="0.2">
      <c r="A104" s="1" t="s">
        <v>12</v>
      </c>
      <c r="C104" s="22">
        <v>46017.614000000001</v>
      </c>
      <c r="D104" s="22"/>
      <c r="E104" s="1">
        <f t="shared" si="6"/>
        <v>28149.00770594403</v>
      </c>
      <c r="F104" s="3">
        <f t="shared" si="7"/>
        <v>28149</v>
      </c>
      <c r="G104" s="1">
        <f t="shared" si="8"/>
        <v>4.9364000005880371E-3</v>
      </c>
      <c r="I104" s="1">
        <f t="shared" si="10"/>
        <v>4.9364000005880371E-3</v>
      </c>
      <c r="O104" s="12"/>
      <c r="Q104" s="11">
        <f t="shared" si="9"/>
        <v>30999.114000000001</v>
      </c>
    </row>
    <row r="105" spans="1:30" ht="12" customHeight="1" x14ac:dyDescent="0.2">
      <c r="A105" s="1" t="s">
        <v>12</v>
      </c>
      <c r="C105" s="22">
        <v>46024.652000000002</v>
      </c>
      <c r="D105" s="22"/>
      <c r="E105" s="1">
        <f t="shared" si="6"/>
        <v>28159.994342771835</v>
      </c>
      <c r="F105" s="3">
        <f t="shared" si="7"/>
        <v>28160</v>
      </c>
      <c r="G105" s="1">
        <f t="shared" si="8"/>
        <v>-3.6239999972167425E-3</v>
      </c>
      <c r="I105" s="1">
        <f t="shared" si="10"/>
        <v>-3.6239999972167425E-3</v>
      </c>
      <c r="O105" s="12"/>
      <c r="Q105" s="11">
        <f t="shared" si="9"/>
        <v>31006.152000000002</v>
      </c>
    </row>
    <row r="106" spans="1:30" ht="12" customHeight="1" x14ac:dyDescent="0.2">
      <c r="A106" s="1" t="s">
        <v>12</v>
      </c>
      <c r="C106" s="22">
        <v>46026.574999999997</v>
      </c>
      <c r="D106" s="22"/>
      <c r="E106" s="1">
        <f t="shared" si="6"/>
        <v>28162.996232885478</v>
      </c>
      <c r="F106" s="3">
        <f t="shared" si="7"/>
        <v>28163</v>
      </c>
      <c r="G106" s="1">
        <f t="shared" si="8"/>
        <v>-2.4131999962264672E-3</v>
      </c>
      <c r="I106" s="1">
        <f t="shared" si="10"/>
        <v>-2.4131999962264672E-3</v>
      </c>
      <c r="O106" s="12"/>
      <c r="Q106" s="11">
        <f t="shared" si="9"/>
        <v>31008.074999999997</v>
      </c>
    </row>
    <row r="107" spans="1:30" ht="12" customHeight="1" x14ac:dyDescent="0.2">
      <c r="A107" s="1" t="s">
        <v>12</v>
      </c>
      <c r="C107" s="22">
        <v>46033.616000000002</v>
      </c>
      <c r="D107" s="22"/>
      <c r="E107" s="1">
        <f t="shared" si="6"/>
        <v>28173.987552849194</v>
      </c>
      <c r="F107" s="3">
        <f t="shared" si="7"/>
        <v>28174</v>
      </c>
      <c r="G107" s="1">
        <f t="shared" si="8"/>
        <v>-7.9735999970580451E-3</v>
      </c>
      <c r="I107" s="1">
        <f t="shared" si="10"/>
        <v>-7.9735999970580451E-3</v>
      </c>
      <c r="O107" s="12"/>
      <c r="Q107" s="11">
        <f t="shared" si="9"/>
        <v>31015.116000000002</v>
      </c>
    </row>
    <row r="108" spans="1:30" ht="12" customHeight="1" x14ac:dyDescent="0.2">
      <c r="A108" s="1" t="s">
        <v>12</v>
      </c>
      <c r="C108" s="22">
        <v>46259.758000000002</v>
      </c>
      <c r="D108" s="22"/>
      <c r="E108" s="1">
        <f t="shared" si="6"/>
        <v>28527.005459287633</v>
      </c>
      <c r="F108" s="3">
        <f t="shared" si="7"/>
        <v>28527</v>
      </c>
      <c r="G108" s="1">
        <f t="shared" si="8"/>
        <v>3.4971999994013458E-3</v>
      </c>
      <c r="I108" s="1">
        <f t="shared" si="10"/>
        <v>3.4971999994013458E-3</v>
      </c>
      <c r="O108" s="12"/>
      <c r="Q108" s="11">
        <f t="shared" si="9"/>
        <v>31241.258000000002</v>
      </c>
    </row>
    <row r="109" spans="1:30" ht="12" customHeight="1" x14ac:dyDescent="0.2">
      <c r="A109" s="1" t="s">
        <v>82</v>
      </c>
      <c r="C109" s="22">
        <v>46260.400999999998</v>
      </c>
      <c r="D109" s="22"/>
      <c r="E109" s="12">
        <f t="shared" si="6"/>
        <v>28528.009211416113</v>
      </c>
      <c r="F109" s="3">
        <f t="shared" si="7"/>
        <v>28528</v>
      </c>
      <c r="G109" s="12">
        <f t="shared" si="8"/>
        <v>5.9007999952882528E-3</v>
      </c>
      <c r="I109" s="1">
        <f t="shared" si="10"/>
        <v>5.9007999952882528E-3</v>
      </c>
      <c r="O109" s="12"/>
      <c r="Q109" s="11">
        <f t="shared" si="9"/>
        <v>31241.900999999998</v>
      </c>
      <c r="Y109" s="1" t="s">
        <v>52</v>
      </c>
      <c r="Z109" s="1">
        <v>7</v>
      </c>
      <c r="AB109" s="1" t="s">
        <v>80</v>
      </c>
      <c r="AD109" s="1" t="s">
        <v>55</v>
      </c>
    </row>
    <row r="110" spans="1:30" ht="12" customHeight="1" x14ac:dyDescent="0.2">
      <c r="A110" s="1" t="s">
        <v>83</v>
      </c>
      <c r="C110" s="22">
        <v>46272.567999999999</v>
      </c>
      <c r="D110" s="22"/>
      <c r="E110" s="12">
        <f t="shared" si="6"/>
        <v>28547.002449592288</v>
      </c>
      <c r="F110" s="3">
        <f t="shared" si="7"/>
        <v>28547</v>
      </c>
      <c r="G110" s="12">
        <f t="shared" si="8"/>
        <v>1.5692000015405938E-3</v>
      </c>
      <c r="I110" s="1">
        <f t="shared" si="10"/>
        <v>1.5692000015405938E-3</v>
      </c>
      <c r="O110" s="12"/>
      <c r="Q110" s="11">
        <f t="shared" si="9"/>
        <v>31254.067999999999</v>
      </c>
      <c r="Y110" s="1" t="s">
        <v>52</v>
      </c>
      <c r="Z110" s="1">
        <v>7</v>
      </c>
      <c r="AB110" s="1" t="s">
        <v>80</v>
      </c>
      <c r="AD110" s="1" t="s">
        <v>55</v>
      </c>
    </row>
    <row r="111" spans="1:30" ht="12" customHeight="1" x14ac:dyDescent="0.2">
      <c r="A111" s="1" t="s">
        <v>83</v>
      </c>
      <c r="C111" s="22">
        <v>46285.38</v>
      </c>
      <c r="D111" s="22"/>
      <c r="E111" s="12">
        <f t="shared" si="6"/>
        <v>28567.002561987545</v>
      </c>
      <c r="F111" s="3">
        <f t="shared" si="7"/>
        <v>28567</v>
      </c>
      <c r="G111" s="12">
        <f t="shared" si="8"/>
        <v>1.6412000040872954E-3</v>
      </c>
      <c r="I111" s="1">
        <f t="shared" si="10"/>
        <v>1.6412000040872954E-3</v>
      </c>
      <c r="O111" s="12"/>
      <c r="Q111" s="11">
        <f t="shared" si="9"/>
        <v>31266.879999999997</v>
      </c>
      <c r="Y111" s="1" t="s">
        <v>52</v>
      </c>
      <c r="Z111" s="1">
        <v>9</v>
      </c>
      <c r="AB111" s="1" t="s">
        <v>53</v>
      </c>
      <c r="AD111" s="1" t="s">
        <v>55</v>
      </c>
    </row>
    <row r="112" spans="1:30" ht="12" customHeight="1" x14ac:dyDescent="0.2">
      <c r="A112" s="1" t="s">
        <v>84</v>
      </c>
      <c r="C112" s="22">
        <v>46290.500999999997</v>
      </c>
      <c r="D112" s="22"/>
      <c r="E112" s="12">
        <f t="shared" si="6"/>
        <v>28574.996674973507</v>
      </c>
      <c r="F112" s="3">
        <f t="shared" si="7"/>
        <v>28575</v>
      </c>
      <c r="G112" s="12">
        <f t="shared" si="8"/>
        <v>-2.1300000007613562E-3</v>
      </c>
      <c r="I112" s="1">
        <f t="shared" si="10"/>
        <v>-2.1300000007613562E-3</v>
      </c>
      <c r="O112" s="12"/>
      <c r="Q112" s="11">
        <f t="shared" si="9"/>
        <v>31272.000999999997</v>
      </c>
      <c r="Y112" s="1" t="s">
        <v>52</v>
      </c>
      <c r="AD112" s="1" t="s">
        <v>60</v>
      </c>
    </row>
    <row r="113" spans="1:30" ht="12" customHeight="1" x14ac:dyDescent="0.2">
      <c r="A113" s="1" t="s">
        <v>84</v>
      </c>
      <c r="C113" s="24">
        <v>46290.504000000001</v>
      </c>
      <c r="D113" s="22"/>
      <c r="E113" s="12">
        <f t="shared" si="6"/>
        <v>28575.001358109417</v>
      </c>
      <c r="F113" s="3">
        <f t="shared" si="7"/>
        <v>28575</v>
      </c>
      <c r="G113" s="12">
        <f t="shared" si="8"/>
        <v>8.7000000348780304E-4</v>
      </c>
      <c r="I113" s="1">
        <f t="shared" si="10"/>
        <v>8.7000000348780304E-4</v>
      </c>
      <c r="O113" s="12"/>
      <c r="Q113" s="11">
        <f t="shared" si="9"/>
        <v>31272.004000000001</v>
      </c>
      <c r="Y113" s="1" t="s">
        <v>52</v>
      </c>
      <c r="AD113" s="1" t="s">
        <v>60</v>
      </c>
    </row>
    <row r="114" spans="1:30" ht="12" customHeight="1" x14ac:dyDescent="0.2">
      <c r="A114" s="1" t="s">
        <v>84</v>
      </c>
      <c r="C114" s="22">
        <v>46290.504999999997</v>
      </c>
      <c r="D114" s="22"/>
      <c r="E114" s="12">
        <f t="shared" si="6"/>
        <v>28575.002919154711</v>
      </c>
      <c r="F114" s="3">
        <f t="shared" si="7"/>
        <v>28575</v>
      </c>
      <c r="G114" s="12">
        <f t="shared" si="8"/>
        <v>1.870000000053551E-3</v>
      </c>
      <c r="I114" s="1">
        <f t="shared" si="10"/>
        <v>1.870000000053551E-3</v>
      </c>
      <c r="O114" s="12"/>
      <c r="Q114" s="11">
        <f t="shared" si="9"/>
        <v>31272.004999999997</v>
      </c>
      <c r="Y114" s="1" t="s">
        <v>52</v>
      </c>
      <c r="AD114" s="1" t="s">
        <v>60</v>
      </c>
    </row>
    <row r="115" spans="1:30" ht="12" customHeight="1" x14ac:dyDescent="0.2">
      <c r="A115" s="1" t="s">
        <v>84</v>
      </c>
      <c r="C115" s="22">
        <v>46290.521999999997</v>
      </c>
      <c r="D115" s="22"/>
      <c r="E115" s="12">
        <f t="shared" si="6"/>
        <v>28575.029456924825</v>
      </c>
      <c r="F115" s="3">
        <f t="shared" si="7"/>
        <v>28575</v>
      </c>
      <c r="G115" s="12">
        <f t="shared" si="8"/>
        <v>1.8869999999878928E-2</v>
      </c>
      <c r="I115" s="1">
        <f t="shared" si="10"/>
        <v>1.8869999999878928E-2</v>
      </c>
      <c r="O115" s="12"/>
      <c r="Q115" s="11">
        <f t="shared" si="9"/>
        <v>31272.021999999997</v>
      </c>
      <c r="Y115" s="1" t="s">
        <v>52</v>
      </c>
      <c r="AD115" s="1" t="s">
        <v>60</v>
      </c>
    </row>
    <row r="116" spans="1:30" ht="12" customHeight="1" x14ac:dyDescent="0.2">
      <c r="A116" s="1" t="s">
        <v>84</v>
      </c>
      <c r="C116" s="22">
        <v>46299.464999999997</v>
      </c>
      <c r="D116" s="22"/>
      <c r="E116" s="12">
        <f t="shared" si="6"/>
        <v>28588.989885050865</v>
      </c>
      <c r="F116" s="3">
        <f t="shared" si="7"/>
        <v>28589</v>
      </c>
      <c r="G116" s="12">
        <f t="shared" si="8"/>
        <v>-6.4796000006026588E-3</v>
      </c>
      <c r="I116" s="1">
        <f t="shared" si="10"/>
        <v>-6.4796000006026588E-3</v>
      </c>
      <c r="O116" s="12"/>
      <c r="Q116" s="11">
        <f t="shared" si="9"/>
        <v>31280.964999999997</v>
      </c>
      <c r="Y116" s="1" t="s">
        <v>52</v>
      </c>
      <c r="AD116" s="1" t="s">
        <v>60</v>
      </c>
    </row>
    <row r="117" spans="1:30" ht="12" customHeight="1" x14ac:dyDescent="0.2">
      <c r="A117" s="58" t="s">
        <v>412</v>
      </c>
      <c r="B117" s="59" t="s">
        <v>119</v>
      </c>
      <c r="C117" s="58">
        <v>46299.474999999999</v>
      </c>
      <c r="D117" s="58" t="s">
        <v>131</v>
      </c>
      <c r="E117" s="1">
        <f t="shared" si="6"/>
        <v>28589.00549550388</v>
      </c>
      <c r="F117" s="3">
        <f t="shared" si="7"/>
        <v>28589</v>
      </c>
      <c r="G117" s="1">
        <f t="shared" si="8"/>
        <v>3.5204000014346093E-3</v>
      </c>
      <c r="I117" s="1">
        <f t="shared" si="10"/>
        <v>3.5204000014346093E-3</v>
      </c>
      <c r="Q117" s="11">
        <f t="shared" si="9"/>
        <v>31280.974999999999</v>
      </c>
    </row>
    <row r="118" spans="1:30" ht="12" customHeight="1" x14ac:dyDescent="0.2">
      <c r="A118" s="1" t="s">
        <v>84</v>
      </c>
      <c r="C118" s="22">
        <v>46299.476999999999</v>
      </c>
      <c r="D118" s="22"/>
      <c r="E118" s="12">
        <f t="shared" si="6"/>
        <v>28589.008617594482</v>
      </c>
      <c r="F118" s="3">
        <f t="shared" si="7"/>
        <v>28589</v>
      </c>
      <c r="G118" s="12">
        <f t="shared" si="8"/>
        <v>5.5204000018420629E-3</v>
      </c>
      <c r="I118" s="1">
        <f t="shared" si="10"/>
        <v>5.5204000018420629E-3</v>
      </c>
      <c r="O118" s="12"/>
      <c r="Q118" s="11">
        <f t="shared" si="9"/>
        <v>31280.976999999999</v>
      </c>
      <c r="Y118" s="1" t="s">
        <v>52</v>
      </c>
      <c r="AD118" s="1" t="s">
        <v>60</v>
      </c>
    </row>
    <row r="119" spans="1:30" ht="12" customHeight="1" x14ac:dyDescent="0.2">
      <c r="A119" s="1" t="s">
        <v>84</v>
      </c>
      <c r="C119" s="22">
        <v>46299.482000000004</v>
      </c>
      <c r="D119" s="22"/>
      <c r="E119" s="12">
        <f t="shared" si="6"/>
        <v>28589.016422820994</v>
      </c>
      <c r="F119" s="3">
        <f t="shared" si="7"/>
        <v>28589</v>
      </c>
      <c r="G119" s="12">
        <f t="shared" si="8"/>
        <v>1.0520400006498676E-2</v>
      </c>
      <c r="I119" s="1">
        <f t="shared" si="10"/>
        <v>1.0520400006498676E-2</v>
      </c>
      <c r="O119" s="12"/>
      <c r="Q119" s="11">
        <f t="shared" si="9"/>
        <v>31280.982000000004</v>
      </c>
      <c r="Y119" s="1" t="s">
        <v>52</v>
      </c>
      <c r="AD119" s="1" t="s">
        <v>60</v>
      </c>
    </row>
    <row r="120" spans="1:30" ht="12" customHeight="1" x14ac:dyDescent="0.2">
      <c r="A120" s="1" t="s">
        <v>84</v>
      </c>
      <c r="C120" s="22">
        <v>46299.483999999997</v>
      </c>
      <c r="D120" s="22"/>
      <c r="E120" s="12">
        <f t="shared" si="6"/>
        <v>28589.019544911582</v>
      </c>
      <c r="F120" s="3">
        <f t="shared" si="7"/>
        <v>28589</v>
      </c>
      <c r="G120" s="12">
        <f t="shared" si="8"/>
        <v>1.2520399999630172E-2</v>
      </c>
      <c r="I120" s="1">
        <f t="shared" si="10"/>
        <v>1.2520399999630172E-2</v>
      </c>
      <c r="O120" s="12"/>
      <c r="Q120" s="11">
        <f t="shared" si="9"/>
        <v>31280.983999999997</v>
      </c>
      <c r="Y120" s="1" t="s">
        <v>52</v>
      </c>
      <c r="AD120" s="1" t="s">
        <v>60</v>
      </c>
    </row>
    <row r="121" spans="1:30" ht="12" customHeight="1" x14ac:dyDescent="0.2">
      <c r="A121" s="1" t="s">
        <v>84</v>
      </c>
      <c r="C121" s="22">
        <v>46299.485999999997</v>
      </c>
      <c r="D121" s="22"/>
      <c r="E121" s="12">
        <f t="shared" si="6"/>
        <v>28589.022667002188</v>
      </c>
      <c r="F121" s="3">
        <f t="shared" si="7"/>
        <v>28589</v>
      </c>
      <c r="G121" s="12">
        <f t="shared" si="8"/>
        <v>1.4520400000037625E-2</v>
      </c>
      <c r="I121" s="1">
        <f t="shared" si="10"/>
        <v>1.4520400000037625E-2</v>
      </c>
      <c r="O121" s="12"/>
      <c r="Q121" s="11">
        <f t="shared" si="9"/>
        <v>31280.985999999997</v>
      </c>
      <c r="Y121" s="1" t="s">
        <v>52</v>
      </c>
      <c r="AD121" s="1" t="s">
        <v>60</v>
      </c>
    </row>
    <row r="122" spans="1:30" ht="12" customHeight="1" x14ac:dyDescent="0.2">
      <c r="A122" s="1" t="s">
        <v>12</v>
      </c>
      <c r="C122" s="22">
        <v>46323.813999999998</v>
      </c>
      <c r="D122" s="22"/>
      <c r="E122" s="1">
        <f t="shared" si="6"/>
        <v>28626.999777082732</v>
      </c>
      <c r="F122" s="3">
        <f t="shared" si="7"/>
        <v>28627</v>
      </c>
      <c r="G122" s="1">
        <f t="shared" si="8"/>
        <v>-1.4279999595601112E-4</v>
      </c>
      <c r="I122" s="1">
        <f t="shared" si="10"/>
        <v>-1.4279999595601112E-4</v>
      </c>
      <c r="O122" s="12"/>
      <c r="Q122" s="11">
        <f t="shared" si="9"/>
        <v>31305.313999999998</v>
      </c>
    </row>
    <row r="123" spans="1:30" ht="12" customHeight="1" x14ac:dyDescent="0.2">
      <c r="A123" s="1" t="s">
        <v>83</v>
      </c>
      <c r="C123" s="22">
        <v>46326.373</v>
      </c>
      <c r="D123" s="22"/>
      <c r="E123" s="12">
        <f t="shared" si="6"/>
        <v>28630.994492007761</v>
      </c>
      <c r="F123" s="3">
        <f t="shared" si="7"/>
        <v>28631</v>
      </c>
      <c r="G123" s="12">
        <f t="shared" si="8"/>
        <v>-3.5283999968669377E-3</v>
      </c>
      <c r="I123" s="1">
        <f t="shared" si="10"/>
        <v>-3.5283999968669377E-3</v>
      </c>
      <c r="O123" s="12"/>
      <c r="Q123" s="11">
        <f t="shared" si="9"/>
        <v>31307.873</v>
      </c>
      <c r="Y123" s="1" t="s">
        <v>52</v>
      </c>
      <c r="Z123" s="1">
        <v>6</v>
      </c>
      <c r="AB123" s="1" t="s">
        <v>80</v>
      </c>
      <c r="AD123" s="1" t="s">
        <v>55</v>
      </c>
    </row>
    <row r="124" spans="1:30" ht="12" customHeight="1" x14ac:dyDescent="0.2">
      <c r="A124" s="1" t="s">
        <v>83</v>
      </c>
      <c r="C124" s="22">
        <v>46326.385999999999</v>
      </c>
      <c r="D124" s="22"/>
      <c r="E124" s="12">
        <f t="shared" si="6"/>
        <v>28631.014785596672</v>
      </c>
      <c r="F124" s="3">
        <f t="shared" si="7"/>
        <v>28631</v>
      </c>
      <c r="G124" s="12">
        <f t="shared" si="8"/>
        <v>9.471600002143532E-3</v>
      </c>
      <c r="I124" s="1">
        <f t="shared" si="10"/>
        <v>9.471600002143532E-3</v>
      </c>
      <c r="O124" s="12"/>
      <c r="Q124" s="11">
        <f t="shared" si="9"/>
        <v>31307.885999999999</v>
      </c>
      <c r="Y124" s="1" t="s">
        <v>52</v>
      </c>
      <c r="Z124" s="1">
        <v>9</v>
      </c>
      <c r="AB124" s="1" t="s">
        <v>53</v>
      </c>
      <c r="AD124" s="1" t="s">
        <v>55</v>
      </c>
    </row>
    <row r="125" spans="1:30" ht="12" customHeight="1" x14ac:dyDescent="0.2">
      <c r="A125" s="1" t="s">
        <v>83</v>
      </c>
      <c r="C125" s="22">
        <v>46328.305999999997</v>
      </c>
      <c r="D125" s="22"/>
      <c r="E125" s="12">
        <f t="shared" si="6"/>
        <v>28634.011992574418</v>
      </c>
      <c r="F125" s="3">
        <f t="shared" si="7"/>
        <v>28634</v>
      </c>
      <c r="G125" s="12">
        <f t="shared" si="8"/>
        <v>7.6823999988846481E-3</v>
      </c>
      <c r="I125" s="1">
        <f t="shared" si="10"/>
        <v>7.6823999988846481E-3</v>
      </c>
      <c r="O125" s="12"/>
      <c r="Q125" s="11">
        <f t="shared" si="9"/>
        <v>31309.805999999997</v>
      </c>
      <c r="Y125" s="1" t="s">
        <v>52</v>
      </c>
      <c r="Z125" s="1">
        <v>7</v>
      </c>
      <c r="AB125" s="1" t="s">
        <v>80</v>
      </c>
      <c r="AD125" s="1" t="s">
        <v>55</v>
      </c>
    </row>
    <row r="126" spans="1:30" ht="12" customHeight="1" x14ac:dyDescent="0.2">
      <c r="A126" s="1" t="s">
        <v>12</v>
      </c>
      <c r="C126" s="22">
        <v>46345.586000000003</v>
      </c>
      <c r="D126" s="22"/>
      <c r="E126" s="1">
        <f t="shared" si="6"/>
        <v>28660.986855374154</v>
      </c>
      <c r="F126" s="3">
        <f t="shared" si="7"/>
        <v>28661</v>
      </c>
      <c r="G126" s="1">
        <f t="shared" si="8"/>
        <v>-8.4203999940655194E-3</v>
      </c>
      <c r="I126" s="1">
        <f t="shared" si="10"/>
        <v>-8.4203999940655194E-3</v>
      </c>
      <c r="O126" s="12"/>
      <c r="Q126" s="11">
        <f t="shared" si="9"/>
        <v>31327.086000000003</v>
      </c>
    </row>
    <row r="127" spans="1:30" ht="12" customHeight="1" x14ac:dyDescent="0.2">
      <c r="A127" s="1" t="s">
        <v>83</v>
      </c>
      <c r="C127" s="22">
        <v>46360.336000000003</v>
      </c>
      <c r="D127" s="22"/>
      <c r="E127" s="12">
        <f t="shared" si="6"/>
        <v>28684.012273562581</v>
      </c>
      <c r="F127" s="3">
        <f t="shared" si="7"/>
        <v>28684</v>
      </c>
      <c r="G127" s="12">
        <f t="shared" si="8"/>
        <v>7.8624000088893808E-3</v>
      </c>
      <c r="I127" s="1">
        <f t="shared" si="10"/>
        <v>7.8624000088893808E-3</v>
      </c>
      <c r="O127" s="12"/>
      <c r="Q127" s="11">
        <f t="shared" si="9"/>
        <v>31341.836000000003</v>
      </c>
      <c r="Y127" s="1" t="s">
        <v>52</v>
      </c>
      <c r="Z127" s="1">
        <v>8</v>
      </c>
      <c r="AB127" s="1" t="s">
        <v>53</v>
      </c>
      <c r="AD127" s="1" t="s">
        <v>55</v>
      </c>
    </row>
    <row r="128" spans="1:30" ht="12" customHeight="1" x14ac:dyDescent="0.2">
      <c r="A128" s="1" t="s">
        <v>12</v>
      </c>
      <c r="C128" s="22">
        <v>46375.701999999997</v>
      </c>
      <c r="D128" s="22"/>
      <c r="E128" s="1">
        <f t="shared" si="6"/>
        <v>28707.999295656358</v>
      </c>
      <c r="F128" s="3">
        <f t="shared" si="7"/>
        <v>28708</v>
      </c>
      <c r="G128" s="1">
        <f t="shared" si="8"/>
        <v>-4.5120000140741467E-4</v>
      </c>
      <c r="I128" s="1">
        <f t="shared" si="10"/>
        <v>-4.5120000140741467E-4</v>
      </c>
      <c r="O128" s="12"/>
      <c r="Q128" s="11">
        <f t="shared" si="9"/>
        <v>31357.201999999997</v>
      </c>
    </row>
    <row r="129" spans="1:30" ht="12" customHeight="1" x14ac:dyDescent="0.2">
      <c r="A129" s="1" t="s">
        <v>85</v>
      </c>
      <c r="C129" s="22">
        <v>46451.288999999997</v>
      </c>
      <c r="D129" s="22"/>
      <c r="E129" s="12">
        <f t="shared" si="6"/>
        <v>28825.994026816257</v>
      </c>
      <c r="F129" s="3">
        <f t="shared" si="7"/>
        <v>28826</v>
      </c>
      <c r="G129" s="12">
        <f t="shared" si="8"/>
        <v>-3.8263999958871864E-3</v>
      </c>
      <c r="I129" s="1">
        <f t="shared" si="10"/>
        <v>-3.8263999958871864E-3</v>
      </c>
      <c r="O129" s="12"/>
      <c r="Q129" s="11">
        <f t="shared" si="9"/>
        <v>31432.788999999997</v>
      </c>
      <c r="Y129" s="1" t="s">
        <v>52</v>
      </c>
      <c r="Z129" s="1">
        <v>7</v>
      </c>
      <c r="AB129" s="1" t="s">
        <v>53</v>
      </c>
      <c r="AD129" s="1" t="s">
        <v>55</v>
      </c>
    </row>
    <row r="130" spans="1:30" ht="12" customHeight="1" x14ac:dyDescent="0.2">
      <c r="A130" s="1" t="s">
        <v>12</v>
      </c>
      <c r="C130" s="22">
        <v>46553.788999999997</v>
      </c>
      <c r="D130" s="22"/>
      <c r="E130" s="1">
        <f t="shared" si="6"/>
        <v>28986.001170159558</v>
      </c>
      <c r="F130" s="3">
        <f t="shared" si="7"/>
        <v>28986</v>
      </c>
      <c r="G130" s="1">
        <f t="shared" si="8"/>
        <v>7.4959999619750306E-4</v>
      </c>
      <c r="I130" s="1">
        <f t="shared" si="10"/>
        <v>7.4959999619750306E-4</v>
      </c>
      <c r="O130" s="12"/>
      <c r="Q130" s="11">
        <f t="shared" si="9"/>
        <v>31535.288999999997</v>
      </c>
    </row>
    <row r="131" spans="1:30" ht="12" customHeight="1" x14ac:dyDescent="0.2">
      <c r="A131" s="1" t="s">
        <v>86</v>
      </c>
      <c r="C131" s="22">
        <v>46616.578999999998</v>
      </c>
      <c r="D131" s="22"/>
      <c r="E131" s="12">
        <f t="shared" si="6"/>
        <v>29084.019204603708</v>
      </c>
      <c r="F131" s="3">
        <f t="shared" si="7"/>
        <v>29084</v>
      </c>
      <c r="G131" s="12">
        <f t="shared" si="8"/>
        <v>1.2302399998588953E-2</v>
      </c>
      <c r="I131" s="1">
        <f t="shared" si="10"/>
        <v>1.2302399998588953E-2</v>
      </c>
      <c r="O131" s="12"/>
      <c r="Q131" s="11">
        <f t="shared" si="9"/>
        <v>31598.078999999998</v>
      </c>
      <c r="Y131" s="1" t="s">
        <v>52</v>
      </c>
      <c r="Z131" s="1">
        <v>7</v>
      </c>
      <c r="AB131" s="1" t="s">
        <v>80</v>
      </c>
      <c r="AD131" s="1" t="s">
        <v>55</v>
      </c>
    </row>
    <row r="132" spans="1:30" ht="12" customHeight="1" x14ac:dyDescent="0.2">
      <c r="A132" s="1" t="s">
        <v>87</v>
      </c>
      <c r="C132" s="22">
        <v>46645.398999999998</v>
      </c>
      <c r="D132" s="22"/>
      <c r="E132" s="12">
        <f t="shared" si="6"/>
        <v>29129.008530175943</v>
      </c>
      <c r="F132" s="3">
        <f t="shared" si="7"/>
        <v>29129</v>
      </c>
      <c r="G132" s="12">
        <f t="shared" si="8"/>
        <v>5.4643999974359758E-3</v>
      </c>
      <c r="I132" s="1">
        <f t="shared" si="10"/>
        <v>5.4643999974359758E-3</v>
      </c>
      <c r="O132" s="12"/>
      <c r="Q132" s="11">
        <f t="shared" si="9"/>
        <v>31626.898999999998</v>
      </c>
      <c r="Y132" s="1" t="s">
        <v>52</v>
      </c>
      <c r="Z132" s="1">
        <v>7</v>
      </c>
      <c r="AB132" s="1" t="s">
        <v>80</v>
      </c>
      <c r="AD132" s="1" t="s">
        <v>55</v>
      </c>
    </row>
    <row r="133" spans="1:30" ht="12" customHeight="1" x14ac:dyDescent="0.2">
      <c r="A133" s="1" t="s">
        <v>12</v>
      </c>
      <c r="C133" s="22">
        <v>46671.66</v>
      </c>
      <c r="D133" s="22"/>
      <c r="E133" s="1">
        <f t="shared" si="6"/>
        <v>29170.003140823155</v>
      </c>
      <c r="F133" s="3">
        <f t="shared" si="7"/>
        <v>29170</v>
      </c>
      <c r="G133" s="1">
        <f t="shared" si="8"/>
        <v>2.0120000044698827E-3</v>
      </c>
      <c r="I133" s="1">
        <f t="shared" si="10"/>
        <v>2.0120000044698827E-3</v>
      </c>
      <c r="O133" s="12"/>
      <c r="Q133" s="11">
        <f t="shared" si="9"/>
        <v>31653.160000000003</v>
      </c>
    </row>
    <row r="134" spans="1:30" ht="12" customHeight="1" x14ac:dyDescent="0.2">
      <c r="A134" s="1" t="s">
        <v>87</v>
      </c>
      <c r="C134" s="22">
        <v>46679.345000000001</v>
      </c>
      <c r="D134" s="22"/>
      <c r="E134" s="12">
        <f t="shared" si="6"/>
        <v>29181.999773960644</v>
      </c>
      <c r="F134" s="3">
        <f t="shared" si="7"/>
        <v>29182</v>
      </c>
      <c r="G134" s="12">
        <f t="shared" si="8"/>
        <v>-1.4479999663308263E-4</v>
      </c>
      <c r="I134" s="1">
        <f t="shared" si="10"/>
        <v>-1.4479999663308263E-4</v>
      </c>
      <c r="O134" s="12"/>
      <c r="Q134" s="11">
        <f t="shared" si="9"/>
        <v>31660.845000000001</v>
      </c>
      <c r="Y134" s="1" t="s">
        <v>52</v>
      </c>
      <c r="Z134" s="1">
        <v>8</v>
      </c>
      <c r="AB134" s="1" t="s">
        <v>80</v>
      </c>
      <c r="AD134" s="1" t="s">
        <v>55</v>
      </c>
    </row>
    <row r="135" spans="1:30" ht="12" customHeight="1" x14ac:dyDescent="0.2">
      <c r="A135" s="1" t="s">
        <v>12</v>
      </c>
      <c r="C135" s="22">
        <v>46680.627</v>
      </c>
      <c r="D135" s="22"/>
      <c r="E135" s="1">
        <f t="shared" si="6"/>
        <v>29184.00103403641</v>
      </c>
      <c r="F135" s="3">
        <f t="shared" si="7"/>
        <v>29184</v>
      </c>
      <c r="G135" s="1">
        <f t="shared" si="8"/>
        <v>6.624000016017817E-4</v>
      </c>
      <c r="I135" s="1">
        <f t="shared" si="10"/>
        <v>6.624000016017817E-4</v>
      </c>
      <c r="O135" s="12"/>
      <c r="Q135" s="11">
        <f t="shared" si="9"/>
        <v>31662.127</v>
      </c>
    </row>
    <row r="136" spans="1:30" ht="12" customHeight="1" x14ac:dyDescent="0.2">
      <c r="A136" s="1" t="s">
        <v>87</v>
      </c>
      <c r="C136" s="22">
        <v>46702.406999999999</v>
      </c>
      <c r="D136" s="22"/>
      <c r="E136" s="12">
        <f t="shared" si="6"/>
        <v>29218.000600690233</v>
      </c>
      <c r="F136" s="3">
        <f t="shared" si="7"/>
        <v>29218</v>
      </c>
      <c r="G136" s="12">
        <f t="shared" si="8"/>
        <v>3.8479999784613028E-4</v>
      </c>
      <c r="I136" s="1">
        <f t="shared" si="10"/>
        <v>3.8479999784613028E-4</v>
      </c>
      <c r="O136" s="12"/>
      <c r="Q136" s="11">
        <f t="shared" si="9"/>
        <v>31683.906999999999</v>
      </c>
      <c r="Y136" s="1" t="s">
        <v>52</v>
      </c>
      <c r="Z136" s="1">
        <v>7</v>
      </c>
      <c r="AB136" s="1" t="s">
        <v>80</v>
      </c>
      <c r="AD136" s="1" t="s">
        <v>55</v>
      </c>
    </row>
    <row r="137" spans="1:30" ht="12" customHeight="1" x14ac:dyDescent="0.2">
      <c r="A137" s="1" t="s">
        <v>12</v>
      </c>
      <c r="C137" s="22">
        <v>46708.811000000002</v>
      </c>
      <c r="D137" s="22"/>
      <c r="E137" s="1">
        <f t="shared" si="6"/>
        <v>29227.997534797265</v>
      </c>
      <c r="F137" s="3">
        <f t="shared" si="7"/>
        <v>29228</v>
      </c>
      <c r="G137" s="1">
        <f t="shared" si="8"/>
        <v>-1.5791999976499937E-3</v>
      </c>
      <c r="I137" s="1">
        <f t="shared" si="10"/>
        <v>-1.5791999976499937E-3</v>
      </c>
      <c r="O137" s="12"/>
      <c r="Q137" s="11">
        <f t="shared" si="9"/>
        <v>31690.311000000002</v>
      </c>
    </row>
    <row r="138" spans="1:30" ht="12" customHeight="1" x14ac:dyDescent="0.2">
      <c r="A138" s="1" t="s">
        <v>12</v>
      </c>
      <c r="C138" s="22">
        <v>46712.654999999999</v>
      </c>
      <c r="D138" s="22"/>
      <c r="E138" s="1">
        <f t="shared" si="6"/>
        <v>29233.998192933959</v>
      </c>
      <c r="F138" s="3">
        <f t="shared" si="7"/>
        <v>29234</v>
      </c>
      <c r="G138" s="1">
        <f t="shared" si="8"/>
        <v>-1.1575999960768968E-3</v>
      </c>
      <c r="I138" s="1">
        <f t="shared" si="10"/>
        <v>-1.1575999960768968E-3</v>
      </c>
      <c r="O138" s="12"/>
      <c r="Q138" s="11">
        <f t="shared" si="9"/>
        <v>31694.154999999999</v>
      </c>
    </row>
    <row r="139" spans="1:30" ht="12" customHeight="1" x14ac:dyDescent="0.2">
      <c r="A139" s="1" t="s">
        <v>12</v>
      </c>
      <c r="C139" s="22">
        <v>46714.582000000002</v>
      </c>
      <c r="D139" s="22"/>
      <c r="E139" s="1">
        <f t="shared" si="6"/>
        <v>29237.006327228821</v>
      </c>
      <c r="F139" s="3">
        <f t="shared" si="7"/>
        <v>29237</v>
      </c>
      <c r="G139" s="1">
        <f t="shared" si="8"/>
        <v>4.0532000057282858E-3</v>
      </c>
      <c r="I139" s="1">
        <f t="shared" si="10"/>
        <v>4.0532000057282858E-3</v>
      </c>
      <c r="O139" s="12"/>
      <c r="Q139" s="11">
        <f t="shared" si="9"/>
        <v>31696.082000000002</v>
      </c>
    </row>
    <row r="140" spans="1:30" ht="12" customHeight="1" x14ac:dyDescent="0.2">
      <c r="A140" s="1" t="s">
        <v>88</v>
      </c>
      <c r="C140" s="22">
        <v>46745.33</v>
      </c>
      <c r="D140" s="22"/>
      <c r="E140" s="12">
        <f t="shared" si="6"/>
        <v>29285.005348141207</v>
      </c>
      <c r="F140" s="3">
        <f t="shared" si="7"/>
        <v>29285</v>
      </c>
      <c r="G140" s="12">
        <f t="shared" si="8"/>
        <v>3.426000002946239E-3</v>
      </c>
      <c r="I140" s="1">
        <f t="shared" si="10"/>
        <v>3.426000002946239E-3</v>
      </c>
      <c r="O140" s="12"/>
      <c r="Q140" s="11">
        <f t="shared" si="9"/>
        <v>31726.83</v>
      </c>
      <c r="Y140" s="1" t="s">
        <v>52</v>
      </c>
      <c r="Z140" s="1">
        <v>9</v>
      </c>
      <c r="AB140" s="1" t="s">
        <v>80</v>
      </c>
      <c r="AD140" s="1" t="s">
        <v>55</v>
      </c>
    </row>
    <row r="141" spans="1:30" ht="12" customHeight="1" x14ac:dyDescent="0.2">
      <c r="A141" s="1" t="s">
        <v>88</v>
      </c>
      <c r="C141" s="22">
        <v>46745.336000000003</v>
      </c>
      <c r="D141" s="22"/>
      <c r="E141" s="12">
        <f t="shared" si="6"/>
        <v>29285.014714413013</v>
      </c>
      <c r="F141" s="3">
        <f t="shared" si="7"/>
        <v>29285</v>
      </c>
      <c r="G141" s="12">
        <f t="shared" si="8"/>
        <v>9.4260000041685998E-3</v>
      </c>
      <c r="I141" s="1">
        <f t="shared" si="10"/>
        <v>9.4260000041685998E-3</v>
      </c>
      <c r="O141" s="12"/>
      <c r="Q141" s="11">
        <f t="shared" si="9"/>
        <v>31726.836000000003</v>
      </c>
      <c r="Y141" s="1" t="s">
        <v>52</v>
      </c>
      <c r="Z141" s="1">
        <v>9</v>
      </c>
      <c r="AB141" s="1" t="s">
        <v>53</v>
      </c>
      <c r="AD141" s="1" t="s">
        <v>55</v>
      </c>
    </row>
    <row r="142" spans="1:30" ht="12" customHeight="1" x14ac:dyDescent="0.2">
      <c r="A142" s="1" t="s">
        <v>88</v>
      </c>
      <c r="C142" s="22">
        <v>46763.262999999999</v>
      </c>
      <c r="D142" s="22"/>
      <c r="E142" s="12">
        <f t="shared" si="6"/>
        <v>29312.999573522426</v>
      </c>
      <c r="F142" s="3">
        <f t="shared" si="7"/>
        <v>29313</v>
      </c>
      <c r="G142" s="12">
        <f t="shared" si="8"/>
        <v>-2.7319999935571104E-4</v>
      </c>
      <c r="I142" s="1">
        <f t="shared" si="10"/>
        <v>-2.7319999935571104E-4</v>
      </c>
      <c r="O142" s="12"/>
      <c r="Q142" s="11">
        <f t="shared" si="9"/>
        <v>31744.762999999999</v>
      </c>
      <c r="Y142" s="1" t="s">
        <v>52</v>
      </c>
      <c r="Z142" s="1">
        <v>7</v>
      </c>
      <c r="AB142" s="1" t="s">
        <v>80</v>
      </c>
      <c r="AD142" s="1" t="s">
        <v>55</v>
      </c>
    </row>
    <row r="143" spans="1:30" ht="12" customHeight="1" x14ac:dyDescent="0.2">
      <c r="A143" s="1" t="s">
        <v>12</v>
      </c>
      <c r="C143" s="22">
        <v>46979.786</v>
      </c>
      <c r="D143" s="22"/>
      <c r="E143" s="1">
        <f t="shared" si="6"/>
        <v>29651.001785211411</v>
      </c>
      <c r="F143" s="3">
        <f t="shared" si="7"/>
        <v>29651</v>
      </c>
      <c r="G143" s="1">
        <f t="shared" si="8"/>
        <v>1.1435999986133538E-3</v>
      </c>
      <c r="I143" s="1">
        <f t="shared" si="10"/>
        <v>1.1435999986133538E-3</v>
      </c>
      <c r="O143" s="12"/>
      <c r="Q143" s="11">
        <f t="shared" si="9"/>
        <v>31961.286</v>
      </c>
    </row>
    <row r="144" spans="1:30" ht="12" customHeight="1" x14ac:dyDescent="0.2">
      <c r="A144" s="1" t="s">
        <v>12</v>
      </c>
      <c r="C144" s="22">
        <v>46997.718999999997</v>
      </c>
      <c r="D144" s="22"/>
      <c r="E144" s="1">
        <f t="shared" si="6"/>
        <v>29678.996010592629</v>
      </c>
      <c r="F144" s="3">
        <f t="shared" si="7"/>
        <v>29679</v>
      </c>
      <c r="G144" s="1">
        <f t="shared" si="8"/>
        <v>-2.5556000036885962E-3</v>
      </c>
      <c r="I144" s="1">
        <f t="shared" si="10"/>
        <v>-2.5556000036885962E-3</v>
      </c>
      <c r="O144" s="12"/>
      <c r="Q144" s="11">
        <f t="shared" si="9"/>
        <v>31979.218999999997</v>
      </c>
    </row>
    <row r="145" spans="1:30" ht="12" customHeight="1" x14ac:dyDescent="0.2">
      <c r="A145" s="1" t="s">
        <v>12</v>
      </c>
      <c r="C145" s="22">
        <v>47002.843999999997</v>
      </c>
      <c r="D145" s="22"/>
      <c r="E145" s="1">
        <f t="shared" si="6"/>
        <v>29686.996367759792</v>
      </c>
      <c r="F145" s="3">
        <f t="shared" si="7"/>
        <v>29687</v>
      </c>
      <c r="G145" s="1">
        <f t="shared" si="8"/>
        <v>-2.3268000004463829E-3</v>
      </c>
      <c r="I145" s="1">
        <f t="shared" si="10"/>
        <v>-2.3268000004463829E-3</v>
      </c>
      <c r="O145" s="12"/>
      <c r="Q145" s="11">
        <f t="shared" si="9"/>
        <v>31984.343999999997</v>
      </c>
    </row>
    <row r="146" spans="1:30" ht="12" customHeight="1" x14ac:dyDescent="0.2">
      <c r="A146" s="1" t="s">
        <v>89</v>
      </c>
      <c r="C146" s="22">
        <v>47003.478999999999</v>
      </c>
      <c r="D146" s="22"/>
      <c r="E146" s="12">
        <f t="shared" si="6"/>
        <v>29687.987631525873</v>
      </c>
      <c r="F146" s="3">
        <f t="shared" si="7"/>
        <v>29688</v>
      </c>
      <c r="G146" s="12">
        <f t="shared" si="8"/>
        <v>-7.9231999989133328E-3</v>
      </c>
      <c r="I146" s="1">
        <f t="shared" si="10"/>
        <v>-7.9231999989133328E-3</v>
      </c>
      <c r="O146" s="12"/>
      <c r="Q146" s="11">
        <f t="shared" si="9"/>
        <v>31984.978999999999</v>
      </c>
      <c r="Y146" s="1" t="s">
        <v>52</v>
      </c>
      <c r="AD146" s="1" t="s">
        <v>60</v>
      </c>
    </row>
    <row r="147" spans="1:30" ht="12" customHeight="1" x14ac:dyDescent="0.2">
      <c r="A147" s="1" t="s">
        <v>89</v>
      </c>
      <c r="C147" s="22">
        <v>47003.483999999997</v>
      </c>
      <c r="D147" s="22"/>
      <c r="E147" s="12">
        <f t="shared" si="6"/>
        <v>29687.995436752375</v>
      </c>
      <c r="F147" s="3">
        <f t="shared" si="7"/>
        <v>29688</v>
      </c>
      <c r="G147" s="12">
        <f t="shared" si="8"/>
        <v>-2.9232000015326776E-3</v>
      </c>
      <c r="I147" s="1">
        <f t="shared" si="10"/>
        <v>-2.9232000015326776E-3</v>
      </c>
      <c r="O147" s="12"/>
      <c r="Q147" s="11">
        <f t="shared" si="9"/>
        <v>31984.983999999997</v>
      </c>
      <c r="Y147" s="1" t="s">
        <v>52</v>
      </c>
      <c r="AD147" s="1" t="s">
        <v>60</v>
      </c>
    </row>
    <row r="148" spans="1:30" ht="12" customHeight="1" x14ac:dyDescent="0.2">
      <c r="A148" s="1" t="s">
        <v>89</v>
      </c>
      <c r="C148" s="22">
        <v>47003.491000000002</v>
      </c>
      <c r="D148" s="22"/>
      <c r="E148" s="12">
        <f t="shared" si="6"/>
        <v>29688.00636406949</v>
      </c>
      <c r="F148" s="3">
        <f t="shared" si="7"/>
        <v>29688</v>
      </c>
      <c r="G148" s="12">
        <f t="shared" si="8"/>
        <v>4.0768000035313889E-3</v>
      </c>
      <c r="I148" s="1">
        <f t="shared" si="10"/>
        <v>4.0768000035313889E-3</v>
      </c>
      <c r="O148" s="12"/>
      <c r="Q148" s="11">
        <f t="shared" si="9"/>
        <v>31984.991000000002</v>
      </c>
      <c r="Y148" s="1" t="s">
        <v>52</v>
      </c>
      <c r="AD148" s="1" t="s">
        <v>60</v>
      </c>
    </row>
    <row r="149" spans="1:30" ht="12" customHeight="1" x14ac:dyDescent="0.2">
      <c r="A149" s="1" t="s">
        <v>89</v>
      </c>
      <c r="C149" s="22">
        <v>47003.493000000002</v>
      </c>
      <c r="D149" s="22"/>
      <c r="E149" s="12">
        <f t="shared" ref="E149:E212" si="11">(C149-C$7)/C$8</f>
        <v>29688.009486160092</v>
      </c>
      <c r="F149" s="3">
        <f t="shared" ref="F149:F212" si="12">ROUND(2*E149,0)/2</f>
        <v>29688</v>
      </c>
      <c r="G149" s="12">
        <f t="shared" ref="G149:G212" si="13">C149-(C$7+C$8*F149)</f>
        <v>6.0768000039388426E-3</v>
      </c>
      <c r="I149" s="1">
        <f t="shared" si="10"/>
        <v>6.0768000039388426E-3</v>
      </c>
      <c r="O149" s="12"/>
      <c r="Q149" s="11">
        <f t="shared" ref="Q149:Q212" si="14">+C149-15018.5</f>
        <v>31984.993000000002</v>
      </c>
      <c r="Y149" s="1" t="s">
        <v>52</v>
      </c>
      <c r="AD149" s="1" t="s">
        <v>60</v>
      </c>
    </row>
    <row r="150" spans="1:30" ht="12" customHeight="1" x14ac:dyDescent="0.2">
      <c r="A150" s="1" t="s">
        <v>89</v>
      </c>
      <c r="C150" s="22">
        <v>47003.5</v>
      </c>
      <c r="D150" s="22"/>
      <c r="E150" s="12">
        <f t="shared" si="11"/>
        <v>29688.020413477196</v>
      </c>
      <c r="F150" s="3">
        <f t="shared" si="12"/>
        <v>29688</v>
      </c>
      <c r="G150" s="12">
        <f t="shared" si="13"/>
        <v>1.3076800001726951E-2</v>
      </c>
      <c r="I150" s="1">
        <f t="shared" si="10"/>
        <v>1.3076800001726951E-2</v>
      </c>
      <c r="O150" s="2"/>
      <c r="Q150" s="11">
        <f t="shared" si="14"/>
        <v>31985</v>
      </c>
      <c r="Y150" s="1" t="s">
        <v>52</v>
      </c>
      <c r="AD150" s="1" t="s">
        <v>60</v>
      </c>
    </row>
    <row r="151" spans="1:30" ht="12" customHeight="1" x14ac:dyDescent="0.2">
      <c r="A151" s="1" t="s">
        <v>91</v>
      </c>
      <c r="C151" s="22">
        <v>47021.417999999998</v>
      </c>
      <c r="D151" s="22"/>
      <c r="E151" s="12">
        <f t="shared" si="11"/>
        <v>29715.991223178899</v>
      </c>
      <c r="F151" s="3">
        <f t="shared" si="12"/>
        <v>29716</v>
      </c>
      <c r="G151" s="12">
        <f t="shared" si="13"/>
        <v>-5.6223999999929219E-3</v>
      </c>
      <c r="I151" s="1">
        <f t="shared" si="10"/>
        <v>-5.6223999999929219E-3</v>
      </c>
      <c r="O151" s="12"/>
      <c r="Q151" s="11">
        <f t="shared" si="14"/>
        <v>32002.917999999998</v>
      </c>
      <c r="Y151" s="1" t="s">
        <v>52</v>
      </c>
      <c r="Z151" s="1">
        <v>8</v>
      </c>
      <c r="AB151" s="1" t="s">
        <v>90</v>
      </c>
      <c r="AD151" s="1" t="s">
        <v>55</v>
      </c>
    </row>
    <row r="152" spans="1:30" ht="12" customHeight="1" x14ac:dyDescent="0.2">
      <c r="A152" s="1" t="s">
        <v>92</v>
      </c>
      <c r="C152" s="22">
        <v>47028.472999999998</v>
      </c>
      <c r="D152" s="22"/>
      <c r="E152" s="12">
        <f t="shared" si="11"/>
        <v>29727.004397776822</v>
      </c>
      <c r="F152" s="3">
        <f t="shared" si="12"/>
        <v>29727</v>
      </c>
      <c r="G152" s="12">
        <f t="shared" si="13"/>
        <v>2.8172000020276755E-3</v>
      </c>
      <c r="I152" s="1">
        <f t="shared" si="10"/>
        <v>2.8172000020276755E-3</v>
      </c>
      <c r="O152" s="12"/>
      <c r="Q152" s="11">
        <f t="shared" si="14"/>
        <v>32009.972999999998</v>
      </c>
      <c r="Y152" s="1" t="s">
        <v>52</v>
      </c>
      <c r="Z152" s="1">
        <v>7</v>
      </c>
      <c r="AB152" s="1" t="s">
        <v>53</v>
      </c>
      <c r="AD152" s="1" t="s">
        <v>55</v>
      </c>
    </row>
    <row r="153" spans="1:30" ht="12" customHeight="1" x14ac:dyDescent="0.2">
      <c r="A153" s="1" t="s">
        <v>92</v>
      </c>
      <c r="C153" s="22">
        <v>47030.402999999998</v>
      </c>
      <c r="D153" s="22"/>
      <c r="E153" s="12">
        <f t="shared" si="11"/>
        <v>29730.017215207579</v>
      </c>
      <c r="F153" s="3">
        <f t="shared" si="12"/>
        <v>29730</v>
      </c>
      <c r="G153" s="12">
        <f t="shared" si="13"/>
        <v>1.102800000080606E-2</v>
      </c>
      <c r="I153" s="1">
        <f t="shared" si="10"/>
        <v>1.102800000080606E-2</v>
      </c>
      <c r="O153" s="12"/>
      <c r="Q153" s="11">
        <f t="shared" si="14"/>
        <v>32011.902999999998</v>
      </c>
      <c r="Y153" s="1" t="s">
        <v>52</v>
      </c>
      <c r="Z153" s="1">
        <v>8</v>
      </c>
      <c r="AB153" s="1" t="s">
        <v>53</v>
      </c>
      <c r="AD153" s="1" t="s">
        <v>55</v>
      </c>
    </row>
    <row r="154" spans="1:30" ht="12" customHeight="1" x14ac:dyDescent="0.2">
      <c r="A154" s="1" t="s">
        <v>92</v>
      </c>
      <c r="C154" s="22">
        <v>47037.440999999999</v>
      </c>
      <c r="D154" s="22"/>
      <c r="E154" s="12">
        <f t="shared" si="11"/>
        <v>29741.003852035385</v>
      </c>
      <c r="F154" s="3">
        <f t="shared" si="12"/>
        <v>29741</v>
      </c>
      <c r="G154" s="12">
        <f t="shared" si="13"/>
        <v>2.4675999957253225E-3</v>
      </c>
      <c r="I154" s="1">
        <f t="shared" si="10"/>
        <v>2.4675999957253225E-3</v>
      </c>
      <c r="O154" s="12"/>
      <c r="Q154" s="11">
        <f t="shared" si="14"/>
        <v>32018.940999999999</v>
      </c>
      <c r="Y154" s="1" t="s">
        <v>52</v>
      </c>
      <c r="Z154" s="1">
        <v>8</v>
      </c>
      <c r="AB154" s="1" t="s">
        <v>53</v>
      </c>
      <c r="AD154" s="1" t="s">
        <v>55</v>
      </c>
    </row>
    <row r="155" spans="1:30" ht="12" customHeight="1" x14ac:dyDescent="0.2">
      <c r="A155" s="1" t="s">
        <v>12</v>
      </c>
      <c r="C155" s="22">
        <v>47065.63</v>
      </c>
      <c r="D155" s="22"/>
      <c r="E155" s="1">
        <f t="shared" si="11"/>
        <v>29785.008158022742</v>
      </c>
      <c r="F155" s="3">
        <f t="shared" si="12"/>
        <v>29785</v>
      </c>
      <c r="G155" s="1">
        <f t="shared" si="13"/>
        <v>5.2260000011301599E-3</v>
      </c>
      <c r="I155" s="1">
        <f t="shared" si="10"/>
        <v>5.2260000011301599E-3</v>
      </c>
      <c r="O155" s="12"/>
      <c r="Q155" s="11">
        <f t="shared" si="14"/>
        <v>32047.129999999997</v>
      </c>
    </row>
    <row r="156" spans="1:30" ht="12" customHeight="1" x14ac:dyDescent="0.2">
      <c r="A156" s="1" t="s">
        <v>91</v>
      </c>
      <c r="C156" s="22">
        <v>47082.283000000003</v>
      </c>
      <c r="D156" s="22"/>
      <c r="E156" s="12">
        <f t="shared" si="11"/>
        <v>29811.004245418808</v>
      </c>
      <c r="F156" s="3">
        <f t="shared" si="12"/>
        <v>29811</v>
      </c>
      <c r="G156" s="12">
        <f t="shared" si="13"/>
        <v>2.7196000082767569E-3</v>
      </c>
      <c r="I156" s="1">
        <f t="shared" si="10"/>
        <v>2.7196000082767569E-3</v>
      </c>
      <c r="O156" s="12"/>
      <c r="Q156" s="11">
        <f t="shared" si="14"/>
        <v>32063.783000000003</v>
      </c>
      <c r="Y156" s="1" t="s">
        <v>52</v>
      </c>
      <c r="Z156" s="1">
        <v>7</v>
      </c>
      <c r="AB156" s="1" t="s">
        <v>90</v>
      </c>
      <c r="AD156" s="1" t="s">
        <v>55</v>
      </c>
    </row>
    <row r="157" spans="1:30" ht="12" customHeight="1" x14ac:dyDescent="0.2">
      <c r="A157" s="1" t="s">
        <v>12</v>
      </c>
      <c r="C157" s="22">
        <v>47088.688999999998</v>
      </c>
      <c r="D157" s="22"/>
      <c r="E157" s="1">
        <f t="shared" si="11"/>
        <v>29821.004301616431</v>
      </c>
      <c r="F157" s="3">
        <f t="shared" si="12"/>
        <v>29821</v>
      </c>
      <c r="G157" s="1">
        <f t="shared" si="13"/>
        <v>2.7555999986361712E-3</v>
      </c>
      <c r="I157" s="1">
        <f t="shared" si="10"/>
        <v>2.7555999986361712E-3</v>
      </c>
      <c r="O157" s="12"/>
      <c r="Q157" s="11">
        <f t="shared" si="14"/>
        <v>32070.188999999998</v>
      </c>
    </row>
    <row r="158" spans="1:30" ht="12" customHeight="1" x14ac:dyDescent="0.2">
      <c r="A158" s="1" t="s">
        <v>91</v>
      </c>
      <c r="C158" s="22">
        <v>47116.233999999997</v>
      </c>
      <c r="D158" s="22"/>
      <c r="E158" s="12">
        <f t="shared" si="11"/>
        <v>29864.00329443</v>
      </c>
      <c r="F158" s="3">
        <f t="shared" si="12"/>
        <v>29864</v>
      </c>
      <c r="G158" s="12">
        <f t="shared" si="13"/>
        <v>2.1103999970364384E-3</v>
      </c>
      <c r="I158" s="1">
        <f t="shared" si="10"/>
        <v>2.1103999970364384E-3</v>
      </c>
      <c r="O158" s="12"/>
      <c r="Q158" s="11">
        <f t="shared" si="14"/>
        <v>32097.733999999997</v>
      </c>
      <c r="Y158" s="1" t="s">
        <v>52</v>
      </c>
      <c r="Z158" s="1">
        <v>7</v>
      </c>
      <c r="AB158" s="1" t="s">
        <v>53</v>
      </c>
      <c r="AD158" s="1" t="s">
        <v>55</v>
      </c>
    </row>
    <row r="159" spans="1:30" ht="12" customHeight="1" x14ac:dyDescent="0.2">
      <c r="A159" s="1" t="s">
        <v>12</v>
      </c>
      <c r="C159" s="22">
        <v>47140.578000000001</v>
      </c>
      <c r="D159" s="22"/>
      <c r="E159" s="1">
        <f t="shared" si="11"/>
        <v>29902.005381235365</v>
      </c>
      <c r="F159" s="3">
        <f t="shared" si="12"/>
        <v>29902</v>
      </c>
      <c r="G159" s="1">
        <f t="shared" si="13"/>
        <v>3.4472000043024309E-3</v>
      </c>
      <c r="I159" s="1">
        <f t="shared" si="10"/>
        <v>3.4472000043024309E-3</v>
      </c>
      <c r="O159" s="12"/>
      <c r="Q159" s="11">
        <f t="shared" si="14"/>
        <v>32122.078000000001</v>
      </c>
    </row>
    <row r="160" spans="1:30" ht="12" customHeight="1" x14ac:dyDescent="0.2">
      <c r="A160" s="1" t="s">
        <v>91</v>
      </c>
      <c r="C160" s="22">
        <v>47141.22</v>
      </c>
      <c r="D160" s="22"/>
      <c r="E160" s="12">
        <f t="shared" si="11"/>
        <v>29903.007572318551</v>
      </c>
      <c r="F160" s="3">
        <f t="shared" si="12"/>
        <v>29903</v>
      </c>
      <c r="G160" s="12">
        <f t="shared" si="13"/>
        <v>4.8508000036235899E-3</v>
      </c>
      <c r="I160" s="1">
        <f t="shared" ref="I160:I223" si="15">G160</f>
        <v>4.8508000036235899E-3</v>
      </c>
      <c r="O160" s="12"/>
      <c r="Q160" s="11">
        <f t="shared" si="14"/>
        <v>32122.720000000001</v>
      </c>
      <c r="Y160" s="1" t="s">
        <v>52</v>
      </c>
      <c r="Z160" s="1">
        <v>9</v>
      </c>
      <c r="AB160" s="1" t="s">
        <v>80</v>
      </c>
      <c r="AD160" s="1" t="s">
        <v>55</v>
      </c>
    </row>
    <row r="161" spans="1:30" ht="12" customHeight="1" x14ac:dyDescent="0.2">
      <c r="A161" s="1" t="s">
        <v>91</v>
      </c>
      <c r="C161" s="22">
        <v>47157.224999999999</v>
      </c>
      <c r="D161" s="22"/>
      <c r="E161" s="12">
        <f t="shared" si="11"/>
        <v>29927.992102359614</v>
      </c>
      <c r="F161" s="3">
        <f t="shared" si="12"/>
        <v>29928</v>
      </c>
      <c r="G161" s="12">
        <f t="shared" si="13"/>
        <v>-5.0591999970492907E-3</v>
      </c>
      <c r="I161" s="1">
        <f t="shared" si="15"/>
        <v>-5.0591999970492907E-3</v>
      </c>
      <c r="O161" s="12"/>
      <c r="Q161" s="11">
        <f t="shared" si="14"/>
        <v>32138.724999999999</v>
      </c>
      <c r="Y161" s="1" t="s">
        <v>52</v>
      </c>
      <c r="Z161" s="1">
        <v>8</v>
      </c>
      <c r="AB161" s="1" t="s">
        <v>53</v>
      </c>
      <c r="AD161" s="1" t="s">
        <v>55</v>
      </c>
    </row>
    <row r="162" spans="1:30" ht="12" customHeight="1" x14ac:dyDescent="0.2">
      <c r="A162" s="1" t="s">
        <v>12</v>
      </c>
      <c r="C162" s="22">
        <v>47325.71</v>
      </c>
      <c r="D162" s="22"/>
      <c r="E162" s="1">
        <f t="shared" si="11"/>
        <v>30191.004819883474</v>
      </c>
      <c r="F162" s="3">
        <f t="shared" si="12"/>
        <v>30191</v>
      </c>
      <c r="G162" s="1">
        <f t="shared" si="13"/>
        <v>3.087600001890678E-3</v>
      </c>
      <c r="I162" s="1">
        <f t="shared" si="15"/>
        <v>3.087600001890678E-3</v>
      </c>
      <c r="O162" s="12"/>
      <c r="Q162" s="11">
        <f t="shared" si="14"/>
        <v>32307.21</v>
      </c>
    </row>
    <row r="163" spans="1:30" ht="12" customHeight="1" x14ac:dyDescent="0.2">
      <c r="A163" s="1" t="s">
        <v>93</v>
      </c>
      <c r="C163" s="22">
        <v>47363.504000000001</v>
      </c>
      <c r="D163" s="22"/>
      <c r="E163" s="12">
        <f t="shared" si="11"/>
        <v>30250.002965986077</v>
      </c>
      <c r="F163" s="3">
        <f t="shared" si="12"/>
        <v>30250</v>
      </c>
      <c r="G163" s="12">
        <f t="shared" si="13"/>
        <v>1.9000000029336661E-3</v>
      </c>
      <c r="I163" s="1">
        <f t="shared" si="15"/>
        <v>1.9000000029336661E-3</v>
      </c>
      <c r="O163" s="12"/>
      <c r="Q163" s="11">
        <f t="shared" si="14"/>
        <v>32345.004000000001</v>
      </c>
      <c r="Y163" s="1" t="s">
        <v>52</v>
      </c>
      <c r="Z163" s="1">
        <v>7</v>
      </c>
      <c r="AB163" s="1" t="s">
        <v>53</v>
      </c>
      <c r="AD163" s="1" t="s">
        <v>55</v>
      </c>
    </row>
    <row r="164" spans="1:30" ht="12" customHeight="1" x14ac:dyDescent="0.2">
      <c r="A164" s="1" t="s">
        <v>89</v>
      </c>
      <c r="C164" s="22">
        <v>47381.436000000002</v>
      </c>
      <c r="D164" s="22"/>
      <c r="E164" s="12">
        <f t="shared" si="11"/>
        <v>30277.995630321999</v>
      </c>
      <c r="F164" s="3">
        <f t="shared" si="12"/>
        <v>30278</v>
      </c>
      <c r="G164" s="12">
        <f t="shared" si="13"/>
        <v>-2.7991999959340319E-3</v>
      </c>
      <c r="I164" s="1">
        <f t="shared" si="15"/>
        <v>-2.7991999959340319E-3</v>
      </c>
      <c r="O164" s="2"/>
      <c r="Q164" s="11">
        <f t="shared" si="14"/>
        <v>32362.936000000002</v>
      </c>
      <c r="Y164" s="1" t="s">
        <v>52</v>
      </c>
      <c r="AD164" s="1" t="s">
        <v>60</v>
      </c>
    </row>
    <row r="165" spans="1:30" ht="12" customHeight="1" x14ac:dyDescent="0.2">
      <c r="A165" s="1" t="s">
        <v>89</v>
      </c>
      <c r="C165" s="22">
        <v>47381.436999999998</v>
      </c>
      <c r="D165" s="22"/>
      <c r="E165" s="12">
        <f t="shared" si="11"/>
        <v>30277.997191367296</v>
      </c>
      <c r="F165" s="3">
        <f t="shared" si="12"/>
        <v>30278</v>
      </c>
      <c r="G165" s="12">
        <f t="shared" si="13"/>
        <v>-1.7991999993682839E-3</v>
      </c>
      <c r="I165" s="1">
        <f t="shared" si="15"/>
        <v>-1.7991999993682839E-3</v>
      </c>
      <c r="O165" s="2"/>
      <c r="Q165" s="11">
        <f t="shared" si="14"/>
        <v>32362.936999999998</v>
      </c>
      <c r="Y165" s="1" t="s">
        <v>52</v>
      </c>
      <c r="AD165" s="1" t="s">
        <v>60</v>
      </c>
    </row>
    <row r="166" spans="1:30" ht="12" customHeight="1" x14ac:dyDescent="0.2">
      <c r="A166" s="1" t="s">
        <v>89</v>
      </c>
      <c r="C166" s="22">
        <v>47381.438000000002</v>
      </c>
      <c r="D166" s="22"/>
      <c r="E166" s="12">
        <f t="shared" si="11"/>
        <v>30277.998752412601</v>
      </c>
      <c r="F166" s="3">
        <f t="shared" si="12"/>
        <v>30278</v>
      </c>
      <c r="G166" s="12">
        <f t="shared" si="13"/>
        <v>-7.9919999552657828E-4</v>
      </c>
      <c r="I166" s="1">
        <f t="shared" si="15"/>
        <v>-7.9919999552657828E-4</v>
      </c>
      <c r="O166" s="2"/>
      <c r="Q166" s="11">
        <f t="shared" si="14"/>
        <v>32362.938000000002</v>
      </c>
      <c r="Y166" s="1" t="s">
        <v>52</v>
      </c>
      <c r="AD166" s="1" t="s">
        <v>60</v>
      </c>
    </row>
    <row r="167" spans="1:30" ht="12" customHeight="1" x14ac:dyDescent="0.2">
      <c r="A167" s="1" t="s">
        <v>89</v>
      </c>
      <c r="C167" s="22">
        <v>47381.438999999998</v>
      </c>
      <c r="D167" s="22"/>
      <c r="E167" s="12">
        <f t="shared" si="11"/>
        <v>30278.000313457898</v>
      </c>
      <c r="F167" s="3">
        <f t="shared" si="12"/>
        <v>30278</v>
      </c>
      <c r="G167" s="12">
        <f t="shared" si="13"/>
        <v>2.0080000103916973E-4</v>
      </c>
      <c r="I167" s="1">
        <f t="shared" si="15"/>
        <v>2.0080000103916973E-4</v>
      </c>
      <c r="O167" s="2"/>
      <c r="Q167" s="11">
        <f t="shared" si="14"/>
        <v>32362.938999999998</v>
      </c>
      <c r="Y167" s="1" t="s">
        <v>52</v>
      </c>
      <c r="AD167" s="1" t="s">
        <v>60</v>
      </c>
    </row>
    <row r="168" spans="1:30" ht="12" customHeight="1" x14ac:dyDescent="0.2">
      <c r="A168" s="1" t="s">
        <v>89</v>
      </c>
      <c r="C168" s="22">
        <v>47381.440999999999</v>
      </c>
      <c r="D168" s="22"/>
      <c r="E168" s="12">
        <f t="shared" si="11"/>
        <v>30278.0034355485</v>
      </c>
      <c r="F168" s="3">
        <f t="shared" si="12"/>
        <v>30278</v>
      </c>
      <c r="G168" s="12">
        <f t="shared" si="13"/>
        <v>2.2008000014466234E-3</v>
      </c>
      <c r="I168" s="1">
        <f t="shared" si="15"/>
        <v>2.2008000014466234E-3</v>
      </c>
      <c r="O168" s="2"/>
      <c r="Q168" s="11">
        <f t="shared" si="14"/>
        <v>32362.940999999999</v>
      </c>
      <c r="Y168" s="1" t="s">
        <v>52</v>
      </c>
      <c r="AD168" s="1" t="s">
        <v>60</v>
      </c>
    </row>
    <row r="169" spans="1:30" ht="12" customHeight="1" x14ac:dyDescent="0.2">
      <c r="A169" s="1" t="s">
        <v>89</v>
      </c>
      <c r="C169" s="22">
        <v>47381.440999999999</v>
      </c>
      <c r="D169" s="22"/>
      <c r="E169" s="12">
        <f t="shared" si="11"/>
        <v>30278.0034355485</v>
      </c>
      <c r="F169" s="3">
        <f t="shared" si="12"/>
        <v>30278</v>
      </c>
      <c r="G169" s="12">
        <f t="shared" si="13"/>
        <v>2.2008000014466234E-3</v>
      </c>
      <c r="I169" s="1">
        <f t="shared" si="15"/>
        <v>2.2008000014466234E-3</v>
      </c>
      <c r="O169" s="2"/>
      <c r="Q169" s="11">
        <f t="shared" si="14"/>
        <v>32362.940999999999</v>
      </c>
      <c r="Y169" s="1" t="s">
        <v>52</v>
      </c>
      <c r="AD169" s="1" t="s">
        <v>60</v>
      </c>
    </row>
    <row r="170" spans="1:30" ht="12" customHeight="1" x14ac:dyDescent="0.2">
      <c r="A170" s="1" t="s">
        <v>89</v>
      </c>
      <c r="C170" s="22">
        <v>47381.45</v>
      </c>
      <c r="D170" s="22"/>
      <c r="E170" s="12">
        <f t="shared" si="11"/>
        <v>30278.017484956206</v>
      </c>
      <c r="F170" s="3">
        <f t="shared" si="12"/>
        <v>30278</v>
      </c>
      <c r="G170" s="12">
        <f t="shared" si="13"/>
        <v>1.1200799999642186E-2</v>
      </c>
      <c r="I170" s="1">
        <f t="shared" si="15"/>
        <v>1.1200799999642186E-2</v>
      </c>
      <c r="O170" s="2"/>
      <c r="Q170" s="11">
        <f t="shared" si="14"/>
        <v>32362.949999999997</v>
      </c>
      <c r="Y170" s="1" t="s">
        <v>52</v>
      </c>
      <c r="AD170" s="1" t="s">
        <v>60</v>
      </c>
    </row>
    <row r="171" spans="1:30" ht="12" customHeight="1" x14ac:dyDescent="0.2">
      <c r="A171" s="1" t="s">
        <v>89</v>
      </c>
      <c r="C171" s="22">
        <v>47388.489000000001</v>
      </c>
      <c r="D171" s="22"/>
      <c r="E171" s="12">
        <f t="shared" si="11"/>
        <v>30289.00568282932</v>
      </c>
      <c r="F171" s="3">
        <f t="shared" si="12"/>
        <v>30289</v>
      </c>
      <c r="G171" s="12">
        <f t="shared" si="13"/>
        <v>3.6403999984031543E-3</v>
      </c>
      <c r="I171" s="1">
        <f t="shared" si="15"/>
        <v>3.6403999984031543E-3</v>
      </c>
      <c r="O171" s="2"/>
      <c r="Q171" s="11">
        <f t="shared" si="14"/>
        <v>32369.989000000001</v>
      </c>
      <c r="Y171" s="1" t="s">
        <v>52</v>
      </c>
      <c r="AD171" s="1" t="s">
        <v>60</v>
      </c>
    </row>
    <row r="172" spans="1:30" ht="12" customHeight="1" x14ac:dyDescent="0.2">
      <c r="A172" s="1" t="s">
        <v>89</v>
      </c>
      <c r="C172" s="22">
        <v>47388.491999999998</v>
      </c>
      <c r="D172" s="22"/>
      <c r="E172" s="12">
        <f t="shared" si="11"/>
        <v>30289.010365965216</v>
      </c>
      <c r="F172" s="3">
        <f t="shared" si="12"/>
        <v>30289</v>
      </c>
      <c r="G172" s="12">
        <f t="shared" si="13"/>
        <v>6.6403999953763559E-3</v>
      </c>
      <c r="I172" s="1">
        <f t="shared" si="15"/>
        <v>6.6403999953763559E-3</v>
      </c>
      <c r="O172" s="2"/>
      <c r="Q172" s="11">
        <f t="shared" si="14"/>
        <v>32369.991999999998</v>
      </c>
      <c r="Y172" s="1" t="s">
        <v>52</v>
      </c>
      <c r="AD172" s="1" t="s">
        <v>60</v>
      </c>
    </row>
    <row r="173" spans="1:30" ht="12" customHeight="1" x14ac:dyDescent="0.2">
      <c r="A173" s="1" t="s">
        <v>89</v>
      </c>
      <c r="C173" s="22">
        <v>47388.495999999999</v>
      </c>
      <c r="D173" s="22"/>
      <c r="E173" s="12">
        <f t="shared" si="11"/>
        <v>30289.01661014642</v>
      </c>
      <c r="F173" s="3">
        <f t="shared" si="12"/>
        <v>30289</v>
      </c>
      <c r="G173" s="12">
        <f t="shared" si="13"/>
        <v>1.0640399996191263E-2</v>
      </c>
      <c r="I173" s="1">
        <f t="shared" si="15"/>
        <v>1.0640399996191263E-2</v>
      </c>
      <c r="O173" s="2"/>
      <c r="Q173" s="11">
        <f t="shared" si="14"/>
        <v>32369.995999999999</v>
      </c>
      <c r="Y173" s="1" t="s">
        <v>52</v>
      </c>
      <c r="AD173" s="1" t="s">
        <v>60</v>
      </c>
    </row>
    <row r="174" spans="1:30" ht="12" customHeight="1" x14ac:dyDescent="0.2">
      <c r="A174" s="1" t="s">
        <v>12</v>
      </c>
      <c r="C174" s="22">
        <v>47389.760999999999</v>
      </c>
      <c r="D174" s="22"/>
      <c r="E174" s="1">
        <f t="shared" si="11"/>
        <v>30290.991332452071</v>
      </c>
      <c r="F174" s="3">
        <f t="shared" si="12"/>
        <v>30291</v>
      </c>
      <c r="G174" s="1">
        <f t="shared" si="13"/>
        <v>-5.5523999981232919E-3</v>
      </c>
      <c r="I174" s="1">
        <f t="shared" si="15"/>
        <v>-5.5523999981232919E-3</v>
      </c>
      <c r="O174" s="12"/>
      <c r="Q174" s="11">
        <f t="shared" si="14"/>
        <v>32371.260999999999</v>
      </c>
    </row>
    <row r="175" spans="1:30" ht="12" customHeight="1" x14ac:dyDescent="0.2">
      <c r="A175" s="1" t="s">
        <v>12</v>
      </c>
      <c r="C175" s="22">
        <v>47409.629000000001</v>
      </c>
      <c r="D175" s="22"/>
      <c r="E175" s="1">
        <f t="shared" si="11"/>
        <v>30322.00618049056</v>
      </c>
      <c r="F175" s="3">
        <f t="shared" si="12"/>
        <v>30322</v>
      </c>
      <c r="G175" s="1">
        <f t="shared" si="13"/>
        <v>3.9592000030097552E-3</v>
      </c>
      <c r="I175" s="1">
        <f t="shared" si="15"/>
        <v>3.9592000030097552E-3</v>
      </c>
      <c r="O175" s="12"/>
      <c r="Q175" s="11">
        <f t="shared" si="14"/>
        <v>32391.129000000001</v>
      </c>
    </row>
    <row r="176" spans="1:30" ht="12" customHeight="1" x14ac:dyDescent="0.2">
      <c r="A176" s="1" t="s">
        <v>12</v>
      </c>
      <c r="C176" s="22">
        <v>47412.828000000001</v>
      </c>
      <c r="D176" s="22"/>
      <c r="E176" s="1">
        <f t="shared" si="11"/>
        <v>30326.999964408173</v>
      </c>
      <c r="F176" s="3">
        <f t="shared" si="12"/>
        <v>30327</v>
      </c>
      <c r="G176" s="1">
        <f t="shared" si="13"/>
        <v>-2.2799991711508483E-5</v>
      </c>
      <c r="I176" s="1">
        <f t="shared" si="15"/>
        <v>-2.2799991711508483E-5</v>
      </c>
      <c r="O176" s="12"/>
      <c r="Q176" s="11">
        <f t="shared" si="14"/>
        <v>32394.328000000001</v>
      </c>
    </row>
    <row r="177" spans="1:30" ht="12" customHeight="1" x14ac:dyDescent="0.2">
      <c r="A177" s="1" t="s">
        <v>89</v>
      </c>
      <c r="C177" s="22">
        <v>47415.385999999999</v>
      </c>
      <c r="D177" s="22"/>
      <c r="E177" s="12">
        <f t="shared" si="11"/>
        <v>30330.993118287897</v>
      </c>
      <c r="F177" s="3">
        <f t="shared" si="12"/>
        <v>30331</v>
      </c>
      <c r="G177" s="12">
        <f t="shared" si="13"/>
        <v>-4.4083999964641407E-3</v>
      </c>
      <c r="I177" s="1">
        <f t="shared" si="15"/>
        <v>-4.4083999964641407E-3</v>
      </c>
      <c r="O177" s="2"/>
      <c r="Q177" s="11">
        <f t="shared" si="14"/>
        <v>32396.885999999999</v>
      </c>
      <c r="Y177" s="1" t="s">
        <v>52</v>
      </c>
      <c r="AD177" s="1" t="s">
        <v>60</v>
      </c>
    </row>
    <row r="178" spans="1:30" ht="12" customHeight="1" x14ac:dyDescent="0.2">
      <c r="A178" s="1" t="s">
        <v>89</v>
      </c>
      <c r="C178" s="22">
        <v>47415.391000000003</v>
      </c>
      <c r="D178" s="22"/>
      <c r="E178" s="12">
        <f t="shared" si="11"/>
        <v>30331.00092351441</v>
      </c>
      <c r="F178" s="3">
        <f t="shared" si="12"/>
        <v>30331</v>
      </c>
      <c r="G178" s="12">
        <f t="shared" si="13"/>
        <v>5.9160000819247216E-4</v>
      </c>
      <c r="I178" s="1">
        <f t="shared" si="15"/>
        <v>5.9160000819247216E-4</v>
      </c>
      <c r="O178" s="2"/>
      <c r="Q178" s="11">
        <f t="shared" si="14"/>
        <v>32396.891000000003</v>
      </c>
      <c r="Y178" s="1" t="s">
        <v>52</v>
      </c>
      <c r="AD178" s="1" t="s">
        <v>60</v>
      </c>
    </row>
    <row r="179" spans="1:30" ht="12" customHeight="1" x14ac:dyDescent="0.2">
      <c r="A179" s="1" t="s">
        <v>12</v>
      </c>
      <c r="C179" s="22">
        <v>47448.7</v>
      </c>
      <c r="D179" s="22"/>
      <c r="E179" s="1">
        <f t="shared" si="11"/>
        <v>30382.997781442416</v>
      </c>
      <c r="F179" s="3">
        <f t="shared" si="12"/>
        <v>30383</v>
      </c>
      <c r="G179" s="1">
        <f t="shared" si="13"/>
        <v>-1.4212000023690052E-3</v>
      </c>
      <c r="I179" s="1">
        <f t="shared" si="15"/>
        <v>-1.4212000023690052E-3</v>
      </c>
      <c r="O179" s="12"/>
      <c r="Q179" s="11">
        <f t="shared" si="14"/>
        <v>32430.199999999997</v>
      </c>
    </row>
    <row r="180" spans="1:30" ht="12" customHeight="1" x14ac:dyDescent="0.2">
      <c r="A180" s="1" t="s">
        <v>94</v>
      </c>
      <c r="C180" s="22">
        <v>47467.284</v>
      </c>
      <c r="D180" s="22"/>
      <c r="E180" s="12">
        <f t="shared" si="11"/>
        <v>30412.008247314538</v>
      </c>
      <c r="F180" s="3">
        <f t="shared" si="12"/>
        <v>30412</v>
      </c>
      <c r="G180" s="12">
        <f t="shared" si="13"/>
        <v>5.2832000001217239E-3</v>
      </c>
      <c r="I180" s="1">
        <f t="shared" si="15"/>
        <v>5.2832000001217239E-3</v>
      </c>
      <c r="O180" s="12"/>
      <c r="Q180" s="11">
        <f t="shared" si="14"/>
        <v>32448.784</v>
      </c>
      <c r="Y180" s="1" t="s">
        <v>52</v>
      </c>
      <c r="Z180" s="1">
        <v>7</v>
      </c>
      <c r="AB180" s="1" t="s">
        <v>90</v>
      </c>
      <c r="AD180" s="1" t="s">
        <v>55</v>
      </c>
    </row>
    <row r="181" spans="1:30" ht="12" customHeight="1" x14ac:dyDescent="0.2">
      <c r="A181" s="1" t="s">
        <v>94</v>
      </c>
      <c r="C181" s="22">
        <v>47481.377</v>
      </c>
      <c r="D181" s="22"/>
      <c r="E181" s="12">
        <f t="shared" si="11"/>
        <v>30434.008058740266</v>
      </c>
      <c r="F181" s="3">
        <f t="shared" si="12"/>
        <v>30434</v>
      </c>
      <c r="G181" s="12">
        <f t="shared" si="13"/>
        <v>5.1623999970615841E-3</v>
      </c>
      <c r="I181" s="1">
        <f t="shared" si="15"/>
        <v>5.1623999970615841E-3</v>
      </c>
      <c r="O181" s="12"/>
      <c r="Q181" s="11">
        <f t="shared" si="14"/>
        <v>32462.877</v>
      </c>
      <c r="Y181" s="1" t="s">
        <v>52</v>
      </c>
      <c r="Z181" s="1">
        <v>6</v>
      </c>
      <c r="AB181" s="1" t="s">
        <v>53</v>
      </c>
      <c r="AD181" s="1" t="s">
        <v>55</v>
      </c>
    </row>
    <row r="182" spans="1:30" ht="12" customHeight="1" x14ac:dyDescent="0.2">
      <c r="A182" s="1" t="s">
        <v>94</v>
      </c>
      <c r="C182" s="22">
        <v>47483.286999999997</v>
      </c>
      <c r="D182" s="22"/>
      <c r="E182" s="12">
        <f t="shared" si="11"/>
        <v>30436.989655264999</v>
      </c>
      <c r="F182" s="3">
        <f t="shared" si="12"/>
        <v>30437</v>
      </c>
      <c r="G182" s="12">
        <f t="shared" si="13"/>
        <v>-6.6268000009586103E-3</v>
      </c>
      <c r="I182" s="1">
        <f t="shared" si="15"/>
        <v>-6.6268000009586103E-3</v>
      </c>
      <c r="O182" s="12"/>
      <c r="Q182" s="11">
        <f t="shared" si="14"/>
        <v>32464.786999999997</v>
      </c>
      <c r="Y182" s="1" t="s">
        <v>52</v>
      </c>
      <c r="Z182" s="1">
        <v>8</v>
      </c>
      <c r="AB182" s="1" t="s">
        <v>80</v>
      </c>
      <c r="AD182" s="1" t="s">
        <v>55</v>
      </c>
    </row>
    <row r="183" spans="1:30" ht="12" customHeight="1" x14ac:dyDescent="0.2">
      <c r="A183" s="1" t="s">
        <v>94</v>
      </c>
      <c r="C183" s="22">
        <v>47524.302000000003</v>
      </c>
      <c r="D183" s="22"/>
      <c r="E183" s="12">
        <f t="shared" si="11"/>
        <v>30501.015928281842</v>
      </c>
      <c r="F183" s="3">
        <f t="shared" si="12"/>
        <v>30501</v>
      </c>
      <c r="G183" s="12">
        <f t="shared" si="13"/>
        <v>1.0203600009845104E-2</v>
      </c>
      <c r="I183" s="1">
        <f t="shared" si="15"/>
        <v>1.0203600009845104E-2</v>
      </c>
      <c r="O183" s="12"/>
      <c r="Q183" s="11">
        <f t="shared" si="14"/>
        <v>32505.802000000003</v>
      </c>
      <c r="Y183" s="1" t="s">
        <v>52</v>
      </c>
      <c r="Z183" s="1">
        <v>6</v>
      </c>
      <c r="AB183" s="1" t="s">
        <v>53</v>
      </c>
      <c r="AD183" s="1" t="s">
        <v>55</v>
      </c>
    </row>
    <row r="184" spans="1:30" ht="12" customHeight="1" x14ac:dyDescent="0.2">
      <c r="A184" s="1" t="s">
        <v>12</v>
      </c>
      <c r="C184" s="22">
        <v>47674.832999999999</v>
      </c>
      <c r="D184" s="22"/>
      <c r="E184" s="1">
        <f t="shared" si="11"/>
        <v>30736.00163847315</v>
      </c>
      <c r="F184" s="3">
        <f t="shared" si="12"/>
        <v>30736</v>
      </c>
      <c r="G184" s="1">
        <f t="shared" si="13"/>
        <v>1.0496000031707808E-3</v>
      </c>
      <c r="I184" s="1">
        <f t="shared" si="15"/>
        <v>1.0496000031707808E-3</v>
      </c>
      <c r="O184" s="12"/>
      <c r="Q184" s="11">
        <f t="shared" si="14"/>
        <v>32656.332999999999</v>
      </c>
    </row>
    <row r="185" spans="1:30" ht="12" customHeight="1" x14ac:dyDescent="0.2">
      <c r="A185" s="1" t="s">
        <v>12</v>
      </c>
      <c r="C185" s="22">
        <v>47674.838000000003</v>
      </c>
      <c r="D185" s="22"/>
      <c r="E185" s="1">
        <f t="shared" si="11"/>
        <v>30736.009443699662</v>
      </c>
      <c r="F185" s="3">
        <f t="shared" si="12"/>
        <v>30736</v>
      </c>
      <c r="G185" s="1">
        <f t="shared" si="13"/>
        <v>6.0496000078273937E-3</v>
      </c>
      <c r="I185" s="1">
        <f t="shared" si="15"/>
        <v>6.0496000078273937E-3</v>
      </c>
      <c r="O185" s="12"/>
      <c r="Q185" s="11">
        <f t="shared" si="14"/>
        <v>32656.338000000003</v>
      </c>
    </row>
    <row r="186" spans="1:30" ht="12" customHeight="1" x14ac:dyDescent="0.2">
      <c r="A186" s="1" t="s">
        <v>95</v>
      </c>
      <c r="C186" s="22">
        <v>47691.491999999998</v>
      </c>
      <c r="D186" s="22"/>
      <c r="E186" s="12">
        <f t="shared" si="11"/>
        <v>30762.007092141012</v>
      </c>
      <c r="F186" s="3">
        <f t="shared" si="12"/>
        <v>30762</v>
      </c>
      <c r="G186" s="12">
        <f t="shared" si="13"/>
        <v>4.543200004263781E-3</v>
      </c>
      <c r="I186" s="1">
        <f t="shared" si="15"/>
        <v>4.543200004263781E-3</v>
      </c>
      <c r="O186" s="12"/>
      <c r="Q186" s="11">
        <f t="shared" si="14"/>
        <v>32672.991999999998</v>
      </c>
      <c r="Y186" s="1" t="s">
        <v>52</v>
      </c>
      <c r="Z186" s="1">
        <v>6</v>
      </c>
      <c r="AB186" s="1" t="s">
        <v>53</v>
      </c>
      <c r="AD186" s="1" t="s">
        <v>55</v>
      </c>
    </row>
    <row r="187" spans="1:30" ht="12" customHeight="1" x14ac:dyDescent="0.2">
      <c r="A187" s="1" t="s">
        <v>95</v>
      </c>
      <c r="C187" s="22">
        <v>47741.455999999998</v>
      </c>
      <c r="D187" s="22"/>
      <c r="E187" s="12">
        <f t="shared" si="11"/>
        <v>30840.00315955569</v>
      </c>
      <c r="F187" s="3">
        <f t="shared" si="12"/>
        <v>30840</v>
      </c>
      <c r="G187" s="12">
        <f t="shared" si="13"/>
        <v>2.0240000012563542E-3</v>
      </c>
      <c r="I187" s="1">
        <f t="shared" si="15"/>
        <v>2.0240000012563542E-3</v>
      </c>
      <c r="O187" s="12"/>
      <c r="Q187" s="11">
        <f t="shared" si="14"/>
        <v>32722.955999999998</v>
      </c>
      <c r="Y187" s="1" t="s">
        <v>52</v>
      </c>
      <c r="Z187" s="1">
        <v>7</v>
      </c>
      <c r="AB187" s="1" t="s">
        <v>53</v>
      </c>
      <c r="AD187" s="1" t="s">
        <v>55</v>
      </c>
    </row>
    <row r="188" spans="1:30" ht="12" customHeight="1" x14ac:dyDescent="0.2">
      <c r="A188" s="1" t="s">
        <v>12</v>
      </c>
      <c r="C188" s="22">
        <v>47772.845999999998</v>
      </c>
      <c r="D188" s="22"/>
      <c r="E188" s="1">
        <f t="shared" si="11"/>
        <v>30889.004371551262</v>
      </c>
      <c r="F188" s="3">
        <f t="shared" si="12"/>
        <v>30889</v>
      </c>
      <c r="G188" s="1">
        <f t="shared" si="13"/>
        <v>2.8003999977954663E-3</v>
      </c>
      <c r="I188" s="1">
        <f t="shared" si="15"/>
        <v>2.8003999977954663E-3</v>
      </c>
      <c r="O188" s="12"/>
      <c r="Q188" s="11">
        <f t="shared" si="14"/>
        <v>32754.345999999998</v>
      </c>
    </row>
    <row r="189" spans="1:30" ht="12" customHeight="1" x14ac:dyDescent="0.2">
      <c r="A189" s="1" t="s">
        <v>12</v>
      </c>
      <c r="C189" s="22">
        <v>47799.748</v>
      </c>
      <c r="D189" s="22"/>
      <c r="E189" s="1">
        <f t="shared" si="11"/>
        <v>30930.999612236348</v>
      </c>
      <c r="F189" s="3">
        <f t="shared" si="12"/>
        <v>30931</v>
      </c>
      <c r="G189" s="1">
        <f t="shared" si="13"/>
        <v>-2.4839999969117343E-4</v>
      </c>
      <c r="I189" s="1">
        <f t="shared" si="15"/>
        <v>-2.4839999969117343E-4</v>
      </c>
      <c r="O189" s="12"/>
      <c r="Q189" s="11">
        <f t="shared" si="14"/>
        <v>32781.248</v>
      </c>
    </row>
    <row r="190" spans="1:30" ht="12" customHeight="1" x14ac:dyDescent="0.2">
      <c r="A190" s="1" t="s">
        <v>12</v>
      </c>
      <c r="C190" s="22">
        <v>47803.6</v>
      </c>
      <c r="D190" s="22"/>
      <c r="E190" s="1">
        <f t="shared" si="11"/>
        <v>30937.012758735455</v>
      </c>
      <c r="F190" s="3">
        <f t="shared" si="12"/>
        <v>30937</v>
      </c>
      <c r="G190" s="1">
        <f t="shared" si="13"/>
        <v>8.173200003511738E-3</v>
      </c>
      <c r="I190" s="1">
        <f t="shared" si="15"/>
        <v>8.173200003511738E-3</v>
      </c>
      <c r="O190" s="12"/>
      <c r="Q190" s="11">
        <f t="shared" si="14"/>
        <v>32785.1</v>
      </c>
    </row>
    <row r="191" spans="1:30" ht="12" customHeight="1" x14ac:dyDescent="0.2">
      <c r="A191" s="1" t="s">
        <v>96</v>
      </c>
      <c r="C191" s="22">
        <v>47818.334000000003</v>
      </c>
      <c r="D191" s="22"/>
      <c r="E191" s="12">
        <f t="shared" si="11"/>
        <v>30960.013200199071</v>
      </c>
      <c r="F191" s="3">
        <f t="shared" si="12"/>
        <v>30960</v>
      </c>
      <c r="G191" s="12">
        <f t="shared" si="13"/>
        <v>8.4560000032070093E-3</v>
      </c>
      <c r="I191" s="1">
        <f t="shared" si="15"/>
        <v>8.4560000032070093E-3</v>
      </c>
      <c r="O191" s="12"/>
      <c r="Q191" s="11">
        <f t="shared" si="14"/>
        <v>32799.834000000003</v>
      </c>
      <c r="Y191" s="1" t="s">
        <v>52</v>
      </c>
      <c r="Z191" s="1">
        <v>6</v>
      </c>
      <c r="AB191" s="1" t="s">
        <v>53</v>
      </c>
      <c r="AD191" s="1" t="s">
        <v>55</v>
      </c>
    </row>
    <row r="192" spans="1:30" ht="12" customHeight="1" x14ac:dyDescent="0.2">
      <c r="A192" s="1" t="s">
        <v>12</v>
      </c>
      <c r="C192" s="22">
        <v>47835.623</v>
      </c>
      <c r="D192" s="22"/>
      <c r="E192" s="1">
        <f t="shared" si="11"/>
        <v>30987.002112406502</v>
      </c>
      <c r="F192" s="3">
        <f t="shared" si="12"/>
        <v>30987</v>
      </c>
      <c r="G192" s="1">
        <f t="shared" si="13"/>
        <v>1.3532000011764467E-3</v>
      </c>
      <c r="I192" s="1">
        <f t="shared" si="15"/>
        <v>1.3532000011764467E-3</v>
      </c>
      <c r="O192" s="12"/>
      <c r="Q192" s="11">
        <f t="shared" si="14"/>
        <v>32817.123</v>
      </c>
    </row>
    <row r="193" spans="1:30" ht="12" customHeight="1" x14ac:dyDescent="0.2">
      <c r="A193" s="1" t="s">
        <v>96</v>
      </c>
      <c r="C193" s="22">
        <v>47859.328000000001</v>
      </c>
      <c r="D193" s="22"/>
      <c r="E193" s="12">
        <f t="shared" si="11"/>
        <v>31024.006691264582</v>
      </c>
      <c r="F193" s="3">
        <f t="shared" si="12"/>
        <v>31024</v>
      </c>
      <c r="G193" s="12">
        <f t="shared" si="13"/>
        <v>4.2864000060944818E-3</v>
      </c>
      <c r="I193" s="1">
        <f t="shared" si="15"/>
        <v>4.2864000060944818E-3</v>
      </c>
      <c r="O193" s="12"/>
      <c r="Q193" s="11">
        <f t="shared" si="14"/>
        <v>32840.828000000001</v>
      </c>
      <c r="Y193" s="1" t="s">
        <v>52</v>
      </c>
      <c r="Z193" s="1">
        <v>7</v>
      </c>
      <c r="AB193" s="1" t="s">
        <v>53</v>
      </c>
      <c r="AD193" s="1" t="s">
        <v>55</v>
      </c>
    </row>
    <row r="194" spans="1:30" ht="12" customHeight="1" x14ac:dyDescent="0.2">
      <c r="A194" s="1" t="s">
        <v>12</v>
      </c>
      <c r="C194" s="22">
        <v>47860.603999999999</v>
      </c>
      <c r="D194" s="22"/>
      <c r="E194" s="1">
        <f t="shared" si="11"/>
        <v>31025.998585068541</v>
      </c>
      <c r="F194" s="3">
        <f t="shared" si="12"/>
        <v>31026</v>
      </c>
      <c r="G194" s="1">
        <f t="shared" si="13"/>
        <v>-9.0639999689301476E-4</v>
      </c>
      <c r="I194" s="1">
        <f t="shared" si="15"/>
        <v>-9.0639999689301476E-4</v>
      </c>
      <c r="O194" s="12"/>
      <c r="Q194" s="11">
        <f t="shared" si="14"/>
        <v>32842.103999999999</v>
      </c>
    </row>
    <row r="195" spans="1:30" ht="12" customHeight="1" x14ac:dyDescent="0.2">
      <c r="A195" s="1" t="s">
        <v>97</v>
      </c>
      <c r="C195" s="22">
        <v>48010.504000000001</v>
      </c>
      <c r="D195" s="22"/>
      <c r="E195" s="12">
        <f t="shared" si="11"/>
        <v>31259.999275674985</v>
      </c>
      <c r="F195" s="3">
        <f t="shared" si="12"/>
        <v>31260</v>
      </c>
      <c r="G195" s="12">
        <f t="shared" si="13"/>
        <v>-4.6399999700952321E-4</v>
      </c>
      <c r="I195" s="1">
        <f t="shared" si="15"/>
        <v>-4.6399999700952321E-4</v>
      </c>
      <c r="O195" s="12"/>
      <c r="Q195" s="11">
        <f t="shared" si="14"/>
        <v>32992.004000000001</v>
      </c>
      <c r="Y195" s="1" t="s">
        <v>52</v>
      </c>
      <c r="Z195" s="1">
        <v>7</v>
      </c>
      <c r="AB195" s="1" t="s">
        <v>53</v>
      </c>
      <c r="AD195" s="1" t="s">
        <v>55</v>
      </c>
    </row>
    <row r="196" spans="1:30" ht="12" customHeight="1" x14ac:dyDescent="0.2">
      <c r="A196" s="1" t="s">
        <v>97</v>
      </c>
      <c r="C196" s="22">
        <v>48069.440999999999</v>
      </c>
      <c r="D196" s="22"/>
      <c r="E196" s="12">
        <f t="shared" si="11"/>
        <v>31352.002602574728</v>
      </c>
      <c r="F196" s="3">
        <f t="shared" si="12"/>
        <v>31352</v>
      </c>
      <c r="G196" s="12">
        <f t="shared" si="13"/>
        <v>1.6671999983373098E-3</v>
      </c>
      <c r="I196" s="1">
        <f t="shared" si="15"/>
        <v>1.6671999983373098E-3</v>
      </c>
      <c r="O196" s="12"/>
      <c r="Q196" s="11">
        <f t="shared" si="14"/>
        <v>33050.940999999999</v>
      </c>
      <c r="Y196" s="1" t="s">
        <v>52</v>
      </c>
      <c r="Z196" s="1">
        <v>6</v>
      </c>
      <c r="AB196" s="1" t="s">
        <v>53</v>
      </c>
      <c r="AD196" s="1" t="s">
        <v>55</v>
      </c>
    </row>
    <row r="197" spans="1:30" ht="12" customHeight="1" x14ac:dyDescent="0.2">
      <c r="A197" s="1" t="s">
        <v>98</v>
      </c>
      <c r="C197" s="22">
        <v>48085.464</v>
      </c>
      <c r="D197" s="22"/>
      <c r="E197" s="12">
        <f t="shared" si="11"/>
        <v>31377.015231431214</v>
      </c>
      <c r="F197" s="3">
        <f t="shared" si="12"/>
        <v>31377</v>
      </c>
      <c r="G197" s="12">
        <f t="shared" si="13"/>
        <v>9.7572000013315119E-3</v>
      </c>
      <c r="I197" s="1">
        <f t="shared" si="15"/>
        <v>9.7572000013315119E-3</v>
      </c>
      <c r="O197" s="12"/>
      <c r="Q197" s="11">
        <f t="shared" si="14"/>
        <v>33066.964</v>
      </c>
      <c r="Y197" s="1" t="s">
        <v>52</v>
      </c>
      <c r="Z197" s="1">
        <v>9</v>
      </c>
      <c r="AB197" s="1" t="s">
        <v>53</v>
      </c>
      <c r="AD197" s="1" t="s">
        <v>55</v>
      </c>
    </row>
    <row r="198" spans="1:30" ht="12" customHeight="1" x14ac:dyDescent="0.2">
      <c r="A198" s="1" t="s">
        <v>98</v>
      </c>
      <c r="C198" s="22">
        <v>48094.427000000003</v>
      </c>
      <c r="D198" s="22"/>
      <c r="E198" s="12">
        <f t="shared" si="11"/>
        <v>31391.006880463276</v>
      </c>
      <c r="F198" s="3">
        <f t="shared" si="12"/>
        <v>31391</v>
      </c>
      <c r="G198" s="12">
        <f t="shared" si="13"/>
        <v>4.4076000049244612E-3</v>
      </c>
      <c r="I198" s="1">
        <f t="shared" si="15"/>
        <v>4.4076000049244612E-3</v>
      </c>
      <c r="O198" s="12"/>
      <c r="Q198" s="11">
        <f t="shared" si="14"/>
        <v>33075.927000000003</v>
      </c>
      <c r="Y198" s="1" t="s">
        <v>52</v>
      </c>
      <c r="Z198" s="1">
        <v>9</v>
      </c>
      <c r="AB198" s="1" t="s">
        <v>99</v>
      </c>
      <c r="AD198" s="1" t="s">
        <v>55</v>
      </c>
    </row>
    <row r="199" spans="1:30" ht="12" customHeight="1" x14ac:dyDescent="0.2">
      <c r="A199" s="1" t="s">
        <v>98</v>
      </c>
      <c r="C199" s="22">
        <v>48126.464</v>
      </c>
      <c r="D199" s="22"/>
      <c r="E199" s="12">
        <f t="shared" si="11"/>
        <v>31441.018088768531</v>
      </c>
      <c r="F199" s="3">
        <f t="shared" si="12"/>
        <v>31441</v>
      </c>
      <c r="G199" s="12">
        <f t="shared" si="13"/>
        <v>1.1587599998165388E-2</v>
      </c>
      <c r="I199" s="1">
        <f t="shared" si="15"/>
        <v>1.1587599998165388E-2</v>
      </c>
      <c r="O199" s="12"/>
      <c r="Q199" s="11">
        <f t="shared" si="14"/>
        <v>33107.964</v>
      </c>
      <c r="Y199" s="1" t="s">
        <v>52</v>
      </c>
      <c r="Z199" s="1">
        <v>8</v>
      </c>
      <c r="AB199" s="1" t="s">
        <v>53</v>
      </c>
      <c r="AD199" s="1" t="s">
        <v>55</v>
      </c>
    </row>
    <row r="200" spans="1:30" ht="12" customHeight="1" x14ac:dyDescent="0.2">
      <c r="A200" s="1" t="s">
        <v>98</v>
      </c>
      <c r="C200" s="22">
        <v>48176.428999999996</v>
      </c>
      <c r="D200" s="22"/>
      <c r="E200" s="12">
        <f t="shared" si="11"/>
        <v>31519.015717228507</v>
      </c>
      <c r="F200" s="3">
        <f t="shared" si="12"/>
        <v>31519</v>
      </c>
      <c r="G200" s="12">
        <f t="shared" si="13"/>
        <v>1.0068399998999666E-2</v>
      </c>
      <c r="I200" s="1">
        <f t="shared" si="15"/>
        <v>1.0068399998999666E-2</v>
      </c>
      <c r="O200" s="12"/>
      <c r="Q200" s="11">
        <f t="shared" si="14"/>
        <v>33157.928999999996</v>
      </c>
      <c r="Y200" s="1" t="s">
        <v>52</v>
      </c>
      <c r="Z200" s="1">
        <v>9</v>
      </c>
      <c r="AB200" s="1" t="s">
        <v>53</v>
      </c>
      <c r="AD200" s="1" t="s">
        <v>55</v>
      </c>
    </row>
    <row r="201" spans="1:30" ht="12" customHeight="1" x14ac:dyDescent="0.2">
      <c r="A201" s="1" t="s">
        <v>100</v>
      </c>
      <c r="C201" s="22">
        <v>48203.33</v>
      </c>
      <c r="D201" s="22"/>
      <c r="E201" s="12">
        <f t="shared" si="11"/>
        <v>31561.0093968683</v>
      </c>
      <c r="F201" s="3">
        <f t="shared" si="12"/>
        <v>31561</v>
      </c>
      <c r="G201" s="12">
        <f t="shared" si="13"/>
        <v>6.0196000049472786E-3</v>
      </c>
      <c r="I201" s="1">
        <f t="shared" si="15"/>
        <v>6.0196000049472786E-3</v>
      </c>
      <c r="O201" s="12"/>
      <c r="Q201" s="11">
        <f t="shared" si="14"/>
        <v>33184.83</v>
      </c>
      <c r="Y201" s="1" t="s">
        <v>52</v>
      </c>
      <c r="Z201" s="1">
        <v>8</v>
      </c>
      <c r="AB201" s="1" t="s">
        <v>53</v>
      </c>
      <c r="AD201" s="1" t="s">
        <v>55</v>
      </c>
    </row>
    <row r="202" spans="1:30" ht="12" customHeight="1" x14ac:dyDescent="0.2">
      <c r="A202" s="1" t="s">
        <v>12</v>
      </c>
      <c r="C202" s="22">
        <v>48211.648999999998</v>
      </c>
      <c r="D202" s="22"/>
      <c r="E202" s="1">
        <f t="shared" si="11"/>
        <v>31573.995732726566</v>
      </c>
      <c r="F202" s="3">
        <f t="shared" si="12"/>
        <v>31574</v>
      </c>
      <c r="G202" s="1">
        <f t="shared" si="13"/>
        <v>-2.7335999984643422E-3</v>
      </c>
      <c r="I202" s="1">
        <f t="shared" si="15"/>
        <v>-2.7335999984643422E-3</v>
      </c>
      <c r="O202" s="12"/>
      <c r="Q202" s="11">
        <f t="shared" si="14"/>
        <v>33193.148999999998</v>
      </c>
    </row>
    <row r="203" spans="1:30" ht="12" customHeight="1" x14ac:dyDescent="0.2">
      <c r="A203" s="1" t="s">
        <v>12</v>
      </c>
      <c r="C203" s="22">
        <v>48213.574000000001</v>
      </c>
      <c r="D203" s="22"/>
      <c r="E203" s="1">
        <f t="shared" si="11"/>
        <v>31577.000744930821</v>
      </c>
      <c r="F203" s="3">
        <f t="shared" si="12"/>
        <v>31577</v>
      </c>
      <c r="G203" s="1">
        <f t="shared" si="13"/>
        <v>4.7720000293338671E-4</v>
      </c>
      <c r="I203" s="1">
        <f t="shared" si="15"/>
        <v>4.7720000293338671E-4</v>
      </c>
      <c r="O203" s="12"/>
      <c r="Q203" s="11">
        <f t="shared" si="14"/>
        <v>33195.074000000001</v>
      </c>
    </row>
    <row r="204" spans="1:30" ht="12" customHeight="1" x14ac:dyDescent="0.2">
      <c r="A204" s="1" t="s">
        <v>101</v>
      </c>
      <c r="C204" s="22">
        <v>48429.461000000003</v>
      </c>
      <c r="D204" s="22">
        <v>2E-3</v>
      </c>
      <c r="E204" s="12">
        <f t="shared" si="11"/>
        <v>31914.010131808431</v>
      </c>
      <c r="F204" s="3">
        <f t="shared" si="12"/>
        <v>31914</v>
      </c>
      <c r="G204" s="12">
        <f t="shared" si="13"/>
        <v>6.4904000100796111E-3</v>
      </c>
      <c r="I204" s="1">
        <f t="shared" si="15"/>
        <v>6.4904000100796111E-3</v>
      </c>
      <c r="O204" s="12"/>
      <c r="Q204" s="11">
        <f t="shared" si="14"/>
        <v>33410.961000000003</v>
      </c>
      <c r="Y204" s="1" t="s">
        <v>52</v>
      </c>
      <c r="Z204" s="1">
        <v>7</v>
      </c>
      <c r="AB204" s="1" t="s">
        <v>53</v>
      </c>
      <c r="AD204" s="1" t="s">
        <v>55</v>
      </c>
    </row>
    <row r="205" spans="1:30" ht="12" customHeight="1" x14ac:dyDescent="0.2">
      <c r="A205" s="1" t="s">
        <v>101</v>
      </c>
      <c r="C205" s="22">
        <v>48447.385999999999</v>
      </c>
      <c r="D205" s="22">
        <v>5.0000000000000001E-3</v>
      </c>
      <c r="E205" s="12">
        <f t="shared" si="11"/>
        <v>31941.991868827237</v>
      </c>
      <c r="F205" s="3">
        <f t="shared" si="12"/>
        <v>31942</v>
      </c>
      <c r="G205" s="12">
        <f t="shared" si="13"/>
        <v>-5.2087999938521534E-3</v>
      </c>
      <c r="I205" s="1">
        <f t="shared" si="15"/>
        <v>-5.2087999938521534E-3</v>
      </c>
      <c r="O205" s="12"/>
      <c r="Q205" s="11">
        <f t="shared" si="14"/>
        <v>33428.885999999999</v>
      </c>
      <c r="Y205" s="1" t="s">
        <v>52</v>
      </c>
      <c r="Z205" s="1">
        <v>7</v>
      </c>
      <c r="AB205" s="1" t="s">
        <v>53</v>
      </c>
      <c r="AD205" s="1" t="s">
        <v>55</v>
      </c>
    </row>
    <row r="206" spans="1:30" ht="12" customHeight="1" x14ac:dyDescent="0.2">
      <c r="A206" s="1" t="s">
        <v>102</v>
      </c>
      <c r="C206" s="22">
        <v>48468.531000000003</v>
      </c>
      <c r="D206" s="22"/>
      <c r="E206" s="12">
        <f t="shared" si="11"/>
        <v>31975.00017171499</v>
      </c>
      <c r="F206" s="3">
        <f t="shared" si="12"/>
        <v>31975</v>
      </c>
      <c r="G206" s="12">
        <f t="shared" si="13"/>
        <v>1.1000000813510269E-4</v>
      </c>
      <c r="I206" s="1">
        <f t="shared" si="15"/>
        <v>1.1000000813510269E-4</v>
      </c>
      <c r="O206" s="2"/>
      <c r="Q206" s="11">
        <f t="shared" si="14"/>
        <v>33450.031000000003</v>
      </c>
      <c r="Y206" s="1" t="s">
        <v>52</v>
      </c>
      <c r="AD206" s="1" t="s">
        <v>60</v>
      </c>
    </row>
    <row r="207" spans="1:30" ht="12" customHeight="1" x14ac:dyDescent="0.2">
      <c r="A207" s="1" t="s">
        <v>12</v>
      </c>
      <c r="C207" s="22">
        <v>48471.735999999997</v>
      </c>
      <c r="D207" s="22"/>
      <c r="E207" s="1">
        <f t="shared" si="11"/>
        <v>31980.003321904398</v>
      </c>
      <c r="F207" s="3">
        <f t="shared" si="12"/>
        <v>31980</v>
      </c>
      <c r="G207" s="1">
        <f t="shared" si="13"/>
        <v>2.1280000000842847E-3</v>
      </c>
      <c r="I207" s="1">
        <f t="shared" si="15"/>
        <v>2.1280000000842847E-3</v>
      </c>
      <c r="O207" s="12"/>
      <c r="Q207" s="11">
        <f t="shared" si="14"/>
        <v>33453.235999999997</v>
      </c>
    </row>
    <row r="208" spans="1:30" ht="12" customHeight="1" x14ac:dyDescent="0.2">
      <c r="A208" s="1" t="s">
        <v>101</v>
      </c>
      <c r="C208" s="22">
        <v>48479.43</v>
      </c>
      <c r="D208" s="22">
        <v>4.0000000000000001E-3</v>
      </c>
      <c r="E208" s="12">
        <f t="shared" si="11"/>
        <v>31992.014004449607</v>
      </c>
      <c r="F208" s="3">
        <f t="shared" si="12"/>
        <v>31992</v>
      </c>
      <c r="G208" s="12">
        <f t="shared" si="13"/>
        <v>8.9711999971768819E-3</v>
      </c>
      <c r="I208" s="1">
        <f t="shared" si="15"/>
        <v>8.9711999971768819E-3</v>
      </c>
      <c r="O208" s="12"/>
      <c r="Q208" s="11">
        <f t="shared" si="14"/>
        <v>33460.93</v>
      </c>
      <c r="Y208" s="1" t="s">
        <v>52</v>
      </c>
      <c r="Z208" s="1">
        <v>6</v>
      </c>
      <c r="AB208" s="1" t="s">
        <v>53</v>
      </c>
      <c r="AD208" s="1" t="s">
        <v>55</v>
      </c>
    </row>
    <row r="209" spans="1:30" ht="12" customHeight="1" x14ac:dyDescent="0.2">
      <c r="A209" s="1" t="s">
        <v>101</v>
      </c>
      <c r="C209" s="22">
        <v>48497.362999999998</v>
      </c>
      <c r="D209" s="22">
        <v>5.0000000000000001E-3</v>
      </c>
      <c r="E209" s="12">
        <f t="shared" si="11"/>
        <v>32020.008229830826</v>
      </c>
      <c r="F209" s="3">
        <f t="shared" si="12"/>
        <v>32020</v>
      </c>
      <c r="G209" s="12">
        <f t="shared" si="13"/>
        <v>5.2719999948749319E-3</v>
      </c>
      <c r="I209" s="1">
        <f t="shared" si="15"/>
        <v>5.2719999948749319E-3</v>
      </c>
      <c r="O209" s="12"/>
      <c r="Q209" s="11">
        <f t="shared" si="14"/>
        <v>33478.862999999998</v>
      </c>
      <c r="Y209" s="1" t="s">
        <v>52</v>
      </c>
      <c r="Z209" s="1">
        <v>6</v>
      </c>
      <c r="AB209" s="1" t="s">
        <v>53</v>
      </c>
      <c r="AD209" s="1" t="s">
        <v>55</v>
      </c>
    </row>
    <row r="210" spans="1:30" ht="12" customHeight="1" x14ac:dyDescent="0.2">
      <c r="A210" s="1" t="s">
        <v>103</v>
      </c>
      <c r="C210" s="22">
        <v>48504.411</v>
      </c>
      <c r="D210" s="22">
        <v>6.0000000000000001E-3</v>
      </c>
      <c r="E210" s="12">
        <f t="shared" si="11"/>
        <v>32031.010477111646</v>
      </c>
      <c r="F210" s="3">
        <f t="shared" si="12"/>
        <v>32031</v>
      </c>
      <c r="G210" s="12">
        <f t="shared" si="13"/>
        <v>6.7116000063833781E-3</v>
      </c>
      <c r="I210" s="1">
        <f t="shared" si="15"/>
        <v>6.7116000063833781E-3</v>
      </c>
      <c r="O210" s="12"/>
      <c r="Q210" s="11">
        <f t="shared" si="14"/>
        <v>33485.911</v>
      </c>
      <c r="Y210" s="1" t="s">
        <v>52</v>
      </c>
      <c r="Z210" s="1">
        <v>6</v>
      </c>
      <c r="AB210" s="1" t="s">
        <v>53</v>
      </c>
      <c r="AD210" s="1" t="s">
        <v>55</v>
      </c>
    </row>
    <row r="211" spans="1:30" ht="12" customHeight="1" x14ac:dyDescent="0.2">
      <c r="A211" s="1" t="s">
        <v>104</v>
      </c>
      <c r="C211" s="22">
        <v>48807.408000000003</v>
      </c>
      <c r="D211" s="22">
        <v>6.0000000000000001E-3</v>
      </c>
      <c r="E211" s="12">
        <f t="shared" si="11"/>
        <v>32504.002520151542</v>
      </c>
      <c r="F211" s="3">
        <f t="shared" si="12"/>
        <v>32504</v>
      </c>
      <c r="G211" s="12">
        <f t="shared" si="13"/>
        <v>1.6144000037456863E-3</v>
      </c>
      <c r="I211" s="1">
        <f t="shared" si="15"/>
        <v>1.6144000037456863E-3</v>
      </c>
      <c r="O211" s="12"/>
      <c r="Q211" s="11">
        <f t="shared" si="14"/>
        <v>33788.908000000003</v>
      </c>
      <c r="Y211" s="1" t="s">
        <v>52</v>
      </c>
      <c r="Z211" s="1">
        <v>7</v>
      </c>
      <c r="AB211" s="1" t="s">
        <v>53</v>
      </c>
      <c r="AD211" s="1" t="s">
        <v>55</v>
      </c>
    </row>
    <row r="212" spans="1:30" ht="12" customHeight="1" x14ac:dyDescent="0.2">
      <c r="A212" s="1" t="s">
        <v>105</v>
      </c>
      <c r="C212" s="22">
        <v>48841.358999999997</v>
      </c>
      <c r="D212" s="22">
        <v>5.0000000000000001E-3</v>
      </c>
      <c r="E212" s="12">
        <f t="shared" si="11"/>
        <v>32557.001569162734</v>
      </c>
      <c r="F212" s="3">
        <f t="shared" si="12"/>
        <v>32557</v>
      </c>
      <c r="G212" s="12">
        <f t="shared" si="13"/>
        <v>1.0051999997813255E-3</v>
      </c>
      <c r="I212" s="1">
        <f t="shared" si="15"/>
        <v>1.0051999997813255E-3</v>
      </c>
      <c r="O212" s="12"/>
      <c r="Q212" s="11">
        <f t="shared" si="14"/>
        <v>33822.858999999997</v>
      </c>
      <c r="Y212" s="1" t="s">
        <v>52</v>
      </c>
      <c r="Z212" s="1">
        <v>6</v>
      </c>
      <c r="AB212" s="1" t="s">
        <v>53</v>
      </c>
      <c r="AD212" s="1" t="s">
        <v>55</v>
      </c>
    </row>
    <row r="213" spans="1:30" ht="12" customHeight="1" x14ac:dyDescent="0.2">
      <c r="A213" s="1" t="s">
        <v>105</v>
      </c>
      <c r="C213" s="22">
        <v>48882.366000000002</v>
      </c>
      <c r="D213" s="22">
        <v>4.0000000000000001E-3</v>
      </c>
      <c r="E213" s="12">
        <f t="shared" ref="E213:E276" si="16">(C213-C$7)/C$8</f>
        <v>32621.015353817169</v>
      </c>
      <c r="F213" s="3">
        <f t="shared" ref="F213:F276" si="17">ROUND(2*E213,0)/2</f>
        <v>32621</v>
      </c>
      <c r="G213" s="12">
        <f t="shared" ref="G213:G262" si="18">C213-(C$7+C$8*F213)</f>
        <v>9.8356000016792677E-3</v>
      </c>
      <c r="I213" s="1">
        <f t="shared" si="15"/>
        <v>9.8356000016792677E-3</v>
      </c>
      <c r="O213" s="12"/>
      <c r="Q213" s="11">
        <f t="shared" ref="Q213:Q276" si="19">+C213-15018.5</f>
        <v>33863.866000000002</v>
      </c>
      <c r="Y213" s="1" t="s">
        <v>52</v>
      </c>
      <c r="Z213" s="1">
        <v>8</v>
      </c>
      <c r="AB213" s="1" t="s">
        <v>53</v>
      </c>
      <c r="AD213" s="1" t="s">
        <v>55</v>
      </c>
    </row>
    <row r="214" spans="1:30" ht="12" customHeight="1" x14ac:dyDescent="0.2">
      <c r="A214" s="1" t="s">
        <v>105</v>
      </c>
      <c r="C214" s="22">
        <v>48925.286</v>
      </c>
      <c r="D214" s="22">
        <v>5.0000000000000001E-3</v>
      </c>
      <c r="E214" s="12">
        <f t="shared" si="16"/>
        <v>32688.015418132232</v>
      </c>
      <c r="F214" s="3">
        <f t="shared" si="17"/>
        <v>32688</v>
      </c>
      <c r="G214" s="12">
        <f t="shared" si="18"/>
        <v>9.8768000025302172E-3</v>
      </c>
      <c r="I214" s="1">
        <f t="shared" si="15"/>
        <v>9.8768000025302172E-3</v>
      </c>
      <c r="O214" s="12"/>
      <c r="Q214" s="11">
        <f t="shared" si="19"/>
        <v>33906.786</v>
      </c>
      <c r="Y214" s="1" t="s">
        <v>52</v>
      </c>
      <c r="Z214" s="1">
        <v>7</v>
      </c>
      <c r="AB214" s="1" t="s">
        <v>53</v>
      </c>
      <c r="AD214" s="1" t="s">
        <v>55</v>
      </c>
    </row>
    <row r="215" spans="1:30" ht="12" customHeight="1" x14ac:dyDescent="0.2">
      <c r="A215" s="1" t="s">
        <v>102</v>
      </c>
      <c r="C215" s="22">
        <v>49158.464999999997</v>
      </c>
      <c r="D215" s="22"/>
      <c r="E215" s="12">
        <f t="shared" si="16"/>
        <v>33052.018400353169</v>
      </c>
      <c r="F215" s="3">
        <f t="shared" si="17"/>
        <v>33052</v>
      </c>
      <c r="G215" s="12">
        <f t="shared" si="18"/>
        <v>1.1787199997343123E-2</v>
      </c>
      <c r="I215" s="1">
        <f t="shared" si="15"/>
        <v>1.1787199997343123E-2</v>
      </c>
      <c r="O215" s="2"/>
      <c r="Q215" s="11">
        <f t="shared" si="19"/>
        <v>34139.964999999997</v>
      </c>
      <c r="Y215" s="1" t="s">
        <v>52</v>
      </c>
      <c r="AD215" s="1" t="s">
        <v>60</v>
      </c>
    </row>
    <row r="216" spans="1:30" ht="12" customHeight="1" x14ac:dyDescent="0.2">
      <c r="A216" s="1" t="s">
        <v>106</v>
      </c>
      <c r="C216" s="22">
        <v>49167.442000000003</v>
      </c>
      <c r="D216" s="22">
        <v>6.0000000000000001E-3</v>
      </c>
      <c r="E216" s="12">
        <f t="shared" si="16"/>
        <v>33066.031904019452</v>
      </c>
      <c r="F216" s="3">
        <f t="shared" si="17"/>
        <v>33066</v>
      </c>
      <c r="G216" s="12">
        <f t="shared" si="18"/>
        <v>2.0437600003788248E-2</v>
      </c>
      <c r="I216" s="1">
        <f t="shared" si="15"/>
        <v>2.0437600003788248E-2</v>
      </c>
      <c r="O216" s="12"/>
      <c r="Q216" s="11">
        <f t="shared" si="19"/>
        <v>34148.942000000003</v>
      </c>
      <c r="Y216" s="1" t="s">
        <v>52</v>
      </c>
      <c r="Z216" s="1">
        <v>9</v>
      </c>
      <c r="AB216" s="1" t="s">
        <v>53</v>
      </c>
      <c r="AD216" s="1" t="s">
        <v>55</v>
      </c>
    </row>
    <row r="217" spans="1:30" ht="12" customHeight="1" x14ac:dyDescent="0.2">
      <c r="A217" s="1" t="s">
        <v>106</v>
      </c>
      <c r="C217" s="22">
        <v>49176.4</v>
      </c>
      <c r="D217" s="22">
        <v>5.0000000000000001E-3</v>
      </c>
      <c r="E217" s="12">
        <f t="shared" si="16"/>
        <v>33080.015747825004</v>
      </c>
      <c r="F217" s="3">
        <f t="shared" si="17"/>
        <v>33080</v>
      </c>
      <c r="G217" s="12">
        <f t="shared" si="18"/>
        <v>1.0088000002724584E-2</v>
      </c>
      <c r="I217" s="1">
        <f t="shared" si="15"/>
        <v>1.0088000002724584E-2</v>
      </c>
      <c r="O217" s="12"/>
      <c r="Q217" s="11">
        <f t="shared" si="19"/>
        <v>34157.9</v>
      </c>
      <c r="Y217" s="1" t="s">
        <v>52</v>
      </c>
      <c r="Z217" s="1">
        <v>6</v>
      </c>
      <c r="AB217" s="1" t="s">
        <v>53</v>
      </c>
      <c r="AD217" s="1" t="s">
        <v>55</v>
      </c>
    </row>
    <row r="218" spans="1:30" ht="12" customHeight="1" x14ac:dyDescent="0.2">
      <c r="A218" s="1" t="s">
        <v>107</v>
      </c>
      <c r="C218" s="22">
        <v>49217.396999999997</v>
      </c>
      <c r="D218" s="22">
        <v>4.0000000000000001E-3</v>
      </c>
      <c r="E218" s="12">
        <f t="shared" si="16"/>
        <v>33144.01392202641</v>
      </c>
      <c r="F218" s="3">
        <f t="shared" si="17"/>
        <v>33144</v>
      </c>
      <c r="G218" s="12">
        <f t="shared" si="18"/>
        <v>8.9183999953093007E-3</v>
      </c>
      <c r="I218" s="1">
        <f t="shared" si="15"/>
        <v>8.9183999953093007E-3</v>
      </c>
      <c r="O218" s="12"/>
      <c r="Q218" s="11">
        <f t="shared" si="19"/>
        <v>34198.896999999997</v>
      </c>
      <c r="Y218" s="1" t="s">
        <v>52</v>
      </c>
      <c r="Z218" s="1">
        <v>7</v>
      </c>
      <c r="AB218" s="1" t="s">
        <v>53</v>
      </c>
      <c r="AD218" s="1" t="s">
        <v>55</v>
      </c>
    </row>
    <row r="219" spans="1:30" ht="12" customHeight="1" x14ac:dyDescent="0.2">
      <c r="A219" s="1" t="s">
        <v>107</v>
      </c>
      <c r="C219" s="22">
        <v>49226.362999999998</v>
      </c>
      <c r="D219" s="22">
        <v>4.0000000000000001E-3</v>
      </c>
      <c r="E219" s="12">
        <f t="shared" si="16"/>
        <v>33158.010254194371</v>
      </c>
      <c r="F219" s="3">
        <f t="shared" si="17"/>
        <v>33158</v>
      </c>
      <c r="G219" s="12">
        <f t="shared" si="18"/>
        <v>6.5688000031514093E-3</v>
      </c>
      <c r="I219" s="1">
        <f t="shared" si="15"/>
        <v>6.5688000031514093E-3</v>
      </c>
      <c r="O219" s="12"/>
      <c r="Q219" s="11">
        <f t="shared" si="19"/>
        <v>34207.862999999998</v>
      </c>
      <c r="Y219" s="1" t="s">
        <v>52</v>
      </c>
      <c r="Z219" s="1">
        <v>7</v>
      </c>
      <c r="AB219" s="1" t="s">
        <v>53</v>
      </c>
      <c r="AD219" s="1" t="s">
        <v>55</v>
      </c>
    </row>
    <row r="220" spans="1:30" ht="12" customHeight="1" x14ac:dyDescent="0.2">
      <c r="A220" s="1" t="s">
        <v>49</v>
      </c>
      <c r="C220" s="22">
        <v>49266.714</v>
      </c>
      <c r="D220" s="22"/>
      <c r="E220" s="1">
        <f t="shared" si="16"/>
        <v>33220.999993131401</v>
      </c>
      <c r="F220" s="3">
        <f t="shared" si="17"/>
        <v>33221</v>
      </c>
      <c r="G220" s="1">
        <f t="shared" si="18"/>
        <v>-4.3999971239827573E-6</v>
      </c>
      <c r="I220" s="1">
        <f t="shared" si="15"/>
        <v>-4.3999971239827573E-6</v>
      </c>
      <c r="O220" s="12"/>
      <c r="Q220" s="11">
        <f t="shared" si="19"/>
        <v>34248.214</v>
      </c>
    </row>
    <row r="221" spans="1:30" ht="12" customHeight="1" x14ac:dyDescent="0.2">
      <c r="A221" s="1" t="s">
        <v>49</v>
      </c>
      <c r="C221" s="22">
        <v>49268.639999999999</v>
      </c>
      <c r="D221" s="22"/>
      <c r="E221" s="1">
        <f t="shared" si="16"/>
        <v>33224.006566380958</v>
      </c>
      <c r="F221" s="3">
        <f t="shared" si="17"/>
        <v>33224</v>
      </c>
      <c r="G221" s="1">
        <f t="shared" si="18"/>
        <v>4.2064000008394942E-3</v>
      </c>
      <c r="I221" s="1">
        <f t="shared" si="15"/>
        <v>4.2064000008394942E-3</v>
      </c>
      <c r="O221" s="12"/>
      <c r="Q221" s="11">
        <f t="shared" si="19"/>
        <v>34250.14</v>
      </c>
    </row>
    <row r="222" spans="1:30" ht="12" customHeight="1" x14ac:dyDescent="0.2">
      <c r="A222" s="1" t="s">
        <v>108</v>
      </c>
      <c r="C222" s="22">
        <v>49536.419000000002</v>
      </c>
      <c r="D222" s="22">
        <v>6.0000000000000001E-3</v>
      </c>
      <c r="E222" s="12">
        <f t="shared" si="16"/>
        <v>33642.021716013398</v>
      </c>
      <c r="F222" s="3">
        <f t="shared" si="17"/>
        <v>33642</v>
      </c>
      <c r="G222" s="12">
        <f t="shared" si="18"/>
        <v>1.3911200003349222E-2</v>
      </c>
      <c r="I222" s="1">
        <f t="shared" si="15"/>
        <v>1.3911200003349222E-2</v>
      </c>
      <c r="O222" s="12"/>
      <c r="Q222" s="11">
        <f t="shared" si="19"/>
        <v>34517.919000000002</v>
      </c>
      <c r="Y222" s="1" t="s">
        <v>52</v>
      </c>
      <c r="Z222" s="1">
        <v>8</v>
      </c>
      <c r="AB222" s="1" t="s">
        <v>53</v>
      </c>
      <c r="AD222" s="1" t="s">
        <v>55</v>
      </c>
    </row>
    <row r="223" spans="1:30" ht="12" customHeight="1" x14ac:dyDescent="0.2">
      <c r="A223" s="1" t="s">
        <v>108</v>
      </c>
      <c r="C223" s="22">
        <v>49561.39</v>
      </c>
      <c r="D223" s="22">
        <v>5.0000000000000001E-3</v>
      </c>
      <c r="E223" s="12">
        <f t="shared" si="16"/>
        <v>33681.002578222418</v>
      </c>
      <c r="F223" s="3">
        <f t="shared" si="17"/>
        <v>33681</v>
      </c>
      <c r="G223" s="12">
        <f t="shared" si="18"/>
        <v>1.6516000032424927E-3</v>
      </c>
      <c r="I223" s="1">
        <f t="shared" si="15"/>
        <v>1.6516000032424927E-3</v>
      </c>
      <c r="O223" s="12"/>
      <c r="Q223" s="11">
        <f t="shared" si="19"/>
        <v>34542.89</v>
      </c>
      <c r="Y223" s="1" t="s">
        <v>52</v>
      </c>
      <c r="Z223" s="1">
        <v>6</v>
      </c>
      <c r="AB223" s="1" t="s">
        <v>53</v>
      </c>
      <c r="AD223" s="1" t="s">
        <v>55</v>
      </c>
    </row>
    <row r="224" spans="1:30" ht="12" customHeight="1" x14ac:dyDescent="0.2">
      <c r="A224" s="1" t="s">
        <v>108</v>
      </c>
      <c r="C224" s="22">
        <v>49568.44</v>
      </c>
      <c r="D224" s="22">
        <v>6.0000000000000001E-3</v>
      </c>
      <c r="E224" s="12">
        <f t="shared" si="16"/>
        <v>33692.00794759384</v>
      </c>
      <c r="F224" s="3">
        <f t="shared" si="17"/>
        <v>33692</v>
      </c>
      <c r="G224" s="12">
        <f t="shared" si="18"/>
        <v>5.0912000006064773E-3</v>
      </c>
      <c r="I224" s="1">
        <f t="shared" ref="I224:I251" si="20">G224</f>
        <v>5.0912000006064773E-3</v>
      </c>
      <c r="O224" s="12"/>
      <c r="Q224" s="11">
        <f t="shared" si="19"/>
        <v>34549.94</v>
      </c>
      <c r="Y224" s="1" t="s">
        <v>52</v>
      </c>
      <c r="Z224" s="1">
        <v>7</v>
      </c>
      <c r="AB224" s="1" t="s">
        <v>53</v>
      </c>
      <c r="AD224" s="1" t="s">
        <v>55</v>
      </c>
    </row>
    <row r="225" spans="1:30" ht="12" customHeight="1" x14ac:dyDescent="0.2">
      <c r="A225" s="1" t="s">
        <v>49</v>
      </c>
      <c r="C225" s="22">
        <v>49637.627</v>
      </c>
      <c r="D225" s="22"/>
      <c r="E225" s="1">
        <f t="shared" si="16"/>
        <v>33800.011988827915</v>
      </c>
      <c r="F225" s="3">
        <f t="shared" si="17"/>
        <v>33800</v>
      </c>
      <c r="G225" s="1">
        <f t="shared" si="18"/>
        <v>7.6800000024377368E-3</v>
      </c>
      <c r="I225" s="1">
        <f t="shared" si="20"/>
        <v>7.6800000024377368E-3</v>
      </c>
      <c r="O225" s="12"/>
      <c r="Q225" s="11">
        <f t="shared" si="19"/>
        <v>34619.127</v>
      </c>
    </row>
    <row r="226" spans="1:30" ht="12" customHeight="1" x14ac:dyDescent="0.2">
      <c r="A226" s="1" t="s">
        <v>49</v>
      </c>
      <c r="C226" s="22">
        <v>49687.597999999998</v>
      </c>
      <c r="D226" s="22"/>
      <c r="E226" s="1">
        <f t="shared" si="16"/>
        <v>33878.018983559698</v>
      </c>
      <c r="F226" s="3">
        <f t="shared" si="17"/>
        <v>33878</v>
      </c>
      <c r="G226" s="1">
        <f t="shared" si="18"/>
        <v>1.2160800004494376E-2</v>
      </c>
      <c r="I226" s="1">
        <f t="shared" si="20"/>
        <v>1.2160800004494376E-2</v>
      </c>
      <c r="O226" s="12"/>
      <c r="Q226" s="11">
        <f t="shared" si="19"/>
        <v>34669.097999999998</v>
      </c>
    </row>
    <row r="227" spans="1:30" ht="12" customHeight="1" x14ac:dyDescent="0.2">
      <c r="A227" s="1" t="s">
        <v>49</v>
      </c>
      <c r="C227" s="22">
        <v>49712.572</v>
      </c>
      <c r="D227" s="22"/>
      <c r="E227" s="1">
        <f t="shared" si="16"/>
        <v>33917.004528904632</v>
      </c>
      <c r="F227" s="3">
        <f t="shared" si="17"/>
        <v>33917</v>
      </c>
      <c r="G227" s="1">
        <f t="shared" si="18"/>
        <v>2.9012000013608485E-3</v>
      </c>
      <c r="I227" s="1">
        <f t="shared" si="20"/>
        <v>2.9012000013608485E-3</v>
      </c>
      <c r="O227" s="12"/>
      <c r="Q227" s="11">
        <f t="shared" si="19"/>
        <v>34694.072</v>
      </c>
    </row>
    <row r="228" spans="1:30" ht="12" customHeight="1" x14ac:dyDescent="0.2">
      <c r="A228" s="1" t="s">
        <v>109</v>
      </c>
      <c r="C228" s="22">
        <v>49878.491999999998</v>
      </c>
      <c r="D228" s="22">
        <v>4.0000000000000001E-3</v>
      </c>
      <c r="E228" s="12">
        <f t="shared" si="16"/>
        <v>34176.013165231649</v>
      </c>
      <c r="F228" s="3">
        <f t="shared" si="17"/>
        <v>34176</v>
      </c>
      <c r="G228" s="12">
        <f t="shared" si="18"/>
        <v>8.4335999999893829E-3</v>
      </c>
      <c r="I228" s="1">
        <f t="shared" si="20"/>
        <v>8.4335999999893829E-3</v>
      </c>
      <c r="O228" s="12"/>
      <c r="Q228" s="11">
        <f t="shared" si="19"/>
        <v>34859.991999999998</v>
      </c>
      <c r="Y228" s="1" t="s">
        <v>52</v>
      </c>
      <c r="Z228" s="1">
        <v>9</v>
      </c>
      <c r="AB228" s="1" t="s">
        <v>53</v>
      </c>
      <c r="AD228" s="1" t="s">
        <v>55</v>
      </c>
    </row>
    <row r="229" spans="1:30" ht="12" customHeight="1" x14ac:dyDescent="0.2">
      <c r="A229" s="1" t="s">
        <v>109</v>
      </c>
      <c r="C229" s="22">
        <v>49896.417999999998</v>
      </c>
      <c r="D229" s="22">
        <v>5.0000000000000001E-3</v>
      </c>
      <c r="E229" s="12">
        <f t="shared" si="16"/>
        <v>34203.996463295764</v>
      </c>
      <c r="F229" s="3">
        <f t="shared" si="17"/>
        <v>34204</v>
      </c>
      <c r="G229" s="12">
        <f t="shared" si="18"/>
        <v>-2.265600000100676E-3</v>
      </c>
      <c r="I229" s="1">
        <f t="shared" si="20"/>
        <v>-2.265600000100676E-3</v>
      </c>
      <c r="O229" s="12"/>
      <c r="Q229" s="11">
        <f t="shared" si="19"/>
        <v>34877.917999999998</v>
      </c>
      <c r="Y229" s="1" t="s">
        <v>52</v>
      </c>
      <c r="Z229" s="1">
        <v>8</v>
      </c>
      <c r="AB229" s="1" t="s">
        <v>53</v>
      </c>
      <c r="AD229" s="1" t="s">
        <v>55</v>
      </c>
    </row>
    <row r="230" spans="1:30" ht="12" customHeight="1" x14ac:dyDescent="0.2">
      <c r="A230" s="1" t="s">
        <v>49</v>
      </c>
      <c r="C230" s="22">
        <v>49906.678</v>
      </c>
      <c r="D230" s="22"/>
      <c r="E230" s="1">
        <f t="shared" si="16"/>
        <v>34220.012788083106</v>
      </c>
      <c r="F230" s="3">
        <f t="shared" si="17"/>
        <v>34220</v>
      </c>
      <c r="G230" s="1">
        <f t="shared" si="18"/>
        <v>8.1920000011450611E-3</v>
      </c>
      <c r="I230" s="1">
        <f t="shared" si="20"/>
        <v>8.1920000011450611E-3</v>
      </c>
      <c r="O230" s="12"/>
      <c r="Q230" s="11">
        <f t="shared" si="19"/>
        <v>34888.178</v>
      </c>
    </row>
    <row r="231" spans="1:30" ht="12" customHeight="1" x14ac:dyDescent="0.2">
      <c r="A231" s="1" t="s">
        <v>110</v>
      </c>
      <c r="C231" s="22">
        <v>49928.455000000002</v>
      </c>
      <c r="D231" s="22">
        <v>5.0000000000000001E-3</v>
      </c>
      <c r="E231" s="12">
        <f t="shared" si="16"/>
        <v>34254.00767160103</v>
      </c>
      <c r="F231" s="3">
        <f t="shared" si="17"/>
        <v>34254</v>
      </c>
      <c r="G231" s="12">
        <f t="shared" si="18"/>
        <v>4.9144000076921657E-3</v>
      </c>
      <c r="I231" s="1">
        <f t="shared" si="20"/>
        <v>4.9144000076921657E-3</v>
      </c>
      <c r="O231" s="12"/>
      <c r="Q231" s="11">
        <f t="shared" si="19"/>
        <v>34909.955000000002</v>
      </c>
      <c r="Y231" s="1" t="s">
        <v>52</v>
      </c>
      <c r="Z231" s="1">
        <v>7</v>
      </c>
      <c r="AB231" s="1" t="s">
        <v>53</v>
      </c>
      <c r="AD231" s="1" t="s">
        <v>55</v>
      </c>
    </row>
    <row r="232" spans="1:30" ht="12" customHeight="1" x14ac:dyDescent="0.2">
      <c r="A232" s="1" t="s">
        <v>49</v>
      </c>
      <c r="C232" s="22">
        <v>50006.607000000004</v>
      </c>
      <c r="D232" s="22"/>
      <c r="E232" s="1">
        <f t="shared" si="16"/>
        <v>34376.006483957768</v>
      </c>
      <c r="F232" s="3">
        <f t="shared" si="17"/>
        <v>34376</v>
      </c>
      <c r="G232" s="1">
        <f t="shared" si="18"/>
        <v>4.1536000062478706E-3</v>
      </c>
      <c r="I232" s="1">
        <f t="shared" si="20"/>
        <v>4.1536000062478706E-3</v>
      </c>
      <c r="O232" s="12"/>
      <c r="Q232" s="11">
        <f t="shared" si="19"/>
        <v>34988.107000000004</v>
      </c>
    </row>
    <row r="233" spans="1:30" ht="12" customHeight="1" x14ac:dyDescent="0.2">
      <c r="A233" s="1" t="s">
        <v>110</v>
      </c>
      <c r="C233" s="22">
        <v>50014.294999999998</v>
      </c>
      <c r="D233" s="22">
        <v>5.0000000000000001E-3</v>
      </c>
      <c r="E233" s="12">
        <f t="shared" si="16"/>
        <v>34388.007800231164</v>
      </c>
      <c r="F233" s="3">
        <f t="shared" si="17"/>
        <v>34388</v>
      </c>
      <c r="G233" s="12">
        <f t="shared" si="18"/>
        <v>4.9968000021181069E-3</v>
      </c>
      <c r="I233" s="1">
        <f t="shared" si="20"/>
        <v>4.9968000021181069E-3</v>
      </c>
      <c r="O233" s="12"/>
      <c r="Q233" s="11">
        <f t="shared" si="19"/>
        <v>34995.794999999998</v>
      </c>
      <c r="Y233" s="1" t="s">
        <v>52</v>
      </c>
      <c r="Z233" s="1">
        <v>8</v>
      </c>
      <c r="AB233" s="1" t="s">
        <v>53</v>
      </c>
      <c r="AD233" s="1" t="s">
        <v>55</v>
      </c>
    </row>
    <row r="234" spans="1:30" ht="12" customHeight="1" x14ac:dyDescent="0.2">
      <c r="A234" s="1" t="s">
        <v>111</v>
      </c>
      <c r="C234" s="22">
        <v>50281.43</v>
      </c>
      <c r="D234" s="22">
        <v>4.0000000000000001E-3</v>
      </c>
      <c r="E234" s="12">
        <f t="shared" si="16"/>
        <v>34805.017636689816</v>
      </c>
      <c r="F234" s="3">
        <f t="shared" si="17"/>
        <v>34805</v>
      </c>
      <c r="G234" s="12">
        <f t="shared" si="18"/>
        <v>1.1298000004899222E-2</v>
      </c>
      <c r="I234" s="1">
        <f t="shared" si="20"/>
        <v>1.1298000004899222E-2</v>
      </c>
      <c r="O234" s="12"/>
      <c r="Q234" s="11">
        <f t="shared" si="19"/>
        <v>35262.93</v>
      </c>
      <c r="Y234" s="1" t="s">
        <v>52</v>
      </c>
      <c r="Z234" s="1">
        <v>8</v>
      </c>
      <c r="AB234" s="1" t="s">
        <v>53</v>
      </c>
      <c r="AD234" s="1" t="s">
        <v>55</v>
      </c>
    </row>
    <row r="235" spans="1:30" ht="12" customHeight="1" x14ac:dyDescent="0.2">
      <c r="A235" s="1" t="s">
        <v>112</v>
      </c>
      <c r="C235" s="22">
        <v>50299.356</v>
      </c>
      <c r="D235" s="22">
        <v>5.0000000000000001E-3</v>
      </c>
      <c r="E235" s="12">
        <f t="shared" si="16"/>
        <v>34833.000934753931</v>
      </c>
      <c r="F235" s="3">
        <f t="shared" si="17"/>
        <v>34833</v>
      </c>
      <c r="G235" s="12">
        <f t="shared" si="18"/>
        <v>5.9880000480916351E-4</v>
      </c>
      <c r="I235" s="1">
        <f t="shared" si="20"/>
        <v>5.9880000480916351E-4</v>
      </c>
      <c r="O235" s="12"/>
      <c r="Q235" s="11">
        <f t="shared" si="19"/>
        <v>35280.856</v>
      </c>
      <c r="Y235" s="1" t="s">
        <v>52</v>
      </c>
      <c r="Z235" s="1">
        <v>7</v>
      </c>
      <c r="AB235" s="1" t="s">
        <v>53</v>
      </c>
      <c r="AD235" s="1" t="s">
        <v>55</v>
      </c>
    </row>
    <row r="236" spans="1:30" ht="12" customHeight="1" x14ac:dyDescent="0.2">
      <c r="A236" s="1" t="s">
        <v>112</v>
      </c>
      <c r="C236" s="22">
        <v>50333.311999999998</v>
      </c>
      <c r="D236" s="22">
        <v>6.0000000000000001E-3</v>
      </c>
      <c r="E236" s="12">
        <f t="shared" si="16"/>
        <v>34886.007788991636</v>
      </c>
      <c r="F236" s="3">
        <f t="shared" si="17"/>
        <v>34886</v>
      </c>
      <c r="G236" s="12">
        <f t="shared" si="18"/>
        <v>4.9896000055014156E-3</v>
      </c>
      <c r="I236" s="1">
        <f t="shared" si="20"/>
        <v>4.9896000055014156E-3</v>
      </c>
      <c r="O236" s="12"/>
      <c r="Q236" s="11">
        <f t="shared" si="19"/>
        <v>35314.811999999998</v>
      </c>
      <c r="Y236" s="1" t="s">
        <v>52</v>
      </c>
      <c r="Z236" s="1">
        <v>6</v>
      </c>
      <c r="AB236" s="1" t="s">
        <v>53</v>
      </c>
      <c r="AD236" s="1" t="s">
        <v>55</v>
      </c>
    </row>
    <row r="237" spans="1:30" ht="12" customHeight="1" x14ac:dyDescent="0.2">
      <c r="A237" s="1" t="s">
        <v>49</v>
      </c>
      <c r="C237" s="22">
        <v>50391.608</v>
      </c>
      <c r="D237" s="22"/>
      <c r="E237" s="1">
        <f t="shared" si="16"/>
        <v>34977.010485853498</v>
      </c>
      <c r="F237" s="3">
        <f t="shared" si="17"/>
        <v>34977</v>
      </c>
      <c r="G237" s="1">
        <f t="shared" si="18"/>
        <v>6.7172000053687952E-3</v>
      </c>
      <c r="I237" s="1">
        <f t="shared" si="20"/>
        <v>6.7172000053687952E-3</v>
      </c>
      <c r="O237" s="12"/>
      <c r="Q237" s="11">
        <f t="shared" si="19"/>
        <v>35373.108</v>
      </c>
    </row>
    <row r="238" spans="1:30" ht="12" customHeight="1" x14ac:dyDescent="0.2">
      <c r="A238" s="1" t="s">
        <v>113</v>
      </c>
      <c r="C238" s="22">
        <v>50422.351999999999</v>
      </c>
      <c r="D238" s="22">
        <v>5.0000000000000001E-3</v>
      </c>
      <c r="E238" s="12">
        <f t="shared" si="16"/>
        <v>35025.00326258468</v>
      </c>
      <c r="F238" s="3">
        <f t="shared" si="17"/>
        <v>35025</v>
      </c>
      <c r="G238" s="12">
        <f t="shared" si="18"/>
        <v>2.0900000017718412E-3</v>
      </c>
      <c r="I238" s="1">
        <f t="shared" si="20"/>
        <v>2.0900000017718412E-3</v>
      </c>
      <c r="O238" s="12"/>
      <c r="Q238" s="11">
        <f t="shared" si="19"/>
        <v>35403.851999999999</v>
      </c>
      <c r="Y238" s="1" t="s">
        <v>52</v>
      </c>
      <c r="Z238" s="1">
        <v>7</v>
      </c>
      <c r="AB238" s="1" t="s">
        <v>53</v>
      </c>
      <c r="AD238" s="1" t="s">
        <v>55</v>
      </c>
    </row>
    <row r="239" spans="1:30" ht="12" customHeight="1" x14ac:dyDescent="0.2">
      <c r="A239" s="1" t="s">
        <v>49</v>
      </c>
      <c r="C239" s="22">
        <v>50425.557999999997</v>
      </c>
      <c r="D239" s="22"/>
      <c r="E239" s="1">
        <f t="shared" si="16"/>
        <v>35030.007973819396</v>
      </c>
      <c r="F239" s="3">
        <f t="shared" si="17"/>
        <v>35030</v>
      </c>
      <c r="G239" s="1">
        <f t="shared" si="18"/>
        <v>5.1080000048386864E-3</v>
      </c>
      <c r="I239" s="1">
        <f t="shared" si="20"/>
        <v>5.1080000048386864E-3</v>
      </c>
      <c r="O239" s="12"/>
      <c r="Q239" s="11">
        <f t="shared" si="19"/>
        <v>35407.057999999997</v>
      </c>
    </row>
    <row r="240" spans="1:30" ht="12" customHeight="1" x14ac:dyDescent="0.2">
      <c r="A240" t="s">
        <v>114</v>
      </c>
      <c r="B240"/>
      <c r="C240" s="75">
        <v>50598.521999999997</v>
      </c>
      <c r="D240" s="75">
        <v>5.0000000000000001E-3</v>
      </c>
      <c r="E240" s="12">
        <f t="shared" si="16"/>
        <v>35300.012613246028</v>
      </c>
      <c r="F240" s="3">
        <f t="shared" si="17"/>
        <v>35300</v>
      </c>
      <c r="G240" s="12">
        <f t="shared" si="18"/>
        <v>8.0799999996088445E-3</v>
      </c>
      <c r="I240" s="1">
        <f t="shared" si="20"/>
        <v>8.0799999996088445E-3</v>
      </c>
      <c r="O240" s="12"/>
      <c r="Q240" s="11">
        <f t="shared" si="19"/>
        <v>35580.021999999997</v>
      </c>
      <c r="Y240" s="1" t="s">
        <v>52</v>
      </c>
      <c r="Z240" s="1">
        <v>10</v>
      </c>
      <c r="AB240" s="1" t="s">
        <v>53</v>
      </c>
      <c r="AD240" s="1" t="s">
        <v>55</v>
      </c>
    </row>
    <row r="241" spans="1:30" ht="12" customHeight="1" x14ac:dyDescent="0.2">
      <c r="A241" t="s">
        <v>114</v>
      </c>
      <c r="B241"/>
      <c r="C241" s="75">
        <v>50675.387999999999</v>
      </c>
      <c r="D241" s="75">
        <v>5.0000000000000001E-3</v>
      </c>
      <c r="E241" s="12">
        <f t="shared" si="16"/>
        <v>35420.0039213458</v>
      </c>
      <c r="F241" s="3">
        <f t="shared" si="17"/>
        <v>35420</v>
      </c>
      <c r="G241" s="12">
        <f t="shared" si="18"/>
        <v>2.5119999991147779E-3</v>
      </c>
      <c r="I241" s="1">
        <f t="shared" si="20"/>
        <v>2.5119999991147779E-3</v>
      </c>
      <c r="O241" s="12"/>
      <c r="Q241" s="11">
        <f t="shared" si="19"/>
        <v>35656.887999999999</v>
      </c>
      <c r="Y241" s="1" t="s">
        <v>52</v>
      </c>
      <c r="Z241" s="1">
        <v>8</v>
      </c>
      <c r="AB241" s="1" t="s">
        <v>53</v>
      </c>
      <c r="AD241" s="1" t="s">
        <v>55</v>
      </c>
    </row>
    <row r="242" spans="1:30" ht="12" customHeight="1" x14ac:dyDescent="0.2">
      <c r="A242" t="s">
        <v>49</v>
      </c>
      <c r="B242"/>
      <c r="C242" s="75">
        <v>50692.686999999998</v>
      </c>
      <c r="D242" s="75"/>
      <c r="E242" s="1">
        <f t="shared" si="16"/>
        <v>35447.008444006242</v>
      </c>
      <c r="F242" s="3">
        <f t="shared" si="17"/>
        <v>35447</v>
      </c>
      <c r="G242" s="1">
        <f t="shared" si="18"/>
        <v>5.4091999991214834E-3</v>
      </c>
      <c r="I242" s="1">
        <f t="shared" si="20"/>
        <v>5.4091999991214834E-3</v>
      </c>
      <c r="O242" s="12"/>
      <c r="Q242" s="11">
        <f t="shared" si="19"/>
        <v>35674.186999999998</v>
      </c>
    </row>
    <row r="243" spans="1:30" ht="12" customHeight="1" x14ac:dyDescent="0.2">
      <c r="A243" t="s">
        <v>115</v>
      </c>
      <c r="B243"/>
      <c r="C243" s="75">
        <v>50716.394</v>
      </c>
      <c r="D243" s="75">
        <v>4.0000000000000001E-3</v>
      </c>
      <c r="E243" s="12">
        <f t="shared" si="16"/>
        <v>35484.016144954927</v>
      </c>
      <c r="F243" s="3">
        <f t="shared" si="17"/>
        <v>35484</v>
      </c>
      <c r="G243" s="12">
        <f t="shared" si="18"/>
        <v>1.0342399997171015E-2</v>
      </c>
      <c r="I243" s="1">
        <f t="shared" si="20"/>
        <v>1.0342399997171015E-2</v>
      </c>
      <c r="O243" s="12"/>
      <c r="Q243" s="11">
        <f t="shared" si="19"/>
        <v>35697.894</v>
      </c>
      <c r="Y243" s="1" t="s">
        <v>52</v>
      </c>
      <c r="Z243" s="1">
        <v>10</v>
      </c>
      <c r="AB243" s="1" t="s">
        <v>53</v>
      </c>
      <c r="AD243" s="1" t="s">
        <v>55</v>
      </c>
    </row>
    <row r="244" spans="1:30" ht="12" customHeight="1" x14ac:dyDescent="0.2">
      <c r="A244" t="s">
        <v>49</v>
      </c>
      <c r="B244"/>
      <c r="C244" s="75">
        <v>50726.639000000003</v>
      </c>
      <c r="D244" s="75"/>
      <c r="E244" s="1">
        <f t="shared" si="16"/>
        <v>35500.00905406275</v>
      </c>
      <c r="F244" s="3">
        <f t="shared" si="17"/>
        <v>35500</v>
      </c>
      <c r="G244" s="1">
        <f t="shared" si="18"/>
        <v>5.8000000062747858E-3</v>
      </c>
      <c r="I244" s="1">
        <f t="shared" si="20"/>
        <v>5.8000000062747858E-3</v>
      </c>
      <c r="O244" s="12"/>
      <c r="Q244" s="11">
        <f t="shared" si="19"/>
        <v>35708.139000000003</v>
      </c>
    </row>
    <row r="245" spans="1:30" ht="12" customHeight="1" x14ac:dyDescent="0.2">
      <c r="A245" t="s">
        <v>115</v>
      </c>
      <c r="B245"/>
      <c r="C245" s="75">
        <v>50750.349000000002</v>
      </c>
      <c r="D245" s="75">
        <v>6.0000000000000001E-3</v>
      </c>
      <c r="E245" s="12">
        <f t="shared" si="16"/>
        <v>35537.021438147334</v>
      </c>
      <c r="F245" s="3">
        <f t="shared" si="17"/>
        <v>35537</v>
      </c>
      <c r="G245" s="12">
        <f t="shared" si="18"/>
        <v>1.3733200001297519E-2</v>
      </c>
      <c r="I245" s="1">
        <f t="shared" si="20"/>
        <v>1.3733200001297519E-2</v>
      </c>
      <c r="O245" s="12"/>
      <c r="Q245" s="11">
        <f t="shared" si="19"/>
        <v>35731.849000000002</v>
      </c>
      <c r="Y245" s="1" t="s">
        <v>52</v>
      </c>
      <c r="Z245" s="1">
        <v>11</v>
      </c>
      <c r="AB245" s="1" t="s">
        <v>53</v>
      </c>
      <c r="AD245" s="1" t="s">
        <v>55</v>
      </c>
    </row>
    <row r="246" spans="1:30" ht="12" customHeight="1" x14ac:dyDescent="0.2">
      <c r="A246" t="s">
        <v>115</v>
      </c>
      <c r="B246"/>
      <c r="C246" s="75">
        <v>50782.364999999998</v>
      </c>
      <c r="D246" s="75">
        <v>7.0000000000000001E-3</v>
      </c>
      <c r="E246" s="12">
        <f t="shared" si="16"/>
        <v>35586.999864501267</v>
      </c>
      <c r="F246" s="3">
        <f t="shared" si="17"/>
        <v>35587</v>
      </c>
      <c r="G246" s="12">
        <f t="shared" si="18"/>
        <v>-8.679999882588163E-5</v>
      </c>
      <c r="I246" s="1">
        <f t="shared" si="20"/>
        <v>-8.679999882588163E-5</v>
      </c>
      <c r="O246" s="12"/>
      <c r="Q246" s="11">
        <f t="shared" si="19"/>
        <v>35763.864999999998</v>
      </c>
      <c r="Y246" s="1" t="s">
        <v>52</v>
      </c>
      <c r="Z246" s="1">
        <v>8</v>
      </c>
      <c r="AB246" s="1" t="s">
        <v>53</v>
      </c>
      <c r="AD246" s="1" t="s">
        <v>55</v>
      </c>
    </row>
    <row r="247" spans="1:30" ht="12" customHeight="1" x14ac:dyDescent="0.2">
      <c r="A247" t="s">
        <v>116</v>
      </c>
      <c r="B247"/>
      <c r="C247" s="75">
        <v>50825.292999999998</v>
      </c>
      <c r="D247" s="75">
        <v>8.0000000000000002E-3</v>
      </c>
      <c r="E247" s="12">
        <f t="shared" si="16"/>
        <v>35654.012417178739</v>
      </c>
      <c r="F247" s="3">
        <f t="shared" si="17"/>
        <v>35654</v>
      </c>
      <c r="G247" s="12">
        <f t="shared" si="18"/>
        <v>7.9543999963789247E-3</v>
      </c>
      <c r="I247" s="1">
        <f t="shared" si="20"/>
        <v>7.9543999963789247E-3</v>
      </c>
      <c r="O247" s="12"/>
      <c r="Q247" s="11">
        <f t="shared" si="19"/>
        <v>35806.792999999998</v>
      </c>
      <c r="Y247" s="1" t="s">
        <v>52</v>
      </c>
      <c r="Z247" s="1">
        <v>9</v>
      </c>
      <c r="AB247" s="1" t="s">
        <v>53</v>
      </c>
      <c r="AD247" s="1" t="s">
        <v>55</v>
      </c>
    </row>
    <row r="248" spans="1:30" ht="12" customHeight="1" x14ac:dyDescent="0.2">
      <c r="A248" t="s">
        <v>49</v>
      </c>
      <c r="B248"/>
      <c r="C248" s="75">
        <v>51045.659</v>
      </c>
      <c r="D248" s="75"/>
      <c r="E248" s="1">
        <f t="shared" si="16"/>
        <v>35998.013725959128</v>
      </c>
      <c r="F248" s="3">
        <f t="shared" si="17"/>
        <v>35998</v>
      </c>
      <c r="G248" s="1">
        <f t="shared" si="18"/>
        <v>8.7927999993553385E-3</v>
      </c>
      <c r="I248" s="1">
        <f t="shared" si="20"/>
        <v>8.7927999993553385E-3</v>
      </c>
      <c r="O248" s="12"/>
      <c r="Q248" s="11">
        <f t="shared" si="19"/>
        <v>36027.159</v>
      </c>
    </row>
    <row r="249" spans="1:30" ht="12" customHeight="1" x14ac:dyDescent="0.2">
      <c r="A249" t="s">
        <v>49</v>
      </c>
      <c r="B249"/>
      <c r="C249" s="75">
        <v>51054.627</v>
      </c>
      <c r="D249" s="75"/>
      <c r="E249" s="1">
        <f t="shared" si="16"/>
        <v>36012.013180217691</v>
      </c>
      <c r="F249" s="3">
        <f t="shared" si="17"/>
        <v>36012</v>
      </c>
      <c r="G249" s="1">
        <f t="shared" si="18"/>
        <v>8.4432000076049007E-3</v>
      </c>
      <c r="I249" s="1">
        <f t="shared" si="20"/>
        <v>8.4432000076049007E-3</v>
      </c>
      <c r="O249" s="12"/>
      <c r="Q249" s="11">
        <f t="shared" si="19"/>
        <v>36036.127</v>
      </c>
    </row>
    <row r="250" spans="1:30" ht="12" customHeight="1" x14ac:dyDescent="0.2">
      <c r="A250" t="s">
        <v>49</v>
      </c>
      <c r="B250"/>
      <c r="C250" s="75">
        <v>51095.623</v>
      </c>
      <c r="D250" s="75"/>
      <c r="E250" s="1">
        <f t="shared" si="16"/>
        <v>36076.0097933738</v>
      </c>
      <c r="F250" s="3">
        <f t="shared" si="17"/>
        <v>36076</v>
      </c>
      <c r="G250" s="1">
        <f t="shared" si="18"/>
        <v>6.2736000036238693E-3</v>
      </c>
      <c r="I250" s="1">
        <f t="shared" si="20"/>
        <v>6.2736000036238693E-3</v>
      </c>
      <c r="O250" s="12"/>
      <c r="Q250" s="11">
        <f t="shared" si="19"/>
        <v>36077.123</v>
      </c>
    </row>
    <row r="251" spans="1:30" ht="12" customHeight="1" x14ac:dyDescent="0.2">
      <c r="A251" t="s">
        <v>49</v>
      </c>
      <c r="B251"/>
      <c r="C251" s="75">
        <v>51104.595000000001</v>
      </c>
      <c r="D251" s="75"/>
      <c r="E251" s="1">
        <f t="shared" si="16"/>
        <v>36090.015491813574</v>
      </c>
      <c r="F251" s="3">
        <f t="shared" si="17"/>
        <v>36090</v>
      </c>
      <c r="G251" s="1">
        <f t="shared" si="18"/>
        <v>9.9239999981364235E-3</v>
      </c>
      <c r="I251" s="1">
        <f t="shared" si="20"/>
        <v>9.9239999981364235E-3</v>
      </c>
      <c r="O251" s="12"/>
      <c r="Q251" s="11">
        <f t="shared" si="19"/>
        <v>36086.095000000001</v>
      </c>
    </row>
    <row r="252" spans="1:30" ht="12" customHeight="1" x14ac:dyDescent="0.2">
      <c r="A252" s="80" t="s">
        <v>756</v>
      </c>
      <c r="B252" s="81" t="s">
        <v>119</v>
      </c>
      <c r="C252" s="80">
        <v>51380.686000000002</v>
      </c>
      <c r="D252" s="80" t="s">
        <v>131</v>
      </c>
      <c r="E252" s="1">
        <f t="shared" si="16"/>
        <v>36521.006049987176</v>
      </c>
      <c r="F252" s="3">
        <f t="shared" si="17"/>
        <v>36521</v>
      </c>
      <c r="G252" s="1">
        <f t="shared" si="18"/>
        <v>3.8755999994464219E-3</v>
      </c>
      <c r="K252" s="1">
        <f t="shared" ref="K252:K258" si="21">G252</f>
        <v>3.8755999994464219E-3</v>
      </c>
      <c r="Q252" s="11">
        <f t="shared" si="19"/>
        <v>36362.186000000002</v>
      </c>
    </row>
    <row r="253" spans="1:30" ht="12" customHeight="1" x14ac:dyDescent="0.2">
      <c r="A253" s="80" t="s">
        <v>756</v>
      </c>
      <c r="B253" s="81" t="s">
        <v>119</v>
      </c>
      <c r="C253" s="80">
        <v>51405.671199999997</v>
      </c>
      <c r="D253" s="80" t="s">
        <v>131</v>
      </c>
      <c r="E253" s="1">
        <f t="shared" si="16"/>
        <v>36560.009079039468</v>
      </c>
      <c r="F253" s="3">
        <f t="shared" si="17"/>
        <v>36560</v>
      </c>
      <c r="G253" s="1">
        <f t="shared" si="18"/>
        <v>5.8160000044154003E-3</v>
      </c>
      <c r="K253" s="1">
        <f t="shared" si="21"/>
        <v>5.8160000044154003E-3</v>
      </c>
      <c r="Q253" s="11">
        <f t="shared" si="19"/>
        <v>36387.171199999997</v>
      </c>
    </row>
    <row r="254" spans="1:30" ht="12" customHeight="1" x14ac:dyDescent="0.2">
      <c r="A254" s="80" t="s">
        <v>756</v>
      </c>
      <c r="B254" s="81" t="s">
        <v>119</v>
      </c>
      <c r="C254" s="80">
        <v>51408.88</v>
      </c>
      <c r="D254" s="80" t="s">
        <v>131</v>
      </c>
      <c r="E254" s="1">
        <f t="shared" si="16"/>
        <v>36565.018161201027</v>
      </c>
      <c r="F254" s="3">
        <f t="shared" si="17"/>
        <v>36565</v>
      </c>
      <c r="G254" s="1">
        <f t="shared" si="18"/>
        <v>1.1634000002231915E-2</v>
      </c>
      <c r="K254" s="1">
        <f t="shared" si="21"/>
        <v>1.1634000002231915E-2</v>
      </c>
      <c r="Q254" s="11">
        <f t="shared" si="19"/>
        <v>36390.379999999997</v>
      </c>
    </row>
    <row r="255" spans="1:30" ht="12" customHeight="1" x14ac:dyDescent="0.2">
      <c r="A255" s="80" t="s">
        <v>756</v>
      </c>
      <c r="B255" s="81" t="s">
        <v>119</v>
      </c>
      <c r="C255" s="80">
        <v>51435.775999999998</v>
      </c>
      <c r="D255" s="80" t="s">
        <v>131</v>
      </c>
      <c r="E255" s="1">
        <f t="shared" si="16"/>
        <v>36607.004035614314</v>
      </c>
      <c r="F255" s="3">
        <f t="shared" si="17"/>
        <v>36607</v>
      </c>
      <c r="G255" s="1">
        <f t="shared" si="18"/>
        <v>2.5851999962469563E-3</v>
      </c>
      <c r="K255" s="1">
        <f t="shared" si="21"/>
        <v>2.5851999962469563E-3</v>
      </c>
      <c r="Q255" s="11">
        <f t="shared" si="19"/>
        <v>36417.275999999998</v>
      </c>
    </row>
    <row r="256" spans="1:30" ht="12" customHeight="1" x14ac:dyDescent="0.2">
      <c r="A256" s="80" t="s">
        <v>756</v>
      </c>
      <c r="B256" s="81" t="s">
        <v>119</v>
      </c>
      <c r="C256" s="80">
        <v>51439.622799999997</v>
      </c>
      <c r="D256" s="80" t="s">
        <v>131</v>
      </c>
      <c r="E256" s="1">
        <f t="shared" si="16"/>
        <v>36613.009064677855</v>
      </c>
      <c r="F256" s="3">
        <f t="shared" si="17"/>
        <v>36613</v>
      </c>
      <c r="G256" s="1">
        <f t="shared" si="18"/>
        <v>5.8067999998456798E-3</v>
      </c>
      <c r="K256" s="1">
        <f t="shared" si="21"/>
        <v>5.8067999998456798E-3</v>
      </c>
      <c r="Q256" s="11">
        <f t="shared" si="19"/>
        <v>36421.122799999997</v>
      </c>
    </row>
    <row r="257" spans="1:17" ht="12" customHeight="1" x14ac:dyDescent="0.2">
      <c r="A257" s="80" t="s">
        <v>756</v>
      </c>
      <c r="B257" s="81" t="s">
        <v>119</v>
      </c>
      <c r="C257" s="80">
        <v>51496.637000000002</v>
      </c>
      <c r="D257" s="80" t="s">
        <v>131</v>
      </c>
      <c r="E257" s="1">
        <f t="shared" si="16"/>
        <v>36702.010813673012</v>
      </c>
      <c r="F257" s="3">
        <f t="shared" si="17"/>
        <v>36702</v>
      </c>
      <c r="G257" s="1">
        <f t="shared" si="18"/>
        <v>6.9272000037017278E-3</v>
      </c>
      <c r="K257" s="1">
        <f t="shared" si="21"/>
        <v>6.9272000037017278E-3</v>
      </c>
      <c r="Q257" s="11">
        <f t="shared" si="19"/>
        <v>36478.137000000002</v>
      </c>
    </row>
    <row r="258" spans="1:17" ht="12" customHeight="1" x14ac:dyDescent="0.2">
      <c r="A258" s="80" t="s">
        <v>756</v>
      </c>
      <c r="B258" s="81" t="s">
        <v>119</v>
      </c>
      <c r="C258" s="80">
        <v>51523.538</v>
      </c>
      <c r="D258" s="80" t="s">
        <v>131</v>
      </c>
      <c r="E258" s="1">
        <f t="shared" si="16"/>
        <v>36744.004493312801</v>
      </c>
      <c r="F258" s="3">
        <f t="shared" si="17"/>
        <v>36744</v>
      </c>
      <c r="G258" s="1">
        <f t="shared" si="18"/>
        <v>2.8784000023733824E-3</v>
      </c>
      <c r="K258" s="1">
        <f t="shared" si="21"/>
        <v>2.8784000023733824E-3</v>
      </c>
      <c r="Q258" s="11">
        <f t="shared" si="19"/>
        <v>36505.038</v>
      </c>
    </row>
    <row r="259" spans="1:17" ht="12" customHeight="1" x14ac:dyDescent="0.2">
      <c r="A259" s="40" t="s">
        <v>129</v>
      </c>
      <c r="B259" s="41" t="s">
        <v>119</v>
      </c>
      <c r="C259" s="40">
        <v>51671.518799999998</v>
      </c>
      <c r="D259" s="40" t="s">
        <v>130</v>
      </c>
      <c r="E259" s="12">
        <f t="shared" si="16"/>
        <v>36975.009225777729</v>
      </c>
      <c r="F259" s="3">
        <f t="shared" si="17"/>
        <v>36975</v>
      </c>
      <c r="G259" s="12">
        <f t="shared" si="18"/>
        <v>5.9099999998579733E-3</v>
      </c>
      <c r="H259" s="2"/>
      <c r="I259" s="2"/>
      <c r="J259" s="2"/>
      <c r="K259" s="12">
        <f>+G259</f>
        <v>5.9099999998579733E-3</v>
      </c>
      <c r="M259" s="12"/>
      <c r="O259" s="12">
        <f t="shared" ref="O259:O269" ca="1" si="22">+C$11+C$12*F259</f>
        <v>3.7233697358428498E-2</v>
      </c>
      <c r="Q259" s="11">
        <f t="shared" si="19"/>
        <v>36653.018799999998</v>
      </c>
    </row>
    <row r="260" spans="1:17" ht="12" customHeight="1" x14ac:dyDescent="0.2">
      <c r="A260" s="42" t="s">
        <v>29</v>
      </c>
      <c r="B260" s="42"/>
      <c r="C260" s="82">
        <v>51677.925949999997</v>
      </c>
      <c r="D260" s="83">
        <v>4.0000000000000003E-5</v>
      </c>
      <c r="E260" s="2">
        <f t="shared" si="16"/>
        <v>36985.011077177456</v>
      </c>
      <c r="F260" s="3">
        <f t="shared" si="17"/>
        <v>36985</v>
      </c>
      <c r="G260" s="2">
        <f t="shared" si="18"/>
        <v>7.096000001183711E-3</v>
      </c>
      <c r="H260" s="2"/>
      <c r="I260" s="2"/>
      <c r="J260" s="2"/>
      <c r="K260" s="12">
        <f>+G260</f>
        <v>7.096000001183711E-3</v>
      </c>
      <c r="L260" s="2"/>
      <c r="M260" s="2"/>
      <c r="O260" s="2">
        <f t="shared" ca="1" si="22"/>
        <v>3.7217926847400197E-2</v>
      </c>
      <c r="Q260" s="11">
        <f t="shared" si="19"/>
        <v>36659.425949999997</v>
      </c>
    </row>
    <row r="261" spans="1:17" ht="12" customHeight="1" x14ac:dyDescent="0.2">
      <c r="A261" s="40" t="s">
        <v>129</v>
      </c>
      <c r="B261" s="41" t="s">
        <v>119</v>
      </c>
      <c r="C261" s="40">
        <v>51705.472159999998</v>
      </c>
      <c r="D261" s="40">
        <v>1.2999999999999999E-3</v>
      </c>
      <c r="E261" s="12">
        <f t="shared" si="16"/>
        <v>37028.011958855845</v>
      </c>
      <c r="F261" s="3">
        <f t="shared" si="17"/>
        <v>37028</v>
      </c>
      <c r="G261" s="12">
        <f t="shared" si="18"/>
        <v>7.6608000017586164E-3</v>
      </c>
      <c r="H261" s="2"/>
      <c r="I261" s="2"/>
      <c r="J261" s="2"/>
      <c r="K261" s="12">
        <f>+G261</f>
        <v>7.6608000017586164E-3</v>
      </c>
      <c r="M261" s="12"/>
      <c r="O261" s="12">
        <f t="shared" ca="1" si="22"/>
        <v>3.7150113649978493E-2</v>
      </c>
      <c r="Q261" s="11">
        <f t="shared" si="19"/>
        <v>36686.972159999998</v>
      </c>
    </row>
    <row r="262" spans="1:17" ht="12" customHeight="1" x14ac:dyDescent="0.2">
      <c r="A262" s="40" t="s">
        <v>129</v>
      </c>
      <c r="B262" s="41" t="s">
        <v>119</v>
      </c>
      <c r="C262" s="40">
        <v>51764.404799999997</v>
      </c>
      <c r="D262" s="40" t="s">
        <v>130</v>
      </c>
      <c r="E262" s="12">
        <f t="shared" si="16"/>
        <v>37120.008479598073</v>
      </c>
      <c r="F262" s="3">
        <f t="shared" si="17"/>
        <v>37120</v>
      </c>
      <c r="G262" s="12">
        <f t="shared" si="18"/>
        <v>5.4319999981089495E-3</v>
      </c>
      <c r="H262" s="2"/>
      <c r="I262" s="2"/>
      <c r="J262" s="2"/>
      <c r="K262" s="12">
        <f>+G262</f>
        <v>5.4319999981089495E-3</v>
      </c>
      <c r="M262" s="12"/>
      <c r="O262" s="12">
        <f t="shared" ca="1" si="22"/>
        <v>3.7005024948518109E-2</v>
      </c>
      <c r="Q262" s="11">
        <f t="shared" si="19"/>
        <v>36745.904799999997</v>
      </c>
    </row>
    <row r="263" spans="1:17" ht="12" customHeight="1" x14ac:dyDescent="0.2">
      <c r="A263" s="40" t="s">
        <v>129</v>
      </c>
      <c r="B263" s="41" t="s">
        <v>119</v>
      </c>
      <c r="C263" s="40">
        <v>51780.425199999998</v>
      </c>
      <c r="D263" s="40" t="s">
        <v>131</v>
      </c>
      <c r="E263" s="12">
        <f t="shared" si="16"/>
        <v>37145.01704973678</v>
      </c>
      <c r="F263" s="3">
        <f t="shared" si="17"/>
        <v>37145</v>
      </c>
      <c r="G263" s="12"/>
      <c r="H263" s="2"/>
      <c r="I263" s="2"/>
      <c r="J263" s="2"/>
      <c r="K263" s="36">
        <v>1.0922000001301058E-2</v>
      </c>
      <c r="M263" s="12"/>
      <c r="O263" s="12">
        <f t="shared" ca="1" si="22"/>
        <v>3.6965598670947349E-2</v>
      </c>
      <c r="Q263" s="11">
        <f t="shared" si="19"/>
        <v>36761.925199999998</v>
      </c>
    </row>
    <row r="264" spans="1:17" ht="12" customHeight="1" x14ac:dyDescent="0.2">
      <c r="A264" s="40" t="s">
        <v>129</v>
      </c>
      <c r="B264" s="41" t="s">
        <v>119</v>
      </c>
      <c r="C264" s="40">
        <v>51782.342689999998</v>
      </c>
      <c r="D264" s="40">
        <v>2.5999999999999999E-3</v>
      </c>
      <c r="E264" s="12">
        <f t="shared" si="16"/>
        <v>37148.010338490822</v>
      </c>
      <c r="F264" s="3">
        <f t="shared" si="17"/>
        <v>37148</v>
      </c>
      <c r="G264" s="12">
        <f>C264-(C$7+C$8*F264)</f>
        <v>6.6227999996044673E-3</v>
      </c>
      <c r="H264" s="2"/>
      <c r="I264" s="2"/>
      <c r="J264" s="2"/>
      <c r="K264" s="12">
        <f>+G264</f>
        <v>6.6227999996044673E-3</v>
      </c>
      <c r="M264" s="12"/>
      <c r="O264" s="12">
        <f t="shared" ca="1" si="22"/>
        <v>3.6960867517638857E-2</v>
      </c>
      <c r="Q264" s="11">
        <f t="shared" si="19"/>
        <v>36763.842689999998</v>
      </c>
    </row>
    <row r="265" spans="1:17" ht="12" customHeight="1" x14ac:dyDescent="0.2">
      <c r="A265" s="40" t="s">
        <v>129</v>
      </c>
      <c r="B265" s="41" t="s">
        <v>119</v>
      </c>
      <c r="C265" s="40">
        <v>51789.384299999998</v>
      </c>
      <c r="D265" s="40" t="s">
        <v>131</v>
      </c>
      <c r="E265" s="12">
        <f t="shared" si="16"/>
        <v>37159.002610692165</v>
      </c>
      <c r="F265" s="3">
        <f t="shared" si="17"/>
        <v>37159</v>
      </c>
      <c r="G265" s="12"/>
      <c r="H265" s="2"/>
      <c r="I265" s="2"/>
      <c r="J265" s="2"/>
      <c r="K265" s="36">
        <v>1.6724000015528873E-3</v>
      </c>
      <c r="M265" s="12"/>
      <c r="O265" s="12">
        <f t="shared" ca="1" si="22"/>
        <v>3.6943519955507723E-2</v>
      </c>
      <c r="Q265" s="11">
        <f t="shared" si="19"/>
        <v>36770.884299999998</v>
      </c>
    </row>
    <row r="266" spans="1:17" ht="12" customHeight="1" x14ac:dyDescent="0.2">
      <c r="A266" s="40" t="s">
        <v>129</v>
      </c>
      <c r="B266" s="41" t="s">
        <v>119</v>
      </c>
      <c r="C266" s="40">
        <v>51789.3989</v>
      </c>
      <c r="D266" s="40" t="s">
        <v>131</v>
      </c>
      <c r="E266" s="12">
        <f t="shared" si="16"/>
        <v>37159.025401953557</v>
      </c>
      <c r="F266" s="3">
        <f t="shared" si="17"/>
        <v>37159</v>
      </c>
      <c r="G266" s="12"/>
      <c r="H266" s="2"/>
      <c r="I266" s="2"/>
      <c r="J266" s="2"/>
      <c r="K266" s="36">
        <v>1.6272400003799703E-2</v>
      </c>
      <c r="M266" s="12"/>
      <c r="O266" s="12">
        <f t="shared" ca="1" si="22"/>
        <v>3.6943519955507723E-2</v>
      </c>
      <c r="Q266" s="11">
        <f t="shared" si="19"/>
        <v>36770.8989</v>
      </c>
    </row>
    <row r="267" spans="1:17" ht="12" customHeight="1" x14ac:dyDescent="0.2">
      <c r="A267" s="40" t="s">
        <v>129</v>
      </c>
      <c r="B267" s="41" t="s">
        <v>119</v>
      </c>
      <c r="C267" s="40">
        <v>51789.402300000002</v>
      </c>
      <c r="D267" s="40" t="s">
        <v>131</v>
      </c>
      <c r="E267" s="12">
        <f t="shared" si="16"/>
        <v>37159.030709507584</v>
      </c>
      <c r="F267" s="3">
        <f t="shared" si="17"/>
        <v>37159</v>
      </c>
      <c r="G267" s="12"/>
      <c r="H267" s="2"/>
      <c r="I267" s="2"/>
      <c r="J267" s="2"/>
      <c r="K267" s="36">
        <v>1.967240000521997E-2</v>
      </c>
      <c r="M267" s="12"/>
      <c r="O267" s="12">
        <f t="shared" ca="1" si="22"/>
        <v>3.6943519955507723E-2</v>
      </c>
      <c r="Q267" s="11">
        <f t="shared" si="19"/>
        <v>36770.902300000002</v>
      </c>
    </row>
    <row r="268" spans="1:17" ht="12" customHeight="1" x14ac:dyDescent="0.2">
      <c r="A268" s="40" t="s">
        <v>129</v>
      </c>
      <c r="B268" s="41" t="s">
        <v>119</v>
      </c>
      <c r="C268" s="40">
        <v>51789.402300000002</v>
      </c>
      <c r="D268" s="40" t="s">
        <v>131</v>
      </c>
      <c r="E268" s="12">
        <f t="shared" si="16"/>
        <v>37159.030709507584</v>
      </c>
      <c r="F268" s="3">
        <f t="shared" si="17"/>
        <v>37159</v>
      </c>
      <c r="G268" s="12"/>
      <c r="H268" s="2"/>
      <c r="I268" s="2"/>
      <c r="J268" s="2"/>
      <c r="K268" s="36">
        <v>1.967240000521997E-2</v>
      </c>
      <c r="M268" s="12"/>
      <c r="O268" s="12">
        <f t="shared" ca="1" si="22"/>
        <v>3.6943519955507723E-2</v>
      </c>
      <c r="Q268" s="11">
        <f t="shared" si="19"/>
        <v>36770.902300000002</v>
      </c>
    </row>
    <row r="269" spans="1:17" ht="12" customHeight="1" x14ac:dyDescent="0.2">
      <c r="A269" s="40" t="s">
        <v>129</v>
      </c>
      <c r="B269" s="41" t="s">
        <v>119</v>
      </c>
      <c r="C269" s="40">
        <v>51789.403700000003</v>
      </c>
      <c r="D269" s="40" t="s">
        <v>131</v>
      </c>
      <c r="E269" s="12">
        <f t="shared" si="16"/>
        <v>37159.032894971009</v>
      </c>
      <c r="F269" s="3">
        <f t="shared" si="17"/>
        <v>37159</v>
      </c>
      <c r="G269" s="12"/>
      <c r="H269" s="2"/>
      <c r="I269" s="2"/>
      <c r="J269" s="2"/>
      <c r="K269" s="36">
        <v>2.1072400006232783E-2</v>
      </c>
      <c r="M269" s="12"/>
      <c r="O269" s="12">
        <f t="shared" ca="1" si="22"/>
        <v>3.6943519955507723E-2</v>
      </c>
      <c r="Q269" s="11">
        <f t="shared" si="19"/>
        <v>36770.903700000003</v>
      </c>
    </row>
    <row r="270" spans="1:17" ht="12" customHeight="1" x14ac:dyDescent="0.2">
      <c r="A270" s="80" t="s">
        <v>756</v>
      </c>
      <c r="B270" s="81" t="s">
        <v>119</v>
      </c>
      <c r="C270" s="80">
        <v>51799.639799999997</v>
      </c>
      <c r="D270" s="80" t="s">
        <v>131</v>
      </c>
      <c r="E270" s="1">
        <f t="shared" si="16"/>
        <v>37175.011910775647</v>
      </c>
      <c r="F270" s="3">
        <f t="shared" si="17"/>
        <v>37175</v>
      </c>
      <c r="G270" s="1">
        <f t="shared" ref="G270:G293" si="23">C270-(C$7+C$8*F270)</f>
        <v>7.6300000000628643E-3</v>
      </c>
      <c r="K270" s="1">
        <f t="shared" ref="K270:K275" si="24">G270</f>
        <v>7.6300000000628643E-3</v>
      </c>
      <c r="Q270" s="11">
        <f t="shared" si="19"/>
        <v>36781.139799999997</v>
      </c>
    </row>
    <row r="271" spans="1:17" ht="12" customHeight="1" x14ac:dyDescent="0.2">
      <c r="A271" s="80" t="s">
        <v>756</v>
      </c>
      <c r="B271" s="81" t="s">
        <v>119</v>
      </c>
      <c r="C271" s="80">
        <v>51838.7186</v>
      </c>
      <c r="D271" s="80" t="s">
        <v>131</v>
      </c>
      <c r="E271" s="1">
        <f t="shared" si="16"/>
        <v>37236.015687880863</v>
      </c>
      <c r="F271" s="3">
        <f t="shared" si="17"/>
        <v>37236</v>
      </c>
      <c r="G271" s="1">
        <f t="shared" si="23"/>
        <v>1.0049600001366343E-2</v>
      </c>
      <c r="K271" s="1">
        <f t="shared" si="24"/>
        <v>1.0049600001366343E-2</v>
      </c>
      <c r="Q271" s="11">
        <f t="shared" si="19"/>
        <v>36820.2186</v>
      </c>
    </row>
    <row r="272" spans="1:17" ht="12" customHeight="1" x14ac:dyDescent="0.2">
      <c r="A272" s="80" t="s">
        <v>756</v>
      </c>
      <c r="B272" s="81" t="s">
        <v>119</v>
      </c>
      <c r="C272" s="80">
        <v>51892.527199999997</v>
      </c>
      <c r="D272" s="80" t="s">
        <v>131</v>
      </c>
      <c r="E272" s="1">
        <f t="shared" si="16"/>
        <v>37320.013350059409</v>
      </c>
      <c r="F272" s="3">
        <f t="shared" si="17"/>
        <v>37320</v>
      </c>
      <c r="G272" s="1">
        <f t="shared" si="23"/>
        <v>8.5519999993266538E-3</v>
      </c>
      <c r="K272" s="1">
        <f t="shared" si="24"/>
        <v>8.5519999993266538E-3</v>
      </c>
      <c r="Q272" s="11">
        <f t="shared" si="19"/>
        <v>36874.027199999997</v>
      </c>
    </row>
    <row r="273" spans="1:17" ht="12" customHeight="1" x14ac:dyDescent="0.2">
      <c r="A273" s="80" t="s">
        <v>756</v>
      </c>
      <c r="B273" s="81" t="s">
        <v>119</v>
      </c>
      <c r="C273" s="80">
        <v>51899.576000000001</v>
      </c>
      <c r="D273" s="80" t="s">
        <v>131</v>
      </c>
      <c r="E273" s="1">
        <f t="shared" si="16"/>
        <v>37331.016846176477</v>
      </c>
      <c r="F273" s="3">
        <f t="shared" si="17"/>
        <v>37331</v>
      </c>
      <c r="G273" s="1">
        <f t="shared" si="23"/>
        <v>1.0791599997901358E-2</v>
      </c>
      <c r="K273" s="1">
        <f t="shared" si="24"/>
        <v>1.0791599997901358E-2</v>
      </c>
      <c r="Q273" s="11">
        <f t="shared" si="19"/>
        <v>36881.076000000001</v>
      </c>
    </row>
    <row r="274" spans="1:17" ht="12" customHeight="1" x14ac:dyDescent="0.2">
      <c r="A274" s="80" t="s">
        <v>756</v>
      </c>
      <c r="B274" s="81" t="s">
        <v>119</v>
      </c>
      <c r="C274" s="80">
        <v>52118.66</v>
      </c>
      <c r="D274" s="80" t="s">
        <v>131</v>
      </c>
      <c r="E274" s="1">
        <f t="shared" si="16"/>
        <v>37673.01689488109</v>
      </c>
      <c r="F274" s="3">
        <f t="shared" si="17"/>
        <v>37673</v>
      </c>
      <c r="G274" s="1">
        <f t="shared" si="23"/>
        <v>1.0822800002642907E-2</v>
      </c>
      <c r="K274" s="1">
        <f t="shared" si="24"/>
        <v>1.0822800002642907E-2</v>
      </c>
      <c r="Q274" s="11">
        <f t="shared" si="19"/>
        <v>37100.160000000003</v>
      </c>
    </row>
    <row r="275" spans="1:17" ht="12" customHeight="1" x14ac:dyDescent="0.2">
      <c r="A275" s="80" t="s">
        <v>756</v>
      </c>
      <c r="B275" s="81" t="s">
        <v>119</v>
      </c>
      <c r="C275" s="80">
        <v>52125.708899999998</v>
      </c>
      <c r="D275" s="80" t="s">
        <v>131</v>
      </c>
      <c r="E275" s="1">
        <f t="shared" si="16"/>
        <v>37684.020547102671</v>
      </c>
      <c r="F275" s="3">
        <f t="shared" si="17"/>
        <v>37684</v>
      </c>
      <c r="G275" s="1">
        <f t="shared" si="23"/>
        <v>1.3162399998691399E-2</v>
      </c>
      <c r="K275" s="1">
        <f t="shared" si="24"/>
        <v>1.3162399998691399E-2</v>
      </c>
      <c r="Q275" s="11">
        <f t="shared" si="19"/>
        <v>37107.208899999998</v>
      </c>
    </row>
    <row r="276" spans="1:17" ht="12" customHeight="1" x14ac:dyDescent="0.2">
      <c r="A276" s="61" t="s">
        <v>19</v>
      </c>
      <c r="B276" s="39"/>
      <c r="C276" s="76">
        <v>52149.407599999999</v>
      </c>
      <c r="D276" s="79">
        <v>2.9999999999999997E-4</v>
      </c>
      <c r="E276" s="12">
        <f t="shared" si="16"/>
        <v>37721.015291375348</v>
      </c>
      <c r="F276" s="3">
        <f t="shared" si="17"/>
        <v>37721</v>
      </c>
      <c r="G276" s="12">
        <f t="shared" si="23"/>
        <v>9.7956000026897527E-3</v>
      </c>
      <c r="H276" s="2"/>
      <c r="I276" s="2"/>
      <c r="J276" s="2"/>
      <c r="K276" s="12">
        <f>+G276</f>
        <v>9.7956000026897527E-3</v>
      </c>
      <c r="L276" s="2"/>
      <c r="M276" s="2"/>
      <c r="O276" s="2">
        <f ca="1">+C$11+C$12*F276</f>
        <v>3.6057217235717101E-2</v>
      </c>
      <c r="Q276" s="11">
        <f t="shared" si="19"/>
        <v>37130.907599999999</v>
      </c>
    </row>
    <row r="277" spans="1:17" ht="12" customHeight="1" x14ac:dyDescent="0.2">
      <c r="A277" s="61" t="s">
        <v>19</v>
      </c>
      <c r="B277" s="39"/>
      <c r="C277" s="76">
        <v>52158.377500000002</v>
      </c>
      <c r="D277" s="79">
        <v>5.9999999999999995E-4</v>
      </c>
      <c r="E277" s="12">
        <f t="shared" ref="E277:E340" si="25">(C277-C$7)/C$8</f>
        <v>37735.017711619992</v>
      </c>
      <c r="F277" s="3">
        <f t="shared" ref="F277:F340" si="26">ROUND(2*E277,0)/2</f>
        <v>37735</v>
      </c>
      <c r="G277" s="12">
        <f t="shared" si="23"/>
        <v>1.1345999999321066E-2</v>
      </c>
      <c r="H277" s="2"/>
      <c r="I277" s="2"/>
      <c r="J277" s="2"/>
      <c r="K277" s="12">
        <f>+G277</f>
        <v>1.1345999999321066E-2</v>
      </c>
      <c r="L277" s="2"/>
      <c r="M277" s="2"/>
      <c r="O277" s="2">
        <f ca="1">+C$11+C$12*F277</f>
        <v>3.6035138520277475E-2</v>
      </c>
      <c r="Q277" s="11">
        <f t="shared" ref="Q277:Q340" si="27">+C277-15018.5</f>
        <v>37139.877500000002</v>
      </c>
    </row>
    <row r="278" spans="1:17" ht="12" customHeight="1" x14ac:dyDescent="0.2">
      <c r="A278" s="58" t="s">
        <v>756</v>
      </c>
      <c r="B278" s="59" t="s">
        <v>119</v>
      </c>
      <c r="C278" s="58">
        <v>52209.6247</v>
      </c>
      <c r="D278" s="58" t="s">
        <v>131</v>
      </c>
      <c r="E278" s="1">
        <f t="shared" si="25"/>
        <v>37815.016912364794</v>
      </c>
      <c r="F278" s="3">
        <f t="shared" si="26"/>
        <v>37815</v>
      </c>
      <c r="G278" s="1">
        <f t="shared" si="23"/>
        <v>1.0834000000613742E-2</v>
      </c>
      <c r="K278" s="1">
        <f>G278</f>
        <v>1.0834000000613742E-2</v>
      </c>
      <c r="Q278" s="11">
        <f t="shared" si="27"/>
        <v>37191.1247</v>
      </c>
    </row>
    <row r="279" spans="1:17" ht="12" customHeight="1" x14ac:dyDescent="0.2">
      <c r="A279" s="58" t="s">
        <v>756</v>
      </c>
      <c r="B279" s="59" t="s">
        <v>119</v>
      </c>
      <c r="C279" s="58">
        <v>52225.637999999999</v>
      </c>
      <c r="D279" s="58" t="s">
        <v>131</v>
      </c>
      <c r="E279" s="1">
        <f t="shared" si="25"/>
        <v>37840.014399081854</v>
      </c>
      <c r="F279" s="3">
        <f t="shared" si="26"/>
        <v>37840</v>
      </c>
      <c r="G279" s="1">
        <f t="shared" si="23"/>
        <v>9.2240000012679957E-3</v>
      </c>
      <c r="K279" s="1">
        <f>G279</f>
        <v>9.2240000012679957E-3</v>
      </c>
      <c r="Q279" s="11">
        <f t="shared" si="27"/>
        <v>37207.137999999999</v>
      </c>
    </row>
    <row r="280" spans="1:17" ht="12" customHeight="1" x14ac:dyDescent="0.2">
      <c r="A280" s="58" t="s">
        <v>848</v>
      </c>
      <c r="B280" s="59" t="s">
        <v>119</v>
      </c>
      <c r="C280" s="58">
        <v>52469.707999999999</v>
      </c>
      <c r="D280" s="58" t="s">
        <v>131</v>
      </c>
      <c r="E280" s="1">
        <f t="shared" si="25"/>
        <v>38221.018725675014</v>
      </c>
      <c r="F280" s="3">
        <f t="shared" si="26"/>
        <v>38221</v>
      </c>
      <c r="G280" s="1">
        <f t="shared" si="23"/>
        <v>1.1995599998044781E-2</v>
      </c>
      <c r="K280" s="1">
        <f>G280</f>
        <v>1.1995599998044781E-2</v>
      </c>
      <c r="Q280" s="11">
        <f t="shared" si="27"/>
        <v>37451.207999999999</v>
      </c>
    </row>
    <row r="281" spans="1:17" ht="12" customHeight="1" x14ac:dyDescent="0.2">
      <c r="A281" s="39" t="s">
        <v>117</v>
      </c>
      <c r="B281" s="39"/>
      <c r="C281" s="77">
        <v>52517.752678281897</v>
      </c>
      <c r="D281" s="79">
        <v>1E-4</v>
      </c>
      <c r="E281" s="12">
        <f t="shared" si="25"/>
        <v>38296.018644940712</v>
      </c>
      <c r="F281" s="3">
        <f t="shared" si="26"/>
        <v>38296</v>
      </c>
      <c r="G281" s="12">
        <f t="shared" si="23"/>
        <v>1.1943881901970599E-2</v>
      </c>
      <c r="H281" s="2"/>
      <c r="I281" s="2"/>
      <c r="J281" s="2"/>
      <c r="K281" s="12">
        <f>+G281</f>
        <v>1.1943881901970599E-2</v>
      </c>
      <c r="L281" s="12"/>
      <c r="M281" s="12"/>
      <c r="O281" s="12">
        <f ca="1">+C$11+C$12*F281</f>
        <v>3.515041285158968E-2</v>
      </c>
      <c r="Q281" s="11">
        <f t="shared" si="27"/>
        <v>37499.252678281897</v>
      </c>
    </row>
    <row r="282" spans="1:17" ht="12" customHeight="1" x14ac:dyDescent="0.2">
      <c r="A282" s="58" t="s">
        <v>848</v>
      </c>
      <c r="B282" s="59" t="s">
        <v>119</v>
      </c>
      <c r="C282" s="58">
        <v>52562.594299999997</v>
      </c>
      <c r="D282" s="58" t="s">
        <v>131</v>
      </c>
      <c r="E282" s="1">
        <f t="shared" si="25"/>
        <v>38366.01844780895</v>
      </c>
      <c r="F282" s="3">
        <f t="shared" si="26"/>
        <v>38366</v>
      </c>
      <c r="G282" s="1">
        <f t="shared" si="23"/>
        <v>1.1817599995993078E-2</v>
      </c>
      <c r="K282" s="1">
        <f>G282</f>
        <v>1.1817599995993078E-2</v>
      </c>
      <c r="Q282" s="11">
        <f t="shared" si="27"/>
        <v>37544.094299999997</v>
      </c>
    </row>
    <row r="283" spans="1:17" ht="12" customHeight="1" x14ac:dyDescent="0.2">
      <c r="A283" s="67" t="s">
        <v>151</v>
      </c>
      <c r="B283" s="73" t="s">
        <v>119</v>
      </c>
      <c r="C283" s="67">
        <v>53138.492299999998</v>
      </c>
      <c r="D283" s="67">
        <v>1E-4</v>
      </c>
      <c r="E283" s="1">
        <f t="shared" si="25"/>
        <v>39265.021314512538</v>
      </c>
      <c r="F283" s="3">
        <f t="shared" si="26"/>
        <v>39265</v>
      </c>
      <c r="G283" s="1">
        <f t="shared" si="23"/>
        <v>1.3654000002134126E-2</v>
      </c>
      <c r="K283" s="12">
        <f>+G283</f>
        <v>1.3654000002134126E-2</v>
      </c>
      <c r="Q283" s="11">
        <f t="shared" si="27"/>
        <v>38119.992299999998</v>
      </c>
    </row>
    <row r="284" spans="1:17" ht="12" customHeight="1" x14ac:dyDescent="0.2">
      <c r="A284" s="58" t="s">
        <v>848</v>
      </c>
      <c r="B284" s="59" t="s">
        <v>119</v>
      </c>
      <c r="C284" s="58">
        <v>53175.646699999998</v>
      </c>
      <c r="D284" s="58" t="s">
        <v>131</v>
      </c>
      <c r="E284" s="1">
        <f t="shared" si="25"/>
        <v>39323.021016040679</v>
      </c>
      <c r="F284" s="3">
        <f t="shared" si="26"/>
        <v>39323</v>
      </c>
      <c r="G284" s="1">
        <f t="shared" si="23"/>
        <v>1.3462800001434516E-2</v>
      </c>
      <c r="K284" s="1">
        <f>G284</f>
        <v>1.3462800001434516E-2</v>
      </c>
      <c r="Q284" s="11">
        <f t="shared" si="27"/>
        <v>38157.146699999998</v>
      </c>
    </row>
    <row r="285" spans="1:17" ht="12" customHeight="1" x14ac:dyDescent="0.2">
      <c r="A285" s="67" t="s">
        <v>151</v>
      </c>
      <c r="B285" s="73" t="s">
        <v>119</v>
      </c>
      <c r="C285" s="67">
        <v>53186.537199999999</v>
      </c>
      <c r="D285" s="67">
        <v>1E-4</v>
      </c>
      <c r="E285" s="43">
        <f t="shared" si="25"/>
        <v>39340.021579890243</v>
      </c>
      <c r="F285" s="3">
        <f t="shared" si="26"/>
        <v>39340</v>
      </c>
      <c r="G285" s="12">
        <f t="shared" si="23"/>
        <v>1.3824000001477543E-2</v>
      </c>
      <c r="H285" s="2"/>
      <c r="I285" s="2"/>
      <c r="J285" s="2"/>
      <c r="K285" s="12">
        <f>+G285</f>
        <v>1.3824000001477543E-2</v>
      </c>
      <c r="M285" s="12"/>
      <c r="O285" s="12">
        <f ca="1">+C$11+C$12*F285</f>
        <v>3.3503971500234854E-2</v>
      </c>
      <c r="Q285" s="11">
        <f t="shared" si="27"/>
        <v>38168.037199999999</v>
      </c>
    </row>
    <row r="286" spans="1:17" ht="12" customHeight="1" x14ac:dyDescent="0.2">
      <c r="A286" s="67" t="s">
        <v>151</v>
      </c>
      <c r="B286" s="73" t="s">
        <v>144</v>
      </c>
      <c r="C286" s="67">
        <v>53187.493900000001</v>
      </c>
      <c r="D286" s="67">
        <v>2.9999999999999997E-4</v>
      </c>
      <c r="E286" s="43">
        <f t="shared" si="25"/>
        <v>39341.51503192963</v>
      </c>
      <c r="F286" s="3">
        <f t="shared" si="26"/>
        <v>39341.5</v>
      </c>
      <c r="G286" s="12">
        <f t="shared" si="23"/>
        <v>9.6294000031775795E-3</v>
      </c>
      <c r="H286" s="2"/>
      <c r="I286" s="2"/>
      <c r="J286" s="2"/>
      <c r="K286" s="12">
        <f>+G286</f>
        <v>9.6294000031775795E-3</v>
      </c>
      <c r="M286" s="12"/>
      <c r="O286" s="12">
        <f ca="1">+C$11+C$12*F286</f>
        <v>3.3501605923580612E-2</v>
      </c>
      <c r="Q286" s="11">
        <f t="shared" si="27"/>
        <v>38168.993900000001</v>
      </c>
    </row>
    <row r="287" spans="1:17" ht="12" customHeight="1" x14ac:dyDescent="0.2">
      <c r="A287" s="37" t="s">
        <v>129</v>
      </c>
      <c r="B287" s="38" t="s">
        <v>119</v>
      </c>
      <c r="C287" s="37">
        <v>53227.532619999998</v>
      </c>
      <c r="D287" s="37" t="s">
        <v>132</v>
      </c>
      <c r="E287" s="12">
        <f t="shared" si="25"/>
        <v>39404.017287640083</v>
      </c>
      <c r="F287" s="3">
        <f t="shared" si="26"/>
        <v>39404</v>
      </c>
      <c r="G287" s="12">
        <f t="shared" si="23"/>
        <v>1.1074399997596629E-2</v>
      </c>
      <c r="H287" s="2"/>
      <c r="I287" s="2"/>
      <c r="J287" s="2"/>
      <c r="K287" s="12">
        <f>+G287</f>
        <v>1.1074399997596629E-2</v>
      </c>
      <c r="M287" s="12"/>
      <c r="O287" s="12">
        <f ca="1">+C$11+C$12*F287</f>
        <v>3.3403040229653715E-2</v>
      </c>
      <c r="Q287" s="11">
        <f t="shared" si="27"/>
        <v>38209.032619999998</v>
      </c>
    </row>
    <row r="288" spans="1:17" ht="12" customHeight="1" x14ac:dyDescent="0.2">
      <c r="A288" s="62" t="s">
        <v>120</v>
      </c>
      <c r="B288" s="69"/>
      <c r="C288" s="37">
        <v>53252.518199999999</v>
      </c>
      <c r="D288" s="37">
        <v>2.0000000000000001E-4</v>
      </c>
      <c r="E288" s="12">
        <f t="shared" si="25"/>
        <v>39443.020909889601</v>
      </c>
      <c r="F288" s="3">
        <f t="shared" si="26"/>
        <v>39443</v>
      </c>
      <c r="G288" s="12">
        <f t="shared" si="23"/>
        <v>1.3394800000241958E-2</v>
      </c>
      <c r="H288" s="2"/>
      <c r="I288" s="2"/>
      <c r="J288" s="12">
        <f>+G288</f>
        <v>1.3394800000241958E-2</v>
      </c>
      <c r="M288" s="12"/>
      <c r="O288" s="12">
        <f ca="1">+C$11+C$12*F288</f>
        <v>3.3341535236643335E-2</v>
      </c>
      <c r="Q288" s="11">
        <f t="shared" si="27"/>
        <v>38234.018199999999</v>
      </c>
    </row>
    <row r="289" spans="1:17" ht="12" customHeight="1" x14ac:dyDescent="0.2">
      <c r="A289" s="58" t="s">
        <v>848</v>
      </c>
      <c r="B289" s="59" t="s">
        <v>119</v>
      </c>
      <c r="C289" s="58">
        <v>53253.8</v>
      </c>
      <c r="D289" s="58" t="s">
        <v>131</v>
      </c>
      <c r="E289" s="1">
        <f t="shared" si="25"/>
        <v>39445.021857756314</v>
      </c>
      <c r="F289" s="3">
        <f t="shared" si="26"/>
        <v>39445</v>
      </c>
      <c r="G289" s="1">
        <f t="shared" si="23"/>
        <v>1.4002000010805205E-2</v>
      </c>
      <c r="K289" s="1">
        <f>G289</f>
        <v>1.4002000010805205E-2</v>
      </c>
      <c r="Q289" s="11">
        <f t="shared" si="27"/>
        <v>38235.300000000003</v>
      </c>
    </row>
    <row r="290" spans="1:17" ht="12" customHeight="1" x14ac:dyDescent="0.2">
      <c r="A290" s="58" t="s">
        <v>848</v>
      </c>
      <c r="B290" s="59" t="s">
        <v>119</v>
      </c>
      <c r="C290" s="58">
        <v>53257.6423</v>
      </c>
      <c r="D290" s="58" t="s">
        <v>131</v>
      </c>
      <c r="E290" s="1">
        <f t="shared" si="25"/>
        <v>39451.019862115994</v>
      </c>
      <c r="F290" s="3">
        <f t="shared" si="26"/>
        <v>39451</v>
      </c>
      <c r="G290" s="1">
        <f t="shared" si="23"/>
        <v>1.272360000439221E-2</v>
      </c>
      <c r="K290" s="1">
        <f>G290</f>
        <v>1.272360000439221E-2</v>
      </c>
      <c r="Q290" s="11">
        <f t="shared" si="27"/>
        <v>38239.1423</v>
      </c>
    </row>
    <row r="291" spans="1:17" ht="12" customHeight="1" x14ac:dyDescent="0.2">
      <c r="A291" s="58" t="s">
        <v>848</v>
      </c>
      <c r="B291" s="59" t="s">
        <v>119</v>
      </c>
      <c r="C291" s="58">
        <v>53289.671999999999</v>
      </c>
      <c r="D291" s="58" t="s">
        <v>131</v>
      </c>
      <c r="E291" s="1">
        <f t="shared" si="25"/>
        <v>39501.019674790557</v>
      </c>
      <c r="F291" s="3">
        <f t="shared" si="26"/>
        <v>39501</v>
      </c>
      <c r="G291" s="1">
        <f t="shared" si="23"/>
        <v>1.2603600000147708E-2</v>
      </c>
      <c r="K291" s="1">
        <f>G291</f>
        <v>1.2603600000147708E-2</v>
      </c>
      <c r="Q291" s="11">
        <f t="shared" si="27"/>
        <v>38271.171999999999</v>
      </c>
    </row>
    <row r="292" spans="1:17" ht="12" customHeight="1" x14ac:dyDescent="0.2">
      <c r="A292" s="58" t="s">
        <v>848</v>
      </c>
      <c r="B292" s="59" t="s">
        <v>119</v>
      </c>
      <c r="C292" s="58">
        <v>53341.561500000003</v>
      </c>
      <c r="D292" s="58" t="s">
        <v>131</v>
      </c>
      <c r="E292" s="1">
        <f t="shared" si="25"/>
        <v>39582.021534932144</v>
      </c>
      <c r="F292" s="3">
        <f t="shared" si="26"/>
        <v>39582</v>
      </c>
      <c r="G292" s="1">
        <f t="shared" si="23"/>
        <v>1.3795200000458863E-2</v>
      </c>
      <c r="K292" s="1">
        <f>G292</f>
        <v>1.3795200000458863E-2</v>
      </c>
      <c r="Q292" s="11">
        <f t="shared" si="27"/>
        <v>38323.061500000003</v>
      </c>
    </row>
    <row r="293" spans="1:17" ht="12" customHeight="1" x14ac:dyDescent="0.2">
      <c r="A293" s="58" t="s">
        <v>848</v>
      </c>
      <c r="B293" s="59" t="s">
        <v>119</v>
      </c>
      <c r="C293" s="58">
        <v>53348.608</v>
      </c>
      <c r="D293" s="58" t="s">
        <v>131</v>
      </c>
      <c r="E293" s="1">
        <f t="shared" si="25"/>
        <v>39593.021440645003</v>
      </c>
      <c r="F293" s="3">
        <f t="shared" si="26"/>
        <v>39593</v>
      </c>
      <c r="G293" s="1">
        <f t="shared" si="23"/>
        <v>1.373480000620475E-2</v>
      </c>
      <c r="K293" s="1">
        <f>G293</f>
        <v>1.373480000620475E-2</v>
      </c>
      <c r="Q293" s="11">
        <f t="shared" si="27"/>
        <v>38330.108</v>
      </c>
    </row>
    <row r="294" spans="1:17" ht="12" customHeight="1" x14ac:dyDescent="0.2">
      <c r="A294" s="66" t="s">
        <v>137</v>
      </c>
      <c r="B294" s="72" t="s">
        <v>119</v>
      </c>
      <c r="C294" s="66">
        <v>53523.476999999999</v>
      </c>
      <c r="D294" s="66">
        <v>7.0000000000000001E-3</v>
      </c>
      <c r="E294" s="12">
        <f t="shared" si="25"/>
        <v>39865.999871369866</v>
      </c>
      <c r="F294" s="3">
        <f t="shared" si="26"/>
        <v>39866</v>
      </c>
      <c r="G294" s="12"/>
      <c r="H294" s="2"/>
      <c r="I294" s="36">
        <v>-8.2400001701898873E-5</v>
      </c>
      <c r="J294" s="2"/>
      <c r="M294" s="12"/>
      <c r="O294" s="12">
        <f t="shared" ref="O294:O299" ca="1" si="28">+C$11+C$12*F294</f>
        <v>3.2674442620146127E-2</v>
      </c>
      <c r="Q294" s="11">
        <f t="shared" si="27"/>
        <v>38504.976999999999</v>
      </c>
    </row>
    <row r="295" spans="1:17" ht="12" customHeight="1" x14ac:dyDescent="0.2">
      <c r="A295" s="62" t="s">
        <v>118</v>
      </c>
      <c r="B295" s="69" t="s">
        <v>119</v>
      </c>
      <c r="C295" s="78">
        <v>53529.898000000001</v>
      </c>
      <c r="D295" s="78">
        <v>5.0000000000000001E-4</v>
      </c>
      <c r="E295" s="12">
        <f t="shared" si="25"/>
        <v>39876.02334324702</v>
      </c>
      <c r="F295" s="3">
        <f t="shared" si="26"/>
        <v>39876</v>
      </c>
      <c r="G295" s="12">
        <f t="shared" ref="G295:G326" si="29">C295-(C$7+C$8*F295)</f>
        <v>1.4953600002627354E-2</v>
      </c>
      <c r="H295" s="2"/>
      <c r="I295" s="2"/>
      <c r="J295" s="2"/>
      <c r="K295" s="12">
        <f>+G295</f>
        <v>1.4953600002627354E-2</v>
      </c>
      <c r="M295" s="12"/>
      <c r="O295" s="12">
        <f t="shared" ca="1" si="28"/>
        <v>3.2658672109117826E-2</v>
      </c>
      <c r="Q295" s="11">
        <f t="shared" si="27"/>
        <v>38511.398000000001</v>
      </c>
    </row>
    <row r="296" spans="1:17" ht="12" customHeight="1" x14ac:dyDescent="0.2">
      <c r="A296" s="62" t="s">
        <v>118</v>
      </c>
      <c r="B296" s="69" t="s">
        <v>119</v>
      </c>
      <c r="C296" s="78">
        <v>53531.819100000001</v>
      </c>
      <c r="D296" s="78">
        <v>2.9999999999999997E-4</v>
      </c>
      <c r="E296" s="12">
        <f t="shared" si="25"/>
        <v>39879.022267374596</v>
      </c>
      <c r="F296" s="3">
        <f t="shared" si="26"/>
        <v>39879</v>
      </c>
      <c r="G296" s="12">
        <f t="shared" si="29"/>
        <v>1.4264400007959921E-2</v>
      </c>
      <c r="H296" s="2"/>
      <c r="I296" s="2"/>
      <c r="J296" s="2"/>
      <c r="K296" s="12">
        <f>+G296</f>
        <v>1.4264400007959921E-2</v>
      </c>
      <c r="M296" s="12"/>
      <c r="O296" s="12">
        <f t="shared" ca="1" si="28"/>
        <v>3.2653940955809327E-2</v>
      </c>
      <c r="Q296" s="11">
        <f t="shared" si="27"/>
        <v>38513.319100000001</v>
      </c>
    </row>
    <row r="297" spans="1:17" ht="12" customHeight="1" x14ac:dyDescent="0.2">
      <c r="A297" s="62" t="s">
        <v>118</v>
      </c>
      <c r="B297" s="69" t="s">
        <v>119</v>
      </c>
      <c r="C297" s="78">
        <v>53538.8655</v>
      </c>
      <c r="D297" s="78">
        <v>5.0000000000000001E-4</v>
      </c>
      <c r="E297" s="12">
        <f t="shared" si="25"/>
        <v>39890.022016982926</v>
      </c>
      <c r="F297" s="3">
        <f t="shared" si="26"/>
        <v>39890</v>
      </c>
      <c r="G297" s="12">
        <f t="shared" si="29"/>
        <v>1.4104000001680106E-2</v>
      </c>
      <c r="H297" s="2"/>
      <c r="I297" s="2"/>
      <c r="J297" s="2"/>
      <c r="K297" s="12">
        <f>+G297</f>
        <v>1.4104000001680106E-2</v>
      </c>
      <c r="M297" s="12"/>
      <c r="O297" s="12">
        <f t="shared" ca="1" si="28"/>
        <v>3.2636593393678193E-2</v>
      </c>
      <c r="Q297" s="11">
        <f t="shared" si="27"/>
        <v>38520.3655</v>
      </c>
    </row>
    <row r="298" spans="1:17" ht="12" customHeight="1" x14ac:dyDescent="0.2">
      <c r="A298" s="62" t="s">
        <v>118</v>
      </c>
      <c r="B298" s="69" t="s">
        <v>119</v>
      </c>
      <c r="C298" s="78">
        <v>53540.787100000001</v>
      </c>
      <c r="D298" s="78">
        <v>5.0000000000000001E-4</v>
      </c>
      <c r="E298" s="12">
        <f t="shared" si="25"/>
        <v>39893.021721633158</v>
      </c>
      <c r="F298" s="3">
        <f t="shared" si="26"/>
        <v>39893</v>
      </c>
      <c r="G298" s="12">
        <f t="shared" si="29"/>
        <v>1.3914800001657568E-2</v>
      </c>
      <c r="H298" s="2"/>
      <c r="I298" s="2"/>
      <c r="J298" s="2"/>
      <c r="K298" s="12">
        <f>+G298</f>
        <v>1.3914800001657568E-2</v>
      </c>
      <c r="M298" s="12"/>
      <c r="O298" s="12">
        <f t="shared" ca="1" si="28"/>
        <v>3.2631862240369708E-2</v>
      </c>
      <c r="Q298" s="11">
        <f t="shared" si="27"/>
        <v>38522.287100000001</v>
      </c>
    </row>
    <row r="299" spans="1:17" ht="12" customHeight="1" x14ac:dyDescent="0.2">
      <c r="A299" s="62" t="s">
        <v>118</v>
      </c>
      <c r="B299" s="69" t="s">
        <v>119</v>
      </c>
      <c r="C299" s="78">
        <v>53547.833700000003</v>
      </c>
      <c r="D299" s="78">
        <v>5.0000000000000001E-4</v>
      </c>
      <c r="E299" s="12">
        <f t="shared" si="25"/>
        <v>39904.021783450553</v>
      </c>
      <c r="F299" s="3">
        <f t="shared" si="26"/>
        <v>39904</v>
      </c>
      <c r="G299" s="12">
        <f t="shared" si="29"/>
        <v>1.3954400004877243E-2</v>
      </c>
      <c r="H299" s="2"/>
      <c r="I299" s="2"/>
      <c r="J299" s="2"/>
      <c r="K299" s="12">
        <f>+G299</f>
        <v>1.3954400004877243E-2</v>
      </c>
      <c r="M299" s="12"/>
      <c r="O299" s="12">
        <f t="shared" ca="1" si="28"/>
        <v>3.2614514678238574E-2</v>
      </c>
      <c r="Q299" s="11">
        <f t="shared" si="27"/>
        <v>38529.333700000003</v>
      </c>
    </row>
    <row r="300" spans="1:17" ht="12" customHeight="1" x14ac:dyDescent="0.2">
      <c r="A300" s="58" t="s">
        <v>848</v>
      </c>
      <c r="B300" s="59" t="s">
        <v>119</v>
      </c>
      <c r="C300" s="58">
        <v>53565.773000000001</v>
      </c>
      <c r="D300" s="58" t="s">
        <v>131</v>
      </c>
      <c r="E300" s="1">
        <f t="shared" si="25"/>
        <v>39932.02584341717</v>
      </c>
      <c r="F300" s="3">
        <f t="shared" si="26"/>
        <v>39932</v>
      </c>
      <c r="G300" s="1">
        <f t="shared" si="29"/>
        <v>1.6555200003494974E-2</v>
      </c>
      <c r="K300" s="1">
        <f>G300</f>
        <v>1.6555200003494974E-2</v>
      </c>
      <c r="Q300" s="11">
        <f t="shared" si="27"/>
        <v>38547.273000000001</v>
      </c>
    </row>
    <row r="301" spans="1:17" ht="12" customHeight="1" x14ac:dyDescent="0.2">
      <c r="A301" s="58" t="s">
        <v>931</v>
      </c>
      <c r="B301" s="59" t="s">
        <v>119</v>
      </c>
      <c r="C301" s="58">
        <v>54016.752899999999</v>
      </c>
      <c r="D301" s="58" t="s">
        <v>131</v>
      </c>
      <c r="E301" s="1">
        <f t="shared" si="25"/>
        <v>40636.025897117128</v>
      </c>
      <c r="F301" s="3">
        <f t="shared" si="26"/>
        <v>40636</v>
      </c>
      <c r="G301" s="1">
        <f t="shared" si="29"/>
        <v>1.6589600003499072E-2</v>
      </c>
      <c r="K301" s="1">
        <f>G301</f>
        <v>1.6589600003499072E-2</v>
      </c>
      <c r="Q301" s="11">
        <f t="shared" si="27"/>
        <v>38998.252899999999</v>
      </c>
    </row>
    <row r="302" spans="1:17" ht="12" customHeight="1" x14ac:dyDescent="0.2">
      <c r="A302" s="58" t="s">
        <v>936</v>
      </c>
      <c r="B302" s="59" t="s">
        <v>119</v>
      </c>
      <c r="C302" s="58">
        <v>54035.970999999998</v>
      </c>
      <c r="D302" s="58" t="s">
        <v>131</v>
      </c>
      <c r="E302" s="1">
        <f t="shared" si="25"/>
        <v>40666.026221814544</v>
      </c>
      <c r="F302" s="3">
        <f t="shared" si="26"/>
        <v>40666</v>
      </c>
      <c r="G302" s="1">
        <f t="shared" si="29"/>
        <v>1.6797600001154933E-2</v>
      </c>
      <c r="I302" s="1">
        <f>G302</f>
        <v>1.6797600001154933E-2</v>
      </c>
      <c r="Q302" s="11">
        <f t="shared" si="27"/>
        <v>39017.470999999998</v>
      </c>
    </row>
    <row r="303" spans="1:17" ht="12" customHeight="1" x14ac:dyDescent="0.2">
      <c r="A303" s="58" t="s">
        <v>931</v>
      </c>
      <c r="B303" s="59" t="s">
        <v>119</v>
      </c>
      <c r="C303" s="58">
        <v>54219.822099999998</v>
      </c>
      <c r="D303" s="58" t="s">
        <v>131</v>
      </c>
      <c r="E303" s="1">
        <f t="shared" si="25"/>
        <v>40953.02611753672</v>
      </c>
      <c r="F303" s="3">
        <f t="shared" si="26"/>
        <v>40953</v>
      </c>
      <c r="G303" s="1">
        <f t="shared" si="29"/>
        <v>1.6730800001823809E-2</v>
      </c>
      <c r="K303" s="1">
        <f>G303</f>
        <v>1.6730800001823809E-2</v>
      </c>
      <c r="Q303" s="11">
        <f t="shared" si="27"/>
        <v>39201.322099999998</v>
      </c>
    </row>
    <row r="304" spans="1:17" ht="12" customHeight="1" x14ac:dyDescent="0.2">
      <c r="A304" s="58" t="s">
        <v>946</v>
      </c>
      <c r="B304" s="59" t="s">
        <v>144</v>
      </c>
      <c r="C304" s="58">
        <v>54360.433599999997</v>
      </c>
      <c r="D304" s="58" t="s">
        <v>131</v>
      </c>
      <c r="E304" s="1">
        <f t="shared" si="25"/>
        <v>41172.527038865657</v>
      </c>
      <c r="F304" s="3">
        <f t="shared" si="26"/>
        <v>41172.5</v>
      </c>
      <c r="G304" s="1">
        <f t="shared" si="29"/>
        <v>1.732099999935599E-2</v>
      </c>
      <c r="K304" s="1">
        <f>G304</f>
        <v>1.732099999935599E-2</v>
      </c>
      <c r="Q304" s="11">
        <f t="shared" si="27"/>
        <v>39341.933599999997</v>
      </c>
    </row>
    <row r="305" spans="1:17" ht="12" customHeight="1" x14ac:dyDescent="0.2">
      <c r="A305" s="63" t="s">
        <v>138</v>
      </c>
      <c r="B305" s="70" t="s">
        <v>119</v>
      </c>
      <c r="C305" s="64">
        <v>54378.690900000001</v>
      </c>
      <c r="D305" s="64">
        <v>2.0000000000000001E-4</v>
      </c>
      <c r="E305" s="12">
        <f t="shared" si="25"/>
        <v>41201.027511237968</v>
      </c>
      <c r="F305" s="3">
        <f t="shared" si="26"/>
        <v>41201</v>
      </c>
      <c r="G305" s="12">
        <f t="shared" si="29"/>
        <v>1.7623600004299078E-2</v>
      </c>
      <c r="H305" s="2"/>
      <c r="I305" s="2"/>
      <c r="J305" s="2"/>
      <c r="K305" s="12">
        <f>+G305</f>
        <v>1.7623600004299078E-2</v>
      </c>
      <c r="M305" s="12"/>
      <c r="O305" s="12">
        <f ca="1">+C$11+C$12*F305</f>
        <v>3.0569079397867682E-2</v>
      </c>
      <c r="Q305" s="11">
        <f t="shared" si="27"/>
        <v>39360.190900000001</v>
      </c>
    </row>
    <row r="306" spans="1:17" ht="12" customHeight="1" x14ac:dyDescent="0.2">
      <c r="A306" s="63" t="s">
        <v>140</v>
      </c>
      <c r="B306" s="70" t="s">
        <v>119</v>
      </c>
      <c r="C306" s="64">
        <v>54613.7906</v>
      </c>
      <c r="D306" s="64">
        <v>1E-4</v>
      </c>
      <c r="E306" s="12">
        <f t="shared" si="25"/>
        <v>41568.028793168371</v>
      </c>
      <c r="F306" s="3">
        <f t="shared" si="26"/>
        <v>41568</v>
      </c>
      <c r="G306" s="12">
        <f t="shared" si="29"/>
        <v>1.8444799999997485E-2</v>
      </c>
      <c r="H306" s="2"/>
      <c r="I306" s="2"/>
      <c r="J306" s="2"/>
      <c r="K306" s="12">
        <f>+G306</f>
        <v>1.8444799999997485E-2</v>
      </c>
      <c r="M306" s="12"/>
      <c r="O306" s="12">
        <f ca="1">+C$11+C$12*F306</f>
        <v>2.9990301643128964E-2</v>
      </c>
      <c r="Q306" s="11">
        <f t="shared" si="27"/>
        <v>39595.2906</v>
      </c>
    </row>
    <row r="307" spans="1:17" ht="12" customHeight="1" x14ac:dyDescent="0.2">
      <c r="A307" s="65" t="s">
        <v>135</v>
      </c>
      <c r="B307" s="71" t="s">
        <v>119</v>
      </c>
      <c r="C307" s="65">
        <v>54662.475899999998</v>
      </c>
      <c r="D307" s="65">
        <v>1E-4</v>
      </c>
      <c r="E307" s="12">
        <f t="shared" si="25"/>
        <v>41644.028751956772</v>
      </c>
      <c r="F307" s="3">
        <f t="shared" si="26"/>
        <v>41644</v>
      </c>
      <c r="G307" s="12">
        <f t="shared" si="29"/>
        <v>1.8418400002701674E-2</v>
      </c>
      <c r="H307" s="2"/>
      <c r="I307" s="2"/>
      <c r="J307" s="12">
        <f>+G307</f>
        <v>1.8418400002701674E-2</v>
      </c>
      <c r="M307" s="12"/>
      <c r="O307" s="12">
        <f ca="1">+C$11+C$12*F307</f>
        <v>2.9870445759313857E-2</v>
      </c>
      <c r="Q307" s="11">
        <f t="shared" si="27"/>
        <v>39643.975899999998</v>
      </c>
    </row>
    <row r="308" spans="1:17" ht="12" customHeight="1" x14ac:dyDescent="0.2">
      <c r="A308" s="63" t="s">
        <v>140</v>
      </c>
      <c r="B308" s="70" t="s">
        <v>119</v>
      </c>
      <c r="C308" s="64">
        <v>54674.647400000002</v>
      </c>
      <c r="D308" s="64">
        <v>2.9999999999999997E-4</v>
      </c>
      <c r="E308" s="12">
        <f t="shared" si="25"/>
        <v>41663.029014836808</v>
      </c>
      <c r="F308" s="3">
        <f t="shared" si="26"/>
        <v>41663</v>
      </c>
      <c r="G308" s="12">
        <f t="shared" si="29"/>
        <v>1.8586800004413817E-2</v>
      </c>
      <c r="H308" s="2"/>
      <c r="I308" s="2"/>
      <c r="J308" s="2"/>
      <c r="K308" s="12">
        <f>+G308</f>
        <v>1.8586800004413817E-2</v>
      </c>
      <c r="M308" s="12"/>
      <c r="O308" s="12">
        <f ca="1">+C$11+C$12*F308</f>
        <v>2.9840481788360088E-2</v>
      </c>
      <c r="Q308" s="11">
        <f t="shared" si="27"/>
        <v>39656.147400000002</v>
      </c>
    </row>
    <row r="309" spans="1:17" ht="12" customHeight="1" x14ac:dyDescent="0.2">
      <c r="A309" s="63" t="s">
        <v>140</v>
      </c>
      <c r="B309" s="70" t="s">
        <v>119</v>
      </c>
      <c r="C309" s="64">
        <v>54681.693099999997</v>
      </c>
      <c r="D309" s="64">
        <v>2.0000000000000001E-4</v>
      </c>
      <c r="E309" s="12">
        <f t="shared" si="25"/>
        <v>41674.027671713418</v>
      </c>
      <c r="F309" s="3">
        <f t="shared" si="26"/>
        <v>41674</v>
      </c>
      <c r="G309" s="12">
        <f t="shared" si="29"/>
        <v>1.7726400001265574E-2</v>
      </c>
      <c r="H309" s="2"/>
      <c r="I309" s="2"/>
      <c r="J309" s="2"/>
      <c r="K309" s="12">
        <f>+G309</f>
        <v>1.7726400001265574E-2</v>
      </c>
      <c r="M309" s="12"/>
      <c r="O309" s="12">
        <f ca="1">+C$11+C$12*F309</f>
        <v>2.9823134226228953E-2</v>
      </c>
      <c r="Q309" s="11">
        <f t="shared" si="27"/>
        <v>39663.193099999997</v>
      </c>
    </row>
    <row r="310" spans="1:17" ht="12" customHeight="1" x14ac:dyDescent="0.2">
      <c r="A310" s="58" t="s">
        <v>976</v>
      </c>
      <c r="B310" s="59" t="s">
        <v>144</v>
      </c>
      <c r="C310" s="58">
        <v>54688.4208</v>
      </c>
      <c r="D310" s="58" t="s">
        <v>131</v>
      </c>
      <c r="E310" s="1">
        <f t="shared" si="25"/>
        <v>41684.529916184358</v>
      </c>
      <c r="F310" s="3">
        <f t="shared" si="26"/>
        <v>41684.5</v>
      </c>
      <c r="G310" s="1">
        <f t="shared" si="29"/>
        <v>1.916420000634389E-2</v>
      </c>
      <c r="K310" s="1">
        <f>G310</f>
        <v>1.916420000634389E-2</v>
      </c>
      <c r="Q310" s="11">
        <f t="shared" si="27"/>
        <v>39669.9208</v>
      </c>
    </row>
    <row r="311" spans="1:17" ht="12" customHeight="1" x14ac:dyDescent="0.2">
      <c r="A311" s="63" t="s">
        <v>141</v>
      </c>
      <c r="B311" s="70" t="s">
        <v>119</v>
      </c>
      <c r="C311" s="64">
        <v>54799.563499999997</v>
      </c>
      <c r="D311" s="64">
        <v>2.0000000000000001E-4</v>
      </c>
      <c r="E311" s="12">
        <f t="shared" si="25"/>
        <v>41858.028705749828</v>
      </c>
      <c r="F311" s="3">
        <f t="shared" si="26"/>
        <v>41858</v>
      </c>
      <c r="G311" s="12">
        <f t="shared" si="29"/>
        <v>1.8388799995591398E-2</v>
      </c>
      <c r="H311" s="2"/>
      <c r="I311" s="2"/>
      <c r="J311" s="2"/>
      <c r="K311" s="12">
        <f t="shared" ref="K311:K317" si="30">+G311</f>
        <v>1.8388799995591398E-2</v>
      </c>
      <c r="M311" s="12"/>
      <c r="O311" s="12">
        <f t="shared" ref="O311:O317" ca="1" si="31">+C$11+C$12*F311</f>
        <v>2.9532956823308185E-2</v>
      </c>
      <c r="Q311" s="11">
        <f t="shared" si="27"/>
        <v>39781.063499999997</v>
      </c>
    </row>
    <row r="312" spans="1:17" ht="12" customHeight="1" x14ac:dyDescent="0.2">
      <c r="A312" s="63" t="s">
        <v>139</v>
      </c>
      <c r="B312" s="70" t="s">
        <v>119</v>
      </c>
      <c r="C312" s="64">
        <v>55009.6803</v>
      </c>
      <c r="D312" s="64">
        <v>2.0000000000000001E-4</v>
      </c>
      <c r="E312" s="12">
        <f t="shared" si="25"/>
        <v>42186.030549032126</v>
      </c>
      <c r="F312" s="3">
        <f t="shared" si="26"/>
        <v>42186</v>
      </c>
      <c r="G312" s="12">
        <f t="shared" si="29"/>
        <v>1.9569600000977516E-2</v>
      </c>
      <c r="H312" s="2"/>
      <c r="I312" s="2"/>
      <c r="J312" s="2"/>
      <c r="K312" s="12">
        <f t="shared" si="30"/>
        <v>1.9569600000977516E-2</v>
      </c>
      <c r="M312" s="12"/>
      <c r="O312" s="12">
        <f t="shared" ca="1" si="31"/>
        <v>2.9015684061579838E-2</v>
      </c>
      <c r="Q312" s="11">
        <f t="shared" si="27"/>
        <v>39991.1803</v>
      </c>
    </row>
    <row r="313" spans="1:17" ht="12" customHeight="1" x14ac:dyDescent="0.2">
      <c r="A313" s="63" t="s">
        <v>142</v>
      </c>
      <c r="B313" s="70" t="s">
        <v>119</v>
      </c>
      <c r="C313" s="64">
        <v>55123.707000000002</v>
      </c>
      <c r="D313" s="64">
        <v>1E-4</v>
      </c>
      <c r="E313" s="12">
        <f t="shared" si="25"/>
        <v>42364.03139324543</v>
      </c>
      <c r="F313" s="3">
        <f t="shared" si="26"/>
        <v>42364</v>
      </c>
      <c r="G313" s="12">
        <f t="shared" si="29"/>
        <v>2.0110400007979479E-2</v>
      </c>
      <c r="H313" s="2"/>
      <c r="I313" s="2"/>
      <c r="J313" s="2"/>
      <c r="K313" s="12">
        <f t="shared" si="30"/>
        <v>2.0110400007979479E-2</v>
      </c>
      <c r="M313" s="12"/>
      <c r="O313" s="12">
        <f t="shared" ca="1" si="31"/>
        <v>2.8734968965276053E-2</v>
      </c>
      <c r="Q313" s="11">
        <f t="shared" si="27"/>
        <v>40105.207000000002</v>
      </c>
    </row>
    <row r="314" spans="1:17" ht="12" customHeight="1" x14ac:dyDescent="0.2">
      <c r="A314" s="64" t="s">
        <v>143</v>
      </c>
      <c r="B314" s="70" t="s">
        <v>144</v>
      </c>
      <c r="C314" s="64">
        <v>55478.598599999998</v>
      </c>
      <c r="D314" s="64">
        <v>1E-4</v>
      </c>
      <c r="E314" s="12">
        <f t="shared" si="25"/>
        <v>42918.033257757925</v>
      </c>
      <c r="F314" s="3">
        <f t="shared" si="26"/>
        <v>42918</v>
      </c>
      <c r="G314" s="12">
        <f t="shared" si="29"/>
        <v>2.1304800000507385E-2</v>
      </c>
      <c r="H314" s="2"/>
      <c r="I314" s="2"/>
      <c r="J314" s="2"/>
      <c r="K314" s="12">
        <f t="shared" si="30"/>
        <v>2.1304800000507385E-2</v>
      </c>
      <c r="M314" s="12"/>
      <c r="O314" s="12">
        <f t="shared" ca="1" si="31"/>
        <v>2.7861282654308067E-2</v>
      </c>
      <c r="Q314" s="11">
        <f t="shared" si="27"/>
        <v>40460.098599999998</v>
      </c>
    </row>
    <row r="315" spans="1:17" ht="12" customHeight="1" x14ac:dyDescent="0.2">
      <c r="A315" s="64" t="s">
        <v>143</v>
      </c>
      <c r="B315" s="70" t="s">
        <v>144</v>
      </c>
      <c r="C315" s="64">
        <v>55487.566299999999</v>
      </c>
      <c r="D315" s="64">
        <v>2.0000000000000001E-4</v>
      </c>
      <c r="E315" s="12">
        <f t="shared" si="25"/>
        <v>42932.032243702903</v>
      </c>
      <c r="F315" s="3">
        <f t="shared" si="26"/>
        <v>42932</v>
      </c>
      <c r="G315" s="12">
        <f t="shared" si="29"/>
        <v>2.0655200001783669E-2</v>
      </c>
      <c r="H315" s="2"/>
      <c r="I315" s="2"/>
      <c r="J315" s="2"/>
      <c r="K315" s="12">
        <f t="shared" si="30"/>
        <v>2.0655200001783669E-2</v>
      </c>
      <c r="M315" s="12"/>
      <c r="O315" s="12">
        <f t="shared" ca="1" si="31"/>
        <v>2.7839203938868448E-2</v>
      </c>
      <c r="Q315" s="11">
        <f t="shared" si="27"/>
        <v>40469.066299999999</v>
      </c>
    </row>
    <row r="316" spans="1:17" ht="12" customHeight="1" x14ac:dyDescent="0.2">
      <c r="A316" s="63" t="s">
        <v>146</v>
      </c>
      <c r="B316" s="70" t="s">
        <v>119</v>
      </c>
      <c r="C316" s="64">
        <v>55819.396070000003</v>
      </c>
      <c r="D316" s="64">
        <v>0</v>
      </c>
      <c r="E316" s="43">
        <f t="shared" si="25"/>
        <v>43450.033546863524</v>
      </c>
      <c r="F316" s="3">
        <f t="shared" si="26"/>
        <v>43450</v>
      </c>
      <c r="G316" s="12">
        <f t="shared" si="29"/>
        <v>2.1490000006451737E-2</v>
      </c>
      <c r="H316" s="2"/>
      <c r="I316" s="2"/>
      <c r="J316" s="2"/>
      <c r="K316" s="12">
        <f t="shared" si="30"/>
        <v>2.1490000006451737E-2</v>
      </c>
      <c r="M316" s="12"/>
      <c r="N316" s="12">
        <f>+G316</f>
        <v>2.1490000006451737E-2</v>
      </c>
      <c r="O316" s="12">
        <f t="shared" ca="1" si="31"/>
        <v>2.702229146760235E-2</v>
      </c>
      <c r="Q316" s="11">
        <f t="shared" si="27"/>
        <v>40800.896070000003</v>
      </c>
    </row>
    <row r="317" spans="1:17" ht="12" customHeight="1" x14ac:dyDescent="0.2">
      <c r="A317" s="65" t="s">
        <v>136</v>
      </c>
      <c r="B317" s="71" t="s">
        <v>119</v>
      </c>
      <c r="C317" s="65">
        <v>55845.660400000001</v>
      </c>
      <c r="D317" s="65">
        <v>2.0000000000000001E-4</v>
      </c>
      <c r="E317" s="43">
        <f t="shared" si="25"/>
        <v>43491.03335579158</v>
      </c>
      <c r="F317" s="3">
        <f t="shared" si="26"/>
        <v>43491</v>
      </c>
      <c r="G317" s="12">
        <f t="shared" si="29"/>
        <v>2.1367600005760323E-2</v>
      </c>
      <c r="H317" s="2"/>
      <c r="I317" s="2"/>
      <c r="J317" s="2"/>
      <c r="K317" s="12">
        <f t="shared" si="30"/>
        <v>2.1367600005760323E-2</v>
      </c>
      <c r="M317" s="12"/>
      <c r="O317" s="12">
        <f t="shared" ca="1" si="31"/>
        <v>2.6957632372386311E-2</v>
      </c>
      <c r="Q317" s="11">
        <f t="shared" si="27"/>
        <v>40827.160400000001</v>
      </c>
    </row>
    <row r="318" spans="1:17" ht="12" customHeight="1" x14ac:dyDescent="0.2">
      <c r="A318" s="58" t="s">
        <v>1018</v>
      </c>
      <c r="B318" s="59" t="s">
        <v>119</v>
      </c>
      <c r="C318" s="58">
        <v>56166.598899999997</v>
      </c>
      <c r="D318" s="58" t="s">
        <v>131</v>
      </c>
      <c r="E318" s="1">
        <f t="shared" si="25"/>
        <v>43992.032893097741</v>
      </c>
      <c r="F318" s="3">
        <f t="shared" si="26"/>
        <v>43992</v>
      </c>
      <c r="G318" s="1">
        <f t="shared" si="29"/>
        <v>2.1071199997095391E-2</v>
      </c>
      <c r="K318" s="1">
        <f>G318</f>
        <v>2.1071199997095391E-2</v>
      </c>
      <c r="Q318" s="11">
        <f t="shared" si="27"/>
        <v>41148.098899999997</v>
      </c>
    </row>
    <row r="319" spans="1:17" ht="12" customHeight="1" x14ac:dyDescent="0.2">
      <c r="A319" s="63" t="s">
        <v>150</v>
      </c>
      <c r="B319" s="70" t="s">
        <v>119</v>
      </c>
      <c r="C319" s="64">
        <v>56166.599000000002</v>
      </c>
      <c r="D319" s="64">
        <v>1E-4</v>
      </c>
      <c r="E319" s="43">
        <f t="shared" si="25"/>
        <v>43992.033049202284</v>
      </c>
      <c r="F319" s="3">
        <f t="shared" si="26"/>
        <v>43992</v>
      </c>
      <c r="G319" s="12">
        <f t="shared" si="29"/>
        <v>2.1171200001845136E-2</v>
      </c>
      <c r="H319" s="2"/>
      <c r="I319" s="2"/>
      <c r="J319" s="2"/>
      <c r="K319" s="12">
        <f t="shared" ref="K319:K354" si="32">+G319</f>
        <v>2.1171200001845136E-2</v>
      </c>
      <c r="M319" s="12"/>
      <c r="O319" s="12">
        <f t="shared" ref="O319:O354" ca="1" si="33">+C$11+C$12*F319</f>
        <v>2.6167529769868331E-2</v>
      </c>
      <c r="Q319" s="11">
        <f t="shared" si="27"/>
        <v>41148.099000000002</v>
      </c>
    </row>
    <row r="320" spans="1:17" ht="12" customHeight="1" x14ac:dyDescent="0.2">
      <c r="A320" s="63" t="s">
        <v>145</v>
      </c>
      <c r="B320" s="70" t="s">
        <v>119</v>
      </c>
      <c r="C320" s="64">
        <v>56205.674599999998</v>
      </c>
      <c r="D320" s="64">
        <v>3.0000000000000003E-4</v>
      </c>
      <c r="E320" s="43">
        <f t="shared" si="25"/>
        <v>44053.031830962522</v>
      </c>
      <c r="F320" s="3">
        <f t="shared" si="26"/>
        <v>44053</v>
      </c>
      <c r="G320" s="12">
        <f t="shared" si="29"/>
        <v>2.0390799996675923E-2</v>
      </c>
      <c r="H320" s="2"/>
      <c r="I320" s="2"/>
      <c r="J320" s="2"/>
      <c r="K320" s="12">
        <f t="shared" si="32"/>
        <v>2.0390799996675923E-2</v>
      </c>
      <c r="M320" s="12"/>
      <c r="O320" s="12">
        <f t="shared" ca="1" si="33"/>
        <v>2.607132965259569E-2</v>
      </c>
      <c r="Q320" s="11">
        <f t="shared" si="27"/>
        <v>41187.174599999998</v>
      </c>
    </row>
    <row r="321" spans="1:17" ht="12" customHeight="1" x14ac:dyDescent="0.2">
      <c r="A321" s="84" t="s">
        <v>149</v>
      </c>
      <c r="B321" s="85" t="s">
        <v>119</v>
      </c>
      <c r="C321" s="86">
        <v>56558.642800000001</v>
      </c>
      <c r="D321" s="86">
        <v>1E-4</v>
      </c>
      <c r="E321" s="43">
        <f t="shared" si="25"/>
        <v>44604.031180943268</v>
      </c>
      <c r="F321" s="3">
        <f t="shared" si="26"/>
        <v>44604</v>
      </c>
      <c r="G321" s="12">
        <f t="shared" si="29"/>
        <v>1.9974400005594362E-2</v>
      </c>
      <c r="H321" s="2"/>
      <c r="I321" s="2"/>
      <c r="J321" s="2"/>
      <c r="K321" s="12">
        <f t="shared" si="32"/>
        <v>1.9974400005594362E-2</v>
      </c>
      <c r="M321" s="12"/>
      <c r="O321" s="12">
        <f t="shared" ca="1" si="33"/>
        <v>2.5202374494936203E-2</v>
      </c>
      <c r="Q321" s="11">
        <f t="shared" si="27"/>
        <v>41540.142800000001</v>
      </c>
    </row>
    <row r="322" spans="1:17" ht="12" customHeight="1" x14ac:dyDescent="0.2">
      <c r="A322" s="84" t="s">
        <v>148</v>
      </c>
      <c r="B322" s="85" t="s">
        <v>119</v>
      </c>
      <c r="C322" s="86">
        <v>56843.708500000001</v>
      </c>
      <c r="D322" s="86">
        <v>1E-4</v>
      </c>
      <c r="E322" s="43">
        <f t="shared" si="25"/>
        <v>45049.031652378944</v>
      </c>
      <c r="F322" s="3">
        <f t="shared" si="26"/>
        <v>45049</v>
      </c>
      <c r="G322" s="12">
        <f t="shared" si="29"/>
        <v>2.0276400005968753E-2</v>
      </c>
      <c r="H322" s="2"/>
      <c r="I322" s="2"/>
      <c r="J322" s="2"/>
      <c r="K322" s="12">
        <f t="shared" si="32"/>
        <v>2.0276400005968753E-2</v>
      </c>
      <c r="M322" s="12"/>
      <c r="O322" s="12">
        <f t="shared" ca="1" si="33"/>
        <v>2.4500586754176712E-2</v>
      </c>
      <c r="Q322" s="11">
        <f t="shared" si="27"/>
        <v>41825.208500000001</v>
      </c>
    </row>
    <row r="323" spans="1:17" ht="12" customHeight="1" x14ac:dyDescent="0.2">
      <c r="A323" s="90" t="s">
        <v>1037</v>
      </c>
      <c r="B323" s="91" t="s">
        <v>119</v>
      </c>
      <c r="C323" s="92">
        <v>57221.661599999999</v>
      </c>
      <c r="D323" s="92">
        <v>2.9999999999999997E-4</v>
      </c>
      <c r="E323" s="43">
        <f t="shared" si="25"/>
        <v>45639.03356309839</v>
      </c>
      <c r="F323" s="3">
        <f t="shared" si="26"/>
        <v>45639</v>
      </c>
      <c r="G323" s="12">
        <f t="shared" si="29"/>
        <v>2.1500399998330977E-2</v>
      </c>
      <c r="H323" s="2"/>
      <c r="I323" s="2"/>
      <c r="J323" s="2"/>
      <c r="K323" s="12">
        <f t="shared" si="32"/>
        <v>2.1500399998330977E-2</v>
      </c>
      <c r="M323" s="12"/>
      <c r="O323" s="12">
        <f t="shared" ca="1" si="33"/>
        <v>2.3570126603506839E-2</v>
      </c>
      <c r="Q323" s="11">
        <f t="shared" si="27"/>
        <v>42203.161599999999</v>
      </c>
    </row>
    <row r="324" spans="1:17" ht="12" customHeight="1" x14ac:dyDescent="0.2">
      <c r="A324" s="90" t="s">
        <v>1037</v>
      </c>
      <c r="B324" s="91" t="s">
        <v>119</v>
      </c>
      <c r="C324" s="92">
        <v>57280.595999999998</v>
      </c>
      <c r="D324" s="92">
        <v>1E-4</v>
      </c>
      <c r="E324" s="43">
        <f t="shared" si="25"/>
        <v>45731.032831280354</v>
      </c>
      <c r="F324" s="3">
        <f t="shared" si="26"/>
        <v>45731</v>
      </c>
      <c r="G324" s="12">
        <f t="shared" si="29"/>
        <v>2.1031600001151673E-2</v>
      </c>
      <c r="H324" s="2"/>
      <c r="I324" s="2"/>
      <c r="J324" s="2"/>
      <c r="K324" s="12">
        <f t="shared" si="32"/>
        <v>2.1031600001151673E-2</v>
      </c>
      <c r="M324" s="12"/>
      <c r="O324" s="12">
        <f t="shared" ca="1" si="33"/>
        <v>2.3425037902046461E-2</v>
      </c>
      <c r="Q324" s="11">
        <f t="shared" si="27"/>
        <v>42262.095999999998</v>
      </c>
    </row>
    <row r="325" spans="1:17" ht="12" customHeight="1" x14ac:dyDescent="0.2">
      <c r="A325" s="90" t="s">
        <v>1037</v>
      </c>
      <c r="B325" s="91" t="s">
        <v>119</v>
      </c>
      <c r="C325" s="92">
        <v>57305.578500000003</v>
      </c>
      <c r="D325" s="92">
        <v>1E-4</v>
      </c>
      <c r="E325" s="43">
        <f t="shared" si="25"/>
        <v>45770.031645510353</v>
      </c>
      <c r="F325" s="3">
        <f t="shared" si="26"/>
        <v>45770</v>
      </c>
      <c r="G325" s="12">
        <f t="shared" si="29"/>
        <v>2.027200000884477E-2</v>
      </c>
      <c r="H325" s="2"/>
      <c r="I325" s="2"/>
      <c r="J325" s="2"/>
      <c r="K325" s="12">
        <f t="shared" si="32"/>
        <v>2.027200000884477E-2</v>
      </c>
      <c r="M325" s="12"/>
      <c r="O325" s="12">
        <f t="shared" ca="1" si="33"/>
        <v>2.3363532909036075E-2</v>
      </c>
      <c r="Q325" s="11">
        <f t="shared" si="27"/>
        <v>42287.078500000003</v>
      </c>
    </row>
    <row r="326" spans="1:17" ht="12" customHeight="1" x14ac:dyDescent="0.2">
      <c r="A326" s="90" t="s">
        <v>1038</v>
      </c>
      <c r="B326" s="91" t="s">
        <v>119</v>
      </c>
      <c r="C326" s="92">
        <v>57543.880899999996</v>
      </c>
      <c r="D326" s="92">
        <v>1E-4</v>
      </c>
      <c r="E326" s="43">
        <f t="shared" si="25"/>
        <v>46142.032487225966</v>
      </c>
      <c r="F326" s="3">
        <f t="shared" si="26"/>
        <v>46142</v>
      </c>
      <c r="G326" s="12">
        <f t="shared" si="29"/>
        <v>2.0811200003663544E-2</v>
      </c>
      <c r="H326" s="2"/>
      <c r="I326" s="2"/>
      <c r="J326" s="2"/>
      <c r="K326" s="12">
        <f t="shared" si="32"/>
        <v>2.0811200003663544E-2</v>
      </c>
      <c r="M326" s="12"/>
      <c r="O326" s="12">
        <f t="shared" ca="1" si="33"/>
        <v>2.2776869898783206E-2</v>
      </c>
      <c r="Q326" s="11">
        <f t="shared" si="27"/>
        <v>42525.380899999996</v>
      </c>
    </row>
    <row r="327" spans="1:17" ht="12" customHeight="1" x14ac:dyDescent="0.2">
      <c r="A327" s="87" t="s">
        <v>1</v>
      </c>
      <c r="B327" s="88" t="s">
        <v>119</v>
      </c>
      <c r="C327" s="89">
        <v>57571.427250000001</v>
      </c>
      <c r="D327" s="89">
        <v>4.0000000000000002E-4</v>
      </c>
      <c r="E327" s="43">
        <f t="shared" si="25"/>
        <v>46185.0335874507</v>
      </c>
      <c r="F327" s="3">
        <f t="shared" si="26"/>
        <v>46185</v>
      </c>
      <c r="G327" s="12">
        <f t="shared" ref="G327:G354" si="34">C327-(C$7+C$8*F327)</f>
        <v>2.1516000000701752E-2</v>
      </c>
      <c r="H327" s="2"/>
      <c r="I327" s="2"/>
      <c r="J327" s="2"/>
      <c r="K327" s="12">
        <f t="shared" si="32"/>
        <v>2.1516000000701752E-2</v>
      </c>
      <c r="M327" s="12"/>
      <c r="O327" s="12">
        <f t="shared" ca="1" si="33"/>
        <v>2.2709056701361502E-2</v>
      </c>
      <c r="Q327" s="11">
        <f t="shared" si="27"/>
        <v>42552.927250000001</v>
      </c>
    </row>
    <row r="328" spans="1:17" ht="12" customHeight="1" x14ac:dyDescent="0.2">
      <c r="A328" s="90" t="s">
        <v>1039</v>
      </c>
      <c r="B328" s="91" t="s">
        <v>119</v>
      </c>
      <c r="C328" s="92">
        <v>57624.596599999997</v>
      </c>
      <c r="D328" s="92">
        <v>2.0000000000000001E-4</v>
      </c>
      <c r="E328" s="43">
        <f t="shared" si="25"/>
        <v>46268.033351420643</v>
      </c>
      <c r="F328" s="3">
        <f t="shared" si="26"/>
        <v>46268</v>
      </c>
      <c r="G328" s="12">
        <f t="shared" si="34"/>
        <v>2.1364799998991657E-2</v>
      </c>
      <c r="H328" s="2"/>
      <c r="I328" s="2"/>
      <c r="J328" s="2"/>
      <c r="K328" s="12">
        <f t="shared" si="32"/>
        <v>2.1364799998991657E-2</v>
      </c>
      <c r="M328" s="12"/>
      <c r="O328" s="12">
        <f t="shared" ca="1" si="33"/>
        <v>2.2578161459826593E-2</v>
      </c>
      <c r="Q328" s="11">
        <f t="shared" si="27"/>
        <v>42606.096599999997</v>
      </c>
    </row>
    <row r="329" spans="1:17" ht="12" customHeight="1" x14ac:dyDescent="0.2">
      <c r="A329" s="90" t="s">
        <v>1039</v>
      </c>
      <c r="B329" s="91" t="s">
        <v>119</v>
      </c>
      <c r="C329" s="92">
        <v>57699.5458</v>
      </c>
      <c r="D329" s="92">
        <v>2.0000000000000001E-4</v>
      </c>
      <c r="E329" s="43">
        <f t="shared" si="25"/>
        <v>46385.032447887628</v>
      </c>
      <c r="F329" s="3">
        <f t="shared" si="26"/>
        <v>46385</v>
      </c>
      <c r="G329" s="12">
        <f t="shared" si="34"/>
        <v>2.0786000000953209E-2</v>
      </c>
      <c r="H329" s="2"/>
      <c r="I329" s="2"/>
      <c r="J329" s="2"/>
      <c r="K329" s="12">
        <f t="shared" si="32"/>
        <v>2.0786000000953209E-2</v>
      </c>
      <c r="M329" s="12"/>
      <c r="O329" s="12">
        <f t="shared" ca="1" si="33"/>
        <v>2.2393646480795448E-2</v>
      </c>
      <c r="Q329" s="11">
        <f t="shared" si="27"/>
        <v>42681.0458</v>
      </c>
    </row>
    <row r="330" spans="1:17" ht="12" customHeight="1" x14ac:dyDescent="0.2">
      <c r="A330" s="93" t="s">
        <v>1040</v>
      </c>
      <c r="B330" s="94" t="s">
        <v>119</v>
      </c>
      <c r="C330" s="95">
        <v>57939.770400000001</v>
      </c>
      <c r="D330" s="95">
        <v>1E-4</v>
      </c>
      <c r="E330" s="43">
        <f t="shared" si="25"/>
        <v>46760.033930880665</v>
      </c>
      <c r="F330" s="3">
        <f t="shared" si="26"/>
        <v>46760</v>
      </c>
      <c r="G330" s="12">
        <f t="shared" si="34"/>
        <v>2.1736000002420042E-2</v>
      </c>
      <c r="H330" s="2"/>
      <c r="I330" s="2"/>
      <c r="J330" s="2"/>
      <c r="K330" s="12">
        <f t="shared" si="32"/>
        <v>2.1736000002420042E-2</v>
      </c>
      <c r="M330" s="12"/>
      <c r="O330" s="12">
        <f t="shared" ca="1" si="33"/>
        <v>2.180225231723408E-2</v>
      </c>
      <c r="Q330" s="11">
        <f t="shared" si="27"/>
        <v>42921.270400000001</v>
      </c>
    </row>
    <row r="331" spans="1:17" ht="12" customHeight="1" x14ac:dyDescent="0.2">
      <c r="A331" s="98" t="s">
        <v>1041</v>
      </c>
      <c r="B331" s="99" t="s">
        <v>119</v>
      </c>
      <c r="C331" s="100">
        <v>58301.706299999998</v>
      </c>
      <c r="D331" s="100">
        <v>1E-4</v>
      </c>
      <c r="E331" s="43">
        <f t="shared" si="25"/>
        <v>47325.032266806375</v>
      </c>
      <c r="F331" s="3">
        <f t="shared" si="26"/>
        <v>47325</v>
      </c>
      <c r="G331" s="12">
        <f t="shared" si="34"/>
        <v>2.0670000005338807E-2</v>
      </c>
      <c r="H331" s="2"/>
      <c r="I331" s="2"/>
      <c r="J331" s="2"/>
      <c r="K331" s="12">
        <f t="shared" si="32"/>
        <v>2.0670000005338807E-2</v>
      </c>
      <c r="M331" s="12"/>
      <c r="O331" s="12">
        <f t="shared" ca="1" si="33"/>
        <v>2.0911218444134974E-2</v>
      </c>
      <c r="Q331" s="11">
        <f t="shared" si="27"/>
        <v>43283.206299999998</v>
      </c>
    </row>
    <row r="332" spans="1:17" ht="12" customHeight="1" x14ac:dyDescent="0.2">
      <c r="A332" s="98" t="s">
        <v>1041</v>
      </c>
      <c r="B332" s="99" t="s">
        <v>119</v>
      </c>
      <c r="C332" s="100">
        <v>58333.736700000001</v>
      </c>
      <c r="D332" s="100">
        <v>1E-4</v>
      </c>
      <c r="E332" s="43">
        <f t="shared" si="25"/>
        <v>47375.03317221265</v>
      </c>
      <c r="F332" s="3">
        <f t="shared" si="26"/>
        <v>47375</v>
      </c>
      <c r="G332" s="12">
        <f t="shared" si="34"/>
        <v>2.1250000005238689E-2</v>
      </c>
      <c r="H332" s="2"/>
      <c r="I332" s="2"/>
      <c r="J332" s="2"/>
      <c r="K332" s="12">
        <f t="shared" si="32"/>
        <v>2.1250000005238689E-2</v>
      </c>
      <c r="M332" s="12"/>
      <c r="O332" s="12">
        <f t="shared" ca="1" si="33"/>
        <v>2.0832365888993454E-2</v>
      </c>
      <c r="Q332" s="11">
        <f t="shared" si="27"/>
        <v>43315.236700000001</v>
      </c>
    </row>
    <row r="333" spans="1:17" ht="12" customHeight="1" x14ac:dyDescent="0.2">
      <c r="A333" s="96" t="s">
        <v>0</v>
      </c>
      <c r="B333" s="97" t="s">
        <v>119</v>
      </c>
      <c r="C333" s="96">
        <v>58391.390299999999</v>
      </c>
      <c r="D333" s="96">
        <v>1E-4</v>
      </c>
      <c r="E333" s="43">
        <f t="shared" si="25"/>
        <v>47465.033053573206</v>
      </c>
      <c r="F333" s="3">
        <f t="shared" si="26"/>
        <v>47465</v>
      </c>
      <c r="G333" s="12">
        <f t="shared" si="34"/>
        <v>2.1174000001337845E-2</v>
      </c>
      <c r="H333" s="2"/>
      <c r="I333" s="2"/>
      <c r="J333" s="2"/>
      <c r="K333" s="12">
        <f t="shared" si="32"/>
        <v>2.1174000001337845E-2</v>
      </c>
      <c r="M333" s="12"/>
      <c r="O333" s="12">
        <f t="shared" ca="1" si="33"/>
        <v>2.0690431289738728E-2</v>
      </c>
      <c r="Q333" s="11">
        <f t="shared" si="27"/>
        <v>43372.890299999999</v>
      </c>
    </row>
    <row r="334" spans="1:17" ht="12" customHeight="1" x14ac:dyDescent="0.2">
      <c r="A334" s="96" t="s">
        <v>0</v>
      </c>
      <c r="B334" s="97" t="s">
        <v>119</v>
      </c>
      <c r="C334" s="96">
        <v>58416.373399999997</v>
      </c>
      <c r="D334" s="96">
        <v>1E-4</v>
      </c>
      <c r="E334" s="43">
        <f t="shared" si="25"/>
        <v>47504.032804430368</v>
      </c>
      <c r="F334" s="3">
        <f t="shared" si="26"/>
        <v>47504</v>
      </c>
      <c r="G334" s="12">
        <f t="shared" si="34"/>
        <v>2.1014400001149625E-2</v>
      </c>
      <c r="H334" s="2"/>
      <c r="I334" s="2"/>
      <c r="J334" s="2"/>
      <c r="K334" s="12">
        <f t="shared" si="32"/>
        <v>2.1014400001149625E-2</v>
      </c>
      <c r="M334" s="12"/>
      <c r="O334" s="12">
        <f t="shared" ca="1" si="33"/>
        <v>2.0628926296728356E-2</v>
      </c>
      <c r="Q334" s="11">
        <f t="shared" si="27"/>
        <v>43397.873399999997</v>
      </c>
    </row>
    <row r="335" spans="1:17" ht="12" customHeight="1" x14ac:dyDescent="0.2">
      <c r="A335" s="96" t="s">
        <v>0</v>
      </c>
      <c r="B335" s="97" t="s">
        <v>119</v>
      </c>
      <c r="C335" s="96">
        <v>58425.341899999999</v>
      </c>
      <c r="D335" s="96">
        <v>1E-4</v>
      </c>
      <c r="E335" s="43">
        <f t="shared" si="25"/>
        <v>47518.033039211587</v>
      </c>
      <c r="F335" s="3">
        <f t="shared" si="26"/>
        <v>47518</v>
      </c>
      <c r="G335" s="12">
        <f t="shared" si="34"/>
        <v>2.1164800004044082E-2</v>
      </c>
      <c r="H335" s="2"/>
      <c r="I335" s="2"/>
      <c r="J335" s="2"/>
      <c r="K335" s="12">
        <f t="shared" si="32"/>
        <v>2.1164800004044082E-2</v>
      </c>
      <c r="M335" s="12"/>
      <c r="O335" s="12">
        <f t="shared" ca="1" si="33"/>
        <v>2.0606847581288723E-2</v>
      </c>
      <c r="Q335" s="11">
        <f t="shared" si="27"/>
        <v>43406.841899999999</v>
      </c>
    </row>
    <row r="336" spans="1:17" ht="12" customHeight="1" x14ac:dyDescent="0.2">
      <c r="A336" s="98" t="s">
        <v>1042</v>
      </c>
      <c r="B336" s="99" t="s">
        <v>119</v>
      </c>
      <c r="C336" s="100">
        <v>58695.672500000001</v>
      </c>
      <c r="D336" s="100">
        <v>1E-4</v>
      </c>
      <c r="E336" s="43">
        <f t="shared" si="25"/>
        <v>47940.031352033831</v>
      </c>
      <c r="F336" s="3">
        <f t="shared" si="26"/>
        <v>47940</v>
      </c>
      <c r="G336" s="12">
        <f t="shared" si="34"/>
        <v>2.0084000003407709E-2</v>
      </c>
      <c r="H336" s="2"/>
      <c r="I336" s="2"/>
      <c r="J336" s="2"/>
      <c r="K336" s="12">
        <f t="shared" si="32"/>
        <v>2.0084000003407709E-2</v>
      </c>
      <c r="M336" s="12"/>
      <c r="O336" s="12">
        <f t="shared" ca="1" si="33"/>
        <v>1.9941332015894347E-2</v>
      </c>
      <c r="Q336" s="11">
        <f t="shared" si="27"/>
        <v>43677.172500000001</v>
      </c>
    </row>
    <row r="337" spans="1:17" ht="12" customHeight="1" x14ac:dyDescent="0.2">
      <c r="A337" s="101" t="s">
        <v>1043</v>
      </c>
      <c r="B337" s="102" t="s">
        <v>119</v>
      </c>
      <c r="C337" s="103">
        <v>58704.640700000004</v>
      </c>
      <c r="D337" s="103">
        <v>1E-4</v>
      </c>
      <c r="E337" s="43">
        <f t="shared" si="25"/>
        <v>47954.031118501458</v>
      </c>
      <c r="F337" s="3">
        <f t="shared" si="26"/>
        <v>47954</v>
      </c>
      <c r="G337" s="12">
        <f t="shared" si="34"/>
        <v>1.9934400006604847E-2</v>
      </c>
      <c r="H337" s="2"/>
      <c r="I337" s="2"/>
      <c r="J337" s="2"/>
      <c r="K337" s="12">
        <f t="shared" si="32"/>
        <v>1.9934400006604847E-2</v>
      </c>
      <c r="M337" s="12"/>
      <c r="O337" s="12">
        <f t="shared" ca="1" si="33"/>
        <v>1.9919253300454715E-2</v>
      </c>
      <c r="Q337" s="11">
        <f t="shared" si="27"/>
        <v>43686.140700000004</v>
      </c>
    </row>
    <row r="338" spans="1:17" ht="12" customHeight="1" x14ac:dyDescent="0.2">
      <c r="A338" s="101" t="s">
        <v>1043</v>
      </c>
      <c r="B338" s="102" t="s">
        <v>119</v>
      </c>
      <c r="C338" s="103">
        <v>58720.654900000001</v>
      </c>
      <c r="D338" s="103">
        <v>1E-4</v>
      </c>
      <c r="E338" s="43">
        <f t="shared" si="25"/>
        <v>47979.030010159287</v>
      </c>
      <c r="F338" s="3">
        <f t="shared" si="26"/>
        <v>47979</v>
      </c>
      <c r="G338" s="12">
        <f t="shared" si="34"/>
        <v>1.9224399999075104E-2</v>
      </c>
      <c r="H338" s="2"/>
      <c r="I338" s="2"/>
      <c r="J338" s="2"/>
      <c r="K338" s="12">
        <f t="shared" si="32"/>
        <v>1.9224399999075104E-2</v>
      </c>
      <c r="M338" s="12"/>
      <c r="O338" s="12">
        <f t="shared" ca="1" si="33"/>
        <v>1.9879827022883961E-2</v>
      </c>
      <c r="Q338" s="11">
        <f t="shared" si="27"/>
        <v>43702.154900000001</v>
      </c>
    </row>
    <row r="339" spans="1:17" ht="12" customHeight="1" x14ac:dyDescent="0.2">
      <c r="A339" s="101" t="s">
        <v>1043</v>
      </c>
      <c r="B339" s="102" t="s">
        <v>119</v>
      </c>
      <c r="C339" s="103">
        <v>58749.482499999998</v>
      </c>
      <c r="D339" s="103">
        <v>1E-4</v>
      </c>
      <c r="E339" s="43">
        <f t="shared" si="25"/>
        <v>48024.031199675803</v>
      </c>
      <c r="F339" s="3">
        <f t="shared" si="26"/>
        <v>48024</v>
      </c>
      <c r="G339" s="12">
        <f t="shared" si="34"/>
        <v>1.9986400002380833E-2</v>
      </c>
      <c r="H339" s="2"/>
      <c r="I339" s="2"/>
      <c r="J339" s="2"/>
      <c r="K339" s="12">
        <f t="shared" si="32"/>
        <v>1.9986400002380833E-2</v>
      </c>
      <c r="M339" s="12"/>
      <c r="O339" s="12">
        <f t="shared" ca="1" si="33"/>
        <v>1.9808859723256592E-2</v>
      </c>
      <c r="Q339" s="11">
        <f t="shared" si="27"/>
        <v>43730.982499999998</v>
      </c>
    </row>
    <row r="340" spans="1:17" ht="12" customHeight="1" x14ac:dyDescent="0.2">
      <c r="A340" s="101" t="s">
        <v>1044</v>
      </c>
      <c r="B340" s="102" t="s">
        <v>119</v>
      </c>
      <c r="C340" s="103">
        <v>58960.878700000001</v>
      </c>
      <c r="D340" s="103">
        <v>1E-4</v>
      </c>
      <c r="E340" s="43">
        <f t="shared" si="25"/>
        <v>48354.030244316084</v>
      </c>
      <c r="F340" s="3">
        <f t="shared" si="26"/>
        <v>48354</v>
      </c>
      <c r="G340" s="12">
        <f t="shared" si="34"/>
        <v>1.9374399998923764E-2</v>
      </c>
      <c r="H340" s="2"/>
      <c r="I340" s="2"/>
      <c r="J340" s="2"/>
      <c r="K340" s="12">
        <f t="shared" si="32"/>
        <v>1.9374399998923764E-2</v>
      </c>
      <c r="M340" s="12"/>
      <c r="O340" s="12">
        <f t="shared" ca="1" si="33"/>
        <v>1.9288432859322607E-2</v>
      </c>
      <c r="Q340" s="11">
        <f t="shared" si="27"/>
        <v>43942.378700000001</v>
      </c>
    </row>
    <row r="341" spans="1:17" ht="12" customHeight="1" x14ac:dyDescent="0.2">
      <c r="A341" s="101" t="s">
        <v>1044</v>
      </c>
      <c r="B341" s="102" t="s">
        <v>119</v>
      </c>
      <c r="C341" s="103">
        <v>58985.861900000004</v>
      </c>
      <c r="D341" s="103">
        <v>1E-4</v>
      </c>
      <c r="E341" s="43">
        <f t="shared" ref="E341:E354" si="35">(C341-C$7)/C$8</f>
        <v>48393.030151277788</v>
      </c>
      <c r="F341" s="3">
        <f t="shared" ref="F341:F354" si="36">ROUND(2*E341,0)/2</f>
        <v>48393</v>
      </c>
      <c r="G341" s="12">
        <f t="shared" si="34"/>
        <v>1.9314800010761246E-2</v>
      </c>
      <c r="H341" s="2"/>
      <c r="I341" s="2"/>
      <c r="J341" s="2"/>
      <c r="K341" s="12">
        <f t="shared" si="32"/>
        <v>1.9314800010761246E-2</v>
      </c>
      <c r="M341" s="12"/>
      <c r="O341" s="12">
        <f t="shared" ca="1" si="33"/>
        <v>1.9226927866312221E-2</v>
      </c>
      <c r="Q341" s="11">
        <f t="shared" ref="Q341:Q354" si="37">+C341-15018.5</f>
        <v>43967.361900000004</v>
      </c>
    </row>
    <row r="342" spans="1:17" ht="12" customHeight="1" x14ac:dyDescent="0.2">
      <c r="A342" s="101" t="s">
        <v>1044</v>
      </c>
      <c r="B342" s="102" t="s">
        <v>119</v>
      </c>
      <c r="C342" s="103">
        <v>59055.686500000003</v>
      </c>
      <c r="D342" s="103">
        <v>2.0000000000000001E-4</v>
      </c>
      <c r="E342" s="43">
        <f t="shared" si="35"/>
        <v>48502.029514995724</v>
      </c>
      <c r="F342" s="3">
        <f t="shared" si="36"/>
        <v>48502</v>
      </c>
      <c r="G342" s="12">
        <f t="shared" si="34"/>
        <v>1.8907200006651692E-2</v>
      </c>
      <c r="H342" s="2"/>
      <c r="I342" s="2"/>
      <c r="J342" s="2"/>
      <c r="K342" s="12">
        <f t="shared" si="32"/>
        <v>1.8907200006651692E-2</v>
      </c>
      <c r="M342" s="12"/>
      <c r="O342" s="12">
        <f t="shared" ca="1" si="33"/>
        <v>1.9055029296103712E-2</v>
      </c>
      <c r="Q342" s="11">
        <f t="shared" si="37"/>
        <v>44037.186500000003</v>
      </c>
    </row>
    <row r="343" spans="1:17" ht="12" customHeight="1" x14ac:dyDescent="0.2">
      <c r="A343" s="106" t="s">
        <v>1047</v>
      </c>
      <c r="B343" s="105" t="s">
        <v>119</v>
      </c>
      <c r="C343" s="111">
        <v>59061.4519</v>
      </c>
      <c r="D343" s="104">
        <v>2.0000000000000001E-4</v>
      </c>
      <c r="E343" s="43">
        <f t="shared" si="35"/>
        <v>48511.029565573583</v>
      </c>
      <c r="F343" s="3">
        <f t="shared" si="36"/>
        <v>48511</v>
      </c>
      <c r="G343" s="12">
        <f t="shared" si="34"/>
        <v>1.8939600005978718E-2</v>
      </c>
      <c r="H343" s="2"/>
      <c r="I343" s="2"/>
      <c r="J343" s="2"/>
      <c r="K343" s="12">
        <f t="shared" si="32"/>
        <v>1.8939600005978718E-2</v>
      </c>
      <c r="M343" s="12"/>
      <c r="O343" s="12">
        <f t="shared" ca="1" si="33"/>
        <v>1.9040835836178244E-2</v>
      </c>
      <c r="Q343" s="11">
        <f t="shared" si="37"/>
        <v>44042.9519</v>
      </c>
    </row>
    <row r="344" spans="1:17" ht="12" customHeight="1" x14ac:dyDescent="0.2">
      <c r="A344" s="98" t="s">
        <v>1045</v>
      </c>
      <c r="B344" s="99" t="s">
        <v>119</v>
      </c>
      <c r="C344" s="100">
        <v>59082.5913</v>
      </c>
      <c r="D344" s="100">
        <v>1E-4</v>
      </c>
      <c r="E344" s="43">
        <f t="shared" si="35"/>
        <v>48544.029126607646</v>
      </c>
      <c r="F344" s="3">
        <f t="shared" si="36"/>
        <v>48544</v>
      </c>
      <c r="G344" s="12">
        <f t="shared" si="34"/>
        <v>1.8658400003914721E-2</v>
      </c>
      <c r="H344" s="2"/>
      <c r="I344" s="2"/>
      <c r="J344" s="2"/>
      <c r="K344" s="12">
        <f t="shared" si="32"/>
        <v>1.8658400003914721E-2</v>
      </c>
      <c r="M344" s="12"/>
      <c r="O344" s="12">
        <f t="shared" ca="1" si="33"/>
        <v>1.8988793149784841E-2</v>
      </c>
      <c r="Q344" s="11">
        <f t="shared" si="37"/>
        <v>44064.0913</v>
      </c>
    </row>
    <row r="345" spans="1:17" ht="12" customHeight="1" x14ac:dyDescent="0.2">
      <c r="A345" s="98" t="s">
        <v>1045</v>
      </c>
      <c r="B345" s="99" t="s">
        <v>119</v>
      </c>
      <c r="C345" s="100">
        <v>59086.4352</v>
      </c>
      <c r="D345" s="100">
        <v>2.0000000000000001E-4</v>
      </c>
      <c r="E345" s="43">
        <f t="shared" si="35"/>
        <v>48550.029628639815</v>
      </c>
      <c r="F345" s="3">
        <f t="shared" si="36"/>
        <v>48550</v>
      </c>
      <c r="G345" s="12">
        <f t="shared" si="34"/>
        <v>1.8980000000738073E-2</v>
      </c>
      <c r="H345" s="2"/>
      <c r="I345" s="2"/>
      <c r="J345" s="2"/>
      <c r="K345" s="12">
        <f t="shared" si="32"/>
        <v>1.8980000000738073E-2</v>
      </c>
      <c r="M345" s="12"/>
      <c r="O345" s="12">
        <f t="shared" ca="1" si="33"/>
        <v>1.8979330843167858E-2</v>
      </c>
      <c r="Q345" s="11">
        <f t="shared" si="37"/>
        <v>44067.9352</v>
      </c>
    </row>
    <row r="346" spans="1:17" ht="12" customHeight="1" x14ac:dyDescent="0.2">
      <c r="A346" s="98" t="s">
        <v>1045</v>
      </c>
      <c r="B346" s="99" t="s">
        <v>119</v>
      </c>
      <c r="C346" s="100">
        <v>59098.606399999997</v>
      </c>
      <c r="D346" s="100">
        <v>1E-4</v>
      </c>
      <c r="E346" s="43">
        <f t="shared" si="35"/>
        <v>48569.029423206252</v>
      </c>
      <c r="F346" s="3">
        <f t="shared" si="36"/>
        <v>48569</v>
      </c>
      <c r="G346" s="12">
        <f t="shared" si="34"/>
        <v>1.8848400002752896E-2</v>
      </c>
      <c r="H346" s="2"/>
      <c r="I346" s="2"/>
      <c r="J346" s="2"/>
      <c r="K346" s="12">
        <f t="shared" si="32"/>
        <v>1.8848400002752896E-2</v>
      </c>
      <c r="M346" s="12"/>
      <c r="O346" s="12">
        <f t="shared" ca="1" si="33"/>
        <v>1.8949366872214088E-2</v>
      </c>
      <c r="Q346" s="11">
        <f t="shared" si="37"/>
        <v>44080.106399999997</v>
      </c>
    </row>
    <row r="347" spans="1:17" ht="12" customHeight="1" x14ac:dyDescent="0.2">
      <c r="A347" s="98" t="s">
        <v>1045</v>
      </c>
      <c r="B347" s="99" t="s">
        <v>119</v>
      </c>
      <c r="C347" s="100">
        <v>59182.523800000003</v>
      </c>
      <c r="D347" s="100">
        <v>1E-4</v>
      </c>
      <c r="E347" s="43">
        <f t="shared" si="35"/>
        <v>48700.028286140863</v>
      </c>
      <c r="F347" s="3">
        <f t="shared" si="36"/>
        <v>48700</v>
      </c>
      <c r="G347" s="12">
        <f t="shared" si="34"/>
        <v>1.8120000000635628E-2</v>
      </c>
      <c r="H347" s="2"/>
      <c r="I347" s="2"/>
      <c r="J347" s="2"/>
      <c r="K347" s="12">
        <f t="shared" si="32"/>
        <v>1.8120000000635628E-2</v>
      </c>
      <c r="M347" s="12"/>
      <c r="O347" s="12">
        <f t="shared" ca="1" si="33"/>
        <v>1.8742773177743324E-2</v>
      </c>
      <c r="Q347" s="11">
        <f t="shared" si="37"/>
        <v>44164.023800000003</v>
      </c>
    </row>
    <row r="348" spans="1:17" ht="12" customHeight="1" x14ac:dyDescent="0.2">
      <c r="A348" s="98" t="s">
        <v>1046</v>
      </c>
      <c r="B348" s="99" t="s">
        <v>119</v>
      </c>
      <c r="C348" s="100">
        <v>59363.812700000002</v>
      </c>
      <c r="D348" s="100">
        <v>1E-4</v>
      </c>
      <c r="E348" s="43">
        <f t="shared" si="35"/>
        <v>48983.028471593039</v>
      </c>
      <c r="F348" s="3">
        <f t="shared" si="36"/>
        <v>48983</v>
      </c>
      <c r="G348" s="12">
        <f t="shared" si="34"/>
        <v>1.8238800003018696E-2</v>
      </c>
      <c r="H348" s="2"/>
      <c r="I348" s="2"/>
      <c r="J348" s="2"/>
      <c r="K348" s="12">
        <f t="shared" si="32"/>
        <v>1.8238800003018696E-2</v>
      </c>
      <c r="M348" s="12"/>
      <c r="O348" s="12">
        <f t="shared" ca="1" si="33"/>
        <v>1.8296467715642348E-2</v>
      </c>
      <c r="Q348" s="11">
        <f t="shared" si="37"/>
        <v>44345.312700000002</v>
      </c>
    </row>
    <row r="349" spans="1:17" ht="12" customHeight="1" x14ac:dyDescent="0.2">
      <c r="A349" s="98" t="s">
        <v>1046</v>
      </c>
      <c r="B349" s="99" t="s">
        <v>119</v>
      </c>
      <c r="C349" s="100">
        <v>59404.810299999997</v>
      </c>
      <c r="D349" s="100">
        <v>1E-4</v>
      </c>
      <c r="E349" s="43">
        <f t="shared" si="35"/>
        <v>49047.02758242163</v>
      </c>
      <c r="F349" s="3">
        <f t="shared" si="36"/>
        <v>49047</v>
      </c>
      <c r="G349" s="12">
        <f t="shared" si="34"/>
        <v>1.7669199994998053E-2</v>
      </c>
      <c r="H349" s="2"/>
      <c r="I349" s="2"/>
      <c r="J349" s="2"/>
      <c r="K349" s="12">
        <f t="shared" si="32"/>
        <v>1.7669199994998053E-2</v>
      </c>
      <c r="M349" s="12"/>
      <c r="O349" s="12">
        <f t="shared" ca="1" si="33"/>
        <v>1.8195536445061208E-2</v>
      </c>
      <c r="Q349" s="11">
        <f t="shared" si="37"/>
        <v>44386.310299999997</v>
      </c>
    </row>
    <row r="350" spans="1:17" ht="12" customHeight="1" x14ac:dyDescent="0.2">
      <c r="A350" s="104" t="s">
        <v>1048</v>
      </c>
      <c r="B350" s="105" t="s">
        <v>119</v>
      </c>
      <c r="C350" s="111">
        <v>59429.793799999999</v>
      </c>
      <c r="D350" s="104">
        <v>1E-4</v>
      </c>
      <c r="E350" s="43">
        <f t="shared" si="35"/>
        <v>49086.027957696926</v>
      </c>
      <c r="F350" s="3">
        <f t="shared" si="36"/>
        <v>49086</v>
      </c>
      <c r="G350" s="12">
        <f t="shared" si="34"/>
        <v>1.7909600006532855E-2</v>
      </c>
      <c r="H350" s="2"/>
      <c r="I350" s="2"/>
      <c r="J350" s="2"/>
      <c r="K350" s="12">
        <f t="shared" si="32"/>
        <v>1.7909600006532855E-2</v>
      </c>
      <c r="M350" s="12"/>
      <c r="O350" s="12">
        <f t="shared" ca="1" si="33"/>
        <v>1.8134031452050822E-2</v>
      </c>
      <c r="Q350" s="11">
        <f t="shared" si="37"/>
        <v>44411.293799999999</v>
      </c>
    </row>
    <row r="351" spans="1:17" ht="12" customHeight="1" x14ac:dyDescent="0.2">
      <c r="A351" s="104" t="s">
        <v>1048</v>
      </c>
      <c r="B351" s="105" t="s">
        <v>119</v>
      </c>
      <c r="C351" s="111">
        <v>59487.446900000003</v>
      </c>
      <c r="D351" s="104">
        <v>1E-4</v>
      </c>
      <c r="E351" s="43">
        <f t="shared" si="35"/>
        <v>49176.027058534833</v>
      </c>
      <c r="F351" s="3">
        <f t="shared" si="36"/>
        <v>49176</v>
      </c>
      <c r="G351" s="12">
        <f t="shared" si="34"/>
        <v>1.7333600007987116E-2</v>
      </c>
      <c r="H351" s="2"/>
      <c r="I351" s="2"/>
      <c r="J351" s="2"/>
      <c r="K351" s="12">
        <f t="shared" si="32"/>
        <v>1.7333600007987116E-2</v>
      </c>
      <c r="M351" s="12"/>
      <c r="O351" s="12">
        <f t="shared" ca="1" si="33"/>
        <v>1.7992096852796097E-2</v>
      </c>
      <c r="Q351" s="11">
        <f t="shared" si="37"/>
        <v>44468.946900000003</v>
      </c>
    </row>
    <row r="352" spans="1:17" ht="12" customHeight="1" x14ac:dyDescent="0.2">
      <c r="A352" s="104" t="s">
        <v>1048</v>
      </c>
      <c r="B352" s="105" t="s">
        <v>119</v>
      </c>
      <c r="C352" s="111">
        <v>59514.352200000001</v>
      </c>
      <c r="D352" s="104">
        <v>1E-4</v>
      </c>
      <c r="E352" s="43">
        <f t="shared" si="35"/>
        <v>49218.027450669411</v>
      </c>
      <c r="F352" s="3">
        <f t="shared" si="36"/>
        <v>49218</v>
      </c>
      <c r="G352" s="12">
        <f t="shared" si="34"/>
        <v>1.758479999989504E-2</v>
      </c>
      <c r="H352" s="2"/>
      <c r="I352" s="2"/>
      <c r="J352" s="2"/>
      <c r="K352" s="12">
        <f t="shared" si="32"/>
        <v>1.758479999989504E-2</v>
      </c>
      <c r="M352" s="12"/>
      <c r="O352" s="12">
        <f t="shared" ca="1" si="33"/>
        <v>1.7925860706477226E-2</v>
      </c>
      <c r="Q352" s="11">
        <f t="shared" si="37"/>
        <v>44495.852200000001</v>
      </c>
    </row>
    <row r="353" spans="1:17" ht="12" customHeight="1" x14ac:dyDescent="0.2">
      <c r="A353" s="106" t="s">
        <v>1049</v>
      </c>
      <c r="B353" s="105" t="s">
        <v>119</v>
      </c>
      <c r="C353" s="111">
        <v>59748.8102</v>
      </c>
      <c r="D353" s="104">
        <v>1E-4</v>
      </c>
      <c r="E353" s="43">
        <f t="shared" si="35"/>
        <v>49584.027009830221</v>
      </c>
      <c r="F353" s="3">
        <f t="shared" si="36"/>
        <v>49584</v>
      </c>
      <c r="G353" s="12">
        <f t="shared" si="34"/>
        <v>1.7302400003245566E-2</v>
      </c>
      <c r="H353" s="2"/>
      <c r="I353" s="2"/>
      <c r="J353" s="2"/>
      <c r="K353" s="12">
        <f t="shared" si="32"/>
        <v>1.7302400003245566E-2</v>
      </c>
      <c r="M353" s="12"/>
      <c r="O353" s="12">
        <f t="shared" ca="1" si="33"/>
        <v>1.734866000284134E-2</v>
      </c>
      <c r="Q353" s="11">
        <f t="shared" si="37"/>
        <v>44730.3102</v>
      </c>
    </row>
    <row r="354" spans="1:17" ht="12" customHeight="1" x14ac:dyDescent="0.2">
      <c r="A354" s="106" t="s">
        <v>1049</v>
      </c>
      <c r="B354" s="105" t="s">
        <v>119</v>
      </c>
      <c r="C354" s="111">
        <v>59791.730300000003</v>
      </c>
      <c r="D354" s="104">
        <v>5.9999999999999995E-4</v>
      </c>
      <c r="E354" s="43">
        <f t="shared" si="35"/>
        <v>49651.02723024982</v>
      </c>
      <c r="F354" s="3">
        <f t="shared" si="36"/>
        <v>49651</v>
      </c>
      <c r="G354" s="12">
        <f t="shared" si="34"/>
        <v>1.7443600001570303E-2</v>
      </c>
      <c r="H354" s="2"/>
      <c r="I354" s="2"/>
      <c r="J354" s="2"/>
      <c r="K354" s="12">
        <f t="shared" si="32"/>
        <v>1.7443600001570303E-2</v>
      </c>
      <c r="M354" s="12"/>
      <c r="O354" s="12">
        <f t="shared" ca="1" si="33"/>
        <v>1.7242997578951716E-2</v>
      </c>
      <c r="Q354" s="11">
        <f t="shared" si="37"/>
        <v>44773.230300000003</v>
      </c>
    </row>
    <row r="355" spans="1:17" ht="12" customHeight="1" x14ac:dyDescent="0.2">
      <c r="A355" s="107" t="s">
        <v>1050</v>
      </c>
      <c r="B355" s="108" t="s">
        <v>119</v>
      </c>
      <c r="C355" s="111">
        <v>59843.618399999999</v>
      </c>
      <c r="D355" s="104">
        <v>1E-4</v>
      </c>
      <c r="E355" s="43">
        <f t="shared" ref="E355" si="38">(C355-C$7)/C$8</f>
        <v>49732.026904927974</v>
      </c>
      <c r="F355" s="3">
        <f t="shared" ref="F355" si="39">ROUND(2*E355,0)/2</f>
        <v>49732</v>
      </c>
      <c r="G355" s="12">
        <f t="shared" ref="G355" si="40">C355-(C$7+C$8*F355)</f>
        <v>1.7235200000868645E-2</v>
      </c>
      <c r="H355" s="2"/>
      <c r="I355" s="2"/>
      <c r="J355" s="2"/>
      <c r="K355" s="12">
        <f t="shared" ref="K355" si="41">+G355</f>
        <v>1.7235200000868645E-2</v>
      </c>
      <c r="M355" s="12"/>
      <c r="O355" s="12">
        <f t="shared" ref="O355" ca="1" si="42">+C$11+C$12*F355</f>
        <v>1.7115256439622459E-2</v>
      </c>
      <c r="Q355" s="11">
        <f t="shared" ref="Q355" si="43">+C355-15018.5</f>
        <v>44825.118399999999</v>
      </c>
    </row>
    <row r="356" spans="1:17" ht="12" customHeight="1" x14ac:dyDescent="0.2">
      <c r="A356" s="107" t="s">
        <v>1050</v>
      </c>
      <c r="B356" s="108" t="s">
        <v>119</v>
      </c>
      <c r="C356" s="111">
        <v>59865.3986</v>
      </c>
      <c r="D356" s="104">
        <v>1E-4</v>
      </c>
      <c r="E356" s="43">
        <f t="shared" ref="E356" si="44">(C356-C$7)/C$8</f>
        <v>49766.026783790861</v>
      </c>
      <c r="F356" s="3">
        <f t="shared" ref="F356" si="45">ROUND(2*E356,0)/2</f>
        <v>49766</v>
      </c>
      <c r="G356" s="12">
        <f t="shared" ref="G356" si="46">C356-(C$7+C$8*F356)</f>
        <v>1.7157599999336526E-2</v>
      </c>
      <c r="H356" s="2"/>
      <c r="I356" s="2"/>
      <c r="J356" s="2"/>
      <c r="K356" s="12">
        <f t="shared" ref="K356" si="47">+G356</f>
        <v>1.7157599999336526E-2</v>
      </c>
      <c r="M356" s="12"/>
      <c r="O356" s="12">
        <f t="shared" ref="O356" ca="1" si="48">+C$11+C$12*F356</f>
        <v>1.7061636702126223E-2</v>
      </c>
      <c r="Q356" s="11">
        <f t="shared" ref="Q356" si="49">+C356-15018.5</f>
        <v>44846.8986</v>
      </c>
    </row>
    <row r="357" spans="1:17" ht="12" customHeight="1" x14ac:dyDescent="0.2">
      <c r="A357" s="109" t="s">
        <v>1051</v>
      </c>
      <c r="B357" s="110" t="s">
        <v>119</v>
      </c>
      <c r="C357" s="104">
        <v>60094.732799999998</v>
      </c>
      <c r="D357" s="104">
        <v>2.9999999999999997E-4</v>
      </c>
      <c r="E357" s="43">
        <f t="shared" ref="E357" si="50">(C357-C$7)/C$8</f>
        <v>50124.027859038863</v>
      </c>
      <c r="F357" s="3">
        <f t="shared" ref="F357" si="51">ROUND(2*E357,0)/2</f>
        <v>50124</v>
      </c>
      <c r="G357" s="12">
        <f t="shared" ref="G357" si="52">C357-(C$7+C$8*F357)</f>
        <v>1.7846400005510077E-2</v>
      </c>
      <c r="H357" s="2"/>
      <c r="I357" s="2"/>
      <c r="J357" s="2"/>
      <c r="K357" s="12">
        <f t="shared" ref="K357" si="53">+G357</f>
        <v>1.7846400005510077E-2</v>
      </c>
      <c r="M357" s="12"/>
      <c r="O357" s="12">
        <f t="shared" ref="O357" ca="1" si="54">+C$11+C$12*F357</f>
        <v>1.6497052407312987E-2</v>
      </c>
      <c r="Q357" s="11">
        <f t="shared" ref="Q357" si="55">+C357-15018.5</f>
        <v>45076.232799999998</v>
      </c>
    </row>
    <row r="358" spans="1:17" ht="12" customHeight="1" x14ac:dyDescent="0.2">
      <c r="C358" s="22"/>
      <c r="D358" s="22"/>
    </row>
    <row r="359" spans="1:17" ht="12" customHeight="1" x14ac:dyDescent="0.2">
      <c r="C359" s="22"/>
      <c r="D359" s="22"/>
    </row>
    <row r="360" spans="1:17" ht="12" customHeight="1" x14ac:dyDescent="0.2">
      <c r="C360" s="22"/>
      <c r="D360" s="22"/>
    </row>
    <row r="361" spans="1:17" x14ac:dyDescent="0.2">
      <c r="C361" s="22"/>
      <c r="D361" s="22"/>
    </row>
    <row r="362" spans="1:17" x14ac:dyDescent="0.2">
      <c r="C362" s="22"/>
      <c r="D362" s="22"/>
    </row>
    <row r="363" spans="1:17" x14ac:dyDescent="0.2">
      <c r="C363" s="22"/>
      <c r="D363" s="22"/>
    </row>
    <row r="364" spans="1:17" x14ac:dyDescent="0.2">
      <c r="C364" s="22"/>
      <c r="D364" s="22"/>
    </row>
    <row r="365" spans="1:17" x14ac:dyDescent="0.2">
      <c r="C365" s="22"/>
      <c r="D365" s="22"/>
    </row>
    <row r="366" spans="1:17" x14ac:dyDescent="0.2">
      <c r="C366" s="22"/>
      <c r="D366" s="22"/>
    </row>
    <row r="367" spans="1:17" x14ac:dyDescent="0.2">
      <c r="C367" s="22"/>
      <c r="D367" s="22"/>
    </row>
    <row r="368" spans="1:17" x14ac:dyDescent="0.2">
      <c r="C368" s="22"/>
      <c r="D368" s="22"/>
    </row>
    <row r="369" spans="3:4" x14ac:dyDescent="0.2">
      <c r="C369" s="22"/>
      <c r="D369" s="22"/>
    </row>
    <row r="370" spans="3:4" x14ac:dyDescent="0.2">
      <c r="C370" s="22"/>
      <c r="D370" s="22"/>
    </row>
    <row r="371" spans="3:4" x14ac:dyDescent="0.2">
      <c r="C371" s="22"/>
      <c r="D371" s="22"/>
    </row>
    <row r="372" spans="3:4" x14ac:dyDescent="0.2">
      <c r="C372" s="22"/>
      <c r="D372" s="22"/>
    </row>
  </sheetData>
  <protectedRanges>
    <protectedRange sqref="A334:D339" name="Range1"/>
  </protectedRanges>
  <sortState xmlns:xlrd2="http://schemas.microsoft.com/office/spreadsheetml/2017/richdata2" ref="A21:T354">
    <sortCondition ref="C21:C354"/>
  </sortState>
  <phoneticPr fontId="0" type="noConversion"/>
  <hyperlinks>
    <hyperlink ref="H1344" r:id="rId1" display="http://vsolj.cetus-net.org/bulletin.html" xr:uid="{00000000-0004-0000-0000-000000000000}"/>
    <hyperlink ref="H64667" r:id="rId2" display="http://vsolj.cetus-net.org/bulletin.html" xr:uid="{00000000-0004-0000-0000-000001000000}"/>
    <hyperlink ref="H64660" r:id="rId3" display="https://www.aavso.org/ejaavso" xr:uid="{00000000-0004-0000-0000-000002000000}"/>
    <hyperlink ref="I64667" r:id="rId4" display="http://vsolj.cetus-net.org/bulletin.html" xr:uid="{00000000-0004-0000-0000-000003000000}"/>
    <hyperlink ref="AQ58318" r:id="rId5" display="http://cdsbib.u-strasbg.fr/cgi-bin/cdsbib?1990RMxAA..21..381G" xr:uid="{00000000-0004-0000-0000-000004000000}"/>
    <hyperlink ref="H64664" r:id="rId6" display="https://www.aavso.org/ejaavso" xr:uid="{00000000-0004-0000-0000-000005000000}"/>
    <hyperlink ref="AP5682" r:id="rId7" display="http://cdsbib.u-strasbg.fr/cgi-bin/cdsbib?1990RMxAA..21..381G" xr:uid="{00000000-0004-0000-0000-000006000000}"/>
    <hyperlink ref="AP5685" r:id="rId8" display="http://cdsbib.u-strasbg.fr/cgi-bin/cdsbib?1990RMxAA..21..381G" xr:uid="{00000000-0004-0000-0000-000007000000}"/>
    <hyperlink ref="AP5683" r:id="rId9" display="http://cdsbib.u-strasbg.fr/cgi-bin/cdsbib?1990RMxAA..21..381G" xr:uid="{00000000-0004-0000-0000-000008000000}"/>
    <hyperlink ref="AP5667" r:id="rId10" display="http://cdsbib.u-strasbg.fr/cgi-bin/cdsbib?1990RMxAA..21..381G" xr:uid="{00000000-0004-0000-0000-000009000000}"/>
    <hyperlink ref="AQ5896" r:id="rId11" display="http://cdsbib.u-strasbg.fr/cgi-bin/cdsbib?1990RMxAA..21..381G" xr:uid="{00000000-0004-0000-0000-00000A000000}"/>
    <hyperlink ref="AQ5900" r:id="rId12" display="http://cdsbib.u-strasbg.fr/cgi-bin/cdsbib?1990RMxAA..21..381G" xr:uid="{00000000-0004-0000-0000-00000B000000}"/>
    <hyperlink ref="AQ56" r:id="rId13" display="http://cdsbib.u-strasbg.fr/cgi-bin/cdsbib?1990RMxAA..21..381G" xr:uid="{00000000-0004-0000-0000-00000C000000}"/>
    <hyperlink ref="I2788" r:id="rId14" display="http://vsolj.cetus-net.org/bulletin.html" xr:uid="{00000000-0004-0000-0000-00000D000000}"/>
    <hyperlink ref="H2788" r:id="rId15" display="http://vsolj.cetus-net.org/bulletin.html" xr:uid="{00000000-0004-0000-0000-00000E000000}"/>
    <hyperlink ref="AQ705" r:id="rId16" display="http://cdsbib.u-strasbg.fr/cgi-bin/cdsbib?1990RMxAA..21..381G" xr:uid="{00000000-0004-0000-0000-00000F000000}"/>
    <hyperlink ref="AQ704" r:id="rId17" display="http://cdsbib.u-strasbg.fr/cgi-bin/cdsbib?1990RMxAA..21..381G" xr:uid="{00000000-0004-0000-0000-000010000000}"/>
    <hyperlink ref="AP3958" r:id="rId18" display="http://cdsbib.u-strasbg.fr/cgi-bin/cdsbib?1990RMxAA..21..381G" xr:uid="{00000000-0004-0000-0000-000011000000}"/>
    <hyperlink ref="AP3976" r:id="rId19" display="http://cdsbib.u-strasbg.fr/cgi-bin/cdsbib?1990RMxAA..21..381G" xr:uid="{00000000-0004-0000-0000-000012000000}"/>
    <hyperlink ref="AP3977" r:id="rId20" display="http://cdsbib.u-strasbg.fr/cgi-bin/cdsbib?1990RMxAA..21..381G" xr:uid="{00000000-0004-0000-0000-000013000000}"/>
    <hyperlink ref="AP3973" r:id="rId21" display="http://cdsbib.u-strasbg.fr/cgi-bin/cdsbib?1990RMxAA..21..381G" xr:uid="{00000000-0004-0000-0000-000014000000}"/>
  </hyperlinks>
  <pageMargins left="0.75" right="0.75" top="1" bottom="1" header="0.5" footer="0.5"/>
  <pageSetup orientation="portrait" horizontalDpi="300" verticalDpi="300" r:id="rId22"/>
  <headerFooter alignWithMargins="0"/>
  <drawing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39"/>
  <sheetViews>
    <sheetView topLeftCell="A265" workbookViewId="0">
      <selection activeCell="A263" sqref="A263:D309"/>
    </sheetView>
  </sheetViews>
  <sheetFormatPr defaultRowHeight="12.75" x14ac:dyDescent="0.2"/>
  <cols>
    <col min="1" max="1" width="19.7109375" style="45" customWidth="1"/>
    <col min="2" max="2" width="4.42578125" style="13" customWidth="1"/>
    <col min="3" max="3" width="12.7109375" style="45" customWidth="1"/>
    <col min="4" max="4" width="5.42578125" style="13" customWidth="1"/>
    <col min="5" max="5" width="14.85546875" style="13" customWidth="1"/>
    <col min="6" max="6" width="9.140625" style="13"/>
    <col min="7" max="7" width="12" style="13" customWidth="1"/>
    <col min="8" max="8" width="14.140625" style="45" customWidth="1"/>
    <col min="9" max="9" width="22.5703125" style="13" customWidth="1"/>
    <col min="10" max="10" width="25.140625" style="13" customWidth="1"/>
    <col min="11" max="11" width="15.7109375" style="13" customWidth="1"/>
    <col min="12" max="12" width="14.140625" style="13" customWidth="1"/>
    <col min="13" max="13" width="9.5703125" style="13" customWidth="1"/>
    <col min="14" max="14" width="14.140625" style="13" customWidth="1"/>
    <col min="15" max="15" width="23.42578125" style="13" customWidth="1"/>
    <col min="16" max="16" width="16.5703125" style="13" customWidth="1"/>
    <col min="17" max="17" width="41" style="13" customWidth="1"/>
    <col min="18" max="16384" width="9.140625" style="13"/>
  </cols>
  <sheetData>
    <row r="1" spans="1:16" ht="15.75" x14ac:dyDescent="0.25">
      <c r="A1" s="44" t="s">
        <v>152</v>
      </c>
      <c r="I1" s="46" t="s">
        <v>153</v>
      </c>
      <c r="J1" s="47" t="s">
        <v>130</v>
      </c>
    </row>
    <row r="2" spans="1:16" x14ac:dyDescent="0.2">
      <c r="I2" s="48" t="s">
        <v>154</v>
      </c>
      <c r="J2" s="49" t="s">
        <v>155</v>
      </c>
    </row>
    <row r="3" spans="1:16" x14ac:dyDescent="0.2">
      <c r="A3" s="50" t="s">
        <v>156</v>
      </c>
      <c r="I3" s="48" t="s">
        <v>157</v>
      </c>
      <c r="J3" s="49" t="s">
        <v>158</v>
      </c>
    </row>
    <row r="4" spans="1:16" x14ac:dyDescent="0.2">
      <c r="I4" s="48" t="s">
        <v>159</v>
      </c>
      <c r="J4" s="49" t="s">
        <v>158</v>
      </c>
    </row>
    <row r="5" spans="1:16" ht="13.5" thickBot="1" x14ac:dyDescent="0.25">
      <c r="I5" s="51" t="s">
        <v>160</v>
      </c>
      <c r="J5" s="52" t="s">
        <v>131</v>
      </c>
    </row>
    <row r="10" spans="1:16" ht="13.5" thickBot="1" x14ac:dyDescent="0.25"/>
    <row r="11" spans="1:16" ht="12.75" customHeight="1" thickBot="1" x14ac:dyDescent="0.25">
      <c r="A11" s="45" t="str">
        <f t="shared" ref="A11:A74" si="0">P11</f>
        <v> AAC 2.126 </v>
      </c>
      <c r="B11" s="17" t="str">
        <f t="shared" ref="B11:B74" si="1">IF(H11=INT(H11),"I","II")</f>
        <v>I</v>
      </c>
      <c r="C11" s="45">
        <f t="shared" ref="C11:C74" si="2">1*G11</f>
        <v>27985.460999999999</v>
      </c>
      <c r="D11" s="13" t="str">
        <f t="shared" ref="D11:D74" si="3">VLOOKUP(F11,I$1:J$5,2,FALSE)</f>
        <v>vis</v>
      </c>
      <c r="E11" s="53">
        <f>VLOOKUP(C11,Active!C$21:E$951,3,FALSE)</f>
        <v>0</v>
      </c>
      <c r="F11" s="17" t="s">
        <v>160</v>
      </c>
      <c r="G11" s="13" t="str">
        <f t="shared" ref="G11:G74" si="4">MID(I11,3,LEN(I11)-3)</f>
        <v>27985.461</v>
      </c>
      <c r="H11" s="45">
        <f t="shared" ref="H11:H74" si="5">1*K11</f>
        <v>0</v>
      </c>
      <c r="I11" s="54" t="s">
        <v>176</v>
      </c>
      <c r="J11" s="55" t="s">
        <v>177</v>
      </c>
      <c r="K11" s="54">
        <v>0</v>
      </c>
      <c r="L11" s="54" t="s">
        <v>178</v>
      </c>
      <c r="M11" s="55" t="s">
        <v>179</v>
      </c>
      <c r="N11" s="55"/>
      <c r="O11" s="56" t="s">
        <v>180</v>
      </c>
      <c r="P11" s="56" t="s">
        <v>181</v>
      </c>
    </row>
    <row r="12" spans="1:16" ht="13.5" thickBot="1" x14ac:dyDescent="0.25">
      <c r="A12" s="45" t="str">
        <f t="shared" si="0"/>
        <v>IBVS 5624 </v>
      </c>
      <c r="B12" s="17" t="str">
        <f t="shared" si="1"/>
        <v>I</v>
      </c>
      <c r="C12" s="45">
        <f t="shared" si="2"/>
        <v>53138.492299999998</v>
      </c>
      <c r="D12" s="13" t="str">
        <f t="shared" si="3"/>
        <v>vis</v>
      </c>
      <c r="E12" s="53">
        <f>VLOOKUP(C12,Active!C$21:E$951,3,FALSE)</f>
        <v>39265.021314512538</v>
      </c>
      <c r="F12" s="17" t="s">
        <v>160</v>
      </c>
      <c r="G12" s="13" t="str">
        <f t="shared" si="4"/>
        <v>53138.4923</v>
      </c>
      <c r="H12" s="45">
        <f t="shared" si="5"/>
        <v>39265</v>
      </c>
      <c r="I12" s="54" t="s">
        <v>856</v>
      </c>
      <c r="J12" s="55" t="s">
        <v>857</v>
      </c>
      <c r="K12" s="54">
        <v>39265</v>
      </c>
      <c r="L12" s="54" t="s">
        <v>858</v>
      </c>
      <c r="M12" s="55" t="s">
        <v>782</v>
      </c>
      <c r="N12" s="55" t="s">
        <v>783</v>
      </c>
      <c r="O12" s="56" t="s">
        <v>859</v>
      </c>
      <c r="P12" s="57" t="s">
        <v>860</v>
      </c>
    </row>
    <row r="13" spans="1:16" ht="12.75" customHeight="1" thickBot="1" x14ac:dyDescent="0.25">
      <c r="A13" s="45" t="str">
        <f t="shared" si="0"/>
        <v> MHAR 11.6 </v>
      </c>
      <c r="B13" s="17" t="str">
        <f t="shared" si="1"/>
        <v>I</v>
      </c>
      <c r="C13" s="45">
        <f t="shared" si="2"/>
        <v>41988.271000000001</v>
      </c>
      <c r="D13" s="13" t="str">
        <f t="shared" si="3"/>
        <v>vis</v>
      </c>
      <c r="E13" s="53">
        <f>VLOOKUP(C13,Active!C$21:E$951,3,FALSE)</f>
        <v>21859.020750038562</v>
      </c>
      <c r="F13" s="17" t="s">
        <v>160</v>
      </c>
      <c r="G13" s="13" t="str">
        <f t="shared" si="4"/>
        <v>41988.271</v>
      </c>
      <c r="H13" s="45">
        <f t="shared" si="5"/>
        <v>21859</v>
      </c>
      <c r="I13" s="54" t="s">
        <v>189</v>
      </c>
      <c r="J13" s="55" t="s">
        <v>190</v>
      </c>
      <c r="K13" s="54">
        <v>21859</v>
      </c>
      <c r="L13" s="54" t="s">
        <v>191</v>
      </c>
      <c r="M13" s="55" t="s">
        <v>165</v>
      </c>
      <c r="N13" s="55"/>
      <c r="O13" s="56" t="s">
        <v>192</v>
      </c>
      <c r="P13" s="56" t="s">
        <v>193</v>
      </c>
    </row>
    <row r="14" spans="1:16" ht="12.75" customHeight="1" thickBot="1" x14ac:dyDescent="0.25">
      <c r="A14" s="45" t="str">
        <f t="shared" si="0"/>
        <v> MHAR 11.6 </v>
      </c>
      <c r="B14" s="17" t="str">
        <f t="shared" si="1"/>
        <v>I</v>
      </c>
      <c r="C14" s="45">
        <f t="shared" si="2"/>
        <v>42298.317000000003</v>
      </c>
      <c r="D14" s="13" t="str">
        <f t="shared" si="3"/>
        <v>vis</v>
      </c>
      <c r="E14" s="53">
        <f>VLOOKUP(C14,Active!C$21:E$951,3,FALSE)</f>
        <v>22343.016601404572</v>
      </c>
      <c r="F14" s="17" t="s">
        <v>160</v>
      </c>
      <c r="G14" s="13" t="str">
        <f t="shared" si="4"/>
        <v>42298.317</v>
      </c>
      <c r="H14" s="45">
        <f t="shared" si="5"/>
        <v>22343</v>
      </c>
      <c r="I14" s="54" t="s">
        <v>194</v>
      </c>
      <c r="J14" s="55" t="s">
        <v>195</v>
      </c>
      <c r="K14" s="54">
        <v>22343</v>
      </c>
      <c r="L14" s="54" t="s">
        <v>196</v>
      </c>
      <c r="M14" s="55" t="s">
        <v>165</v>
      </c>
      <c r="N14" s="55"/>
      <c r="O14" s="56" t="s">
        <v>192</v>
      </c>
      <c r="P14" s="56" t="s">
        <v>193</v>
      </c>
    </row>
    <row r="15" spans="1:16" ht="12.75" customHeight="1" thickBot="1" x14ac:dyDescent="0.25">
      <c r="A15" s="45" t="str">
        <f t="shared" si="0"/>
        <v> MHAR 11.6 </v>
      </c>
      <c r="B15" s="17" t="str">
        <f t="shared" si="1"/>
        <v>I</v>
      </c>
      <c r="C15" s="45">
        <f t="shared" si="2"/>
        <v>42631.417699999998</v>
      </c>
      <c r="D15" s="13" t="str">
        <f t="shared" si="3"/>
        <v>vis</v>
      </c>
      <c r="E15" s="53">
        <f>VLOOKUP(C15,Active!C$21:E$951,3,FALSE)</f>
        <v>22863.00188386947</v>
      </c>
      <c r="F15" s="17" t="s">
        <v>160</v>
      </c>
      <c r="G15" s="13" t="str">
        <f t="shared" si="4"/>
        <v>42631.4177</v>
      </c>
      <c r="H15" s="45">
        <f t="shared" si="5"/>
        <v>22863</v>
      </c>
      <c r="I15" s="54" t="s">
        <v>197</v>
      </c>
      <c r="J15" s="55" t="s">
        <v>198</v>
      </c>
      <c r="K15" s="54">
        <v>22863</v>
      </c>
      <c r="L15" s="54" t="s">
        <v>199</v>
      </c>
      <c r="M15" s="55" t="s">
        <v>179</v>
      </c>
      <c r="N15" s="55"/>
      <c r="O15" s="56" t="s">
        <v>192</v>
      </c>
      <c r="P15" s="56" t="s">
        <v>193</v>
      </c>
    </row>
    <row r="16" spans="1:16" ht="12.75" customHeight="1" thickBot="1" x14ac:dyDescent="0.25">
      <c r="A16" s="45" t="str">
        <f t="shared" si="0"/>
        <v> MHAR 11.6 </v>
      </c>
      <c r="B16" s="17" t="str">
        <f t="shared" si="1"/>
        <v>I</v>
      </c>
      <c r="C16" s="45">
        <f t="shared" si="2"/>
        <v>42638.462800000001</v>
      </c>
      <c r="D16" s="13" t="str">
        <f t="shared" si="3"/>
        <v>vis</v>
      </c>
      <c r="E16" s="53">
        <f>VLOOKUP(C16,Active!C$21:E$951,3,FALSE)</f>
        <v>22873.999604118915</v>
      </c>
      <c r="F16" s="17" t="s">
        <v>160</v>
      </c>
      <c r="G16" s="13" t="str">
        <f t="shared" si="4"/>
        <v>42638.4628</v>
      </c>
      <c r="H16" s="45">
        <f t="shared" si="5"/>
        <v>22874</v>
      </c>
      <c r="I16" s="54" t="s">
        <v>200</v>
      </c>
      <c r="J16" s="55" t="s">
        <v>201</v>
      </c>
      <c r="K16" s="54">
        <v>22874</v>
      </c>
      <c r="L16" s="54" t="s">
        <v>202</v>
      </c>
      <c r="M16" s="55" t="s">
        <v>179</v>
      </c>
      <c r="N16" s="55"/>
      <c r="O16" s="56" t="s">
        <v>192</v>
      </c>
      <c r="P16" s="56" t="s">
        <v>193</v>
      </c>
    </row>
    <row r="17" spans="1:16" ht="12.75" customHeight="1" thickBot="1" x14ac:dyDescent="0.25">
      <c r="A17" s="45" t="str">
        <f t="shared" si="0"/>
        <v> AOEB 1 </v>
      </c>
      <c r="B17" s="17" t="str">
        <f t="shared" si="1"/>
        <v>I</v>
      </c>
      <c r="C17" s="45">
        <f t="shared" si="2"/>
        <v>43008.73</v>
      </c>
      <c r="D17" s="13" t="str">
        <f t="shared" si="3"/>
        <v>vis</v>
      </c>
      <c r="E17" s="53">
        <f>VLOOKUP(C17,Active!C$21:E$951,3,FALSE)</f>
        <v>23452.003476760103</v>
      </c>
      <c r="F17" s="17" t="s">
        <v>160</v>
      </c>
      <c r="G17" s="13" t="str">
        <f t="shared" si="4"/>
        <v>43008.730</v>
      </c>
      <c r="H17" s="45">
        <f t="shared" si="5"/>
        <v>23452</v>
      </c>
      <c r="I17" s="54" t="s">
        <v>203</v>
      </c>
      <c r="J17" s="55" t="s">
        <v>204</v>
      </c>
      <c r="K17" s="54">
        <v>23452</v>
      </c>
      <c r="L17" s="54" t="s">
        <v>205</v>
      </c>
      <c r="M17" s="55" t="s">
        <v>179</v>
      </c>
      <c r="N17" s="55"/>
      <c r="O17" s="56" t="s">
        <v>206</v>
      </c>
      <c r="P17" s="56" t="s">
        <v>207</v>
      </c>
    </row>
    <row r="18" spans="1:16" ht="12.75" customHeight="1" thickBot="1" x14ac:dyDescent="0.25">
      <c r="A18" s="45" t="str">
        <f t="shared" si="0"/>
        <v> AOEB 1 </v>
      </c>
      <c r="B18" s="17" t="str">
        <f t="shared" si="1"/>
        <v>I</v>
      </c>
      <c r="C18" s="45">
        <f t="shared" si="2"/>
        <v>43013.845000000001</v>
      </c>
      <c r="D18" s="13" t="str">
        <f t="shared" si="3"/>
        <v>vis</v>
      </c>
      <c r="E18" s="53">
        <f>VLOOKUP(C18,Active!C$21:E$951,3,FALSE)</f>
        <v>23459.988223474254</v>
      </c>
      <c r="F18" s="17" t="s">
        <v>160</v>
      </c>
      <c r="G18" s="13" t="str">
        <f t="shared" si="4"/>
        <v>43013.845</v>
      </c>
      <c r="H18" s="45">
        <f t="shared" si="5"/>
        <v>23460</v>
      </c>
      <c r="I18" s="54" t="s">
        <v>208</v>
      </c>
      <c r="J18" s="55" t="s">
        <v>209</v>
      </c>
      <c r="K18" s="54">
        <v>23460</v>
      </c>
      <c r="L18" s="54" t="s">
        <v>210</v>
      </c>
      <c r="M18" s="55" t="s">
        <v>179</v>
      </c>
      <c r="N18" s="55"/>
      <c r="O18" s="56" t="s">
        <v>211</v>
      </c>
      <c r="P18" s="56" t="s">
        <v>207</v>
      </c>
    </row>
    <row r="19" spans="1:16" ht="12.75" customHeight="1" thickBot="1" x14ac:dyDescent="0.25">
      <c r="A19" s="45" t="str">
        <f t="shared" si="0"/>
        <v> BBS 29 </v>
      </c>
      <c r="B19" s="17" t="str">
        <f t="shared" si="1"/>
        <v>I</v>
      </c>
      <c r="C19" s="45">
        <f t="shared" si="2"/>
        <v>43014.485999999997</v>
      </c>
      <c r="D19" s="13" t="str">
        <f t="shared" si="3"/>
        <v>vis</v>
      </c>
      <c r="E19" s="53">
        <f>VLOOKUP(C19,Active!C$21:E$951,3,FALSE)</f>
        <v>23460.988853512132</v>
      </c>
      <c r="F19" s="17" t="s">
        <v>160</v>
      </c>
      <c r="G19" s="13" t="str">
        <f t="shared" si="4"/>
        <v>43014.486</v>
      </c>
      <c r="H19" s="45">
        <f t="shared" si="5"/>
        <v>23461</v>
      </c>
      <c r="I19" s="54" t="s">
        <v>212</v>
      </c>
      <c r="J19" s="55" t="s">
        <v>213</v>
      </c>
      <c r="K19" s="54">
        <v>23461</v>
      </c>
      <c r="L19" s="54" t="s">
        <v>214</v>
      </c>
      <c r="M19" s="55" t="s">
        <v>179</v>
      </c>
      <c r="N19" s="55"/>
      <c r="O19" s="56" t="s">
        <v>215</v>
      </c>
      <c r="P19" s="56" t="s">
        <v>216</v>
      </c>
    </row>
    <row r="20" spans="1:16" ht="12.75" customHeight="1" thickBot="1" x14ac:dyDescent="0.25">
      <c r="A20" s="45" t="str">
        <f t="shared" si="0"/>
        <v> BBS 29 </v>
      </c>
      <c r="B20" s="17" t="str">
        <f t="shared" si="1"/>
        <v>I</v>
      </c>
      <c r="C20" s="45">
        <f t="shared" si="2"/>
        <v>43016.415999999997</v>
      </c>
      <c r="D20" s="13" t="str">
        <f t="shared" si="3"/>
        <v>vis</v>
      </c>
      <c r="E20" s="53">
        <f>VLOOKUP(C20,Active!C$21:E$951,3,FALSE)</f>
        <v>23464.001670942889</v>
      </c>
      <c r="F20" s="17" t="s">
        <v>160</v>
      </c>
      <c r="G20" s="13" t="str">
        <f t="shared" si="4"/>
        <v>43016.416</v>
      </c>
      <c r="H20" s="45">
        <f t="shared" si="5"/>
        <v>23464</v>
      </c>
      <c r="I20" s="54" t="s">
        <v>217</v>
      </c>
      <c r="J20" s="55" t="s">
        <v>218</v>
      </c>
      <c r="K20" s="54">
        <v>23464</v>
      </c>
      <c r="L20" s="54" t="s">
        <v>219</v>
      </c>
      <c r="M20" s="55" t="s">
        <v>179</v>
      </c>
      <c r="N20" s="55"/>
      <c r="O20" s="56" t="s">
        <v>215</v>
      </c>
      <c r="P20" s="56" t="s">
        <v>216</v>
      </c>
    </row>
    <row r="21" spans="1:16" ht="12.75" customHeight="1" thickBot="1" x14ac:dyDescent="0.25">
      <c r="A21" s="45" t="str">
        <f t="shared" si="0"/>
        <v> AOEB 1 </v>
      </c>
      <c r="B21" s="17" t="str">
        <f t="shared" si="1"/>
        <v>I</v>
      </c>
      <c r="C21" s="45">
        <f t="shared" si="2"/>
        <v>43083.675000000003</v>
      </c>
      <c r="D21" s="13" t="str">
        <f t="shared" si="3"/>
        <v>vis</v>
      </c>
      <c r="E21" s="53">
        <f>VLOOKUP(C21,Active!C$21:E$951,3,FALSE)</f>
        <v>23568.996016836816</v>
      </c>
      <c r="F21" s="17" t="s">
        <v>160</v>
      </c>
      <c r="G21" s="13" t="str">
        <f t="shared" si="4"/>
        <v>43083.675</v>
      </c>
      <c r="H21" s="45">
        <f t="shared" si="5"/>
        <v>23569</v>
      </c>
      <c r="I21" s="54" t="s">
        <v>220</v>
      </c>
      <c r="J21" s="55" t="s">
        <v>221</v>
      </c>
      <c r="K21" s="54">
        <v>23569</v>
      </c>
      <c r="L21" s="54" t="s">
        <v>161</v>
      </c>
      <c r="M21" s="55" t="s">
        <v>179</v>
      </c>
      <c r="N21" s="55"/>
      <c r="O21" s="56" t="s">
        <v>211</v>
      </c>
      <c r="P21" s="56" t="s">
        <v>207</v>
      </c>
    </row>
    <row r="22" spans="1:16" ht="12.75" customHeight="1" thickBot="1" x14ac:dyDescent="0.25">
      <c r="A22" s="45" t="str">
        <f t="shared" si="0"/>
        <v> AOEB 1 </v>
      </c>
      <c r="B22" s="17" t="str">
        <f t="shared" si="1"/>
        <v>I</v>
      </c>
      <c r="C22" s="45">
        <f t="shared" si="2"/>
        <v>43286.745999999999</v>
      </c>
      <c r="D22" s="13" t="str">
        <f t="shared" si="3"/>
        <v>vis</v>
      </c>
      <c r="E22" s="53">
        <f>VLOOKUP(C22,Active!C$21:E$951,3,FALSE)</f>
        <v>23885.99904713795</v>
      </c>
      <c r="F22" s="17" t="s">
        <v>160</v>
      </c>
      <c r="G22" s="13" t="str">
        <f t="shared" si="4"/>
        <v>43286.746</v>
      </c>
      <c r="H22" s="45">
        <f t="shared" si="5"/>
        <v>23886</v>
      </c>
      <c r="I22" s="54" t="s">
        <v>222</v>
      </c>
      <c r="J22" s="55" t="s">
        <v>223</v>
      </c>
      <c r="K22" s="54">
        <v>23886</v>
      </c>
      <c r="L22" s="54" t="s">
        <v>224</v>
      </c>
      <c r="M22" s="55" t="s">
        <v>179</v>
      </c>
      <c r="N22" s="55"/>
      <c r="O22" s="56" t="s">
        <v>211</v>
      </c>
      <c r="P22" s="56" t="s">
        <v>207</v>
      </c>
    </row>
    <row r="23" spans="1:16" ht="12.75" customHeight="1" thickBot="1" x14ac:dyDescent="0.25">
      <c r="A23" s="45" t="str">
        <f t="shared" si="0"/>
        <v> AOEB 1 </v>
      </c>
      <c r="B23" s="17" t="str">
        <f t="shared" si="1"/>
        <v>I</v>
      </c>
      <c r="C23" s="45">
        <f t="shared" si="2"/>
        <v>43320.705000000002</v>
      </c>
      <c r="D23" s="13" t="str">
        <f t="shared" si="3"/>
        <v>vis</v>
      </c>
      <c r="E23" s="53">
        <f>VLOOKUP(C23,Active!C$21:E$951,3,FALSE)</f>
        <v>23939.010584511565</v>
      </c>
      <c r="F23" s="17" t="s">
        <v>160</v>
      </c>
      <c r="G23" s="13" t="str">
        <f t="shared" si="4"/>
        <v>43320.705</v>
      </c>
      <c r="H23" s="45">
        <f t="shared" si="5"/>
        <v>23939</v>
      </c>
      <c r="I23" s="54" t="s">
        <v>225</v>
      </c>
      <c r="J23" s="55" t="s">
        <v>226</v>
      </c>
      <c r="K23" s="54">
        <v>23939</v>
      </c>
      <c r="L23" s="54" t="s">
        <v>227</v>
      </c>
      <c r="M23" s="55" t="s">
        <v>179</v>
      </c>
      <c r="N23" s="55"/>
      <c r="O23" s="56" t="s">
        <v>228</v>
      </c>
      <c r="P23" s="56" t="s">
        <v>207</v>
      </c>
    </row>
    <row r="24" spans="1:16" ht="12.75" customHeight="1" thickBot="1" x14ac:dyDescent="0.25">
      <c r="A24" s="45" t="str">
        <f t="shared" si="0"/>
        <v> AOEB 1 </v>
      </c>
      <c r="B24" s="17" t="str">
        <f t="shared" si="1"/>
        <v>I</v>
      </c>
      <c r="C24" s="45">
        <f t="shared" si="2"/>
        <v>43350.803999999996</v>
      </c>
      <c r="D24" s="13" t="str">
        <f t="shared" si="3"/>
        <v>vis</v>
      </c>
      <c r="E24" s="53">
        <f>VLOOKUP(C24,Active!C$21:E$951,3,FALSE)</f>
        <v>23985.996487023651</v>
      </c>
      <c r="F24" s="17" t="s">
        <v>160</v>
      </c>
      <c r="G24" s="13" t="str">
        <f t="shared" si="4"/>
        <v>43350.804</v>
      </c>
      <c r="H24" s="45">
        <f t="shared" si="5"/>
        <v>23986</v>
      </c>
      <c r="I24" s="54" t="s">
        <v>229</v>
      </c>
      <c r="J24" s="55" t="s">
        <v>230</v>
      </c>
      <c r="K24" s="54">
        <v>23986</v>
      </c>
      <c r="L24" s="54" t="s">
        <v>231</v>
      </c>
      <c r="M24" s="55" t="s">
        <v>179</v>
      </c>
      <c r="N24" s="55"/>
      <c r="O24" s="56" t="s">
        <v>206</v>
      </c>
      <c r="P24" s="56" t="s">
        <v>207</v>
      </c>
    </row>
    <row r="25" spans="1:16" ht="12.75" customHeight="1" thickBot="1" x14ac:dyDescent="0.25">
      <c r="A25" s="45" t="str">
        <f t="shared" si="0"/>
        <v> AOEB 1 </v>
      </c>
      <c r="B25" s="17" t="str">
        <f t="shared" si="1"/>
        <v>I</v>
      </c>
      <c r="C25" s="45">
        <f t="shared" si="2"/>
        <v>43352.724999999999</v>
      </c>
      <c r="D25" s="13" t="str">
        <f t="shared" si="3"/>
        <v>vis</v>
      </c>
      <c r="E25" s="53">
        <f>VLOOKUP(C25,Active!C$21:E$951,3,FALSE)</f>
        <v>23988.995255046702</v>
      </c>
      <c r="F25" s="17" t="s">
        <v>160</v>
      </c>
      <c r="G25" s="13" t="str">
        <f t="shared" si="4"/>
        <v>43352.725</v>
      </c>
      <c r="H25" s="45">
        <f t="shared" si="5"/>
        <v>23989</v>
      </c>
      <c r="I25" s="54" t="s">
        <v>232</v>
      </c>
      <c r="J25" s="55" t="s">
        <v>233</v>
      </c>
      <c r="K25" s="54">
        <v>23989</v>
      </c>
      <c r="L25" s="54" t="s">
        <v>161</v>
      </c>
      <c r="M25" s="55" t="s">
        <v>179</v>
      </c>
      <c r="N25" s="55"/>
      <c r="O25" s="56" t="s">
        <v>206</v>
      </c>
      <c r="P25" s="56" t="s">
        <v>207</v>
      </c>
    </row>
    <row r="26" spans="1:16" ht="12.75" customHeight="1" thickBot="1" x14ac:dyDescent="0.25">
      <c r="A26" s="45" t="str">
        <f t="shared" si="0"/>
        <v> AOEB 1 </v>
      </c>
      <c r="B26" s="17" t="str">
        <f t="shared" si="1"/>
        <v>I</v>
      </c>
      <c r="C26" s="45">
        <f t="shared" si="2"/>
        <v>43359.771999999997</v>
      </c>
      <c r="D26" s="13" t="str">
        <f t="shared" si="3"/>
        <v>vis</v>
      </c>
      <c r="E26" s="53">
        <f>VLOOKUP(C26,Active!C$21:E$951,3,FALSE)</f>
        <v>23999.995941282217</v>
      </c>
      <c r="F26" s="17" t="s">
        <v>160</v>
      </c>
      <c r="G26" s="13" t="str">
        <f t="shared" si="4"/>
        <v>43359.772</v>
      </c>
      <c r="H26" s="45">
        <f t="shared" si="5"/>
        <v>24000</v>
      </c>
      <c r="I26" s="54" t="s">
        <v>234</v>
      </c>
      <c r="J26" s="55" t="s">
        <v>235</v>
      </c>
      <c r="K26" s="54">
        <v>24000</v>
      </c>
      <c r="L26" s="54" t="s">
        <v>161</v>
      </c>
      <c r="M26" s="55" t="s">
        <v>179</v>
      </c>
      <c r="N26" s="55"/>
      <c r="O26" s="56" t="s">
        <v>206</v>
      </c>
      <c r="P26" s="56" t="s">
        <v>207</v>
      </c>
    </row>
    <row r="27" spans="1:16" ht="12.75" customHeight="1" thickBot="1" x14ac:dyDescent="0.25">
      <c r="A27" s="45" t="str">
        <f t="shared" si="0"/>
        <v> AOEB 1 </v>
      </c>
      <c r="B27" s="17" t="str">
        <f t="shared" si="1"/>
        <v>I</v>
      </c>
      <c r="C27" s="45">
        <f t="shared" si="2"/>
        <v>43395.646999999997</v>
      </c>
      <c r="D27" s="13" t="str">
        <f t="shared" si="3"/>
        <v>vis</v>
      </c>
      <c r="E27" s="53">
        <f>VLOOKUP(C27,Active!C$21:E$951,3,FALSE)</f>
        <v>24055.998441452371</v>
      </c>
      <c r="F27" s="17" t="s">
        <v>160</v>
      </c>
      <c r="G27" s="13" t="str">
        <f t="shared" si="4"/>
        <v>43395.647</v>
      </c>
      <c r="H27" s="45">
        <f t="shared" si="5"/>
        <v>24056</v>
      </c>
      <c r="I27" s="54" t="s">
        <v>236</v>
      </c>
      <c r="J27" s="55" t="s">
        <v>237</v>
      </c>
      <c r="K27" s="54">
        <v>24056</v>
      </c>
      <c r="L27" s="54" t="s">
        <v>224</v>
      </c>
      <c r="M27" s="55" t="s">
        <v>179</v>
      </c>
      <c r="N27" s="55"/>
      <c r="O27" s="56" t="s">
        <v>206</v>
      </c>
      <c r="P27" s="56" t="s">
        <v>207</v>
      </c>
    </row>
    <row r="28" spans="1:16" ht="12.75" customHeight="1" thickBot="1" x14ac:dyDescent="0.25">
      <c r="A28" s="45" t="str">
        <f t="shared" si="0"/>
        <v> AOEB 1 </v>
      </c>
      <c r="B28" s="17" t="str">
        <f t="shared" si="1"/>
        <v>I</v>
      </c>
      <c r="C28" s="45">
        <f t="shared" si="2"/>
        <v>43420.633999999998</v>
      </c>
      <c r="D28" s="13" t="str">
        <f t="shared" si="3"/>
        <v>vis</v>
      </c>
      <c r="E28" s="53">
        <f>VLOOKUP(C28,Active!C$21:E$951,3,FALSE)</f>
        <v>24095.004280386216</v>
      </c>
      <c r="F28" s="17" t="s">
        <v>160</v>
      </c>
      <c r="G28" s="13" t="str">
        <f t="shared" si="4"/>
        <v>43420.634</v>
      </c>
      <c r="H28" s="45">
        <f t="shared" si="5"/>
        <v>24095</v>
      </c>
      <c r="I28" s="54" t="s">
        <v>238</v>
      </c>
      <c r="J28" s="55" t="s">
        <v>239</v>
      </c>
      <c r="K28" s="54">
        <v>24095</v>
      </c>
      <c r="L28" s="54" t="s">
        <v>240</v>
      </c>
      <c r="M28" s="55" t="s">
        <v>179</v>
      </c>
      <c r="N28" s="55"/>
      <c r="O28" s="56" t="s">
        <v>206</v>
      </c>
      <c r="P28" s="56" t="s">
        <v>207</v>
      </c>
    </row>
    <row r="29" spans="1:16" ht="12.75" customHeight="1" thickBot="1" x14ac:dyDescent="0.25">
      <c r="A29" s="45" t="str">
        <f t="shared" si="0"/>
        <v> AOEB 1 </v>
      </c>
      <c r="B29" s="17" t="str">
        <f t="shared" si="1"/>
        <v>I</v>
      </c>
      <c r="C29" s="45">
        <f t="shared" si="2"/>
        <v>43420.637000000002</v>
      </c>
      <c r="D29" s="13" t="str">
        <f t="shared" si="3"/>
        <v>vis</v>
      </c>
      <c r="E29" s="53">
        <f>VLOOKUP(C29,Active!C$21:E$951,3,FALSE)</f>
        <v>24095.008963522123</v>
      </c>
      <c r="F29" s="17" t="s">
        <v>160</v>
      </c>
      <c r="G29" s="13" t="str">
        <f t="shared" si="4"/>
        <v>43420.637</v>
      </c>
      <c r="H29" s="45">
        <f t="shared" si="5"/>
        <v>24095</v>
      </c>
      <c r="I29" s="54" t="s">
        <v>241</v>
      </c>
      <c r="J29" s="55" t="s">
        <v>242</v>
      </c>
      <c r="K29" s="54">
        <v>24095</v>
      </c>
      <c r="L29" s="54" t="s">
        <v>243</v>
      </c>
      <c r="M29" s="55" t="s">
        <v>179</v>
      </c>
      <c r="N29" s="55"/>
      <c r="O29" s="56" t="s">
        <v>211</v>
      </c>
      <c r="P29" s="56" t="s">
        <v>207</v>
      </c>
    </row>
    <row r="30" spans="1:16" ht="12.75" customHeight="1" thickBot="1" x14ac:dyDescent="0.25">
      <c r="A30" s="45" t="str">
        <f t="shared" si="0"/>
        <v> AOEB 1 </v>
      </c>
      <c r="B30" s="17" t="str">
        <f t="shared" si="1"/>
        <v>I</v>
      </c>
      <c r="C30" s="45">
        <f t="shared" si="2"/>
        <v>43603.847000000002</v>
      </c>
      <c r="D30" s="13" t="str">
        <f t="shared" si="3"/>
        <v>vis</v>
      </c>
      <c r="E30" s="53">
        <f>VLOOKUP(C30,Active!C$21:E$951,3,FALSE)</f>
        <v>24381.008073101882</v>
      </c>
      <c r="F30" s="17" t="s">
        <v>160</v>
      </c>
      <c r="G30" s="13" t="str">
        <f t="shared" si="4"/>
        <v>43603.847</v>
      </c>
      <c r="H30" s="45">
        <f t="shared" si="5"/>
        <v>24381</v>
      </c>
      <c r="I30" s="54" t="s">
        <v>244</v>
      </c>
      <c r="J30" s="55" t="s">
        <v>245</v>
      </c>
      <c r="K30" s="54">
        <v>24381</v>
      </c>
      <c r="L30" s="54" t="s">
        <v>246</v>
      </c>
      <c r="M30" s="55" t="s">
        <v>179</v>
      </c>
      <c r="N30" s="55"/>
      <c r="O30" s="56" t="s">
        <v>211</v>
      </c>
      <c r="P30" s="56" t="s">
        <v>207</v>
      </c>
    </row>
    <row r="31" spans="1:16" ht="12.75" customHeight="1" thickBot="1" x14ac:dyDescent="0.25">
      <c r="A31" s="45" t="str">
        <f t="shared" si="0"/>
        <v> AOEB 1 </v>
      </c>
      <c r="B31" s="17" t="str">
        <f t="shared" si="1"/>
        <v>I</v>
      </c>
      <c r="C31" s="45">
        <f t="shared" si="2"/>
        <v>43703.773000000001</v>
      </c>
      <c r="D31" s="13" t="str">
        <f t="shared" si="3"/>
        <v>vis</v>
      </c>
      <c r="E31" s="53">
        <f>VLOOKUP(C31,Active!C$21:E$951,3,FALSE)</f>
        <v>24536.997085840638</v>
      </c>
      <c r="F31" s="17" t="s">
        <v>160</v>
      </c>
      <c r="G31" s="13" t="str">
        <f t="shared" si="4"/>
        <v>43703.773</v>
      </c>
      <c r="H31" s="45">
        <f t="shared" si="5"/>
        <v>24537</v>
      </c>
      <c r="I31" s="54" t="s">
        <v>247</v>
      </c>
      <c r="J31" s="55" t="s">
        <v>248</v>
      </c>
      <c r="K31" s="54">
        <v>24537</v>
      </c>
      <c r="L31" s="54" t="s">
        <v>231</v>
      </c>
      <c r="M31" s="55" t="s">
        <v>179</v>
      </c>
      <c r="N31" s="55"/>
      <c r="O31" s="56" t="s">
        <v>211</v>
      </c>
      <c r="P31" s="56" t="s">
        <v>207</v>
      </c>
    </row>
    <row r="32" spans="1:16" ht="12.75" customHeight="1" thickBot="1" x14ac:dyDescent="0.25">
      <c r="A32" s="45" t="str">
        <f t="shared" si="0"/>
        <v> BBS 38 </v>
      </c>
      <c r="B32" s="17" t="str">
        <f t="shared" si="1"/>
        <v>I</v>
      </c>
      <c r="C32" s="45">
        <f t="shared" si="2"/>
        <v>43711.464999999997</v>
      </c>
      <c r="D32" s="13" t="str">
        <f t="shared" si="3"/>
        <v>vis</v>
      </c>
      <c r="E32" s="53">
        <f>VLOOKUP(C32,Active!C$21:E$951,3,FALSE)</f>
        <v>24549.00464629523</v>
      </c>
      <c r="F32" s="17" t="s">
        <v>160</v>
      </c>
      <c r="G32" s="13" t="str">
        <f t="shared" si="4"/>
        <v>43711.465</v>
      </c>
      <c r="H32" s="45">
        <f t="shared" si="5"/>
        <v>24549</v>
      </c>
      <c r="I32" s="54" t="s">
        <v>249</v>
      </c>
      <c r="J32" s="55" t="s">
        <v>250</v>
      </c>
      <c r="K32" s="54">
        <v>24549</v>
      </c>
      <c r="L32" s="54" t="s">
        <v>240</v>
      </c>
      <c r="M32" s="55" t="s">
        <v>179</v>
      </c>
      <c r="N32" s="55"/>
      <c r="O32" s="56" t="s">
        <v>215</v>
      </c>
      <c r="P32" s="56" t="s">
        <v>251</v>
      </c>
    </row>
    <row r="33" spans="1:16" ht="12.75" customHeight="1" thickBot="1" x14ac:dyDescent="0.25">
      <c r="A33" s="45" t="str">
        <f t="shared" si="0"/>
        <v> MVS 8.136 </v>
      </c>
      <c r="B33" s="17" t="str">
        <f t="shared" si="1"/>
        <v>I</v>
      </c>
      <c r="C33" s="45">
        <f t="shared" si="2"/>
        <v>43720.432999999997</v>
      </c>
      <c r="D33" s="13" t="str">
        <f t="shared" si="3"/>
        <v>vis</v>
      </c>
      <c r="E33" s="53">
        <f>VLOOKUP(C33,Active!C$21:E$951,3,FALSE)</f>
        <v>24563.004100553793</v>
      </c>
      <c r="F33" s="17" t="s">
        <v>160</v>
      </c>
      <c r="G33" s="13" t="str">
        <f t="shared" si="4"/>
        <v>43720.433</v>
      </c>
      <c r="H33" s="45">
        <f t="shared" si="5"/>
        <v>24563</v>
      </c>
      <c r="I33" s="54" t="s">
        <v>252</v>
      </c>
      <c r="J33" s="55" t="s">
        <v>253</v>
      </c>
      <c r="K33" s="54">
        <v>24563</v>
      </c>
      <c r="L33" s="54" t="s">
        <v>240</v>
      </c>
      <c r="M33" s="55" t="s">
        <v>179</v>
      </c>
      <c r="N33" s="55"/>
      <c r="O33" s="56" t="s">
        <v>192</v>
      </c>
      <c r="P33" s="56" t="s">
        <v>254</v>
      </c>
    </row>
    <row r="34" spans="1:16" ht="12.75" customHeight="1" thickBot="1" x14ac:dyDescent="0.25">
      <c r="A34" s="45" t="str">
        <f t="shared" si="0"/>
        <v> AOEB 1 </v>
      </c>
      <c r="B34" s="17" t="str">
        <f t="shared" si="1"/>
        <v>I</v>
      </c>
      <c r="C34" s="45">
        <f t="shared" si="2"/>
        <v>43728.754000000001</v>
      </c>
      <c r="D34" s="13" t="str">
        <f t="shared" si="3"/>
        <v>vis</v>
      </c>
      <c r="E34" s="53">
        <f>VLOOKUP(C34,Active!C$21:E$951,3,FALSE)</f>
        <v>24575.993558502676</v>
      </c>
      <c r="F34" s="17" t="s">
        <v>160</v>
      </c>
      <c r="G34" s="13" t="str">
        <f t="shared" si="4"/>
        <v>43728.754</v>
      </c>
      <c r="H34" s="45">
        <f t="shared" si="5"/>
        <v>24576</v>
      </c>
      <c r="I34" s="54" t="s">
        <v>255</v>
      </c>
      <c r="J34" s="55" t="s">
        <v>256</v>
      </c>
      <c r="K34" s="54">
        <v>24576</v>
      </c>
      <c r="L34" s="54" t="s">
        <v>257</v>
      </c>
      <c r="M34" s="55" t="s">
        <v>179</v>
      </c>
      <c r="N34" s="55"/>
      <c r="O34" s="56" t="s">
        <v>206</v>
      </c>
      <c r="P34" s="56" t="s">
        <v>207</v>
      </c>
    </row>
    <row r="35" spans="1:16" ht="12.75" customHeight="1" thickBot="1" x14ac:dyDescent="0.25">
      <c r="A35" s="45" t="str">
        <f t="shared" si="0"/>
        <v> AOEB 1 </v>
      </c>
      <c r="B35" s="17" t="str">
        <f t="shared" si="1"/>
        <v>I</v>
      </c>
      <c r="C35" s="45">
        <f t="shared" si="2"/>
        <v>43755.656999999999</v>
      </c>
      <c r="D35" s="13" t="str">
        <f t="shared" si="3"/>
        <v>vis</v>
      </c>
      <c r="E35" s="53">
        <f>VLOOKUP(C35,Active!C$21:E$951,3,FALSE)</f>
        <v>24617.99036023306</v>
      </c>
      <c r="F35" s="17" t="s">
        <v>160</v>
      </c>
      <c r="G35" s="13" t="str">
        <f t="shared" si="4"/>
        <v>43755.657</v>
      </c>
      <c r="H35" s="45">
        <f t="shared" si="5"/>
        <v>24618</v>
      </c>
      <c r="I35" s="54" t="s">
        <v>258</v>
      </c>
      <c r="J35" s="55" t="s">
        <v>259</v>
      </c>
      <c r="K35" s="54">
        <v>24618</v>
      </c>
      <c r="L35" s="54" t="s">
        <v>260</v>
      </c>
      <c r="M35" s="55" t="s">
        <v>179</v>
      </c>
      <c r="N35" s="55"/>
      <c r="O35" s="56" t="s">
        <v>206</v>
      </c>
      <c r="P35" s="56" t="s">
        <v>207</v>
      </c>
    </row>
    <row r="36" spans="1:16" ht="12.75" customHeight="1" thickBot="1" x14ac:dyDescent="0.25">
      <c r="A36" s="45" t="str">
        <f t="shared" si="0"/>
        <v> BBS 39 </v>
      </c>
      <c r="B36" s="17" t="str">
        <f t="shared" si="1"/>
        <v>I</v>
      </c>
      <c r="C36" s="45">
        <f t="shared" si="2"/>
        <v>43777.442999999999</v>
      </c>
      <c r="D36" s="13" t="str">
        <f t="shared" si="3"/>
        <v>vis</v>
      </c>
      <c r="E36" s="53">
        <f>VLOOKUP(C36,Active!C$21:E$951,3,FALSE)</f>
        <v>24651.999293158689</v>
      </c>
      <c r="F36" s="17" t="s">
        <v>160</v>
      </c>
      <c r="G36" s="13" t="str">
        <f t="shared" si="4"/>
        <v>43777.443</v>
      </c>
      <c r="H36" s="45">
        <f t="shared" si="5"/>
        <v>24652</v>
      </c>
      <c r="I36" s="54" t="s">
        <v>261</v>
      </c>
      <c r="J36" s="55" t="s">
        <v>262</v>
      </c>
      <c r="K36" s="54">
        <v>24652</v>
      </c>
      <c r="L36" s="54" t="s">
        <v>263</v>
      </c>
      <c r="M36" s="55" t="s">
        <v>179</v>
      </c>
      <c r="N36" s="55"/>
      <c r="O36" s="56" t="s">
        <v>215</v>
      </c>
      <c r="P36" s="56" t="s">
        <v>264</v>
      </c>
    </row>
    <row r="37" spans="1:16" ht="12.75" customHeight="1" thickBot="1" x14ac:dyDescent="0.25">
      <c r="A37" s="45" t="str">
        <f t="shared" si="0"/>
        <v> AOEB 1 </v>
      </c>
      <c r="B37" s="17" t="str">
        <f t="shared" si="1"/>
        <v>I</v>
      </c>
      <c r="C37" s="45">
        <f t="shared" si="2"/>
        <v>43780.646000000001</v>
      </c>
      <c r="D37" s="13" t="str">
        <f t="shared" si="3"/>
        <v>vis</v>
      </c>
      <c r="E37" s="53">
        <f>VLOOKUP(C37,Active!C$21:E$951,3,FALSE)</f>
        <v>24656.999321257506</v>
      </c>
      <c r="F37" s="17" t="s">
        <v>160</v>
      </c>
      <c r="G37" s="13" t="str">
        <f t="shared" si="4"/>
        <v>43780.646</v>
      </c>
      <c r="H37" s="45">
        <f t="shared" si="5"/>
        <v>24657</v>
      </c>
      <c r="I37" s="54" t="s">
        <v>265</v>
      </c>
      <c r="J37" s="55" t="s">
        <v>266</v>
      </c>
      <c r="K37" s="54">
        <v>24657</v>
      </c>
      <c r="L37" s="54" t="s">
        <v>263</v>
      </c>
      <c r="M37" s="55" t="s">
        <v>179</v>
      </c>
      <c r="N37" s="55"/>
      <c r="O37" s="56" t="s">
        <v>206</v>
      </c>
      <c r="P37" s="56" t="s">
        <v>207</v>
      </c>
    </row>
    <row r="38" spans="1:16" ht="12.75" customHeight="1" thickBot="1" x14ac:dyDescent="0.25">
      <c r="A38" s="45" t="str">
        <f t="shared" si="0"/>
        <v> BBS 39 </v>
      </c>
      <c r="B38" s="17" t="str">
        <f t="shared" si="1"/>
        <v>I</v>
      </c>
      <c r="C38" s="45">
        <f t="shared" si="2"/>
        <v>43811.396000000001</v>
      </c>
      <c r="D38" s="13" t="str">
        <f t="shared" si="3"/>
        <v>vis</v>
      </c>
      <c r="E38" s="53">
        <f>VLOOKUP(C38,Active!C$21:E$951,3,FALSE)</f>
        <v>24705.001464260495</v>
      </c>
      <c r="F38" s="17" t="s">
        <v>160</v>
      </c>
      <c r="G38" s="13" t="str">
        <f t="shared" si="4"/>
        <v>43811.396</v>
      </c>
      <c r="H38" s="45">
        <f t="shared" si="5"/>
        <v>24705</v>
      </c>
      <c r="I38" s="54" t="s">
        <v>267</v>
      </c>
      <c r="J38" s="55" t="s">
        <v>268</v>
      </c>
      <c r="K38" s="54">
        <v>24705</v>
      </c>
      <c r="L38" s="54" t="s">
        <v>219</v>
      </c>
      <c r="M38" s="55" t="s">
        <v>179</v>
      </c>
      <c r="N38" s="55"/>
      <c r="O38" s="56" t="s">
        <v>215</v>
      </c>
      <c r="P38" s="56" t="s">
        <v>264</v>
      </c>
    </row>
    <row r="39" spans="1:16" ht="12.75" customHeight="1" thickBot="1" x14ac:dyDescent="0.25">
      <c r="A39" s="45" t="str">
        <f t="shared" si="0"/>
        <v> AOEB 1 </v>
      </c>
      <c r="B39" s="17" t="str">
        <f t="shared" si="1"/>
        <v>I</v>
      </c>
      <c r="C39" s="45">
        <f t="shared" si="2"/>
        <v>44022.790999999997</v>
      </c>
      <c r="D39" s="13" t="str">
        <f t="shared" si="3"/>
        <v>vis</v>
      </c>
      <c r="E39" s="53">
        <f>VLOOKUP(C39,Active!C$21:E$951,3,FALSE)</f>
        <v>25034.998635646407</v>
      </c>
      <c r="F39" s="17" t="s">
        <v>160</v>
      </c>
      <c r="G39" s="13" t="str">
        <f t="shared" si="4"/>
        <v>44022.791</v>
      </c>
      <c r="H39" s="45">
        <f t="shared" si="5"/>
        <v>25035</v>
      </c>
      <c r="I39" s="54" t="s">
        <v>269</v>
      </c>
      <c r="J39" s="55" t="s">
        <v>270</v>
      </c>
      <c r="K39" s="54">
        <v>25035</v>
      </c>
      <c r="L39" s="54" t="s">
        <v>224</v>
      </c>
      <c r="M39" s="55" t="s">
        <v>179</v>
      </c>
      <c r="N39" s="55"/>
      <c r="O39" s="56" t="s">
        <v>211</v>
      </c>
      <c r="P39" s="56" t="s">
        <v>207</v>
      </c>
    </row>
    <row r="40" spans="1:16" ht="12.75" customHeight="1" thickBot="1" x14ac:dyDescent="0.25">
      <c r="A40" s="45" t="str">
        <f t="shared" si="0"/>
        <v> BBS 44 </v>
      </c>
      <c r="B40" s="17" t="str">
        <f t="shared" si="1"/>
        <v>I</v>
      </c>
      <c r="C40" s="45">
        <f t="shared" si="2"/>
        <v>44039.445</v>
      </c>
      <c r="D40" s="13" t="str">
        <f t="shared" si="3"/>
        <v>vis</v>
      </c>
      <c r="E40" s="53">
        <f>VLOOKUP(C40,Active!C$21:E$951,3,FALSE)</f>
        <v>25060.996284087767</v>
      </c>
      <c r="F40" s="17" t="s">
        <v>160</v>
      </c>
      <c r="G40" s="13" t="str">
        <f t="shared" si="4"/>
        <v>44039.445</v>
      </c>
      <c r="H40" s="45">
        <f t="shared" si="5"/>
        <v>25061</v>
      </c>
      <c r="I40" s="54" t="s">
        <v>271</v>
      </c>
      <c r="J40" s="55" t="s">
        <v>272</v>
      </c>
      <c r="K40" s="54">
        <v>25061</v>
      </c>
      <c r="L40" s="54" t="s">
        <v>231</v>
      </c>
      <c r="M40" s="55" t="s">
        <v>179</v>
      </c>
      <c r="N40" s="55"/>
      <c r="O40" s="56" t="s">
        <v>215</v>
      </c>
      <c r="P40" s="56" t="s">
        <v>273</v>
      </c>
    </row>
    <row r="41" spans="1:16" ht="12.75" customHeight="1" thickBot="1" x14ac:dyDescent="0.25">
      <c r="A41" s="45" t="str">
        <f t="shared" si="0"/>
        <v> AOEB 1 </v>
      </c>
      <c r="B41" s="17" t="str">
        <f t="shared" si="1"/>
        <v>I</v>
      </c>
      <c r="C41" s="45">
        <f t="shared" si="2"/>
        <v>44049.692999999999</v>
      </c>
      <c r="D41" s="13" t="str">
        <f t="shared" si="3"/>
        <v>vis</v>
      </c>
      <c r="E41" s="53">
        <f>VLOOKUP(C41,Active!C$21:E$951,3,FALSE)</f>
        <v>25076.993876331497</v>
      </c>
      <c r="F41" s="17" t="s">
        <v>160</v>
      </c>
      <c r="G41" s="13" t="str">
        <f t="shared" si="4"/>
        <v>44049.693</v>
      </c>
      <c r="H41" s="45">
        <f t="shared" si="5"/>
        <v>25077</v>
      </c>
      <c r="I41" s="54" t="s">
        <v>274</v>
      </c>
      <c r="J41" s="55" t="s">
        <v>275</v>
      </c>
      <c r="K41" s="54">
        <v>25077</v>
      </c>
      <c r="L41" s="54" t="s">
        <v>257</v>
      </c>
      <c r="M41" s="55" t="s">
        <v>179</v>
      </c>
      <c r="N41" s="55"/>
      <c r="O41" s="56" t="s">
        <v>206</v>
      </c>
      <c r="P41" s="56" t="s">
        <v>207</v>
      </c>
    </row>
    <row r="42" spans="1:16" ht="12.75" customHeight="1" thickBot="1" x14ac:dyDescent="0.25">
      <c r="A42" s="45" t="str">
        <f t="shared" si="0"/>
        <v> AOEB 1 </v>
      </c>
      <c r="B42" s="17" t="str">
        <f t="shared" si="1"/>
        <v>I</v>
      </c>
      <c r="C42" s="45">
        <f t="shared" si="2"/>
        <v>44049.699000000001</v>
      </c>
      <c r="D42" s="13" t="str">
        <f t="shared" si="3"/>
        <v>vis</v>
      </c>
      <c r="E42" s="53">
        <f>VLOOKUP(C42,Active!C$21:E$951,3,FALSE)</f>
        <v>25077.003242603303</v>
      </c>
      <c r="F42" s="17" t="s">
        <v>160</v>
      </c>
      <c r="G42" s="13" t="str">
        <f t="shared" si="4"/>
        <v>44049.699</v>
      </c>
      <c r="H42" s="45">
        <f t="shared" si="5"/>
        <v>25077</v>
      </c>
      <c r="I42" s="54" t="s">
        <v>276</v>
      </c>
      <c r="J42" s="55" t="s">
        <v>277</v>
      </c>
      <c r="K42" s="54">
        <v>25077</v>
      </c>
      <c r="L42" s="54" t="s">
        <v>205</v>
      </c>
      <c r="M42" s="55" t="s">
        <v>179</v>
      </c>
      <c r="N42" s="55"/>
      <c r="O42" s="56" t="s">
        <v>211</v>
      </c>
      <c r="P42" s="56" t="s">
        <v>207</v>
      </c>
    </row>
    <row r="43" spans="1:16" ht="12.75" customHeight="1" thickBot="1" x14ac:dyDescent="0.25">
      <c r="A43" s="45" t="str">
        <f t="shared" si="0"/>
        <v> BBS 44 </v>
      </c>
      <c r="B43" s="17" t="str">
        <f t="shared" si="1"/>
        <v>I</v>
      </c>
      <c r="C43" s="45">
        <f t="shared" si="2"/>
        <v>44114.394999999997</v>
      </c>
      <c r="D43" s="13" t="str">
        <f t="shared" si="3"/>
        <v>vis</v>
      </c>
      <c r="E43" s="53">
        <f>VLOOKUP(C43,Active!C$21:E$951,3,FALSE)</f>
        <v>25177.996629390986</v>
      </c>
      <c r="F43" s="17" t="s">
        <v>160</v>
      </c>
      <c r="G43" s="13" t="str">
        <f t="shared" si="4"/>
        <v>44114.395</v>
      </c>
      <c r="H43" s="45">
        <f t="shared" si="5"/>
        <v>25178</v>
      </c>
      <c r="I43" s="54" t="s">
        <v>278</v>
      </c>
      <c r="J43" s="55" t="s">
        <v>279</v>
      </c>
      <c r="K43" s="54">
        <v>25178</v>
      </c>
      <c r="L43" s="54" t="s">
        <v>231</v>
      </c>
      <c r="M43" s="55" t="s">
        <v>179</v>
      </c>
      <c r="N43" s="55"/>
      <c r="O43" s="56" t="s">
        <v>215</v>
      </c>
      <c r="P43" s="56" t="s">
        <v>273</v>
      </c>
    </row>
    <row r="44" spans="1:16" ht="12.75" customHeight="1" thickBot="1" x14ac:dyDescent="0.25">
      <c r="A44" s="45" t="str">
        <f t="shared" si="0"/>
        <v> AOEB 1 </v>
      </c>
      <c r="B44" s="17" t="str">
        <f t="shared" si="1"/>
        <v>I</v>
      </c>
      <c r="C44" s="45">
        <f t="shared" si="2"/>
        <v>44133.612999999998</v>
      </c>
      <c r="D44" s="13" t="str">
        <f t="shared" si="3"/>
        <v>vis</v>
      </c>
      <c r="E44" s="53">
        <f>VLOOKUP(C44,Active!C$21:E$951,3,FALSE)</f>
        <v>25207.996797983877</v>
      </c>
      <c r="F44" s="17" t="s">
        <v>160</v>
      </c>
      <c r="G44" s="13" t="str">
        <f t="shared" si="4"/>
        <v>44133.613</v>
      </c>
      <c r="H44" s="45">
        <f t="shared" si="5"/>
        <v>25208</v>
      </c>
      <c r="I44" s="54" t="s">
        <v>280</v>
      </c>
      <c r="J44" s="55" t="s">
        <v>281</v>
      </c>
      <c r="K44" s="54">
        <v>25208</v>
      </c>
      <c r="L44" s="54" t="s">
        <v>231</v>
      </c>
      <c r="M44" s="55" t="s">
        <v>179</v>
      </c>
      <c r="N44" s="55"/>
      <c r="O44" s="56" t="s">
        <v>206</v>
      </c>
      <c r="P44" s="56" t="s">
        <v>207</v>
      </c>
    </row>
    <row r="45" spans="1:16" ht="12.75" customHeight="1" thickBot="1" x14ac:dyDescent="0.25">
      <c r="A45" s="45" t="str">
        <f t="shared" si="0"/>
        <v> AOEB 1 </v>
      </c>
      <c r="B45" s="17" t="str">
        <f t="shared" si="1"/>
        <v>I</v>
      </c>
      <c r="C45" s="45">
        <f t="shared" si="2"/>
        <v>44142.586000000003</v>
      </c>
      <c r="D45" s="13" t="str">
        <f t="shared" si="3"/>
        <v>vis</v>
      </c>
      <c r="E45" s="53">
        <f>VLOOKUP(C45,Active!C$21:E$951,3,FALSE)</f>
        <v>25222.004057468952</v>
      </c>
      <c r="F45" s="17" t="s">
        <v>160</v>
      </c>
      <c r="G45" s="13" t="str">
        <f t="shared" si="4"/>
        <v>44142.586</v>
      </c>
      <c r="H45" s="45">
        <f t="shared" si="5"/>
        <v>25222</v>
      </c>
      <c r="I45" s="54" t="s">
        <v>282</v>
      </c>
      <c r="J45" s="55" t="s">
        <v>283</v>
      </c>
      <c r="K45" s="54">
        <v>25222</v>
      </c>
      <c r="L45" s="54" t="s">
        <v>240</v>
      </c>
      <c r="M45" s="55" t="s">
        <v>179</v>
      </c>
      <c r="N45" s="55"/>
      <c r="O45" s="56" t="s">
        <v>206</v>
      </c>
      <c r="P45" s="56" t="s">
        <v>207</v>
      </c>
    </row>
    <row r="46" spans="1:16" ht="12.75" customHeight="1" thickBot="1" x14ac:dyDescent="0.25">
      <c r="A46" s="45" t="str">
        <f t="shared" si="0"/>
        <v> BBS 45 </v>
      </c>
      <c r="B46" s="17" t="str">
        <f t="shared" si="1"/>
        <v>I</v>
      </c>
      <c r="C46" s="45">
        <f t="shared" si="2"/>
        <v>44189.336000000003</v>
      </c>
      <c r="D46" s="13" t="str">
        <f t="shared" si="3"/>
        <v>vis</v>
      </c>
      <c r="E46" s="53">
        <f>VLOOKUP(C46,Active!C$21:E$951,3,FALSE)</f>
        <v>25294.982925286506</v>
      </c>
      <c r="F46" s="17" t="s">
        <v>160</v>
      </c>
      <c r="G46" s="13" t="str">
        <f t="shared" si="4"/>
        <v>44189.336</v>
      </c>
      <c r="H46" s="45">
        <f t="shared" si="5"/>
        <v>25295</v>
      </c>
      <c r="I46" s="54" t="s">
        <v>284</v>
      </c>
      <c r="J46" s="55" t="s">
        <v>285</v>
      </c>
      <c r="K46" s="54">
        <v>25295</v>
      </c>
      <c r="L46" s="54" t="s">
        <v>286</v>
      </c>
      <c r="M46" s="55" t="s">
        <v>179</v>
      </c>
      <c r="N46" s="55"/>
      <c r="O46" s="56" t="s">
        <v>215</v>
      </c>
      <c r="P46" s="56" t="s">
        <v>287</v>
      </c>
    </row>
    <row r="47" spans="1:16" ht="12.75" customHeight="1" thickBot="1" x14ac:dyDescent="0.25">
      <c r="A47" s="45" t="str">
        <f t="shared" si="0"/>
        <v> BBS 49 </v>
      </c>
      <c r="B47" s="17" t="str">
        <f t="shared" si="1"/>
        <v>I</v>
      </c>
      <c r="C47" s="45">
        <f t="shared" si="2"/>
        <v>44458.400000000001</v>
      </c>
      <c r="D47" s="13" t="str">
        <f t="shared" si="3"/>
        <v>vis</v>
      </c>
      <c r="E47" s="53">
        <f>VLOOKUP(C47,Active!C$21:E$951,3,FALSE)</f>
        <v>25715.00401813061</v>
      </c>
      <c r="F47" s="17" t="s">
        <v>160</v>
      </c>
      <c r="G47" s="13" t="str">
        <f t="shared" si="4"/>
        <v>44458.400</v>
      </c>
      <c r="H47" s="45">
        <f t="shared" si="5"/>
        <v>25715</v>
      </c>
      <c r="I47" s="54" t="s">
        <v>288</v>
      </c>
      <c r="J47" s="55" t="s">
        <v>289</v>
      </c>
      <c r="K47" s="54">
        <v>25715</v>
      </c>
      <c r="L47" s="54" t="s">
        <v>240</v>
      </c>
      <c r="M47" s="55" t="s">
        <v>179</v>
      </c>
      <c r="N47" s="55"/>
      <c r="O47" s="56" t="s">
        <v>215</v>
      </c>
      <c r="P47" s="56" t="s">
        <v>290</v>
      </c>
    </row>
    <row r="48" spans="1:16" ht="12.75" customHeight="1" thickBot="1" x14ac:dyDescent="0.25">
      <c r="A48" s="45" t="str">
        <f t="shared" si="0"/>
        <v> BBS 50 </v>
      </c>
      <c r="B48" s="17" t="str">
        <f t="shared" si="1"/>
        <v>I</v>
      </c>
      <c r="C48" s="45">
        <f t="shared" si="2"/>
        <v>44490.427000000003</v>
      </c>
      <c r="D48" s="13" t="str">
        <f t="shared" si="3"/>
        <v>vis</v>
      </c>
      <c r="E48" s="53">
        <f>VLOOKUP(C48,Active!C$21:E$951,3,FALSE)</f>
        <v>25764.999615982862</v>
      </c>
      <c r="F48" s="17" t="s">
        <v>160</v>
      </c>
      <c r="G48" s="13" t="str">
        <f t="shared" si="4"/>
        <v>44490.427</v>
      </c>
      <c r="H48" s="45">
        <f t="shared" si="5"/>
        <v>25765</v>
      </c>
      <c r="I48" s="54" t="s">
        <v>291</v>
      </c>
      <c r="J48" s="55" t="s">
        <v>292</v>
      </c>
      <c r="K48" s="54">
        <v>25765</v>
      </c>
      <c r="L48" s="54" t="s">
        <v>263</v>
      </c>
      <c r="M48" s="55" t="s">
        <v>179</v>
      </c>
      <c r="N48" s="55"/>
      <c r="O48" s="56" t="s">
        <v>215</v>
      </c>
      <c r="P48" s="56" t="s">
        <v>293</v>
      </c>
    </row>
    <row r="49" spans="1:16" ht="12.75" customHeight="1" thickBot="1" x14ac:dyDescent="0.25">
      <c r="A49" s="45" t="str">
        <f t="shared" si="0"/>
        <v> AOEB 1 </v>
      </c>
      <c r="B49" s="17" t="str">
        <f t="shared" si="1"/>
        <v>I</v>
      </c>
      <c r="C49" s="45">
        <f t="shared" si="2"/>
        <v>44493.625999999997</v>
      </c>
      <c r="D49" s="13" t="str">
        <f t="shared" si="3"/>
        <v>vis</v>
      </c>
      <c r="E49" s="53">
        <f>VLOOKUP(C49,Active!C$21:E$951,3,FALSE)</f>
        <v>25769.993399900464</v>
      </c>
      <c r="F49" s="17" t="s">
        <v>160</v>
      </c>
      <c r="G49" s="13" t="str">
        <f t="shared" si="4"/>
        <v>44493.626</v>
      </c>
      <c r="H49" s="45">
        <f t="shared" si="5"/>
        <v>25770</v>
      </c>
      <c r="I49" s="54" t="s">
        <v>294</v>
      </c>
      <c r="J49" s="55" t="s">
        <v>295</v>
      </c>
      <c r="K49" s="54">
        <v>25770</v>
      </c>
      <c r="L49" s="54" t="s">
        <v>257</v>
      </c>
      <c r="M49" s="55" t="s">
        <v>179</v>
      </c>
      <c r="N49" s="55"/>
      <c r="O49" s="56" t="s">
        <v>211</v>
      </c>
      <c r="P49" s="56" t="s">
        <v>207</v>
      </c>
    </row>
    <row r="50" spans="1:16" ht="12.75" customHeight="1" thickBot="1" x14ac:dyDescent="0.25">
      <c r="A50" s="45" t="str">
        <f t="shared" si="0"/>
        <v> BBS 50 </v>
      </c>
      <c r="B50" s="17" t="str">
        <f t="shared" si="1"/>
        <v>I</v>
      </c>
      <c r="C50" s="45">
        <f t="shared" si="2"/>
        <v>44499.4</v>
      </c>
      <c r="D50" s="13" t="str">
        <f t="shared" si="3"/>
        <v>vis</v>
      </c>
      <c r="E50" s="53">
        <f>VLOOKUP(C50,Active!C$21:E$951,3,FALSE)</f>
        <v>25779.006875467927</v>
      </c>
      <c r="F50" s="17" t="s">
        <v>160</v>
      </c>
      <c r="G50" s="13" t="str">
        <f t="shared" si="4"/>
        <v>44499.400</v>
      </c>
      <c r="H50" s="45">
        <f t="shared" si="5"/>
        <v>25779</v>
      </c>
      <c r="I50" s="54" t="s">
        <v>296</v>
      </c>
      <c r="J50" s="55" t="s">
        <v>297</v>
      </c>
      <c r="K50" s="54">
        <v>25779</v>
      </c>
      <c r="L50" s="54" t="s">
        <v>298</v>
      </c>
      <c r="M50" s="55" t="s">
        <v>179</v>
      </c>
      <c r="N50" s="55"/>
      <c r="O50" s="56" t="s">
        <v>215</v>
      </c>
      <c r="P50" s="56" t="s">
        <v>293</v>
      </c>
    </row>
    <row r="51" spans="1:16" ht="12.75" customHeight="1" thickBot="1" x14ac:dyDescent="0.25">
      <c r="A51" s="45" t="str">
        <f t="shared" si="0"/>
        <v> AOEB 1 </v>
      </c>
      <c r="B51" s="17" t="str">
        <f t="shared" si="1"/>
        <v>I</v>
      </c>
      <c r="C51" s="45">
        <f t="shared" si="2"/>
        <v>44525.663</v>
      </c>
      <c r="D51" s="13" t="str">
        <f t="shared" si="3"/>
        <v>vis</v>
      </c>
      <c r="E51" s="53">
        <f>VLOOKUP(C51,Active!C$21:E$951,3,FALSE)</f>
        <v>25820.004608205731</v>
      </c>
      <c r="F51" s="17" t="s">
        <v>160</v>
      </c>
      <c r="G51" s="13" t="str">
        <f t="shared" si="4"/>
        <v>44525.663</v>
      </c>
      <c r="H51" s="45">
        <f t="shared" si="5"/>
        <v>25820</v>
      </c>
      <c r="I51" s="54" t="s">
        <v>299</v>
      </c>
      <c r="J51" s="55" t="s">
        <v>300</v>
      </c>
      <c r="K51" s="54">
        <v>25820</v>
      </c>
      <c r="L51" s="54" t="s">
        <v>240</v>
      </c>
      <c r="M51" s="55" t="s">
        <v>179</v>
      </c>
      <c r="N51" s="55"/>
      <c r="O51" s="56" t="s">
        <v>211</v>
      </c>
      <c r="P51" s="56" t="s">
        <v>207</v>
      </c>
    </row>
    <row r="52" spans="1:16" ht="12.75" customHeight="1" thickBot="1" x14ac:dyDescent="0.25">
      <c r="A52" s="45" t="str">
        <f t="shared" si="0"/>
        <v> BBS 51 </v>
      </c>
      <c r="B52" s="17" t="str">
        <f t="shared" si="1"/>
        <v>I</v>
      </c>
      <c r="C52" s="45">
        <f t="shared" si="2"/>
        <v>44567.296999999999</v>
      </c>
      <c r="D52" s="13" t="str">
        <f t="shared" si="3"/>
        <v>vis</v>
      </c>
      <c r="E52" s="53">
        <f>VLOOKUP(C52,Active!C$21:E$951,3,FALSE)</f>
        <v>25884.997168263824</v>
      </c>
      <c r="F52" s="17" t="s">
        <v>160</v>
      </c>
      <c r="G52" s="13" t="str">
        <f t="shared" si="4"/>
        <v>44567.297</v>
      </c>
      <c r="H52" s="45">
        <f t="shared" si="5"/>
        <v>25885</v>
      </c>
      <c r="I52" s="54" t="s">
        <v>301</v>
      </c>
      <c r="J52" s="55" t="s">
        <v>302</v>
      </c>
      <c r="K52" s="54">
        <v>25885</v>
      </c>
      <c r="L52" s="54" t="s">
        <v>231</v>
      </c>
      <c r="M52" s="55" t="s">
        <v>179</v>
      </c>
      <c r="N52" s="55"/>
      <c r="O52" s="56" t="s">
        <v>215</v>
      </c>
      <c r="P52" s="56" t="s">
        <v>303</v>
      </c>
    </row>
    <row r="53" spans="1:16" ht="12.75" customHeight="1" thickBot="1" x14ac:dyDescent="0.25">
      <c r="A53" s="45" t="str">
        <f t="shared" si="0"/>
        <v> BBS 52 </v>
      </c>
      <c r="B53" s="17" t="str">
        <f t="shared" si="1"/>
        <v>I</v>
      </c>
      <c r="C53" s="45">
        <f t="shared" si="2"/>
        <v>44581.385000000002</v>
      </c>
      <c r="D53" s="13" t="str">
        <f t="shared" si="3"/>
        <v>vis</v>
      </c>
      <c r="E53" s="53">
        <f>VLOOKUP(C53,Active!C$21:E$951,3,FALSE)</f>
        <v>25906.989174463055</v>
      </c>
      <c r="F53" s="17" t="s">
        <v>160</v>
      </c>
      <c r="G53" s="13" t="str">
        <f t="shared" si="4"/>
        <v>44581.385</v>
      </c>
      <c r="H53" s="45">
        <f t="shared" si="5"/>
        <v>25907</v>
      </c>
      <c r="I53" s="54" t="s">
        <v>304</v>
      </c>
      <c r="J53" s="55" t="s">
        <v>305</v>
      </c>
      <c r="K53" s="54">
        <v>25907</v>
      </c>
      <c r="L53" s="54" t="s">
        <v>214</v>
      </c>
      <c r="M53" s="55" t="s">
        <v>179</v>
      </c>
      <c r="N53" s="55"/>
      <c r="O53" s="56" t="s">
        <v>215</v>
      </c>
      <c r="P53" s="56" t="s">
        <v>306</v>
      </c>
    </row>
    <row r="54" spans="1:16" ht="12.75" customHeight="1" thickBot="1" x14ac:dyDescent="0.25">
      <c r="A54" s="45" t="str">
        <f t="shared" si="0"/>
        <v> BBS 52 </v>
      </c>
      <c r="B54" s="17" t="str">
        <f t="shared" si="1"/>
        <v>I</v>
      </c>
      <c r="C54" s="45">
        <f t="shared" si="2"/>
        <v>44585.23</v>
      </c>
      <c r="D54" s="13" t="str">
        <f t="shared" si="3"/>
        <v>vis</v>
      </c>
      <c r="E54" s="53">
        <f>VLOOKUP(C54,Active!C$21:E$951,3,FALSE)</f>
        <v>25912.991393645054</v>
      </c>
      <c r="F54" s="17" t="s">
        <v>160</v>
      </c>
      <c r="G54" s="13" t="str">
        <f t="shared" si="4"/>
        <v>44585.230</v>
      </c>
      <c r="H54" s="45">
        <f t="shared" si="5"/>
        <v>25913</v>
      </c>
      <c r="I54" s="54" t="s">
        <v>307</v>
      </c>
      <c r="J54" s="55" t="s">
        <v>308</v>
      </c>
      <c r="K54" s="54">
        <v>25913</v>
      </c>
      <c r="L54" s="54" t="s">
        <v>260</v>
      </c>
      <c r="M54" s="55" t="s">
        <v>179</v>
      </c>
      <c r="N54" s="55"/>
      <c r="O54" s="56" t="s">
        <v>215</v>
      </c>
      <c r="P54" s="56" t="s">
        <v>306</v>
      </c>
    </row>
    <row r="55" spans="1:16" ht="12.75" customHeight="1" thickBot="1" x14ac:dyDescent="0.25">
      <c r="A55" s="45" t="str">
        <f t="shared" si="0"/>
        <v> BBS 52 </v>
      </c>
      <c r="B55" s="17" t="str">
        <f t="shared" si="1"/>
        <v>I</v>
      </c>
      <c r="C55" s="45">
        <f t="shared" si="2"/>
        <v>44601.245999999999</v>
      </c>
      <c r="D55" s="13" t="str">
        <f t="shared" si="3"/>
        <v>vis</v>
      </c>
      <c r="E55" s="53">
        <f>VLOOKUP(C55,Active!C$21:E$951,3,FALSE)</f>
        <v>25937.993095184425</v>
      </c>
      <c r="F55" s="17" t="s">
        <v>160</v>
      </c>
      <c r="G55" s="13" t="str">
        <f t="shared" si="4"/>
        <v>44601.246</v>
      </c>
      <c r="H55" s="45">
        <f t="shared" si="5"/>
        <v>25938</v>
      </c>
      <c r="I55" s="54" t="s">
        <v>309</v>
      </c>
      <c r="J55" s="55" t="s">
        <v>310</v>
      </c>
      <c r="K55" s="54">
        <v>25938</v>
      </c>
      <c r="L55" s="54" t="s">
        <v>257</v>
      </c>
      <c r="M55" s="55" t="s">
        <v>179</v>
      </c>
      <c r="N55" s="55"/>
      <c r="O55" s="56" t="s">
        <v>215</v>
      </c>
      <c r="P55" s="56" t="s">
        <v>306</v>
      </c>
    </row>
    <row r="56" spans="1:16" ht="12.75" customHeight="1" thickBot="1" x14ac:dyDescent="0.25">
      <c r="A56" s="45" t="str">
        <f t="shared" si="0"/>
        <v> BBS 56 </v>
      </c>
      <c r="B56" s="17" t="str">
        <f t="shared" si="1"/>
        <v>I</v>
      </c>
      <c r="C56" s="45">
        <f t="shared" si="2"/>
        <v>44793.428</v>
      </c>
      <c r="D56" s="13" t="str">
        <f t="shared" si="3"/>
        <v>vis</v>
      </c>
      <c r="E56" s="53">
        <f>VLOOKUP(C56,Active!C$21:E$951,3,FALSE)</f>
        <v>26237.997903203956</v>
      </c>
      <c r="F56" s="17" t="s">
        <v>160</v>
      </c>
      <c r="G56" s="13" t="str">
        <f t="shared" si="4"/>
        <v>44793.428</v>
      </c>
      <c r="H56" s="45">
        <f t="shared" si="5"/>
        <v>26238</v>
      </c>
      <c r="I56" s="54" t="s">
        <v>311</v>
      </c>
      <c r="J56" s="55" t="s">
        <v>312</v>
      </c>
      <c r="K56" s="54">
        <v>26238</v>
      </c>
      <c r="L56" s="54" t="s">
        <v>224</v>
      </c>
      <c r="M56" s="55" t="s">
        <v>179</v>
      </c>
      <c r="N56" s="55"/>
      <c r="O56" s="56" t="s">
        <v>215</v>
      </c>
      <c r="P56" s="56" t="s">
        <v>313</v>
      </c>
    </row>
    <row r="57" spans="1:16" ht="12.75" customHeight="1" thickBot="1" x14ac:dyDescent="0.25">
      <c r="A57" s="45" t="str">
        <f t="shared" si="0"/>
        <v> AOEB 1 </v>
      </c>
      <c r="B57" s="17" t="str">
        <f t="shared" si="1"/>
        <v>I</v>
      </c>
      <c r="C57" s="45">
        <f t="shared" si="2"/>
        <v>44856.849000000002</v>
      </c>
      <c r="D57" s="13" t="str">
        <f t="shared" si="3"/>
        <v>vis</v>
      </c>
      <c r="E57" s="53">
        <f>VLOOKUP(C57,Active!C$21:E$951,3,FALSE)</f>
        <v>26337.000957232984</v>
      </c>
      <c r="F57" s="17" t="s">
        <v>160</v>
      </c>
      <c r="G57" s="13" t="str">
        <f t="shared" si="4"/>
        <v>44856.849</v>
      </c>
      <c r="H57" s="45">
        <f t="shared" si="5"/>
        <v>26337</v>
      </c>
      <c r="I57" s="54" t="s">
        <v>314</v>
      </c>
      <c r="J57" s="55" t="s">
        <v>315</v>
      </c>
      <c r="K57" s="54">
        <v>26337</v>
      </c>
      <c r="L57" s="54" t="s">
        <v>219</v>
      </c>
      <c r="M57" s="55" t="s">
        <v>179</v>
      </c>
      <c r="N57" s="55"/>
      <c r="O57" s="56" t="s">
        <v>316</v>
      </c>
      <c r="P57" s="56" t="s">
        <v>207</v>
      </c>
    </row>
    <row r="58" spans="1:16" ht="12.75" customHeight="1" thickBot="1" x14ac:dyDescent="0.25">
      <c r="A58" s="45" t="str">
        <f t="shared" si="0"/>
        <v> AOEB 1 </v>
      </c>
      <c r="B58" s="17" t="str">
        <f t="shared" si="1"/>
        <v>I</v>
      </c>
      <c r="C58" s="45">
        <f t="shared" si="2"/>
        <v>44871.584999999999</v>
      </c>
      <c r="D58" s="13" t="str">
        <f t="shared" si="3"/>
        <v>vis</v>
      </c>
      <c r="E58" s="53">
        <f>VLOOKUP(C58,Active!C$21:E$951,3,FALSE)</f>
        <v>26360.004520787192</v>
      </c>
      <c r="F58" s="17" t="s">
        <v>160</v>
      </c>
      <c r="G58" s="13" t="str">
        <f t="shared" si="4"/>
        <v>44871.585</v>
      </c>
      <c r="H58" s="45">
        <f t="shared" si="5"/>
        <v>26360</v>
      </c>
      <c r="I58" s="54" t="s">
        <v>317</v>
      </c>
      <c r="J58" s="55" t="s">
        <v>318</v>
      </c>
      <c r="K58" s="54">
        <v>26360</v>
      </c>
      <c r="L58" s="54" t="s">
        <v>240</v>
      </c>
      <c r="M58" s="55" t="s">
        <v>179</v>
      </c>
      <c r="N58" s="55"/>
      <c r="O58" s="56" t="s">
        <v>206</v>
      </c>
      <c r="P58" s="56" t="s">
        <v>207</v>
      </c>
    </row>
    <row r="59" spans="1:16" ht="12.75" customHeight="1" thickBot="1" x14ac:dyDescent="0.25">
      <c r="A59" s="45" t="str">
        <f t="shared" si="0"/>
        <v> AOEB 1 </v>
      </c>
      <c r="B59" s="17" t="str">
        <f t="shared" si="1"/>
        <v>I</v>
      </c>
      <c r="C59" s="45">
        <f t="shared" si="2"/>
        <v>44876.711000000003</v>
      </c>
      <c r="D59" s="13" t="str">
        <f t="shared" si="3"/>
        <v>vis</v>
      </c>
      <c r="E59" s="53">
        <f>VLOOKUP(C59,Active!C$21:E$951,3,FALSE)</f>
        <v>26368.006438999666</v>
      </c>
      <c r="F59" s="17" t="s">
        <v>160</v>
      </c>
      <c r="G59" s="13" t="str">
        <f t="shared" si="4"/>
        <v>44876.711</v>
      </c>
      <c r="H59" s="45">
        <f t="shared" si="5"/>
        <v>26368</v>
      </c>
      <c r="I59" s="54" t="s">
        <v>319</v>
      </c>
      <c r="J59" s="55" t="s">
        <v>320</v>
      </c>
      <c r="K59" s="54">
        <v>26368</v>
      </c>
      <c r="L59" s="54" t="s">
        <v>298</v>
      </c>
      <c r="M59" s="55" t="s">
        <v>179</v>
      </c>
      <c r="N59" s="55"/>
      <c r="O59" s="56" t="s">
        <v>206</v>
      </c>
      <c r="P59" s="56" t="s">
        <v>207</v>
      </c>
    </row>
    <row r="60" spans="1:16" ht="12.75" customHeight="1" thickBot="1" x14ac:dyDescent="0.25">
      <c r="A60" s="45" t="str">
        <f t="shared" si="0"/>
        <v> BBS 56 </v>
      </c>
      <c r="B60" s="17" t="str">
        <f t="shared" si="1"/>
        <v>I</v>
      </c>
      <c r="C60" s="45">
        <f t="shared" si="2"/>
        <v>44877.345999999998</v>
      </c>
      <c r="D60" s="13" t="str">
        <f t="shared" si="3"/>
        <v>vis</v>
      </c>
      <c r="E60" s="53">
        <f>VLOOKUP(C60,Active!C$21:E$951,3,FALSE)</f>
        <v>26368.997702765733</v>
      </c>
      <c r="F60" s="17" t="s">
        <v>160</v>
      </c>
      <c r="G60" s="13" t="str">
        <f t="shared" si="4"/>
        <v>44877.346</v>
      </c>
      <c r="H60" s="45">
        <f t="shared" si="5"/>
        <v>26369</v>
      </c>
      <c r="I60" s="54" t="s">
        <v>321</v>
      </c>
      <c r="J60" s="55" t="s">
        <v>322</v>
      </c>
      <c r="K60" s="54">
        <v>26369</v>
      </c>
      <c r="L60" s="54" t="s">
        <v>224</v>
      </c>
      <c r="M60" s="55" t="s">
        <v>179</v>
      </c>
      <c r="N60" s="55"/>
      <c r="O60" s="56" t="s">
        <v>215</v>
      </c>
      <c r="P60" s="56" t="s">
        <v>313</v>
      </c>
    </row>
    <row r="61" spans="1:16" ht="12.75" customHeight="1" thickBot="1" x14ac:dyDescent="0.25">
      <c r="A61" s="45" t="str">
        <f t="shared" si="0"/>
        <v> AOEB 1 </v>
      </c>
      <c r="B61" s="17" t="str">
        <f t="shared" si="1"/>
        <v>I</v>
      </c>
      <c r="C61" s="45">
        <f t="shared" si="2"/>
        <v>44879.902999999998</v>
      </c>
      <c r="D61" s="13" t="str">
        <f t="shared" si="3"/>
        <v>vis</v>
      </c>
      <c r="E61" s="53">
        <f>VLOOKUP(C61,Active!C$21:E$951,3,FALSE)</f>
        <v>26372.989295600164</v>
      </c>
      <c r="F61" s="17" t="s">
        <v>160</v>
      </c>
      <c r="G61" s="13" t="str">
        <f t="shared" si="4"/>
        <v>44879.903</v>
      </c>
      <c r="H61" s="45">
        <f t="shared" si="5"/>
        <v>26373</v>
      </c>
      <c r="I61" s="54" t="s">
        <v>323</v>
      </c>
      <c r="J61" s="55" t="s">
        <v>324</v>
      </c>
      <c r="K61" s="54">
        <v>26373</v>
      </c>
      <c r="L61" s="54" t="s">
        <v>214</v>
      </c>
      <c r="M61" s="55" t="s">
        <v>179</v>
      </c>
      <c r="N61" s="55"/>
      <c r="O61" s="56" t="s">
        <v>316</v>
      </c>
      <c r="P61" s="56" t="s">
        <v>207</v>
      </c>
    </row>
    <row r="62" spans="1:16" ht="12.75" customHeight="1" thickBot="1" x14ac:dyDescent="0.25">
      <c r="A62" s="45" t="str">
        <f t="shared" si="0"/>
        <v> AOEB 1 </v>
      </c>
      <c r="B62" s="17" t="str">
        <f t="shared" si="1"/>
        <v>I</v>
      </c>
      <c r="C62" s="45">
        <f t="shared" si="2"/>
        <v>44885.678</v>
      </c>
      <c r="D62" s="13" t="str">
        <f t="shared" si="3"/>
        <v>vis</v>
      </c>
      <c r="E62" s="53">
        <f>VLOOKUP(C62,Active!C$21:E$951,3,FALSE)</f>
        <v>26382.00433221292</v>
      </c>
      <c r="F62" s="17" t="s">
        <v>160</v>
      </c>
      <c r="G62" s="13" t="str">
        <f t="shared" si="4"/>
        <v>44885.678</v>
      </c>
      <c r="H62" s="45">
        <f t="shared" si="5"/>
        <v>26382</v>
      </c>
      <c r="I62" s="54" t="s">
        <v>325</v>
      </c>
      <c r="J62" s="55" t="s">
        <v>326</v>
      </c>
      <c r="K62" s="54">
        <v>26382</v>
      </c>
      <c r="L62" s="54" t="s">
        <v>240</v>
      </c>
      <c r="M62" s="55" t="s">
        <v>179</v>
      </c>
      <c r="N62" s="55"/>
      <c r="O62" s="56" t="s">
        <v>211</v>
      </c>
      <c r="P62" s="56" t="s">
        <v>207</v>
      </c>
    </row>
    <row r="63" spans="1:16" ht="12.75" customHeight="1" thickBot="1" x14ac:dyDescent="0.25">
      <c r="A63" s="45" t="str">
        <f t="shared" si="0"/>
        <v> BBS 57 </v>
      </c>
      <c r="B63" s="17" t="str">
        <f t="shared" si="1"/>
        <v>I</v>
      </c>
      <c r="C63" s="45">
        <f t="shared" si="2"/>
        <v>44911.302000000003</v>
      </c>
      <c r="D63" s="13" t="str">
        <f t="shared" si="3"/>
        <v>vis</v>
      </c>
      <c r="E63" s="53">
        <f>VLOOKUP(C63,Active!C$21:E$951,3,FALSE)</f>
        <v>26422.004557003449</v>
      </c>
      <c r="F63" s="17" t="s">
        <v>160</v>
      </c>
      <c r="G63" s="13" t="str">
        <f t="shared" si="4"/>
        <v>44911.302</v>
      </c>
      <c r="H63" s="45">
        <f t="shared" si="5"/>
        <v>26422</v>
      </c>
      <c r="I63" s="54" t="s">
        <v>327</v>
      </c>
      <c r="J63" s="55" t="s">
        <v>328</v>
      </c>
      <c r="K63" s="54">
        <v>26422</v>
      </c>
      <c r="L63" s="54" t="s">
        <v>240</v>
      </c>
      <c r="M63" s="55" t="s">
        <v>179</v>
      </c>
      <c r="N63" s="55"/>
      <c r="O63" s="56" t="s">
        <v>215</v>
      </c>
      <c r="P63" s="56" t="s">
        <v>329</v>
      </c>
    </row>
    <row r="64" spans="1:16" ht="12.75" customHeight="1" thickBot="1" x14ac:dyDescent="0.25">
      <c r="A64" s="45" t="str">
        <f t="shared" si="0"/>
        <v> AOEB 1 </v>
      </c>
      <c r="B64" s="17" t="str">
        <f t="shared" si="1"/>
        <v>I</v>
      </c>
      <c r="C64" s="45">
        <f t="shared" si="2"/>
        <v>44912.576999999997</v>
      </c>
      <c r="D64" s="13" t="str">
        <f t="shared" si="3"/>
        <v>vis</v>
      </c>
      <c r="E64" s="53">
        <f>VLOOKUP(C64,Active!C$21:E$951,3,FALSE)</f>
        <v>26423.994889762103</v>
      </c>
      <c r="F64" s="17" t="s">
        <v>160</v>
      </c>
      <c r="G64" s="13" t="str">
        <f t="shared" si="4"/>
        <v>44912.577</v>
      </c>
      <c r="H64" s="45">
        <f t="shared" si="5"/>
        <v>26424</v>
      </c>
      <c r="I64" s="54" t="s">
        <v>330</v>
      </c>
      <c r="J64" s="55" t="s">
        <v>331</v>
      </c>
      <c r="K64" s="54">
        <v>26424</v>
      </c>
      <c r="L64" s="54" t="s">
        <v>161</v>
      </c>
      <c r="M64" s="55" t="s">
        <v>179</v>
      </c>
      <c r="N64" s="55"/>
      <c r="O64" s="56" t="s">
        <v>206</v>
      </c>
      <c r="P64" s="56" t="s">
        <v>207</v>
      </c>
    </row>
    <row r="65" spans="1:16" ht="12.75" customHeight="1" thickBot="1" x14ac:dyDescent="0.25">
      <c r="A65" s="45" t="str">
        <f t="shared" si="0"/>
        <v> BBS 57 </v>
      </c>
      <c r="B65" s="17" t="str">
        <f t="shared" si="1"/>
        <v>I</v>
      </c>
      <c r="C65" s="45">
        <f t="shared" si="2"/>
        <v>44918.35</v>
      </c>
      <c r="D65" s="13" t="str">
        <f t="shared" si="3"/>
        <v>vis</v>
      </c>
      <c r="E65" s="53">
        <f>VLOOKUP(C65,Active!C$21:E$951,3,FALSE)</f>
        <v>26433.006804284258</v>
      </c>
      <c r="F65" s="17" t="s">
        <v>160</v>
      </c>
      <c r="G65" s="13" t="str">
        <f t="shared" si="4"/>
        <v>44918.350</v>
      </c>
      <c r="H65" s="45">
        <f t="shared" si="5"/>
        <v>26433</v>
      </c>
      <c r="I65" s="54" t="s">
        <v>332</v>
      </c>
      <c r="J65" s="55" t="s">
        <v>333</v>
      </c>
      <c r="K65" s="54">
        <v>26433</v>
      </c>
      <c r="L65" s="54" t="s">
        <v>298</v>
      </c>
      <c r="M65" s="55" t="s">
        <v>179</v>
      </c>
      <c r="N65" s="55"/>
      <c r="O65" s="56" t="s">
        <v>215</v>
      </c>
      <c r="P65" s="56" t="s">
        <v>329</v>
      </c>
    </row>
    <row r="66" spans="1:16" ht="12.75" customHeight="1" thickBot="1" x14ac:dyDescent="0.25">
      <c r="A66" s="45" t="str">
        <f t="shared" si="0"/>
        <v> BBS 57 </v>
      </c>
      <c r="B66" s="17" t="str">
        <f t="shared" si="1"/>
        <v>I</v>
      </c>
      <c r="C66" s="45">
        <f t="shared" si="2"/>
        <v>44925.383000000002</v>
      </c>
      <c r="D66" s="13" t="str">
        <f t="shared" si="3"/>
        <v>vis</v>
      </c>
      <c r="E66" s="53">
        <f>VLOOKUP(C66,Active!C$21:E$951,3,FALSE)</f>
        <v>26443.985635885565</v>
      </c>
      <c r="F66" s="17" t="s">
        <v>160</v>
      </c>
      <c r="G66" s="13" t="str">
        <f t="shared" si="4"/>
        <v>44925.383</v>
      </c>
      <c r="H66" s="45">
        <f t="shared" si="5"/>
        <v>26444</v>
      </c>
      <c r="I66" s="54" t="s">
        <v>334</v>
      </c>
      <c r="J66" s="55" t="s">
        <v>335</v>
      </c>
      <c r="K66" s="54">
        <v>26444</v>
      </c>
      <c r="L66" s="54" t="s">
        <v>336</v>
      </c>
      <c r="M66" s="55" t="s">
        <v>179</v>
      </c>
      <c r="N66" s="55"/>
      <c r="O66" s="56" t="s">
        <v>215</v>
      </c>
      <c r="P66" s="56" t="s">
        <v>329</v>
      </c>
    </row>
    <row r="67" spans="1:16" ht="12.75" customHeight="1" thickBot="1" x14ac:dyDescent="0.25">
      <c r="A67" s="45" t="str">
        <f t="shared" si="0"/>
        <v> BBS 61 </v>
      </c>
      <c r="B67" s="17" t="str">
        <f t="shared" si="1"/>
        <v>I</v>
      </c>
      <c r="C67" s="45">
        <f t="shared" si="2"/>
        <v>45162.423000000003</v>
      </c>
      <c r="D67" s="13" t="str">
        <f t="shared" si="3"/>
        <v>vis</v>
      </c>
      <c r="E67" s="53">
        <f>VLOOKUP(C67,Active!C$21:E$951,3,FALSE)</f>
        <v>26814.015814013324</v>
      </c>
      <c r="F67" s="17" t="s">
        <v>160</v>
      </c>
      <c r="G67" s="13" t="str">
        <f t="shared" si="4"/>
        <v>45162.423</v>
      </c>
      <c r="H67" s="45">
        <f t="shared" si="5"/>
        <v>26814</v>
      </c>
      <c r="I67" s="54" t="s">
        <v>337</v>
      </c>
      <c r="J67" s="55" t="s">
        <v>338</v>
      </c>
      <c r="K67" s="54">
        <v>26814</v>
      </c>
      <c r="L67" s="54" t="s">
        <v>339</v>
      </c>
      <c r="M67" s="55" t="s">
        <v>179</v>
      </c>
      <c r="N67" s="55"/>
      <c r="O67" s="56" t="s">
        <v>215</v>
      </c>
      <c r="P67" s="56" t="s">
        <v>340</v>
      </c>
    </row>
    <row r="68" spans="1:16" ht="12.75" customHeight="1" thickBot="1" x14ac:dyDescent="0.25">
      <c r="A68" s="45" t="str">
        <f t="shared" si="0"/>
        <v> AOEB 1 </v>
      </c>
      <c r="B68" s="17" t="str">
        <f t="shared" si="1"/>
        <v>I</v>
      </c>
      <c r="C68" s="45">
        <f t="shared" si="2"/>
        <v>45193.802000000003</v>
      </c>
      <c r="D68" s="13" t="str">
        <f t="shared" si="3"/>
        <v>vis</v>
      </c>
      <c r="E68" s="53">
        <f>VLOOKUP(C68,Active!C$21:E$951,3,FALSE)</f>
        <v>26862.999854510585</v>
      </c>
      <c r="F68" s="17" t="s">
        <v>160</v>
      </c>
      <c r="G68" s="13" t="str">
        <f t="shared" si="4"/>
        <v>45193.802</v>
      </c>
      <c r="H68" s="45">
        <f t="shared" si="5"/>
        <v>26863</v>
      </c>
      <c r="I68" s="54" t="s">
        <v>341</v>
      </c>
      <c r="J68" s="55" t="s">
        <v>342</v>
      </c>
      <c r="K68" s="54">
        <v>26863</v>
      </c>
      <c r="L68" s="54" t="s">
        <v>263</v>
      </c>
      <c r="M68" s="55" t="s">
        <v>179</v>
      </c>
      <c r="N68" s="55"/>
      <c r="O68" s="56" t="s">
        <v>211</v>
      </c>
      <c r="P68" s="56" t="s">
        <v>207</v>
      </c>
    </row>
    <row r="69" spans="1:16" ht="12.75" customHeight="1" thickBot="1" x14ac:dyDescent="0.25">
      <c r="A69" s="45" t="str">
        <f t="shared" si="0"/>
        <v> BBS 62 </v>
      </c>
      <c r="B69" s="17" t="str">
        <f t="shared" si="1"/>
        <v>I</v>
      </c>
      <c r="C69" s="45">
        <f t="shared" si="2"/>
        <v>45201.49</v>
      </c>
      <c r="D69" s="13" t="str">
        <f t="shared" si="3"/>
        <v>vis</v>
      </c>
      <c r="E69" s="53">
        <f>VLOOKUP(C69,Active!C$21:E$951,3,FALSE)</f>
        <v>26875.001170783977</v>
      </c>
      <c r="F69" s="17" t="s">
        <v>160</v>
      </c>
      <c r="G69" s="13" t="str">
        <f t="shared" si="4"/>
        <v>45201.490</v>
      </c>
      <c r="H69" s="45">
        <f t="shared" si="5"/>
        <v>26875</v>
      </c>
      <c r="I69" s="54" t="s">
        <v>343</v>
      </c>
      <c r="J69" s="55" t="s">
        <v>344</v>
      </c>
      <c r="K69" s="54">
        <v>26875</v>
      </c>
      <c r="L69" s="54" t="s">
        <v>219</v>
      </c>
      <c r="M69" s="55" t="s">
        <v>179</v>
      </c>
      <c r="N69" s="55"/>
      <c r="O69" s="56" t="s">
        <v>215</v>
      </c>
      <c r="P69" s="56" t="s">
        <v>345</v>
      </c>
    </row>
    <row r="70" spans="1:16" ht="12.75" customHeight="1" thickBot="1" x14ac:dyDescent="0.25">
      <c r="A70" s="45" t="str">
        <f t="shared" si="0"/>
        <v> BBS 62 </v>
      </c>
      <c r="B70" s="17" t="str">
        <f t="shared" si="1"/>
        <v>I</v>
      </c>
      <c r="C70" s="45">
        <f t="shared" si="2"/>
        <v>45228.392999999996</v>
      </c>
      <c r="D70" s="13" t="str">
        <f t="shared" si="3"/>
        <v>vis</v>
      </c>
      <c r="E70" s="53">
        <f>VLOOKUP(C70,Active!C$21:E$951,3,FALSE)</f>
        <v>26916.99797251436</v>
      </c>
      <c r="F70" s="17" t="s">
        <v>160</v>
      </c>
      <c r="G70" s="13" t="str">
        <f t="shared" si="4"/>
        <v>45228.393</v>
      </c>
      <c r="H70" s="45">
        <f t="shared" si="5"/>
        <v>26917</v>
      </c>
      <c r="I70" s="54" t="s">
        <v>346</v>
      </c>
      <c r="J70" s="55" t="s">
        <v>347</v>
      </c>
      <c r="K70" s="54">
        <v>26917</v>
      </c>
      <c r="L70" s="54" t="s">
        <v>224</v>
      </c>
      <c r="M70" s="55" t="s">
        <v>179</v>
      </c>
      <c r="N70" s="55"/>
      <c r="O70" s="56" t="s">
        <v>215</v>
      </c>
      <c r="P70" s="56" t="s">
        <v>345</v>
      </c>
    </row>
    <row r="71" spans="1:16" ht="12.75" customHeight="1" thickBot="1" x14ac:dyDescent="0.25">
      <c r="A71" s="45" t="str">
        <f t="shared" si="0"/>
        <v> BBS 64 </v>
      </c>
      <c r="B71" s="17" t="str">
        <f t="shared" si="1"/>
        <v>I</v>
      </c>
      <c r="C71" s="45">
        <f t="shared" si="2"/>
        <v>45296.298999999999</v>
      </c>
      <c r="D71" s="13" t="str">
        <f t="shared" si="3"/>
        <v>vis</v>
      </c>
      <c r="E71" s="53">
        <f>VLOOKUP(C71,Active!C$21:E$951,3,FALSE)</f>
        <v>27023.002314717975</v>
      </c>
      <c r="F71" s="17" t="s">
        <v>160</v>
      </c>
      <c r="G71" s="13" t="str">
        <f t="shared" si="4"/>
        <v>45296.299</v>
      </c>
      <c r="H71" s="45">
        <f t="shared" si="5"/>
        <v>27023</v>
      </c>
      <c r="I71" s="54" t="s">
        <v>348</v>
      </c>
      <c r="J71" s="55" t="s">
        <v>349</v>
      </c>
      <c r="K71" s="54">
        <v>27023</v>
      </c>
      <c r="L71" s="54" t="s">
        <v>219</v>
      </c>
      <c r="M71" s="55" t="s">
        <v>179</v>
      </c>
      <c r="N71" s="55"/>
      <c r="O71" s="56" t="s">
        <v>215</v>
      </c>
      <c r="P71" s="56" t="s">
        <v>350</v>
      </c>
    </row>
    <row r="72" spans="1:16" ht="12.75" customHeight="1" thickBot="1" x14ac:dyDescent="0.25">
      <c r="A72" s="45" t="str">
        <f t="shared" si="0"/>
        <v> BBS 64 </v>
      </c>
      <c r="B72" s="17" t="str">
        <f t="shared" si="1"/>
        <v>I</v>
      </c>
      <c r="C72" s="45">
        <f t="shared" si="2"/>
        <v>45346.260999999999</v>
      </c>
      <c r="D72" s="13" t="str">
        <f t="shared" si="3"/>
        <v>vis</v>
      </c>
      <c r="E72" s="53">
        <f>VLOOKUP(C72,Active!C$21:E$951,3,FALSE)</f>
        <v>27100.995260042047</v>
      </c>
      <c r="F72" s="17" t="s">
        <v>160</v>
      </c>
      <c r="G72" s="13" t="str">
        <f t="shared" si="4"/>
        <v>45346.261</v>
      </c>
      <c r="H72" s="45">
        <f t="shared" si="5"/>
        <v>27101</v>
      </c>
      <c r="I72" s="54" t="s">
        <v>351</v>
      </c>
      <c r="J72" s="55" t="s">
        <v>352</v>
      </c>
      <c r="K72" s="54">
        <v>27101</v>
      </c>
      <c r="L72" s="54" t="s">
        <v>161</v>
      </c>
      <c r="M72" s="55" t="s">
        <v>179</v>
      </c>
      <c r="N72" s="55"/>
      <c r="O72" s="56" t="s">
        <v>215</v>
      </c>
      <c r="P72" s="56" t="s">
        <v>350</v>
      </c>
    </row>
    <row r="73" spans="1:16" ht="12.75" customHeight="1" thickBot="1" x14ac:dyDescent="0.25">
      <c r="A73" s="45" t="str">
        <f t="shared" si="0"/>
        <v> AOEB 1 </v>
      </c>
      <c r="B73" s="17" t="str">
        <f t="shared" si="1"/>
        <v>I</v>
      </c>
      <c r="C73" s="45">
        <f t="shared" si="2"/>
        <v>45591.612000000001</v>
      </c>
      <c r="D73" s="13" t="str">
        <f t="shared" si="3"/>
        <v>vis</v>
      </c>
      <c r="E73" s="53">
        <f>VLOOKUP(C73,Active!C$21:E$951,3,FALSE)</f>
        <v>27483.999285665675</v>
      </c>
      <c r="F73" s="17" t="str">
        <f>LEFT(M73,1)</f>
        <v>V</v>
      </c>
      <c r="G73" s="13" t="str">
        <f t="shared" si="4"/>
        <v>45591.612</v>
      </c>
      <c r="H73" s="45">
        <f t="shared" si="5"/>
        <v>27484</v>
      </c>
      <c r="I73" s="54" t="s">
        <v>353</v>
      </c>
      <c r="J73" s="55" t="s">
        <v>354</v>
      </c>
      <c r="K73" s="54">
        <v>27484</v>
      </c>
      <c r="L73" s="54" t="s">
        <v>263</v>
      </c>
      <c r="M73" s="55" t="s">
        <v>179</v>
      </c>
      <c r="N73" s="55"/>
      <c r="O73" s="56" t="s">
        <v>211</v>
      </c>
      <c r="P73" s="56" t="s">
        <v>207</v>
      </c>
    </row>
    <row r="74" spans="1:16" ht="12.75" customHeight="1" thickBot="1" x14ac:dyDescent="0.25">
      <c r="A74" s="45" t="str">
        <f t="shared" si="0"/>
        <v> BBS 68 </v>
      </c>
      <c r="B74" s="17" t="str">
        <f t="shared" si="1"/>
        <v>I</v>
      </c>
      <c r="C74" s="45">
        <f t="shared" si="2"/>
        <v>45604.428</v>
      </c>
      <c r="D74" s="13" t="str">
        <f t="shared" si="3"/>
        <v>vis</v>
      </c>
      <c r="E74" s="53">
        <f>VLOOKUP(C74,Active!C$21:E$951,3,FALSE)</f>
        <v>27504.005642242137</v>
      </c>
      <c r="F74" s="17" t="str">
        <f>LEFT(M74,1)</f>
        <v>V</v>
      </c>
      <c r="G74" s="13" t="str">
        <f t="shared" si="4"/>
        <v>45604.428</v>
      </c>
      <c r="H74" s="45">
        <f t="shared" si="5"/>
        <v>27504</v>
      </c>
      <c r="I74" s="54" t="s">
        <v>355</v>
      </c>
      <c r="J74" s="55" t="s">
        <v>356</v>
      </c>
      <c r="K74" s="54">
        <v>27504</v>
      </c>
      <c r="L74" s="54" t="s">
        <v>298</v>
      </c>
      <c r="M74" s="55" t="s">
        <v>179</v>
      </c>
      <c r="N74" s="55"/>
      <c r="O74" s="56" t="s">
        <v>215</v>
      </c>
      <c r="P74" s="56" t="s">
        <v>357</v>
      </c>
    </row>
    <row r="75" spans="1:16" ht="12.75" customHeight="1" thickBot="1" x14ac:dyDescent="0.25">
      <c r="A75" s="45" t="str">
        <f t="shared" ref="A75:A138" si="6">P75</f>
        <v> BBS 69 </v>
      </c>
      <c r="B75" s="17" t="str">
        <f t="shared" ref="B75:B138" si="7">IF(H75=INT(H75),"I","II")</f>
        <v>I</v>
      </c>
      <c r="C75" s="45">
        <f t="shared" ref="C75:C138" si="8">1*G75</f>
        <v>45640.296000000002</v>
      </c>
      <c r="D75" s="13" t="str">
        <f t="shared" ref="D75:D138" si="9">VLOOKUP(F75,I$1:J$5,2,FALSE)</f>
        <v>vis</v>
      </c>
      <c r="E75" s="53">
        <f>VLOOKUP(C75,Active!C$21:E$951,3,FALSE)</f>
        <v>27559.997215095191</v>
      </c>
      <c r="F75" s="17" t="str">
        <f>LEFT(M75,1)</f>
        <v>V</v>
      </c>
      <c r="G75" s="13" t="str">
        <f t="shared" ref="G75:G138" si="10">MID(I75,3,LEN(I75)-3)</f>
        <v>45640.296</v>
      </c>
      <c r="H75" s="45">
        <f t="shared" ref="H75:H138" si="11">1*K75</f>
        <v>27560</v>
      </c>
      <c r="I75" s="54" t="s">
        <v>358</v>
      </c>
      <c r="J75" s="55" t="s">
        <v>359</v>
      </c>
      <c r="K75" s="54">
        <v>27560</v>
      </c>
      <c r="L75" s="54" t="s">
        <v>231</v>
      </c>
      <c r="M75" s="55" t="s">
        <v>179</v>
      </c>
      <c r="N75" s="55"/>
      <c r="O75" s="56" t="s">
        <v>360</v>
      </c>
      <c r="P75" s="56" t="s">
        <v>361</v>
      </c>
    </row>
    <row r="76" spans="1:16" ht="12.75" customHeight="1" thickBot="1" x14ac:dyDescent="0.25">
      <c r="A76" s="45" t="str">
        <f t="shared" si="6"/>
        <v> BBS 70 </v>
      </c>
      <c r="B76" s="17" t="str">
        <f t="shared" si="7"/>
        <v>I</v>
      </c>
      <c r="C76" s="45">
        <f t="shared" si="8"/>
        <v>45670.400000000001</v>
      </c>
      <c r="D76" s="13" t="str">
        <f t="shared" si="9"/>
        <v>vis</v>
      </c>
      <c r="E76" s="53">
        <f>VLOOKUP(C76,Active!C$21:E$951,3,FALSE)</f>
        <v>27606.990922833789</v>
      </c>
      <c r="F76" s="17" t="str">
        <f>LEFT(M76,1)</f>
        <v>V</v>
      </c>
      <c r="G76" s="13" t="str">
        <f t="shared" si="10"/>
        <v>45670.400</v>
      </c>
      <c r="H76" s="45">
        <f t="shared" si="11"/>
        <v>27607</v>
      </c>
      <c r="I76" s="54" t="s">
        <v>362</v>
      </c>
      <c r="J76" s="55" t="s">
        <v>363</v>
      </c>
      <c r="K76" s="54">
        <v>27607</v>
      </c>
      <c r="L76" s="54" t="s">
        <v>260</v>
      </c>
      <c r="M76" s="55" t="s">
        <v>179</v>
      </c>
      <c r="N76" s="55"/>
      <c r="O76" s="56" t="s">
        <v>360</v>
      </c>
      <c r="P76" s="56" t="s">
        <v>364</v>
      </c>
    </row>
    <row r="77" spans="1:16" ht="12.75" customHeight="1" thickBot="1" x14ac:dyDescent="0.25">
      <c r="A77" s="45" t="str">
        <f t="shared" si="6"/>
        <v> BBS 70 </v>
      </c>
      <c r="B77" s="17" t="str">
        <f t="shared" si="7"/>
        <v>I</v>
      </c>
      <c r="C77" s="45">
        <f t="shared" si="8"/>
        <v>45697.317000000003</v>
      </c>
      <c r="D77" s="13" t="str">
        <f t="shared" si="9"/>
        <v>vis</v>
      </c>
      <c r="E77" s="53">
        <f>VLOOKUP(C77,Active!C$21:E$951,3,FALSE)</f>
        <v>27649.009579198391</v>
      </c>
      <c r="F77" s="17" t="str">
        <f>LEFT(M77,1)</f>
        <v>V</v>
      </c>
      <c r="G77" s="13" t="str">
        <f t="shared" si="10"/>
        <v>45697.317</v>
      </c>
      <c r="H77" s="45">
        <f t="shared" si="11"/>
        <v>27649</v>
      </c>
      <c r="I77" s="54" t="s">
        <v>365</v>
      </c>
      <c r="J77" s="55" t="s">
        <v>366</v>
      </c>
      <c r="K77" s="54">
        <v>27649</v>
      </c>
      <c r="L77" s="54" t="s">
        <v>243</v>
      </c>
      <c r="M77" s="55" t="s">
        <v>179</v>
      </c>
      <c r="N77" s="55"/>
      <c r="O77" s="56" t="s">
        <v>215</v>
      </c>
      <c r="P77" s="56" t="s">
        <v>364</v>
      </c>
    </row>
    <row r="78" spans="1:16" ht="12.75" customHeight="1" thickBot="1" x14ac:dyDescent="0.25">
      <c r="A78" s="45" t="str">
        <f t="shared" si="6"/>
        <v> BBS 73 </v>
      </c>
      <c r="B78" s="17" t="str">
        <f t="shared" si="7"/>
        <v>I</v>
      </c>
      <c r="C78" s="45">
        <f t="shared" si="8"/>
        <v>45889.491999999998</v>
      </c>
      <c r="D78" s="13" t="str">
        <f t="shared" si="9"/>
        <v>vis</v>
      </c>
      <c r="E78" s="53">
        <f>VLOOKUP(C78,Active!C$21:E$951,3,FALSE)</f>
        <v>27949.003459900807</v>
      </c>
      <c r="F78" s="17" t="s">
        <v>160</v>
      </c>
      <c r="G78" s="13" t="str">
        <f t="shared" si="10"/>
        <v>45889.492</v>
      </c>
      <c r="H78" s="45">
        <f t="shared" si="11"/>
        <v>27949</v>
      </c>
      <c r="I78" s="54" t="s">
        <v>367</v>
      </c>
      <c r="J78" s="55" t="s">
        <v>368</v>
      </c>
      <c r="K78" s="54">
        <v>27949</v>
      </c>
      <c r="L78" s="54" t="s">
        <v>205</v>
      </c>
      <c r="M78" s="55" t="s">
        <v>179</v>
      </c>
      <c r="N78" s="55"/>
      <c r="O78" s="56" t="s">
        <v>360</v>
      </c>
      <c r="P78" s="56" t="s">
        <v>369</v>
      </c>
    </row>
    <row r="79" spans="1:16" ht="12.75" customHeight="1" thickBot="1" x14ac:dyDescent="0.25">
      <c r="A79" s="45" t="str">
        <f t="shared" si="6"/>
        <v> AOEB 1 </v>
      </c>
      <c r="B79" s="17" t="str">
        <f t="shared" si="7"/>
        <v>I</v>
      </c>
      <c r="C79" s="45">
        <f t="shared" si="8"/>
        <v>45908.711000000003</v>
      </c>
      <c r="D79" s="13" t="str">
        <f t="shared" si="9"/>
        <v>vis</v>
      </c>
      <c r="E79" s="53">
        <f>VLOOKUP(C79,Active!C$21:E$951,3,FALSE)</f>
        <v>27979.005189539006</v>
      </c>
      <c r="F79" s="17" t="s">
        <v>160</v>
      </c>
      <c r="G79" s="13" t="str">
        <f t="shared" si="10"/>
        <v>45908.711</v>
      </c>
      <c r="H79" s="45">
        <f t="shared" si="11"/>
        <v>27979</v>
      </c>
      <c r="I79" s="54" t="s">
        <v>370</v>
      </c>
      <c r="J79" s="55" t="s">
        <v>371</v>
      </c>
      <c r="K79" s="54">
        <v>27979</v>
      </c>
      <c r="L79" s="54" t="s">
        <v>240</v>
      </c>
      <c r="M79" s="55" t="s">
        <v>179</v>
      </c>
      <c r="N79" s="55"/>
      <c r="O79" s="56" t="s">
        <v>372</v>
      </c>
      <c r="P79" s="56" t="s">
        <v>207</v>
      </c>
    </row>
    <row r="80" spans="1:16" ht="12.75" customHeight="1" thickBot="1" x14ac:dyDescent="0.25">
      <c r="A80" s="45" t="str">
        <f t="shared" si="6"/>
        <v> AOEB 1 </v>
      </c>
      <c r="B80" s="17" t="str">
        <f t="shared" si="7"/>
        <v>I</v>
      </c>
      <c r="C80" s="45">
        <f t="shared" si="8"/>
        <v>45910.633999999998</v>
      </c>
      <c r="D80" s="13" t="str">
        <f t="shared" si="9"/>
        <v>vis</v>
      </c>
      <c r="E80" s="53">
        <f>VLOOKUP(C80,Active!C$21:E$951,3,FALSE)</f>
        <v>27982.007079652649</v>
      </c>
      <c r="F80" s="17" t="s">
        <v>160</v>
      </c>
      <c r="G80" s="13" t="str">
        <f t="shared" si="10"/>
        <v>45910.634</v>
      </c>
      <c r="H80" s="45">
        <f t="shared" si="11"/>
        <v>27982</v>
      </c>
      <c r="I80" s="54" t="s">
        <v>373</v>
      </c>
      <c r="J80" s="55" t="s">
        <v>374</v>
      </c>
      <c r="K80" s="54">
        <v>27982</v>
      </c>
      <c r="L80" s="54" t="s">
        <v>246</v>
      </c>
      <c r="M80" s="55" t="s">
        <v>179</v>
      </c>
      <c r="N80" s="55"/>
      <c r="O80" s="56" t="s">
        <v>372</v>
      </c>
      <c r="P80" s="56" t="s">
        <v>207</v>
      </c>
    </row>
    <row r="81" spans="1:16" ht="12.75" customHeight="1" thickBot="1" x14ac:dyDescent="0.25">
      <c r="A81" s="45" t="str">
        <f t="shared" si="6"/>
        <v> BBS 73 </v>
      </c>
      <c r="B81" s="17" t="str">
        <f t="shared" si="7"/>
        <v>I</v>
      </c>
      <c r="C81" s="45">
        <f t="shared" si="8"/>
        <v>45930.498</v>
      </c>
      <c r="D81" s="13" t="str">
        <f t="shared" si="9"/>
        <v>vis</v>
      </c>
      <c r="E81" s="53">
        <f>VLOOKUP(C81,Active!C$21:E$951,3,FALSE)</f>
        <v>28013.015683509933</v>
      </c>
      <c r="F81" s="17" t="s">
        <v>160</v>
      </c>
      <c r="G81" s="13" t="str">
        <f t="shared" si="10"/>
        <v>45930.498</v>
      </c>
      <c r="H81" s="45">
        <f t="shared" si="11"/>
        <v>28013</v>
      </c>
      <c r="I81" s="54" t="s">
        <v>375</v>
      </c>
      <c r="J81" s="55" t="s">
        <v>376</v>
      </c>
      <c r="K81" s="54">
        <v>28013</v>
      </c>
      <c r="L81" s="54" t="s">
        <v>339</v>
      </c>
      <c r="M81" s="55" t="s">
        <v>179</v>
      </c>
      <c r="N81" s="55"/>
      <c r="O81" s="56" t="s">
        <v>360</v>
      </c>
      <c r="P81" s="56" t="s">
        <v>369</v>
      </c>
    </row>
    <row r="82" spans="1:16" ht="12.75" customHeight="1" thickBot="1" x14ac:dyDescent="0.25">
      <c r="A82" s="45" t="str">
        <f t="shared" si="6"/>
        <v> BBS 73 </v>
      </c>
      <c r="B82" s="17" t="str">
        <f t="shared" si="7"/>
        <v>I</v>
      </c>
      <c r="C82" s="45">
        <f t="shared" si="8"/>
        <v>45932.423999999999</v>
      </c>
      <c r="D82" s="13" t="str">
        <f t="shared" si="9"/>
        <v>vis</v>
      </c>
      <c r="E82" s="53">
        <f>VLOOKUP(C82,Active!C$21:E$951,3,FALSE)</f>
        <v>28016.022256759483</v>
      </c>
      <c r="F82" s="17" t="s">
        <v>160</v>
      </c>
      <c r="G82" s="13" t="str">
        <f t="shared" si="10"/>
        <v>45932.424</v>
      </c>
      <c r="H82" s="45">
        <f t="shared" si="11"/>
        <v>28016</v>
      </c>
      <c r="I82" s="54" t="s">
        <v>377</v>
      </c>
      <c r="J82" s="55" t="s">
        <v>378</v>
      </c>
      <c r="K82" s="54">
        <v>28016</v>
      </c>
      <c r="L82" s="54" t="s">
        <v>379</v>
      </c>
      <c r="M82" s="55" t="s">
        <v>179</v>
      </c>
      <c r="N82" s="55"/>
      <c r="O82" s="56" t="s">
        <v>360</v>
      </c>
      <c r="P82" s="56" t="s">
        <v>369</v>
      </c>
    </row>
    <row r="83" spans="1:16" ht="12.75" customHeight="1" thickBot="1" x14ac:dyDescent="0.25">
      <c r="A83" s="45" t="str">
        <f t="shared" si="6"/>
        <v> BBS 73 </v>
      </c>
      <c r="B83" s="17" t="str">
        <f t="shared" si="7"/>
        <v>I</v>
      </c>
      <c r="C83" s="45">
        <f t="shared" si="8"/>
        <v>45941.372000000003</v>
      </c>
      <c r="D83" s="13" t="str">
        <f t="shared" si="9"/>
        <v>vis</v>
      </c>
      <c r="E83" s="53">
        <f>VLOOKUP(C83,Active!C$21:E$951,3,FALSE)</f>
        <v>28029.990490112035</v>
      </c>
      <c r="F83" s="17" t="s">
        <v>160</v>
      </c>
      <c r="G83" s="13" t="str">
        <f t="shared" si="10"/>
        <v>45941.372</v>
      </c>
      <c r="H83" s="45">
        <f t="shared" si="11"/>
        <v>28030</v>
      </c>
      <c r="I83" s="54" t="s">
        <v>380</v>
      </c>
      <c r="J83" s="55" t="s">
        <v>381</v>
      </c>
      <c r="K83" s="54">
        <v>28030</v>
      </c>
      <c r="L83" s="54" t="s">
        <v>260</v>
      </c>
      <c r="M83" s="55" t="s">
        <v>179</v>
      </c>
      <c r="N83" s="55"/>
      <c r="O83" s="56" t="s">
        <v>382</v>
      </c>
      <c r="P83" s="56" t="s">
        <v>369</v>
      </c>
    </row>
    <row r="84" spans="1:16" ht="12.75" customHeight="1" thickBot="1" x14ac:dyDescent="0.25">
      <c r="A84" s="45" t="str">
        <f t="shared" si="6"/>
        <v> BBS 74 </v>
      </c>
      <c r="B84" s="17" t="str">
        <f t="shared" si="7"/>
        <v>I</v>
      </c>
      <c r="C84" s="45">
        <f t="shared" si="8"/>
        <v>45991.341</v>
      </c>
      <c r="D84" s="13" t="str">
        <f t="shared" si="9"/>
        <v>vis</v>
      </c>
      <c r="E84" s="53">
        <f>VLOOKUP(C84,Active!C$21:E$951,3,FALSE)</f>
        <v>28107.994362753212</v>
      </c>
      <c r="F84" s="17" t="s">
        <v>160</v>
      </c>
      <c r="G84" s="13" t="str">
        <f t="shared" si="10"/>
        <v>45991.341</v>
      </c>
      <c r="H84" s="45">
        <f t="shared" si="11"/>
        <v>28108</v>
      </c>
      <c r="I84" s="54" t="s">
        <v>383</v>
      </c>
      <c r="J84" s="55" t="s">
        <v>384</v>
      </c>
      <c r="K84" s="54">
        <v>28108</v>
      </c>
      <c r="L84" s="54" t="s">
        <v>257</v>
      </c>
      <c r="M84" s="55" t="s">
        <v>179</v>
      </c>
      <c r="N84" s="55"/>
      <c r="O84" s="56" t="s">
        <v>215</v>
      </c>
      <c r="P84" s="56" t="s">
        <v>385</v>
      </c>
    </row>
    <row r="85" spans="1:16" ht="12.75" customHeight="1" thickBot="1" x14ac:dyDescent="0.25">
      <c r="A85" s="45" t="str">
        <f t="shared" si="6"/>
        <v> BBS 74 </v>
      </c>
      <c r="B85" s="17" t="str">
        <f t="shared" si="7"/>
        <v>I</v>
      </c>
      <c r="C85" s="45">
        <f t="shared" si="8"/>
        <v>45991.349000000002</v>
      </c>
      <c r="D85" s="13" t="str">
        <f t="shared" si="9"/>
        <v>vis</v>
      </c>
      <c r="E85" s="53">
        <f>VLOOKUP(C85,Active!C$21:E$951,3,FALSE)</f>
        <v>28108.006851115624</v>
      </c>
      <c r="F85" s="17" t="s">
        <v>160</v>
      </c>
      <c r="G85" s="13" t="str">
        <f t="shared" si="10"/>
        <v>45991.349</v>
      </c>
      <c r="H85" s="45">
        <f t="shared" si="11"/>
        <v>28108</v>
      </c>
      <c r="I85" s="54" t="s">
        <v>386</v>
      </c>
      <c r="J85" s="55" t="s">
        <v>387</v>
      </c>
      <c r="K85" s="54">
        <v>28108</v>
      </c>
      <c r="L85" s="54" t="s">
        <v>298</v>
      </c>
      <c r="M85" s="55" t="s">
        <v>179</v>
      </c>
      <c r="N85" s="55"/>
      <c r="O85" s="56" t="s">
        <v>382</v>
      </c>
      <c r="P85" s="56" t="s">
        <v>385</v>
      </c>
    </row>
    <row r="86" spans="1:16" ht="12.75" customHeight="1" thickBot="1" x14ac:dyDescent="0.25">
      <c r="A86" s="45" t="str">
        <f t="shared" si="6"/>
        <v> AOEB 1 </v>
      </c>
      <c r="B86" s="17" t="str">
        <f t="shared" si="7"/>
        <v>I</v>
      </c>
      <c r="C86" s="45">
        <f t="shared" si="8"/>
        <v>46017.608</v>
      </c>
      <c r="D86" s="13" t="str">
        <f t="shared" si="9"/>
        <v>vis</v>
      </c>
      <c r="E86" s="53">
        <f>VLOOKUP(C86,Active!C$21:E$951,3,FALSE)</f>
        <v>28148.99833967222</v>
      </c>
      <c r="F86" s="17" t="s">
        <v>160</v>
      </c>
      <c r="G86" s="13" t="str">
        <f t="shared" si="10"/>
        <v>46017.608</v>
      </c>
      <c r="H86" s="45">
        <f t="shared" si="11"/>
        <v>28149</v>
      </c>
      <c r="I86" s="54" t="s">
        <v>388</v>
      </c>
      <c r="J86" s="55" t="s">
        <v>389</v>
      </c>
      <c r="K86" s="54">
        <v>28149</v>
      </c>
      <c r="L86" s="54" t="s">
        <v>224</v>
      </c>
      <c r="M86" s="55" t="s">
        <v>179</v>
      </c>
      <c r="N86" s="55"/>
      <c r="O86" s="56" t="s">
        <v>206</v>
      </c>
      <c r="P86" s="56" t="s">
        <v>207</v>
      </c>
    </row>
    <row r="87" spans="1:16" ht="12.75" customHeight="1" thickBot="1" x14ac:dyDescent="0.25">
      <c r="A87" s="45" t="str">
        <f t="shared" si="6"/>
        <v> AOEB 1 </v>
      </c>
      <c r="B87" s="17" t="str">
        <f t="shared" si="7"/>
        <v>I</v>
      </c>
      <c r="C87" s="45">
        <f t="shared" si="8"/>
        <v>46017.614000000001</v>
      </c>
      <c r="D87" s="13" t="str">
        <f t="shared" si="9"/>
        <v>vis</v>
      </c>
      <c r="E87" s="53">
        <f>VLOOKUP(C87,Active!C$21:E$951,3,FALSE)</f>
        <v>28149.00770594403</v>
      </c>
      <c r="F87" s="17" t="s">
        <v>160</v>
      </c>
      <c r="G87" s="13" t="str">
        <f t="shared" si="10"/>
        <v>46017.614</v>
      </c>
      <c r="H87" s="45">
        <f t="shared" si="11"/>
        <v>28149</v>
      </c>
      <c r="I87" s="54" t="s">
        <v>390</v>
      </c>
      <c r="J87" s="55" t="s">
        <v>391</v>
      </c>
      <c r="K87" s="54">
        <v>28149</v>
      </c>
      <c r="L87" s="54" t="s">
        <v>246</v>
      </c>
      <c r="M87" s="55" t="s">
        <v>179</v>
      </c>
      <c r="N87" s="55"/>
      <c r="O87" s="56" t="s">
        <v>211</v>
      </c>
      <c r="P87" s="56" t="s">
        <v>207</v>
      </c>
    </row>
    <row r="88" spans="1:16" ht="12.75" customHeight="1" thickBot="1" x14ac:dyDescent="0.25">
      <c r="A88" s="45" t="str">
        <f t="shared" si="6"/>
        <v> AOEB 1 </v>
      </c>
      <c r="B88" s="17" t="str">
        <f t="shared" si="7"/>
        <v>I</v>
      </c>
      <c r="C88" s="45">
        <f t="shared" si="8"/>
        <v>46024.652000000002</v>
      </c>
      <c r="D88" s="13" t="str">
        <f t="shared" si="9"/>
        <v>vis</v>
      </c>
      <c r="E88" s="53">
        <f>VLOOKUP(C88,Active!C$21:E$951,3,FALSE)</f>
        <v>28159.994342771835</v>
      </c>
      <c r="F88" s="17" t="s">
        <v>160</v>
      </c>
      <c r="G88" s="13" t="str">
        <f t="shared" si="10"/>
        <v>46024.652</v>
      </c>
      <c r="H88" s="45">
        <f t="shared" si="11"/>
        <v>28160</v>
      </c>
      <c r="I88" s="54" t="s">
        <v>392</v>
      </c>
      <c r="J88" s="55" t="s">
        <v>393</v>
      </c>
      <c r="K88" s="54">
        <v>28160</v>
      </c>
      <c r="L88" s="54" t="s">
        <v>257</v>
      </c>
      <c r="M88" s="55" t="s">
        <v>179</v>
      </c>
      <c r="N88" s="55"/>
      <c r="O88" s="56" t="s">
        <v>206</v>
      </c>
      <c r="P88" s="56" t="s">
        <v>207</v>
      </c>
    </row>
    <row r="89" spans="1:16" ht="12.75" customHeight="1" thickBot="1" x14ac:dyDescent="0.25">
      <c r="A89" s="45" t="str">
        <f t="shared" si="6"/>
        <v> AOEB 1 </v>
      </c>
      <c r="B89" s="17" t="str">
        <f t="shared" si="7"/>
        <v>I</v>
      </c>
      <c r="C89" s="45">
        <f t="shared" si="8"/>
        <v>46026.574999999997</v>
      </c>
      <c r="D89" s="13" t="str">
        <f t="shared" si="9"/>
        <v>vis</v>
      </c>
      <c r="E89" s="53">
        <f>VLOOKUP(C89,Active!C$21:E$951,3,FALSE)</f>
        <v>28162.996232885478</v>
      </c>
      <c r="F89" s="17" t="s">
        <v>160</v>
      </c>
      <c r="G89" s="13" t="str">
        <f t="shared" si="10"/>
        <v>46026.575</v>
      </c>
      <c r="H89" s="45">
        <f t="shared" si="11"/>
        <v>28163</v>
      </c>
      <c r="I89" s="54" t="s">
        <v>394</v>
      </c>
      <c r="J89" s="55" t="s">
        <v>395</v>
      </c>
      <c r="K89" s="54">
        <v>28163</v>
      </c>
      <c r="L89" s="54" t="s">
        <v>231</v>
      </c>
      <c r="M89" s="55" t="s">
        <v>179</v>
      </c>
      <c r="N89" s="55"/>
      <c r="O89" s="56" t="s">
        <v>206</v>
      </c>
      <c r="P89" s="56" t="s">
        <v>207</v>
      </c>
    </row>
    <row r="90" spans="1:16" ht="12.75" customHeight="1" thickBot="1" x14ac:dyDescent="0.25">
      <c r="A90" s="45" t="str">
        <f t="shared" si="6"/>
        <v> AOEB 1 </v>
      </c>
      <c r="B90" s="17" t="str">
        <f t="shared" si="7"/>
        <v>I</v>
      </c>
      <c r="C90" s="45">
        <f t="shared" si="8"/>
        <v>46033.616000000002</v>
      </c>
      <c r="D90" s="13" t="str">
        <f t="shared" si="9"/>
        <v>vis</v>
      </c>
      <c r="E90" s="53">
        <f>VLOOKUP(C90,Active!C$21:E$951,3,FALSE)</f>
        <v>28173.987552849194</v>
      </c>
      <c r="F90" s="17" t="s">
        <v>160</v>
      </c>
      <c r="G90" s="13" t="str">
        <f t="shared" si="10"/>
        <v>46033.616</v>
      </c>
      <c r="H90" s="45">
        <f t="shared" si="11"/>
        <v>28174</v>
      </c>
      <c r="I90" s="54" t="s">
        <v>396</v>
      </c>
      <c r="J90" s="55" t="s">
        <v>397</v>
      </c>
      <c r="K90" s="54">
        <v>28174</v>
      </c>
      <c r="L90" s="54" t="s">
        <v>210</v>
      </c>
      <c r="M90" s="55" t="s">
        <v>179</v>
      </c>
      <c r="N90" s="55"/>
      <c r="O90" s="56" t="s">
        <v>206</v>
      </c>
      <c r="P90" s="56" t="s">
        <v>207</v>
      </c>
    </row>
    <row r="91" spans="1:16" ht="12.75" customHeight="1" thickBot="1" x14ac:dyDescent="0.25">
      <c r="A91" s="45" t="str">
        <f t="shared" si="6"/>
        <v> AOEB 1 </v>
      </c>
      <c r="B91" s="17" t="str">
        <f t="shared" si="7"/>
        <v>I</v>
      </c>
      <c r="C91" s="45">
        <f t="shared" si="8"/>
        <v>46259.758000000002</v>
      </c>
      <c r="D91" s="13" t="str">
        <f t="shared" si="9"/>
        <v>vis</v>
      </c>
      <c r="E91" s="53">
        <f>VLOOKUP(C91,Active!C$21:E$951,3,FALSE)</f>
        <v>28527.005459287633</v>
      </c>
      <c r="F91" s="17" t="s">
        <v>160</v>
      </c>
      <c r="G91" s="13" t="str">
        <f t="shared" si="10"/>
        <v>46259.758</v>
      </c>
      <c r="H91" s="45">
        <f t="shared" si="11"/>
        <v>28527</v>
      </c>
      <c r="I91" s="54" t="s">
        <v>398</v>
      </c>
      <c r="J91" s="55" t="s">
        <v>399</v>
      </c>
      <c r="K91" s="54">
        <v>28527</v>
      </c>
      <c r="L91" s="54" t="s">
        <v>240</v>
      </c>
      <c r="M91" s="55" t="s">
        <v>179</v>
      </c>
      <c r="N91" s="55"/>
      <c r="O91" s="56" t="s">
        <v>400</v>
      </c>
      <c r="P91" s="56" t="s">
        <v>207</v>
      </c>
    </row>
    <row r="92" spans="1:16" ht="12.75" customHeight="1" thickBot="1" x14ac:dyDescent="0.25">
      <c r="A92" s="45" t="str">
        <f t="shared" si="6"/>
        <v> BBS 77 </v>
      </c>
      <c r="B92" s="17" t="str">
        <f t="shared" si="7"/>
        <v>I</v>
      </c>
      <c r="C92" s="45">
        <f t="shared" si="8"/>
        <v>46260.400999999998</v>
      </c>
      <c r="D92" s="13" t="str">
        <f t="shared" si="9"/>
        <v>vis</v>
      </c>
      <c r="E92" s="53">
        <f>VLOOKUP(C92,Active!C$21:E$951,3,FALSE)</f>
        <v>28528.009211416113</v>
      </c>
      <c r="F92" s="17" t="s">
        <v>160</v>
      </c>
      <c r="G92" s="13" t="str">
        <f t="shared" si="10"/>
        <v>46260.401</v>
      </c>
      <c r="H92" s="45">
        <f t="shared" si="11"/>
        <v>28528</v>
      </c>
      <c r="I92" s="54" t="s">
        <v>401</v>
      </c>
      <c r="J92" s="55" t="s">
        <v>402</v>
      </c>
      <c r="K92" s="54">
        <v>28528</v>
      </c>
      <c r="L92" s="54" t="s">
        <v>243</v>
      </c>
      <c r="M92" s="55" t="s">
        <v>179</v>
      </c>
      <c r="N92" s="55"/>
      <c r="O92" s="56" t="s">
        <v>382</v>
      </c>
      <c r="P92" s="56" t="s">
        <v>403</v>
      </c>
    </row>
    <row r="93" spans="1:16" ht="12.75" customHeight="1" thickBot="1" x14ac:dyDescent="0.25">
      <c r="A93" s="45" t="str">
        <f t="shared" si="6"/>
        <v> BBS 78 </v>
      </c>
      <c r="B93" s="17" t="str">
        <f t="shared" si="7"/>
        <v>I</v>
      </c>
      <c r="C93" s="45">
        <f t="shared" si="8"/>
        <v>46272.567999999999</v>
      </c>
      <c r="D93" s="13" t="str">
        <f t="shared" si="9"/>
        <v>vis</v>
      </c>
      <c r="E93" s="53">
        <f>VLOOKUP(C93,Active!C$21:E$951,3,FALSE)</f>
        <v>28547.002449592288</v>
      </c>
      <c r="F93" s="17" t="s">
        <v>160</v>
      </c>
      <c r="G93" s="13" t="str">
        <f t="shared" si="10"/>
        <v>46272.568</v>
      </c>
      <c r="H93" s="45">
        <f t="shared" si="11"/>
        <v>28547</v>
      </c>
      <c r="I93" s="54" t="s">
        <v>404</v>
      </c>
      <c r="J93" s="55" t="s">
        <v>405</v>
      </c>
      <c r="K93" s="54">
        <v>28547</v>
      </c>
      <c r="L93" s="54" t="s">
        <v>205</v>
      </c>
      <c r="M93" s="55" t="s">
        <v>179</v>
      </c>
      <c r="N93" s="55"/>
      <c r="O93" s="56" t="s">
        <v>382</v>
      </c>
      <c r="P93" s="56" t="s">
        <v>406</v>
      </c>
    </row>
    <row r="94" spans="1:16" ht="12.75" customHeight="1" thickBot="1" x14ac:dyDescent="0.25">
      <c r="A94" s="45" t="str">
        <f t="shared" si="6"/>
        <v> BBS 78 </v>
      </c>
      <c r="B94" s="17" t="str">
        <f t="shared" si="7"/>
        <v>I</v>
      </c>
      <c r="C94" s="45">
        <f t="shared" si="8"/>
        <v>46285.38</v>
      </c>
      <c r="D94" s="13" t="str">
        <f t="shared" si="9"/>
        <v>vis</v>
      </c>
      <c r="E94" s="53">
        <f>VLOOKUP(C94,Active!C$21:E$951,3,FALSE)</f>
        <v>28567.002561987545</v>
      </c>
      <c r="F94" s="17" t="s">
        <v>160</v>
      </c>
      <c r="G94" s="13" t="str">
        <f t="shared" si="10"/>
        <v>46285.380</v>
      </c>
      <c r="H94" s="45">
        <f t="shared" si="11"/>
        <v>28567</v>
      </c>
      <c r="I94" s="54" t="s">
        <v>407</v>
      </c>
      <c r="J94" s="55" t="s">
        <v>408</v>
      </c>
      <c r="K94" s="54">
        <v>28567</v>
      </c>
      <c r="L94" s="54" t="s">
        <v>205</v>
      </c>
      <c r="M94" s="55" t="s">
        <v>179</v>
      </c>
      <c r="N94" s="55"/>
      <c r="O94" s="56" t="s">
        <v>215</v>
      </c>
      <c r="P94" s="56" t="s">
        <v>406</v>
      </c>
    </row>
    <row r="95" spans="1:16" ht="12.75" customHeight="1" thickBot="1" x14ac:dyDescent="0.25">
      <c r="A95" s="45" t="str">
        <f t="shared" si="6"/>
        <v> BRNO 27 </v>
      </c>
      <c r="B95" s="17" t="str">
        <f t="shared" si="7"/>
        <v>I</v>
      </c>
      <c r="C95" s="45">
        <f t="shared" si="8"/>
        <v>46290.500999999997</v>
      </c>
      <c r="D95" s="13" t="str">
        <f t="shared" si="9"/>
        <v>vis</v>
      </c>
      <c r="E95" s="53">
        <f>VLOOKUP(C95,Active!C$21:E$951,3,FALSE)</f>
        <v>28574.996674973507</v>
      </c>
      <c r="F95" s="17" t="s">
        <v>160</v>
      </c>
      <c r="G95" s="13" t="str">
        <f t="shared" si="10"/>
        <v>46290.501</v>
      </c>
      <c r="H95" s="45">
        <f t="shared" si="11"/>
        <v>28575</v>
      </c>
      <c r="I95" s="54" t="s">
        <v>409</v>
      </c>
      <c r="J95" s="55" t="s">
        <v>410</v>
      </c>
      <c r="K95" s="54">
        <v>28575</v>
      </c>
      <c r="L95" s="54" t="s">
        <v>231</v>
      </c>
      <c r="M95" s="55" t="s">
        <v>179</v>
      </c>
      <c r="N95" s="55"/>
      <c r="O95" s="56" t="s">
        <v>411</v>
      </c>
      <c r="P95" s="56" t="s">
        <v>412</v>
      </c>
    </row>
    <row r="96" spans="1:16" ht="12.75" customHeight="1" thickBot="1" x14ac:dyDescent="0.25">
      <c r="A96" s="45" t="str">
        <f t="shared" si="6"/>
        <v> BRNO 27 </v>
      </c>
      <c r="B96" s="17" t="str">
        <f t="shared" si="7"/>
        <v>I</v>
      </c>
      <c r="C96" s="45">
        <f t="shared" si="8"/>
        <v>46290.504000000001</v>
      </c>
      <c r="D96" s="13" t="str">
        <f t="shared" si="9"/>
        <v>vis</v>
      </c>
      <c r="E96" s="53">
        <f>VLOOKUP(C96,Active!C$21:E$951,3,FALSE)</f>
        <v>28575.001358109417</v>
      </c>
      <c r="F96" s="17" t="s">
        <v>160</v>
      </c>
      <c r="G96" s="13" t="str">
        <f t="shared" si="10"/>
        <v>46290.504</v>
      </c>
      <c r="H96" s="45">
        <f t="shared" si="11"/>
        <v>28575</v>
      </c>
      <c r="I96" s="54" t="s">
        <v>413</v>
      </c>
      <c r="J96" s="55" t="s">
        <v>414</v>
      </c>
      <c r="K96" s="54">
        <v>28575</v>
      </c>
      <c r="L96" s="54" t="s">
        <v>219</v>
      </c>
      <c r="M96" s="55" t="s">
        <v>179</v>
      </c>
      <c r="N96" s="55"/>
      <c r="O96" s="56" t="s">
        <v>415</v>
      </c>
      <c r="P96" s="56" t="s">
        <v>412</v>
      </c>
    </row>
    <row r="97" spans="1:16" ht="12.75" customHeight="1" thickBot="1" x14ac:dyDescent="0.25">
      <c r="A97" s="45" t="str">
        <f t="shared" si="6"/>
        <v> BRNO 27 </v>
      </c>
      <c r="B97" s="17" t="str">
        <f t="shared" si="7"/>
        <v>I</v>
      </c>
      <c r="C97" s="45">
        <f t="shared" si="8"/>
        <v>46290.504999999997</v>
      </c>
      <c r="D97" s="13" t="str">
        <f t="shared" si="9"/>
        <v>vis</v>
      </c>
      <c r="E97" s="53">
        <f>VLOOKUP(C97,Active!C$21:E$951,3,FALSE)</f>
        <v>28575.002919154711</v>
      </c>
      <c r="F97" s="17" t="s">
        <v>160</v>
      </c>
      <c r="G97" s="13" t="str">
        <f t="shared" si="10"/>
        <v>46290.505</v>
      </c>
      <c r="H97" s="45">
        <f t="shared" si="11"/>
        <v>28575</v>
      </c>
      <c r="I97" s="54" t="s">
        <v>416</v>
      </c>
      <c r="J97" s="55" t="s">
        <v>417</v>
      </c>
      <c r="K97" s="54">
        <v>28575</v>
      </c>
      <c r="L97" s="54" t="s">
        <v>205</v>
      </c>
      <c r="M97" s="55" t="s">
        <v>179</v>
      </c>
      <c r="N97" s="55"/>
      <c r="O97" s="56" t="s">
        <v>418</v>
      </c>
      <c r="P97" s="56" t="s">
        <v>412</v>
      </c>
    </row>
    <row r="98" spans="1:16" ht="12.75" customHeight="1" thickBot="1" x14ac:dyDescent="0.25">
      <c r="A98" s="45" t="str">
        <f t="shared" si="6"/>
        <v> BRNO 27 </v>
      </c>
      <c r="B98" s="17" t="str">
        <f t="shared" si="7"/>
        <v>I</v>
      </c>
      <c r="C98" s="45">
        <f t="shared" si="8"/>
        <v>46290.521999999997</v>
      </c>
      <c r="D98" s="13" t="str">
        <f t="shared" si="9"/>
        <v>vis</v>
      </c>
      <c r="E98" s="53">
        <f>VLOOKUP(C98,Active!C$21:E$951,3,FALSE)</f>
        <v>28575.029456924825</v>
      </c>
      <c r="F98" s="17" t="s">
        <v>160</v>
      </c>
      <c r="G98" s="13" t="str">
        <f t="shared" si="10"/>
        <v>46290.522</v>
      </c>
      <c r="H98" s="45">
        <f t="shared" si="11"/>
        <v>28575</v>
      </c>
      <c r="I98" s="54" t="s">
        <v>419</v>
      </c>
      <c r="J98" s="55" t="s">
        <v>420</v>
      </c>
      <c r="K98" s="54">
        <v>28575</v>
      </c>
      <c r="L98" s="54" t="s">
        <v>421</v>
      </c>
      <c r="M98" s="55" t="s">
        <v>179</v>
      </c>
      <c r="N98" s="55"/>
      <c r="O98" s="56" t="s">
        <v>422</v>
      </c>
      <c r="P98" s="56" t="s">
        <v>412</v>
      </c>
    </row>
    <row r="99" spans="1:16" ht="12.75" customHeight="1" thickBot="1" x14ac:dyDescent="0.25">
      <c r="A99" s="45" t="str">
        <f t="shared" si="6"/>
        <v> BRNO 27 </v>
      </c>
      <c r="B99" s="17" t="str">
        <f t="shared" si="7"/>
        <v>I</v>
      </c>
      <c r="C99" s="45">
        <f t="shared" si="8"/>
        <v>46299.464999999997</v>
      </c>
      <c r="D99" s="13" t="str">
        <f t="shared" si="9"/>
        <v>vis</v>
      </c>
      <c r="E99" s="53">
        <f>VLOOKUP(C99,Active!C$21:E$951,3,FALSE)</f>
        <v>28588.989885050865</v>
      </c>
      <c r="F99" s="17" t="s">
        <v>160</v>
      </c>
      <c r="G99" s="13" t="str">
        <f t="shared" si="10"/>
        <v>46299.465</v>
      </c>
      <c r="H99" s="45">
        <f t="shared" si="11"/>
        <v>28589</v>
      </c>
      <c r="I99" s="54" t="s">
        <v>423</v>
      </c>
      <c r="J99" s="55" t="s">
        <v>424</v>
      </c>
      <c r="K99" s="54">
        <v>28589</v>
      </c>
      <c r="L99" s="54" t="s">
        <v>260</v>
      </c>
      <c r="M99" s="55" t="s">
        <v>179</v>
      </c>
      <c r="N99" s="55"/>
      <c r="O99" s="56" t="s">
        <v>425</v>
      </c>
      <c r="P99" s="56" t="s">
        <v>412</v>
      </c>
    </row>
    <row r="100" spans="1:16" ht="12.75" customHeight="1" thickBot="1" x14ac:dyDescent="0.25">
      <c r="A100" s="45" t="str">
        <f t="shared" si="6"/>
        <v> BRNO 27 </v>
      </c>
      <c r="B100" s="17" t="str">
        <f t="shared" si="7"/>
        <v>I</v>
      </c>
      <c r="C100" s="45">
        <f t="shared" si="8"/>
        <v>46299.476999999999</v>
      </c>
      <c r="D100" s="13" t="str">
        <f t="shared" si="9"/>
        <v>vis</v>
      </c>
      <c r="E100" s="53">
        <f>VLOOKUP(C100,Active!C$21:E$951,3,FALSE)</f>
        <v>28589.008617594482</v>
      </c>
      <c r="F100" s="17" t="s">
        <v>160</v>
      </c>
      <c r="G100" s="13" t="str">
        <f t="shared" si="10"/>
        <v>46299.477</v>
      </c>
      <c r="H100" s="45">
        <f t="shared" si="11"/>
        <v>28589</v>
      </c>
      <c r="I100" s="54" t="s">
        <v>429</v>
      </c>
      <c r="J100" s="55" t="s">
        <v>430</v>
      </c>
      <c r="K100" s="54">
        <v>28589</v>
      </c>
      <c r="L100" s="54" t="s">
        <v>243</v>
      </c>
      <c r="M100" s="55" t="s">
        <v>179</v>
      </c>
      <c r="N100" s="55"/>
      <c r="O100" s="56" t="s">
        <v>431</v>
      </c>
      <c r="P100" s="56" t="s">
        <v>412</v>
      </c>
    </row>
    <row r="101" spans="1:16" ht="12.75" customHeight="1" thickBot="1" x14ac:dyDescent="0.25">
      <c r="A101" s="45" t="str">
        <f t="shared" si="6"/>
        <v> BRNO 27 </v>
      </c>
      <c r="B101" s="17" t="str">
        <f t="shared" si="7"/>
        <v>I</v>
      </c>
      <c r="C101" s="45">
        <f t="shared" si="8"/>
        <v>46299.482000000004</v>
      </c>
      <c r="D101" s="13" t="str">
        <f t="shared" si="9"/>
        <v>vis</v>
      </c>
      <c r="E101" s="53">
        <f>VLOOKUP(C101,Active!C$21:E$951,3,FALSE)</f>
        <v>28589.016422820994</v>
      </c>
      <c r="F101" s="17" t="s">
        <v>160</v>
      </c>
      <c r="G101" s="13" t="str">
        <f t="shared" si="10"/>
        <v>46299.482</v>
      </c>
      <c r="H101" s="45">
        <f t="shared" si="11"/>
        <v>28589</v>
      </c>
      <c r="I101" s="54" t="s">
        <v>432</v>
      </c>
      <c r="J101" s="55" t="s">
        <v>433</v>
      </c>
      <c r="K101" s="54">
        <v>28589</v>
      </c>
      <c r="L101" s="54" t="s">
        <v>196</v>
      </c>
      <c r="M101" s="55" t="s">
        <v>179</v>
      </c>
      <c r="N101" s="55"/>
      <c r="O101" s="56" t="s">
        <v>434</v>
      </c>
      <c r="P101" s="56" t="s">
        <v>412</v>
      </c>
    </row>
    <row r="102" spans="1:16" ht="12.75" customHeight="1" thickBot="1" x14ac:dyDescent="0.25">
      <c r="A102" s="45" t="str">
        <f t="shared" si="6"/>
        <v> BRNO 27 </v>
      </c>
      <c r="B102" s="17" t="str">
        <f t="shared" si="7"/>
        <v>I</v>
      </c>
      <c r="C102" s="45">
        <f t="shared" si="8"/>
        <v>46299.483999999997</v>
      </c>
      <c r="D102" s="13" t="str">
        <f t="shared" si="9"/>
        <v>vis</v>
      </c>
      <c r="E102" s="53">
        <f>VLOOKUP(C102,Active!C$21:E$951,3,FALSE)</f>
        <v>28589.019544911582</v>
      </c>
      <c r="F102" s="17" t="s">
        <v>160</v>
      </c>
      <c r="G102" s="13" t="str">
        <f t="shared" si="10"/>
        <v>46299.484</v>
      </c>
      <c r="H102" s="45">
        <f t="shared" si="11"/>
        <v>28589</v>
      </c>
      <c r="I102" s="54" t="s">
        <v>435</v>
      </c>
      <c r="J102" s="55" t="s">
        <v>436</v>
      </c>
      <c r="K102" s="54">
        <v>28589</v>
      </c>
      <c r="L102" s="54" t="s">
        <v>191</v>
      </c>
      <c r="M102" s="55" t="s">
        <v>179</v>
      </c>
      <c r="N102" s="55"/>
      <c r="O102" s="56" t="s">
        <v>437</v>
      </c>
      <c r="P102" s="56" t="s">
        <v>412</v>
      </c>
    </row>
    <row r="103" spans="1:16" ht="12.75" customHeight="1" thickBot="1" x14ac:dyDescent="0.25">
      <c r="A103" s="45" t="str">
        <f t="shared" si="6"/>
        <v> BRNO 27 </v>
      </c>
      <c r="B103" s="17" t="str">
        <f t="shared" si="7"/>
        <v>I</v>
      </c>
      <c r="C103" s="45">
        <f t="shared" si="8"/>
        <v>46299.485999999997</v>
      </c>
      <c r="D103" s="13" t="str">
        <f t="shared" si="9"/>
        <v>vis</v>
      </c>
      <c r="E103" s="53">
        <f>VLOOKUP(C103,Active!C$21:E$951,3,FALSE)</f>
        <v>28589.022667002188</v>
      </c>
      <c r="F103" s="17" t="s">
        <v>160</v>
      </c>
      <c r="G103" s="13" t="str">
        <f t="shared" si="10"/>
        <v>46299.486</v>
      </c>
      <c r="H103" s="45">
        <f t="shared" si="11"/>
        <v>28589</v>
      </c>
      <c r="I103" s="54" t="s">
        <v>438</v>
      </c>
      <c r="J103" s="55" t="s">
        <v>439</v>
      </c>
      <c r="K103" s="54">
        <v>28589</v>
      </c>
      <c r="L103" s="54" t="s">
        <v>440</v>
      </c>
      <c r="M103" s="55" t="s">
        <v>179</v>
      </c>
      <c r="N103" s="55"/>
      <c r="O103" s="56" t="s">
        <v>441</v>
      </c>
      <c r="P103" s="56" t="s">
        <v>412</v>
      </c>
    </row>
    <row r="104" spans="1:16" ht="12.75" customHeight="1" thickBot="1" x14ac:dyDescent="0.25">
      <c r="A104" s="45" t="str">
        <f t="shared" si="6"/>
        <v> AOEB 1 </v>
      </c>
      <c r="B104" s="17" t="str">
        <f t="shared" si="7"/>
        <v>I</v>
      </c>
      <c r="C104" s="45">
        <f t="shared" si="8"/>
        <v>46323.813999999998</v>
      </c>
      <c r="D104" s="13" t="str">
        <f t="shared" si="9"/>
        <v>vis</v>
      </c>
      <c r="E104" s="53">
        <f>VLOOKUP(C104,Active!C$21:E$951,3,FALSE)</f>
        <v>28626.999777082732</v>
      </c>
      <c r="F104" s="17" t="s">
        <v>160</v>
      </c>
      <c r="G104" s="13" t="str">
        <f t="shared" si="10"/>
        <v>46323.814</v>
      </c>
      <c r="H104" s="45">
        <f t="shared" si="11"/>
        <v>28627</v>
      </c>
      <c r="I104" s="54" t="s">
        <v>442</v>
      </c>
      <c r="J104" s="55" t="s">
        <v>443</v>
      </c>
      <c r="K104" s="54">
        <v>28627</v>
      </c>
      <c r="L104" s="54" t="s">
        <v>263</v>
      </c>
      <c r="M104" s="55" t="s">
        <v>179</v>
      </c>
      <c r="N104" s="55"/>
      <c r="O104" s="56" t="s">
        <v>400</v>
      </c>
      <c r="P104" s="56" t="s">
        <v>207</v>
      </c>
    </row>
    <row r="105" spans="1:16" ht="12.75" customHeight="1" thickBot="1" x14ac:dyDescent="0.25">
      <c r="A105" s="45" t="str">
        <f t="shared" si="6"/>
        <v> BBS 78 </v>
      </c>
      <c r="B105" s="17" t="str">
        <f t="shared" si="7"/>
        <v>I</v>
      </c>
      <c r="C105" s="45">
        <f t="shared" si="8"/>
        <v>46326.373</v>
      </c>
      <c r="D105" s="13" t="str">
        <f t="shared" si="9"/>
        <v>vis</v>
      </c>
      <c r="E105" s="53">
        <f>VLOOKUP(C105,Active!C$21:E$951,3,FALSE)</f>
        <v>28630.994492007761</v>
      </c>
      <c r="F105" s="17" t="s">
        <v>160</v>
      </c>
      <c r="G105" s="13" t="str">
        <f t="shared" si="10"/>
        <v>46326.373</v>
      </c>
      <c r="H105" s="45">
        <f t="shared" si="11"/>
        <v>28631</v>
      </c>
      <c r="I105" s="54" t="s">
        <v>444</v>
      </c>
      <c r="J105" s="55" t="s">
        <v>445</v>
      </c>
      <c r="K105" s="54">
        <v>28631</v>
      </c>
      <c r="L105" s="54" t="s">
        <v>257</v>
      </c>
      <c r="M105" s="55" t="s">
        <v>179</v>
      </c>
      <c r="N105" s="55"/>
      <c r="O105" s="56" t="s">
        <v>382</v>
      </c>
      <c r="P105" s="56" t="s">
        <v>406</v>
      </c>
    </row>
    <row r="106" spans="1:16" ht="12.75" customHeight="1" thickBot="1" x14ac:dyDescent="0.25">
      <c r="A106" s="45" t="str">
        <f t="shared" si="6"/>
        <v> BBS 78 </v>
      </c>
      <c r="B106" s="17" t="str">
        <f t="shared" si="7"/>
        <v>I</v>
      </c>
      <c r="C106" s="45">
        <f t="shared" si="8"/>
        <v>46326.385999999999</v>
      </c>
      <c r="D106" s="13" t="str">
        <f t="shared" si="9"/>
        <v>vis</v>
      </c>
      <c r="E106" s="53">
        <f>VLOOKUP(C106,Active!C$21:E$951,3,FALSE)</f>
        <v>28631.014785596672</v>
      </c>
      <c r="F106" s="17" t="s">
        <v>160</v>
      </c>
      <c r="G106" s="13" t="str">
        <f t="shared" si="10"/>
        <v>46326.386</v>
      </c>
      <c r="H106" s="45">
        <f t="shared" si="11"/>
        <v>28631</v>
      </c>
      <c r="I106" s="54" t="s">
        <v>446</v>
      </c>
      <c r="J106" s="55" t="s">
        <v>447</v>
      </c>
      <c r="K106" s="54">
        <v>28631</v>
      </c>
      <c r="L106" s="54" t="s">
        <v>448</v>
      </c>
      <c r="M106" s="55" t="s">
        <v>179</v>
      </c>
      <c r="N106" s="55"/>
      <c r="O106" s="56" t="s">
        <v>215</v>
      </c>
      <c r="P106" s="56" t="s">
        <v>406</v>
      </c>
    </row>
    <row r="107" spans="1:16" ht="12.75" customHeight="1" thickBot="1" x14ac:dyDescent="0.25">
      <c r="A107" s="45" t="str">
        <f t="shared" si="6"/>
        <v> BBS 78 </v>
      </c>
      <c r="B107" s="17" t="str">
        <f t="shared" si="7"/>
        <v>I</v>
      </c>
      <c r="C107" s="45">
        <f t="shared" si="8"/>
        <v>46328.305999999997</v>
      </c>
      <c r="D107" s="13" t="str">
        <f t="shared" si="9"/>
        <v>vis</v>
      </c>
      <c r="E107" s="53">
        <f>VLOOKUP(C107,Active!C$21:E$951,3,FALSE)</f>
        <v>28634.011992574418</v>
      </c>
      <c r="F107" s="17" t="s">
        <v>160</v>
      </c>
      <c r="G107" s="13" t="str">
        <f t="shared" si="10"/>
        <v>46328.306</v>
      </c>
      <c r="H107" s="45">
        <f t="shared" si="11"/>
        <v>28634</v>
      </c>
      <c r="I107" s="54" t="s">
        <v>449</v>
      </c>
      <c r="J107" s="55" t="s">
        <v>450</v>
      </c>
      <c r="K107" s="54">
        <v>28634</v>
      </c>
      <c r="L107" s="54" t="s">
        <v>451</v>
      </c>
      <c r="M107" s="55" t="s">
        <v>179</v>
      </c>
      <c r="N107" s="55"/>
      <c r="O107" s="56" t="s">
        <v>382</v>
      </c>
      <c r="P107" s="56" t="s">
        <v>406</v>
      </c>
    </row>
    <row r="108" spans="1:16" ht="12.75" customHeight="1" thickBot="1" x14ac:dyDescent="0.25">
      <c r="A108" s="45" t="str">
        <f t="shared" si="6"/>
        <v> AOEB 1 </v>
      </c>
      <c r="B108" s="17" t="str">
        <f t="shared" si="7"/>
        <v>I</v>
      </c>
      <c r="C108" s="45">
        <f t="shared" si="8"/>
        <v>46345.586000000003</v>
      </c>
      <c r="D108" s="13" t="str">
        <f t="shared" si="9"/>
        <v>vis</v>
      </c>
      <c r="E108" s="53">
        <f>VLOOKUP(C108,Active!C$21:E$951,3,FALSE)</f>
        <v>28660.986855374154</v>
      </c>
      <c r="F108" s="17" t="s">
        <v>160</v>
      </c>
      <c r="G108" s="13" t="str">
        <f t="shared" si="10"/>
        <v>46345.586</v>
      </c>
      <c r="H108" s="45">
        <f t="shared" si="11"/>
        <v>28661</v>
      </c>
      <c r="I108" s="54" t="s">
        <v>452</v>
      </c>
      <c r="J108" s="55" t="s">
        <v>453</v>
      </c>
      <c r="K108" s="54">
        <v>28661</v>
      </c>
      <c r="L108" s="54" t="s">
        <v>210</v>
      </c>
      <c r="M108" s="55" t="s">
        <v>179</v>
      </c>
      <c r="N108" s="55"/>
      <c r="O108" s="56" t="s">
        <v>454</v>
      </c>
      <c r="P108" s="56" t="s">
        <v>207</v>
      </c>
    </row>
    <row r="109" spans="1:16" ht="12.75" customHeight="1" thickBot="1" x14ac:dyDescent="0.25">
      <c r="A109" s="45" t="str">
        <f t="shared" si="6"/>
        <v> BBS 78 </v>
      </c>
      <c r="B109" s="17" t="str">
        <f t="shared" si="7"/>
        <v>I</v>
      </c>
      <c r="C109" s="45">
        <f t="shared" si="8"/>
        <v>46360.336000000003</v>
      </c>
      <c r="D109" s="13" t="str">
        <f t="shared" si="9"/>
        <v>vis</v>
      </c>
      <c r="E109" s="53">
        <f>VLOOKUP(C109,Active!C$21:E$951,3,FALSE)</f>
        <v>28684.012273562581</v>
      </c>
      <c r="F109" s="17" t="s">
        <v>160</v>
      </c>
      <c r="G109" s="13" t="str">
        <f t="shared" si="10"/>
        <v>46360.336</v>
      </c>
      <c r="H109" s="45">
        <f t="shared" si="11"/>
        <v>28684</v>
      </c>
      <c r="I109" s="54" t="s">
        <v>455</v>
      </c>
      <c r="J109" s="55" t="s">
        <v>456</v>
      </c>
      <c r="K109" s="54">
        <v>28684</v>
      </c>
      <c r="L109" s="54" t="s">
        <v>451</v>
      </c>
      <c r="M109" s="55" t="s">
        <v>179</v>
      </c>
      <c r="N109" s="55"/>
      <c r="O109" s="56" t="s">
        <v>215</v>
      </c>
      <c r="P109" s="56" t="s">
        <v>406</v>
      </c>
    </row>
    <row r="110" spans="1:16" ht="12.75" customHeight="1" thickBot="1" x14ac:dyDescent="0.25">
      <c r="A110" s="45" t="str">
        <f t="shared" si="6"/>
        <v> AOEB 1 </v>
      </c>
      <c r="B110" s="17" t="str">
        <f t="shared" si="7"/>
        <v>I</v>
      </c>
      <c r="C110" s="45">
        <f t="shared" si="8"/>
        <v>46375.701999999997</v>
      </c>
      <c r="D110" s="13" t="str">
        <f t="shared" si="9"/>
        <v>vis</v>
      </c>
      <c r="E110" s="53">
        <f>VLOOKUP(C110,Active!C$21:E$951,3,FALSE)</f>
        <v>28707.999295656358</v>
      </c>
      <c r="F110" s="17" t="s">
        <v>160</v>
      </c>
      <c r="G110" s="13" t="str">
        <f t="shared" si="10"/>
        <v>46375.702</v>
      </c>
      <c r="H110" s="45">
        <f t="shared" si="11"/>
        <v>28708</v>
      </c>
      <c r="I110" s="54" t="s">
        <v>457</v>
      </c>
      <c r="J110" s="55" t="s">
        <v>458</v>
      </c>
      <c r="K110" s="54">
        <v>28708</v>
      </c>
      <c r="L110" s="54" t="s">
        <v>263</v>
      </c>
      <c r="M110" s="55" t="s">
        <v>179</v>
      </c>
      <c r="N110" s="55"/>
      <c r="O110" s="56" t="s">
        <v>400</v>
      </c>
      <c r="P110" s="56" t="s">
        <v>207</v>
      </c>
    </row>
    <row r="111" spans="1:16" ht="12.75" customHeight="1" thickBot="1" x14ac:dyDescent="0.25">
      <c r="A111" s="45" t="str">
        <f t="shared" si="6"/>
        <v> BBS 79 </v>
      </c>
      <c r="B111" s="17" t="str">
        <f t="shared" si="7"/>
        <v>I</v>
      </c>
      <c r="C111" s="45">
        <f t="shared" si="8"/>
        <v>46451.288999999997</v>
      </c>
      <c r="D111" s="13" t="str">
        <f t="shared" si="9"/>
        <v>vis</v>
      </c>
      <c r="E111" s="53">
        <f>VLOOKUP(C111,Active!C$21:E$951,3,FALSE)</f>
        <v>28825.994026816257</v>
      </c>
      <c r="F111" s="17" t="s">
        <v>160</v>
      </c>
      <c r="G111" s="13" t="str">
        <f t="shared" si="10"/>
        <v>46451.289</v>
      </c>
      <c r="H111" s="45">
        <f t="shared" si="11"/>
        <v>28826</v>
      </c>
      <c r="I111" s="54" t="s">
        <v>459</v>
      </c>
      <c r="J111" s="55" t="s">
        <v>460</v>
      </c>
      <c r="K111" s="54">
        <v>28826</v>
      </c>
      <c r="L111" s="54" t="s">
        <v>257</v>
      </c>
      <c r="M111" s="55" t="s">
        <v>179</v>
      </c>
      <c r="N111" s="55"/>
      <c r="O111" s="56" t="s">
        <v>215</v>
      </c>
      <c r="P111" s="56" t="s">
        <v>461</v>
      </c>
    </row>
    <row r="112" spans="1:16" ht="12.75" customHeight="1" thickBot="1" x14ac:dyDescent="0.25">
      <c r="A112" s="45" t="str">
        <f t="shared" si="6"/>
        <v> AOEB 1 </v>
      </c>
      <c r="B112" s="17" t="str">
        <f t="shared" si="7"/>
        <v>I</v>
      </c>
      <c r="C112" s="45">
        <f t="shared" si="8"/>
        <v>46553.788999999997</v>
      </c>
      <c r="D112" s="13" t="str">
        <f t="shared" si="9"/>
        <v>vis</v>
      </c>
      <c r="E112" s="53">
        <f>VLOOKUP(C112,Active!C$21:E$951,3,FALSE)</f>
        <v>28986.001170159558</v>
      </c>
      <c r="F112" s="17" t="s">
        <v>160</v>
      </c>
      <c r="G112" s="13" t="str">
        <f t="shared" si="10"/>
        <v>46553.789</v>
      </c>
      <c r="H112" s="45">
        <f t="shared" si="11"/>
        <v>28986</v>
      </c>
      <c r="I112" s="54" t="s">
        <v>462</v>
      </c>
      <c r="J112" s="55" t="s">
        <v>463</v>
      </c>
      <c r="K112" s="54">
        <v>28986</v>
      </c>
      <c r="L112" s="54" t="s">
        <v>219</v>
      </c>
      <c r="M112" s="55" t="s">
        <v>179</v>
      </c>
      <c r="N112" s="55"/>
      <c r="O112" s="56" t="s">
        <v>211</v>
      </c>
      <c r="P112" s="56" t="s">
        <v>207</v>
      </c>
    </row>
    <row r="113" spans="1:16" ht="12.75" customHeight="1" thickBot="1" x14ac:dyDescent="0.25">
      <c r="A113" s="45" t="str">
        <f t="shared" si="6"/>
        <v> BBS 80 </v>
      </c>
      <c r="B113" s="17" t="str">
        <f t="shared" si="7"/>
        <v>I</v>
      </c>
      <c r="C113" s="45">
        <f t="shared" si="8"/>
        <v>46616.578999999998</v>
      </c>
      <c r="D113" s="13" t="str">
        <f t="shared" si="9"/>
        <v>vis</v>
      </c>
      <c r="E113" s="53">
        <f>VLOOKUP(C113,Active!C$21:E$951,3,FALSE)</f>
        <v>29084.019204603708</v>
      </c>
      <c r="F113" s="17" t="s">
        <v>160</v>
      </c>
      <c r="G113" s="13" t="str">
        <f t="shared" si="10"/>
        <v>46616.579</v>
      </c>
      <c r="H113" s="45">
        <f t="shared" si="11"/>
        <v>29084</v>
      </c>
      <c r="I113" s="54" t="s">
        <v>464</v>
      </c>
      <c r="J113" s="55" t="s">
        <v>465</v>
      </c>
      <c r="K113" s="54">
        <v>29084</v>
      </c>
      <c r="L113" s="54" t="s">
        <v>466</v>
      </c>
      <c r="M113" s="55" t="s">
        <v>179</v>
      </c>
      <c r="N113" s="55"/>
      <c r="O113" s="56" t="s">
        <v>382</v>
      </c>
      <c r="P113" s="56" t="s">
        <v>467</v>
      </c>
    </row>
    <row r="114" spans="1:16" ht="12.75" customHeight="1" thickBot="1" x14ac:dyDescent="0.25">
      <c r="A114" s="45" t="str">
        <f t="shared" si="6"/>
        <v> BBS 81 </v>
      </c>
      <c r="B114" s="17" t="str">
        <f t="shared" si="7"/>
        <v>I</v>
      </c>
      <c r="C114" s="45">
        <f t="shared" si="8"/>
        <v>46645.398999999998</v>
      </c>
      <c r="D114" s="13" t="str">
        <f t="shared" si="9"/>
        <v>vis</v>
      </c>
      <c r="E114" s="53">
        <f>VLOOKUP(C114,Active!C$21:E$951,3,FALSE)</f>
        <v>29129.008530175943</v>
      </c>
      <c r="F114" s="17" t="s">
        <v>160</v>
      </c>
      <c r="G114" s="13" t="str">
        <f t="shared" si="10"/>
        <v>46645.399</v>
      </c>
      <c r="H114" s="45">
        <f t="shared" si="11"/>
        <v>29129</v>
      </c>
      <c r="I114" s="54" t="s">
        <v>468</v>
      </c>
      <c r="J114" s="55" t="s">
        <v>469</v>
      </c>
      <c r="K114" s="54">
        <v>29129</v>
      </c>
      <c r="L114" s="54" t="s">
        <v>246</v>
      </c>
      <c r="M114" s="55" t="s">
        <v>179</v>
      </c>
      <c r="N114" s="55"/>
      <c r="O114" s="56" t="s">
        <v>382</v>
      </c>
      <c r="P114" s="56" t="s">
        <v>470</v>
      </c>
    </row>
    <row r="115" spans="1:16" ht="12.75" customHeight="1" thickBot="1" x14ac:dyDescent="0.25">
      <c r="A115" s="45" t="str">
        <f t="shared" si="6"/>
        <v> AOEB 1 </v>
      </c>
      <c r="B115" s="17" t="str">
        <f t="shared" si="7"/>
        <v>I</v>
      </c>
      <c r="C115" s="45">
        <f t="shared" si="8"/>
        <v>46671.66</v>
      </c>
      <c r="D115" s="13" t="str">
        <f t="shared" si="9"/>
        <v>vis</v>
      </c>
      <c r="E115" s="53">
        <f>VLOOKUP(C115,Active!C$21:E$951,3,FALSE)</f>
        <v>29170.003140823155</v>
      </c>
      <c r="F115" s="17" t="s">
        <v>160</v>
      </c>
      <c r="G115" s="13" t="str">
        <f t="shared" si="10"/>
        <v>46671.660</v>
      </c>
      <c r="H115" s="45">
        <f t="shared" si="11"/>
        <v>29170</v>
      </c>
      <c r="I115" s="54" t="s">
        <v>471</v>
      </c>
      <c r="J115" s="55" t="s">
        <v>472</v>
      </c>
      <c r="K115" s="54">
        <v>29170</v>
      </c>
      <c r="L115" s="54" t="s">
        <v>205</v>
      </c>
      <c r="M115" s="55" t="s">
        <v>179</v>
      </c>
      <c r="N115" s="55"/>
      <c r="O115" s="56" t="s">
        <v>206</v>
      </c>
      <c r="P115" s="56" t="s">
        <v>207</v>
      </c>
    </row>
    <row r="116" spans="1:16" ht="12.75" customHeight="1" thickBot="1" x14ac:dyDescent="0.25">
      <c r="A116" s="45" t="str">
        <f t="shared" si="6"/>
        <v> BBS 81 </v>
      </c>
      <c r="B116" s="17" t="str">
        <f t="shared" si="7"/>
        <v>I</v>
      </c>
      <c r="C116" s="45">
        <f t="shared" si="8"/>
        <v>46679.345000000001</v>
      </c>
      <c r="D116" s="13" t="str">
        <f t="shared" si="9"/>
        <v>vis</v>
      </c>
      <c r="E116" s="53">
        <f>VLOOKUP(C116,Active!C$21:E$951,3,FALSE)</f>
        <v>29181.999773960644</v>
      </c>
      <c r="F116" s="17" t="s">
        <v>160</v>
      </c>
      <c r="G116" s="13" t="str">
        <f t="shared" si="10"/>
        <v>46679.345</v>
      </c>
      <c r="H116" s="45">
        <f t="shared" si="11"/>
        <v>29182</v>
      </c>
      <c r="I116" s="54" t="s">
        <v>473</v>
      </c>
      <c r="J116" s="55" t="s">
        <v>474</v>
      </c>
      <c r="K116" s="54">
        <v>29182</v>
      </c>
      <c r="L116" s="54" t="s">
        <v>263</v>
      </c>
      <c r="M116" s="55" t="s">
        <v>179</v>
      </c>
      <c r="N116" s="55"/>
      <c r="O116" s="56" t="s">
        <v>382</v>
      </c>
      <c r="P116" s="56" t="s">
        <v>470</v>
      </c>
    </row>
    <row r="117" spans="1:16" ht="12.75" customHeight="1" thickBot="1" x14ac:dyDescent="0.25">
      <c r="A117" s="45" t="str">
        <f t="shared" si="6"/>
        <v> AOEB 1 </v>
      </c>
      <c r="B117" s="17" t="str">
        <f t="shared" si="7"/>
        <v>I</v>
      </c>
      <c r="C117" s="45">
        <f t="shared" si="8"/>
        <v>46680.627</v>
      </c>
      <c r="D117" s="13" t="str">
        <f t="shared" si="9"/>
        <v>vis</v>
      </c>
      <c r="E117" s="53">
        <f>VLOOKUP(C117,Active!C$21:E$951,3,FALSE)</f>
        <v>29184.00103403641</v>
      </c>
      <c r="F117" s="17" t="s">
        <v>160</v>
      </c>
      <c r="G117" s="13" t="str">
        <f t="shared" si="10"/>
        <v>46680.627</v>
      </c>
      <c r="H117" s="45">
        <f t="shared" si="11"/>
        <v>29184</v>
      </c>
      <c r="I117" s="54" t="s">
        <v>475</v>
      </c>
      <c r="J117" s="55" t="s">
        <v>476</v>
      </c>
      <c r="K117" s="54">
        <v>29184</v>
      </c>
      <c r="L117" s="54" t="s">
        <v>219</v>
      </c>
      <c r="M117" s="55" t="s">
        <v>179</v>
      </c>
      <c r="N117" s="55"/>
      <c r="O117" s="56" t="s">
        <v>454</v>
      </c>
      <c r="P117" s="56" t="s">
        <v>207</v>
      </c>
    </row>
    <row r="118" spans="1:16" ht="12.75" customHeight="1" thickBot="1" x14ac:dyDescent="0.25">
      <c r="A118" s="45" t="str">
        <f t="shared" si="6"/>
        <v> BBS 81 </v>
      </c>
      <c r="B118" s="17" t="str">
        <f t="shared" si="7"/>
        <v>I</v>
      </c>
      <c r="C118" s="45">
        <f t="shared" si="8"/>
        <v>46702.406999999999</v>
      </c>
      <c r="D118" s="13" t="str">
        <f t="shared" si="9"/>
        <v>vis</v>
      </c>
      <c r="E118" s="53">
        <f>VLOOKUP(C118,Active!C$21:E$951,3,FALSE)</f>
        <v>29218.000600690233</v>
      </c>
      <c r="F118" s="17" t="s">
        <v>160</v>
      </c>
      <c r="G118" s="13" t="str">
        <f t="shared" si="10"/>
        <v>46702.407</v>
      </c>
      <c r="H118" s="45">
        <f t="shared" si="11"/>
        <v>29218</v>
      </c>
      <c r="I118" s="54" t="s">
        <v>477</v>
      </c>
      <c r="J118" s="55" t="s">
        <v>478</v>
      </c>
      <c r="K118" s="54">
        <v>29218</v>
      </c>
      <c r="L118" s="54" t="s">
        <v>178</v>
      </c>
      <c r="M118" s="55" t="s">
        <v>179</v>
      </c>
      <c r="N118" s="55"/>
      <c r="O118" s="56" t="s">
        <v>382</v>
      </c>
      <c r="P118" s="56" t="s">
        <v>470</v>
      </c>
    </row>
    <row r="119" spans="1:16" ht="12.75" customHeight="1" thickBot="1" x14ac:dyDescent="0.25">
      <c r="A119" s="45" t="str">
        <f t="shared" si="6"/>
        <v> AOEB 1 </v>
      </c>
      <c r="B119" s="17" t="str">
        <f t="shared" si="7"/>
        <v>I</v>
      </c>
      <c r="C119" s="45">
        <f t="shared" si="8"/>
        <v>46708.811000000002</v>
      </c>
      <c r="D119" s="13" t="str">
        <f t="shared" si="9"/>
        <v>vis</v>
      </c>
      <c r="E119" s="53">
        <f>VLOOKUP(C119,Active!C$21:E$951,3,FALSE)</f>
        <v>29227.997534797265</v>
      </c>
      <c r="F119" s="17" t="s">
        <v>160</v>
      </c>
      <c r="G119" s="13" t="str">
        <f t="shared" si="10"/>
        <v>46708.811</v>
      </c>
      <c r="H119" s="45">
        <f t="shared" si="11"/>
        <v>29228</v>
      </c>
      <c r="I119" s="54" t="s">
        <v>479</v>
      </c>
      <c r="J119" s="55" t="s">
        <v>480</v>
      </c>
      <c r="K119" s="54">
        <v>29228</v>
      </c>
      <c r="L119" s="54" t="s">
        <v>231</v>
      </c>
      <c r="M119" s="55" t="s">
        <v>179</v>
      </c>
      <c r="N119" s="55"/>
      <c r="O119" s="56" t="s">
        <v>400</v>
      </c>
      <c r="P119" s="56" t="s">
        <v>207</v>
      </c>
    </row>
    <row r="120" spans="1:16" ht="12.75" customHeight="1" thickBot="1" x14ac:dyDescent="0.25">
      <c r="A120" s="45" t="str">
        <f t="shared" si="6"/>
        <v> AOEB 1 </v>
      </c>
      <c r="B120" s="17" t="str">
        <f t="shared" si="7"/>
        <v>I</v>
      </c>
      <c r="C120" s="45">
        <f t="shared" si="8"/>
        <v>46712.654999999999</v>
      </c>
      <c r="D120" s="13" t="str">
        <f t="shared" si="9"/>
        <v>vis</v>
      </c>
      <c r="E120" s="53">
        <f>VLOOKUP(C120,Active!C$21:E$951,3,FALSE)</f>
        <v>29233.998192933959</v>
      </c>
      <c r="F120" s="17" t="s">
        <v>160</v>
      </c>
      <c r="G120" s="13" t="str">
        <f t="shared" si="10"/>
        <v>46712.655</v>
      </c>
      <c r="H120" s="45">
        <f t="shared" si="11"/>
        <v>29234</v>
      </c>
      <c r="I120" s="54" t="s">
        <v>481</v>
      </c>
      <c r="J120" s="55" t="s">
        <v>482</v>
      </c>
      <c r="K120" s="54">
        <v>29234</v>
      </c>
      <c r="L120" s="54" t="s">
        <v>224</v>
      </c>
      <c r="M120" s="55" t="s">
        <v>179</v>
      </c>
      <c r="N120" s="55"/>
      <c r="O120" s="56" t="s">
        <v>206</v>
      </c>
      <c r="P120" s="56" t="s">
        <v>207</v>
      </c>
    </row>
    <row r="121" spans="1:16" ht="12.75" customHeight="1" thickBot="1" x14ac:dyDescent="0.25">
      <c r="A121" s="45" t="str">
        <f t="shared" si="6"/>
        <v> AOEB 1 </v>
      </c>
      <c r="B121" s="17" t="str">
        <f t="shared" si="7"/>
        <v>I</v>
      </c>
      <c r="C121" s="45">
        <f t="shared" si="8"/>
        <v>46714.582000000002</v>
      </c>
      <c r="D121" s="13" t="str">
        <f t="shared" si="9"/>
        <v>vis</v>
      </c>
      <c r="E121" s="53">
        <f>VLOOKUP(C121,Active!C$21:E$951,3,FALSE)</f>
        <v>29237.006327228821</v>
      </c>
      <c r="F121" s="17" t="s">
        <v>160</v>
      </c>
      <c r="G121" s="13" t="str">
        <f t="shared" si="10"/>
        <v>46714.582</v>
      </c>
      <c r="H121" s="45">
        <f t="shared" si="11"/>
        <v>29237</v>
      </c>
      <c r="I121" s="54" t="s">
        <v>483</v>
      </c>
      <c r="J121" s="55" t="s">
        <v>484</v>
      </c>
      <c r="K121" s="54">
        <v>29237</v>
      </c>
      <c r="L121" s="54" t="s">
        <v>298</v>
      </c>
      <c r="M121" s="55" t="s">
        <v>179</v>
      </c>
      <c r="N121" s="55"/>
      <c r="O121" s="56" t="s">
        <v>211</v>
      </c>
      <c r="P121" s="56" t="s">
        <v>207</v>
      </c>
    </row>
    <row r="122" spans="1:16" ht="12.75" customHeight="1" thickBot="1" x14ac:dyDescent="0.25">
      <c r="A122" s="45" t="str">
        <f t="shared" si="6"/>
        <v> BBS 82 </v>
      </c>
      <c r="B122" s="17" t="str">
        <f t="shared" si="7"/>
        <v>I</v>
      </c>
      <c r="C122" s="45">
        <f t="shared" si="8"/>
        <v>46745.33</v>
      </c>
      <c r="D122" s="13" t="str">
        <f t="shared" si="9"/>
        <v>vis</v>
      </c>
      <c r="E122" s="53">
        <f>VLOOKUP(C122,Active!C$21:E$951,3,FALSE)</f>
        <v>29285.005348141207</v>
      </c>
      <c r="F122" s="17" t="s">
        <v>160</v>
      </c>
      <c r="G122" s="13" t="str">
        <f t="shared" si="10"/>
        <v>46745.330</v>
      </c>
      <c r="H122" s="45">
        <f t="shared" si="11"/>
        <v>29285</v>
      </c>
      <c r="I122" s="54" t="s">
        <v>485</v>
      </c>
      <c r="J122" s="55" t="s">
        <v>486</v>
      </c>
      <c r="K122" s="54">
        <v>29285</v>
      </c>
      <c r="L122" s="54" t="s">
        <v>240</v>
      </c>
      <c r="M122" s="55" t="s">
        <v>179</v>
      </c>
      <c r="N122" s="55"/>
      <c r="O122" s="56" t="s">
        <v>382</v>
      </c>
      <c r="P122" s="56" t="s">
        <v>487</v>
      </c>
    </row>
    <row r="123" spans="1:16" ht="12.75" customHeight="1" thickBot="1" x14ac:dyDescent="0.25">
      <c r="A123" s="45" t="str">
        <f t="shared" si="6"/>
        <v> BBS 82 </v>
      </c>
      <c r="B123" s="17" t="str">
        <f t="shared" si="7"/>
        <v>I</v>
      </c>
      <c r="C123" s="45">
        <f t="shared" si="8"/>
        <v>46745.336000000003</v>
      </c>
      <c r="D123" s="13" t="str">
        <f t="shared" si="9"/>
        <v>vis</v>
      </c>
      <c r="E123" s="53">
        <f>VLOOKUP(C123,Active!C$21:E$951,3,FALSE)</f>
        <v>29285.014714413013</v>
      </c>
      <c r="F123" s="17" t="s">
        <v>160</v>
      </c>
      <c r="G123" s="13" t="str">
        <f t="shared" si="10"/>
        <v>46745.336</v>
      </c>
      <c r="H123" s="45">
        <f t="shared" si="11"/>
        <v>29285</v>
      </c>
      <c r="I123" s="54" t="s">
        <v>488</v>
      </c>
      <c r="J123" s="55" t="s">
        <v>489</v>
      </c>
      <c r="K123" s="54">
        <v>29285</v>
      </c>
      <c r="L123" s="54" t="s">
        <v>448</v>
      </c>
      <c r="M123" s="55" t="s">
        <v>179</v>
      </c>
      <c r="N123" s="55"/>
      <c r="O123" s="56" t="s">
        <v>215</v>
      </c>
      <c r="P123" s="56" t="s">
        <v>487</v>
      </c>
    </row>
    <row r="124" spans="1:16" ht="12.75" customHeight="1" thickBot="1" x14ac:dyDescent="0.25">
      <c r="A124" s="45" t="str">
        <f t="shared" si="6"/>
        <v> BBS 82 </v>
      </c>
      <c r="B124" s="17" t="str">
        <f t="shared" si="7"/>
        <v>I</v>
      </c>
      <c r="C124" s="45">
        <f t="shared" si="8"/>
        <v>46763.262999999999</v>
      </c>
      <c r="D124" s="13" t="str">
        <f t="shared" si="9"/>
        <v>vis</v>
      </c>
      <c r="E124" s="53">
        <f>VLOOKUP(C124,Active!C$21:E$951,3,FALSE)</f>
        <v>29312.999573522426</v>
      </c>
      <c r="F124" s="17" t="s">
        <v>160</v>
      </c>
      <c r="G124" s="13" t="str">
        <f t="shared" si="10"/>
        <v>46763.263</v>
      </c>
      <c r="H124" s="45">
        <f t="shared" si="11"/>
        <v>29313</v>
      </c>
      <c r="I124" s="54" t="s">
        <v>490</v>
      </c>
      <c r="J124" s="55" t="s">
        <v>491</v>
      </c>
      <c r="K124" s="54">
        <v>29313</v>
      </c>
      <c r="L124" s="54" t="s">
        <v>263</v>
      </c>
      <c r="M124" s="55" t="s">
        <v>179</v>
      </c>
      <c r="N124" s="55"/>
      <c r="O124" s="56" t="s">
        <v>382</v>
      </c>
      <c r="P124" s="56" t="s">
        <v>487</v>
      </c>
    </row>
    <row r="125" spans="1:16" ht="12.75" customHeight="1" thickBot="1" x14ac:dyDescent="0.25">
      <c r="A125" s="45" t="str">
        <f t="shared" si="6"/>
        <v> AOEB 1 </v>
      </c>
      <c r="B125" s="17" t="str">
        <f t="shared" si="7"/>
        <v>I</v>
      </c>
      <c r="C125" s="45">
        <f t="shared" si="8"/>
        <v>46979.786</v>
      </c>
      <c r="D125" s="13" t="str">
        <f t="shared" si="9"/>
        <v>vis</v>
      </c>
      <c r="E125" s="53">
        <f>VLOOKUP(C125,Active!C$21:E$951,3,FALSE)</f>
        <v>29651.001785211411</v>
      </c>
      <c r="F125" s="17" t="s">
        <v>160</v>
      </c>
      <c r="G125" s="13" t="str">
        <f t="shared" si="10"/>
        <v>46979.786</v>
      </c>
      <c r="H125" s="45">
        <f t="shared" si="11"/>
        <v>29651</v>
      </c>
      <c r="I125" s="54" t="s">
        <v>492</v>
      </c>
      <c r="J125" s="55" t="s">
        <v>493</v>
      </c>
      <c r="K125" s="54">
        <v>29651</v>
      </c>
      <c r="L125" s="54" t="s">
        <v>219</v>
      </c>
      <c r="M125" s="55" t="s">
        <v>179</v>
      </c>
      <c r="N125" s="55"/>
      <c r="O125" s="56" t="s">
        <v>400</v>
      </c>
      <c r="P125" s="56" t="s">
        <v>207</v>
      </c>
    </row>
    <row r="126" spans="1:16" ht="12.75" customHeight="1" thickBot="1" x14ac:dyDescent="0.25">
      <c r="A126" s="45" t="str">
        <f t="shared" si="6"/>
        <v> AOEB 1 </v>
      </c>
      <c r="B126" s="17" t="str">
        <f t="shared" si="7"/>
        <v>I</v>
      </c>
      <c r="C126" s="45">
        <f t="shared" si="8"/>
        <v>46997.718999999997</v>
      </c>
      <c r="D126" s="13" t="str">
        <f t="shared" si="9"/>
        <v>vis</v>
      </c>
      <c r="E126" s="53">
        <f>VLOOKUP(C126,Active!C$21:E$951,3,FALSE)</f>
        <v>29678.996010592629</v>
      </c>
      <c r="F126" s="17" t="s">
        <v>160</v>
      </c>
      <c r="G126" s="13" t="str">
        <f t="shared" si="10"/>
        <v>46997.719</v>
      </c>
      <c r="H126" s="45">
        <f t="shared" si="11"/>
        <v>29679</v>
      </c>
      <c r="I126" s="54" t="s">
        <v>494</v>
      </c>
      <c r="J126" s="55" t="s">
        <v>495</v>
      </c>
      <c r="K126" s="54">
        <v>29679</v>
      </c>
      <c r="L126" s="54" t="s">
        <v>161</v>
      </c>
      <c r="M126" s="55" t="s">
        <v>179</v>
      </c>
      <c r="N126" s="55"/>
      <c r="O126" s="56" t="s">
        <v>206</v>
      </c>
      <c r="P126" s="56" t="s">
        <v>207</v>
      </c>
    </row>
    <row r="127" spans="1:16" ht="12.75" customHeight="1" thickBot="1" x14ac:dyDescent="0.25">
      <c r="A127" s="45" t="str">
        <f t="shared" si="6"/>
        <v> AOEB 1 </v>
      </c>
      <c r="B127" s="17" t="str">
        <f t="shared" si="7"/>
        <v>I</v>
      </c>
      <c r="C127" s="45">
        <f t="shared" si="8"/>
        <v>47002.843999999997</v>
      </c>
      <c r="D127" s="13" t="str">
        <f t="shared" si="9"/>
        <v>vis</v>
      </c>
      <c r="E127" s="53">
        <f>VLOOKUP(C127,Active!C$21:E$951,3,FALSE)</f>
        <v>29686.996367759792</v>
      </c>
      <c r="F127" s="17" t="s">
        <v>160</v>
      </c>
      <c r="G127" s="13" t="str">
        <f t="shared" si="10"/>
        <v>47002.844</v>
      </c>
      <c r="H127" s="45">
        <f t="shared" si="11"/>
        <v>29687</v>
      </c>
      <c r="I127" s="54" t="s">
        <v>496</v>
      </c>
      <c r="J127" s="55" t="s">
        <v>497</v>
      </c>
      <c r="K127" s="54">
        <v>29687</v>
      </c>
      <c r="L127" s="54" t="s">
        <v>231</v>
      </c>
      <c r="M127" s="55" t="s">
        <v>179</v>
      </c>
      <c r="N127" s="55"/>
      <c r="O127" s="56" t="s">
        <v>400</v>
      </c>
      <c r="P127" s="56" t="s">
        <v>207</v>
      </c>
    </row>
    <row r="128" spans="1:16" ht="12.75" customHeight="1" thickBot="1" x14ac:dyDescent="0.25">
      <c r="A128" s="45" t="str">
        <f t="shared" si="6"/>
        <v> BRNO 30 </v>
      </c>
      <c r="B128" s="17" t="str">
        <f t="shared" si="7"/>
        <v>I</v>
      </c>
      <c r="C128" s="45">
        <f t="shared" si="8"/>
        <v>47003.478999999999</v>
      </c>
      <c r="D128" s="13" t="str">
        <f t="shared" si="9"/>
        <v>vis</v>
      </c>
      <c r="E128" s="53">
        <f>VLOOKUP(C128,Active!C$21:E$951,3,FALSE)</f>
        <v>29687.987631525873</v>
      </c>
      <c r="F128" s="17" t="s">
        <v>160</v>
      </c>
      <c r="G128" s="13" t="str">
        <f t="shared" si="10"/>
        <v>47003.479</v>
      </c>
      <c r="H128" s="45">
        <f t="shared" si="11"/>
        <v>29688</v>
      </c>
      <c r="I128" s="54" t="s">
        <v>498</v>
      </c>
      <c r="J128" s="55" t="s">
        <v>499</v>
      </c>
      <c r="K128" s="54">
        <v>29688</v>
      </c>
      <c r="L128" s="54" t="s">
        <v>210</v>
      </c>
      <c r="M128" s="55" t="s">
        <v>179</v>
      </c>
      <c r="N128" s="55"/>
      <c r="O128" s="56" t="s">
        <v>500</v>
      </c>
      <c r="P128" s="56" t="s">
        <v>501</v>
      </c>
    </row>
    <row r="129" spans="1:16" ht="12.75" customHeight="1" thickBot="1" x14ac:dyDescent="0.25">
      <c r="A129" s="45" t="str">
        <f t="shared" si="6"/>
        <v> BRNO 30 </v>
      </c>
      <c r="B129" s="17" t="str">
        <f t="shared" si="7"/>
        <v>I</v>
      </c>
      <c r="C129" s="45">
        <f t="shared" si="8"/>
        <v>47003.483999999997</v>
      </c>
      <c r="D129" s="13" t="str">
        <f t="shared" si="9"/>
        <v>vis</v>
      </c>
      <c r="E129" s="53">
        <f>VLOOKUP(C129,Active!C$21:E$951,3,FALSE)</f>
        <v>29687.995436752375</v>
      </c>
      <c r="F129" s="17" t="s">
        <v>160</v>
      </c>
      <c r="G129" s="13" t="str">
        <f t="shared" si="10"/>
        <v>47003.484</v>
      </c>
      <c r="H129" s="45">
        <f t="shared" si="11"/>
        <v>29688</v>
      </c>
      <c r="I129" s="54" t="s">
        <v>502</v>
      </c>
      <c r="J129" s="55" t="s">
        <v>503</v>
      </c>
      <c r="K129" s="54">
        <v>29688</v>
      </c>
      <c r="L129" s="54" t="s">
        <v>161</v>
      </c>
      <c r="M129" s="55" t="s">
        <v>179</v>
      </c>
      <c r="N129" s="55"/>
      <c r="O129" s="56" t="s">
        <v>504</v>
      </c>
      <c r="P129" s="56" t="s">
        <v>501</v>
      </c>
    </row>
    <row r="130" spans="1:16" ht="12.75" customHeight="1" thickBot="1" x14ac:dyDescent="0.25">
      <c r="A130" s="45" t="str">
        <f t="shared" si="6"/>
        <v> BRNO 30 </v>
      </c>
      <c r="B130" s="17" t="str">
        <f t="shared" si="7"/>
        <v>I</v>
      </c>
      <c r="C130" s="45">
        <f t="shared" si="8"/>
        <v>47003.491000000002</v>
      </c>
      <c r="D130" s="13" t="str">
        <f t="shared" si="9"/>
        <v>vis</v>
      </c>
      <c r="E130" s="53">
        <f>VLOOKUP(C130,Active!C$21:E$951,3,FALSE)</f>
        <v>29688.00636406949</v>
      </c>
      <c r="F130" s="17" t="s">
        <v>160</v>
      </c>
      <c r="G130" s="13" t="str">
        <f t="shared" si="10"/>
        <v>47003.491</v>
      </c>
      <c r="H130" s="45">
        <f t="shared" si="11"/>
        <v>29688</v>
      </c>
      <c r="I130" s="54" t="s">
        <v>505</v>
      </c>
      <c r="J130" s="55" t="s">
        <v>506</v>
      </c>
      <c r="K130" s="54">
        <v>29688</v>
      </c>
      <c r="L130" s="54" t="s">
        <v>298</v>
      </c>
      <c r="M130" s="55" t="s">
        <v>179</v>
      </c>
      <c r="N130" s="55"/>
      <c r="O130" s="56" t="s">
        <v>431</v>
      </c>
      <c r="P130" s="56" t="s">
        <v>501</v>
      </c>
    </row>
    <row r="131" spans="1:16" ht="12.75" customHeight="1" thickBot="1" x14ac:dyDescent="0.25">
      <c r="A131" s="45" t="str">
        <f t="shared" si="6"/>
        <v> BRNO 30 </v>
      </c>
      <c r="B131" s="17" t="str">
        <f t="shared" si="7"/>
        <v>I</v>
      </c>
      <c r="C131" s="45">
        <f t="shared" si="8"/>
        <v>47003.493000000002</v>
      </c>
      <c r="D131" s="13" t="str">
        <f t="shared" si="9"/>
        <v>vis</v>
      </c>
      <c r="E131" s="53">
        <f>VLOOKUP(C131,Active!C$21:E$951,3,FALSE)</f>
        <v>29688.009486160092</v>
      </c>
      <c r="F131" s="17" t="s">
        <v>160</v>
      </c>
      <c r="G131" s="13" t="str">
        <f t="shared" si="10"/>
        <v>47003.493</v>
      </c>
      <c r="H131" s="45">
        <f t="shared" si="11"/>
        <v>29688</v>
      </c>
      <c r="I131" s="54" t="s">
        <v>507</v>
      </c>
      <c r="J131" s="55" t="s">
        <v>508</v>
      </c>
      <c r="K131" s="54">
        <v>29688</v>
      </c>
      <c r="L131" s="54" t="s">
        <v>243</v>
      </c>
      <c r="M131" s="55" t="s">
        <v>179</v>
      </c>
      <c r="N131" s="55"/>
      <c r="O131" s="56" t="s">
        <v>509</v>
      </c>
      <c r="P131" s="56" t="s">
        <v>501</v>
      </c>
    </row>
    <row r="132" spans="1:16" ht="12.75" customHeight="1" thickBot="1" x14ac:dyDescent="0.25">
      <c r="A132" s="45" t="str">
        <f t="shared" si="6"/>
        <v> BRNO 30 </v>
      </c>
      <c r="B132" s="17" t="str">
        <f t="shared" si="7"/>
        <v>I</v>
      </c>
      <c r="C132" s="45">
        <f t="shared" si="8"/>
        <v>47003.5</v>
      </c>
      <c r="D132" s="13" t="str">
        <f t="shared" si="9"/>
        <v>vis</v>
      </c>
      <c r="E132" s="53">
        <f>VLOOKUP(C132,Active!C$21:E$951,3,FALSE)</f>
        <v>29688.020413477196</v>
      </c>
      <c r="F132" s="17" t="s">
        <v>160</v>
      </c>
      <c r="G132" s="13" t="str">
        <f t="shared" si="10"/>
        <v>47003.500</v>
      </c>
      <c r="H132" s="45">
        <f t="shared" si="11"/>
        <v>29688</v>
      </c>
      <c r="I132" s="54" t="s">
        <v>510</v>
      </c>
      <c r="J132" s="55" t="s">
        <v>511</v>
      </c>
      <c r="K132" s="54">
        <v>29688</v>
      </c>
      <c r="L132" s="54" t="s">
        <v>191</v>
      </c>
      <c r="M132" s="55" t="s">
        <v>179</v>
      </c>
      <c r="N132" s="55"/>
      <c r="O132" s="56" t="s">
        <v>512</v>
      </c>
      <c r="P132" s="56" t="s">
        <v>501</v>
      </c>
    </row>
    <row r="133" spans="1:16" ht="12.75" customHeight="1" thickBot="1" x14ac:dyDescent="0.25">
      <c r="A133" s="45" t="str">
        <f t="shared" si="6"/>
        <v> BBS 86 </v>
      </c>
      <c r="B133" s="17" t="str">
        <f t="shared" si="7"/>
        <v>I</v>
      </c>
      <c r="C133" s="45">
        <f t="shared" si="8"/>
        <v>47021.417999999998</v>
      </c>
      <c r="D133" s="13" t="str">
        <f t="shared" si="9"/>
        <v>vis</v>
      </c>
      <c r="E133" s="53">
        <f>VLOOKUP(C133,Active!C$21:E$951,3,FALSE)</f>
        <v>29715.991223178899</v>
      </c>
      <c r="F133" s="17" t="s">
        <v>160</v>
      </c>
      <c r="G133" s="13" t="str">
        <f t="shared" si="10"/>
        <v>47021.418</v>
      </c>
      <c r="H133" s="45">
        <f t="shared" si="11"/>
        <v>29716</v>
      </c>
      <c r="I133" s="54" t="s">
        <v>513</v>
      </c>
      <c r="J133" s="55" t="s">
        <v>514</v>
      </c>
      <c r="K133" s="54">
        <v>29716</v>
      </c>
      <c r="L133" s="54" t="s">
        <v>260</v>
      </c>
      <c r="M133" s="55" t="s">
        <v>179</v>
      </c>
      <c r="N133" s="55"/>
      <c r="O133" s="56" t="s">
        <v>515</v>
      </c>
      <c r="P133" s="56" t="s">
        <v>516</v>
      </c>
    </row>
    <row r="134" spans="1:16" ht="12.75" customHeight="1" thickBot="1" x14ac:dyDescent="0.25">
      <c r="A134" s="45" t="str">
        <f t="shared" si="6"/>
        <v> BBS 85 </v>
      </c>
      <c r="B134" s="17" t="str">
        <f t="shared" si="7"/>
        <v>I</v>
      </c>
      <c r="C134" s="45">
        <f t="shared" si="8"/>
        <v>47028.472999999998</v>
      </c>
      <c r="D134" s="13" t="str">
        <f t="shared" si="9"/>
        <v>vis</v>
      </c>
      <c r="E134" s="53">
        <f>VLOOKUP(C134,Active!C$21:E$951,3,FALSE)</f>
        <v>29727.004397776822</v>
      </c>
      <c r="F134" s="17" t="s">
        <v>160</v>
      </c>
      <c r="G134" s="13" t="str">
        <f t="shared" si="10"/>
        <v>47028.473</v>
      </c>
      <c r="H134" s="45">
        <f t="shared" si="11"/>
        <v>29727</v>
      </c>
      <c r="I134" s="54" t="s">
        <v>517</v>
      </c>
      <c r="J134" s="55" t="s">
        <v>518</v>
      </c>
      <c r="K134" s="54">
        <v>29727</v>
      </c>
      <c r="L134" s="54" t="s">
        <v>240</v>
      </c>
      <c r="M134" s="55" t="s">
        <v>179</v>
      </c>
      <c r="N134" s="55"/>
      <c r="O134" s="56" t="s">
        <v>215</v>
      </c>
      <c r="P134" s="56" t="s">
        <v>519</v>
      </c>
    </row>
    <row r="135" spans="1:16" ht="12.75" customHeight="1" thickBot="1" x14ac:dyDescent="0.25">
      <c r="A135" s="45" t="str">
        <f t="shared" si="6"/>
        <v> BBS 85 </v>
      </c>
      <c r="B135" s="17" t="str">
        <f t="shared" si="7"/>
        <v>I</v>
      </c>
      <c r="C135" s="45">
        <f t="shared" si="8"/>
        <v>47030.402999999998</v>
      </c>
      <c r="D135" s="13" t="str">
        <f t="shared" si="9"/>
        <v>vis</v>
      </c>
      <c r="E135" s="53">
        <f>VLOOKUP(C135,Active!C$21:E$951,3,FALSE)</f>
        <v>29730.017215207579</v>
      </c>
      <c r="F135" s="17" t="s">
        <v>160</v>
      </c>
      <c r="G135" s="13" t="str">
        <f t="shared" si="10"/>
        <v>47030.403</v>
      </c>
      <c r="H135" s="45">
        <f t="shared" si="11"/>
        <v>29730</v>
      </c>
      <c r="I135" s="54" t="s">
        <v>520</v>
      </c>
      <c r="J135" s="55" t="s">
        <v>521</v>
      </c>
      <c r="K135" s="54">
        <v>29730</v>
      </c>
      <c r="L135" s="54" t="s">
        <v>196</v>
      </c>
      <c r="M135" s="55" t="s">
        <v>179</v>
      </c>
      <c r="N135" s="55"/>
      <c r="O135" s="56" t="s">
        <v>215</v>
      </c>
      <c r="P135" s="56" t="s">
        <v>519</v>
      </c>
    </row>
    <row r="136" spans="1:16" ht="12.75" customHeight="1" thickBot="1" x14ac:dyDescent="0.25">
      <c r="A136" s="45" t="str">
        <f t="shared" si="6"/>
        <v> BBS 85 </v>
      </c>
      <c r="B136" s="17" t="str">
        <f t="shared" si="7"/>
        <v>I</v>
      </c>
      <c r="C136" s="45">
        <f t="shared" si="8"/>
        <v>47037.440999999999</v>
      </c>
      <c r="D136" s="13" t="str">
        <f t="shared" si="9"/>
        <v>vis</v>
      </c>
      <c r="E136" s="53">
        <f>VLOOKUP(C136,Active!C$21:E$951,3,FALSE)</f>
        <v>29741.003852035385</v>
      </c>
      <c r="F136" s="17" t="s">
        <v>160</v>
      </c>
      <c r="G136" s="13" t="str">
        <f t="shared" si="10"/>
        <v>47037.441</v>
      </c>
      <c r="H136" s="45">
        <f t="shared" si="11"/>
        <v>29741</v>
      </c>
      <c r="I136" s="54" t="s">
        <v>522</v>
      </c>
      <c r="J136" s="55" t="s">
        <v>523</v>
      </c>
      <c r="K136" s="54">
        <v>29741</v>
      </c>
      <c r="L136" s="54" t="s">
        <v>205</v>
      </c>
      <c r="M136" s="55" t="s">
        <v>179</v>
      </c>
      <c r="N136" s="55"/>
      <c r="O136" s="56" t="s">
        <v>215</v>
      </c>
      <c r="P136" s="56" t="s">
        <v>519</v>
      </c>
    </row>
    <row r="137" spans="1:16" ht="12.75" customHeight="1" thickBot="1" x14ac:dyDescent="0.25">
      <c r="A137" s="45" t="str">
        <f t="shared" si="6"/>
        <v> AOEB 1 </v>
      </c>
      <c r="B137" s="17" t="str">
        <f t="shared" si="7"/>
        <v>I</v>
      </c>
      <c r="C137" s="45">
        <f t="shared" si="8"/>
        <v>47065.63</v>
      </c>
      <c r="D137" s="13" t="str">
        <f t="shared" si="9"/>
        <v>vis</v>
      </c>
      <c r="E137" s="53">
        <f>VLOOKUP(C137,Active!C$21:E$951,3,FALSE)</f>
        <v>29785.008158022742</v>
      </c>
      <c r="F137" s="17" t="s">
        <v>160</v>
      </c>
      <c r="G137" s="13" t="str">
        <f t="shared" si="10"/>
        <v>47065.630</v>
      </c>
      <c r="H137" s="45">
        <f t="shared" si="11"/>
        <v>29785</v>
      </c>
      <c r="I137" s="54" t="s">
        <v>524</v>
      </c>
      <c r="J137" s="55" t="s">
        <v>525</v>
      </c>
      <c r="K137" s="54">
        <v>29785</v>
      </c>
      <c r="L137" s="54" t="s">
        <v>246</v>
      </c>
      <c r="M137" s="55" t="s">
        <v>179</v>
      </c>
      <c r="N137" s="55"/>
      <c r="O137" s="56" t="s">
        <v>206</v>
      </c>
      <c r="P137" s="56" t="s">
        <v>207</v>
      </c>
    </row>
    <row r="138" spans="1:16" ht="12.75" customHeight="1" thickBot="1" x14ac:dyDescent="0.25">
      <c r="A138" s="45" t="str">
        <f t="shared" si="6"/>
        <v> BBS 86 </v>
      </c>
      <c r="B138" s="17" t="str">
        <f t="shared" si="7"/>
        <v>I</v>
      </c>
      <c r="C138" s="45">
        <f t="shared" si="8"/>
        <v>47082.283000000003</v>
      </c>
      <c r="D138" s="13" t="str">
        <f t="shared" si="9"/>
        <v>vis</v>
      </c>
      <c r="E138" s="53">
        <f>VLOOKUP(C138,Active!C$21:E$951,3,FALSE)</f>
        <v>29811.004245418808</v>
      </c>
      <c r="F138" s="17" t="s">
        <v>160</v>
      </c>
      <c r="G138" s="13" t="str">
        <f t="shared" si="10"/>
        <v>47082.283</v>
      </c>
      <c r="H138" s="45">
        <f t="shared" si="11"/>
        <v>29811</v>
      </c>
      <c r="I138" s="54" t="s">
        <v>526</v>
      </c>
      <c r="J138" s="55" t="s">
        <v>527</v>
      </c>
      <c r="K138" s="54">
        <v>29811</v>
      </c>
      <c r="L138" s="54" t="s">
        <v>240</v>
      </c>
      <c r="M138" s="55" t="s">
        <v>179</v>
      </c>
      <c r="N138" s="55"/>
      <c r="O138" s="56" t="s">
        <v>515</v>
      </c>
      <c r="P138" s="56" t="s">
        <v>516</v>
      </c>
    </row>
    <row r="139" spans="1:16" ht="12.75" customHeight="1" thickBot="1" x14ac:dyDescent="0.25">
      <c r="A139" s="45" t="str">
        <f t="shared" ref="A139:A202" si="12">P139</f>
        <v> AOEB 1 </v>
      </c>
      <c r="B139" s="17" t="str">
        <f t="shared" ref="B139:B202" si="13">IF(H139=INT(H139),"I","II")</f>
        <v>I</v>
      </c>
      <c r="C139" s="45">
        <f t="shared" ref="C139:C202" si="14">1*G139</f>
        <v>47088.688999999998</v>
      </c>
      <c r="D139" s="13" t="str">
        <f t="shared" ref="D139:D202" si="15">VLOOKUP(F139,I$1:J$5,2,FALSE)</f>
        <v>vis</v>
      </c>
      <c r="E139" s="53">
        <f>VLOOKUP(C139,Active!C$21:E$951,3,FALSE)</f>
        <v>29821.004301616431</v>
      </c>
      <c r="F139" s="17" t="s">
        <v>160</v>
      </c>
      <c r="G139" s="13" t="str">
        <f t="shared" ref="G139:G202" si="16">MID(I139,3,LEN(I139)-3)</f>
        <v>47088.689</v>
      </c>
      <c r="H139" s="45">
        <f t="shared" ref="H139:H202" si="17">1*K139</f>
        <v>29821</v>
      </c>
      <c r="I139" s="54" t="s">
        <v>528</v>
      </c>
      <c r="J139" s="55" t="s">
        <v>529</v>
      </c>
      <c r="K139" s="54">
        <v>29821</v>
      </c>
      <c r="L139" s="54" t="s">
        <v>240</v>
      </c>
      <c r="M139" s="55" t="s">
        <v>179</v>
      </c>
      <c r="N139" s="55"/>
      <c r="O139" s="56" t="s">
        <v>400</v>
      </c>
      <c r="P139" s="56" t="s">
        <v>207</v>
      </c>
    </row>
    <row r="140" spans="1:16" ht="12.75" customHeight="1" thickBot="1" x14ac:dyDescent="0.25">
      <c r="A140" s="45" t="str">
        <f t="shared" si="12"/>
        <v> BBS 86 </v>
      </c>
      <c r="B140" s="17" t="str">
        <f t="shared" si="13"/>
        <v>I</v>
      </c>
      <c r="C140" s="45">
        <f t="shared" si="14"/>
        <v>47116.233999999997</v>
      </c>
      <c r="D140" s="13" t="str">
        <f t="shared" si="15"/>
        <v>vis</v>
      </c>
      <c r="E140" s="53">
        <f>VLOOKUP(C140,Active!C$21:E$951,3,FALSE)</f>
        <v>29864.00329443</v>
      </c>
      <c r="F140" s="17" t="s">
        <v>160</v>
      </c>
      <c r="G140" s="13" t="str">
        <f t="shared" si="16"/>
        <v>47116.234</v>
      </c>
      <c r="H140" s="45">
        <f t="shared" si="17"/>
        <v>29864</v>
      </c>
      <c r="I140" s="54" t="s">
        <v>530</v>
      </c>
      <c r="J140" s="55" t="s">
        <v>531</v>
      </c>
      <c r="K140" s="54">
        <v>29864</v>
      </c>
      <c r="L140" s="54" t="s">
        <v>205</v>
      </c>
      <c r="M140" s="55" t="s">
        <v>179</v>
      </c>
      <c r="N140" s="55"/>
      <c r="O140" s="56" t="s">
        <v>215</v>
      </c>
      <c r="P140" s="56" t="s">
        <v>516</v>
      </c>
    </row>
    <row r="141" spans="1:16" ht="12.75" customHeight="1" thickBot="1" x14ac:dyDescent="0.25">
      <c r="A141" s="45" t="str">
        <f t="shared" si="12"/>
        <v> AOEB 1 </v>
      </c>
      <c r="B141" s="17" t="str">
        <f t="shared" si="13"/>
        <v>I</v>
      </c>
      <c r="C141" s="45">
        <f t="shared" si="14"/>
        <v>47140.578000000001</v>
      </c>
      <c r="D141" s="13" t="str">
        <f t="shared" si="15"/>
        <v>vis</v>
      </c>
      <c r="E141" s="53">
        <f>VLOOKUP(C141,Active!C$21:E$951,3,FALSE)</f>
        <v>29902.005381235365</v>
      </c>
      <c r="F141" s="17" t="s">
        <v>160</v>
      </c>
      <c r="G141" s="13" t="str">
        <f t="shared" si="16"/>
        <v>47140.578</v>
      </c>
      <c r="H141" s="45">
        <f t="shared" si="17"/>
        <v>29902</v>
      </c>
      <c r="I141" s="54" t="s">
        <v>532</v>
      </c>
      <c r="J141" s="55" t="s">
        <v>533</v>
      </c>
      <c r="K141" s="54">
        <v>29902</v>
      </c>
      <c r="L141" s="54" t="s">
        <v>240</v>
      </c>
      <c r="M141" s="55" t="s">
        <v>179</v>
      </c>
      <c r="N141" s="55"/>
      <c r="O141" s="56" t="s">
        <v>206</v>
      </c>
      <c r="P141" s="56" t="s">
        <v>207</v>
      </c>
    </row>
    <row r="142" spans="1:16" ht="12.75" customHeight="1" thickBot="1" x14ac:dyDescent="0.25">
      <c r="A142" s="45" t="str">
        <f t="shared" si="12"/>
        <v> BBS 86 </v>
      </c>
      <c r="B142" s="17" t="str">
        <f t="shared" si="13"/>
        <v>I</v>
      </c>
      <c r="C142" s="45">
        <f t="shared" si="14"/>
        <v>47141.22</v>
      </c>
      <c r="D142" s="13" t="str">
        <f t="shared" si="15"/>
        <v>vis</v>
      </c>
      <c r="E142" s="53">
        <f>VLOOKUP(C142,Active!C$21:E$951,3,FALSE)</f>
        <v>29903.007572318551</v>
      </c>
      <c r="F142" s="17" t="s">
        <v>160</v>
      </c>
      <c r="G142" s="13" t="str">
        <f t="shared" si="16"/>
        <v>47141.220</v>
      </c>
      <c r="H142" s="45">
        <f t="shared" si="17"/>
        <v>29903</v>
      </c>
      <c r="I142" s="54" t="s">
        <v>534</v>
      </c>
      <c r="J142" s="55" t="s">
        <v>535</v>
      </c>
      <c r="K142" s="54">
        <v>29903</v>
      </c>
      <c r="L142" s="54" t="s">
        <v>246</v>
      </c>
      <c r="M142" s="55" t="s">
        <v>179</v>
      </c>
      <c r="N142" s="55"/>
      <c r="O142" s="56" t="s">
        <v>382</v>
      </c>
      <c r="P142" s="56" t="s">
        <v>516</v>
      </c>
    </row>
    <row r="143" spans="1:16" ht="12.75" customHeight="1" thickBot="1" x14ac:dyDescent="0.25">
      <c r="A143" s="45" t="str">
        <f t="shared" si="12"/>
        <v> BBS 86 </v>
      </c>
      <c r="B143" s="17" t="str">
        <f t="shared" si="13"/>
        <v>I</v>
      </c>
      <c r="C143" s="45">
        <f t="shared" si="14"/>
        <v>47157.224999999999</v>
      </c>
      <c r="D143" s="13" t="str">
        <f t="shared" si="15"/>
        <v>vis</v>
      </c>
      <c r="E143" s="53">
        <f>VLOOKUP(C143,Active!C$21:E$951,3,FALSE)</f>
        <v>29927.992102359614</v>
      </c>
      <c r="F143" s="17" t="s">
        <v>160</v>
      </c>
      <c r="G143" s="13" t="str">
        <f t="shared" si="16"/>
        <v>47157.225</v>
      </c>
      <c r="H143" s="45">
        <f t="shared" si="17"/>
        <v>29928</v>
      </c>
      <c r="I143" s="54" t="s">
        <v>536</v>
      </c>
      <c r="J143" s="55" t="s">
        <v>537</v>
      </c>
      <c r="K143" s="54">
        <v>29928</v>
      </c>
      <c r="L143" s="54" t="s">
        <v>538</v>
      </c>
      <c r="M143" s="55" t="s">
        <v>179</v>
      </c>
      <c r="N143" s="55"/>
      <c r="O143" s="56" t="s">
        <v>215</v>
      </c>
      <c r="P143" s="56" t="s">
        <v>516</v>
      </c>
    </row>
    <row r="144" spans="1:16" ht="12.75" customHeight="1" thickBot="1" x14ac:dyDescent="0.25">
      <c r="A144" s="45" t="str">
        <f t="shared" si="12"/>
        <v> AOEB 1 </v>
      </c>
      <c r="B144" s="17" t="str">
        <f t="shared" si="13"/>
        <v>I</v>
      </c>
      <c r="C144" s="45">
        <f t="shared" si="14"/>
        <v>47325.71</v>
      </c>
      <c r="D144" s="13" t="str">
        <f t="shared" si="15"/>
        <v>vis</v>
      </c>
      <c r="E144" s="53">
        <f>VLOOKUP(C144,Active!C$21:E$951,3,FALSE)</f>
        <v>30191.004819883474</v>
      </c>
      <c r="F144" s="17" t="s">
        <v>160</v>
      </c>
      <c r="G144" s="13" t="str">
        <f t="shared" si="16"/>
        <v>47325.710</v>
      </c>
      <c r="H144" s="45">
        <f t="shared" si="17"/>
        <v>30191</v>
      </c>
      <c r="I144" s="54" t="s">
        <v>539</v>
      </c>
      <c r="J144" s="55" t="s">
        <v>540</v>
      </c>
      <c r="K144" s="54">
        <v>30191</v>
      </c>
      <c r="L144" s="54" t="s">
        <v>240</v>
      </c>
      <c r="M144" s="55" t="s">
        <v>179</v>
      </c>
      <c r="N144" s="55"/>
      <c r="O144" s="56" t="s">
        <v>206</v>
      </c>
      <c r="P144" s="56" t="s">
        <v>207</v>
      </c>
    </row>
    <row r="145" spans="1:16" ht="12.75" customHeight="1" thickBot="1" x14ac:dyDescent="0.25">
      <c r="A145" s="45" t="str">
        <f t="shared" si="12"/>
        <v> BBS 89 </v>
      </c>
      <c r="B145" s="17" t="str">
        <f t="shared" si="13"/>
        <v>I</v>
      </c>
      <c r="C145" s="45">
        <f t="shared" si="14"/>
        <v>47363.504000000001</v>
      </c>
      <c r="D145" s="13" t="str">
        <f t="shared" si="15"/>
        <v>vis</v>
      </c>
      <c r="E145" s="53">
        <f>VLOOKUP(C145,Active!C$21:E$951,3,FALSE)</f>
        <v>30250.002965986077</v>
      </c>
      <c r="F145" s="17" t="s">
        <v>160</v>
      </c>
      <c r="G145" s="13" t="str">
        <f t="shared" si="16"/>
        <v>47363.504</v>
      </c>
      <c r="H145" s="45">
        <f t="shared" si="17"/>
        <v>30250</v>
      </c>
      <c r="I145" s="54" t="s">
        <v>541</v>
      </c>
      <c r="J145" s="55" t="s">
        <v>542</v>
      </c>
      <c r="K145" s="54">
        <v>30250</v>
      </c>
      <c r="L145" s="54" t="s">
        <v>205</v>
      </c>
      <c r="M145" s="55" t="s">
        <v>179</v>
      </c>
      <c r="N145" s="55"/>
      <c r="O145" s="56" t="s">
        <v>215</v>
      </c>
      <c r="P145" s="56" t="s">
        <v>543</v>
      </c>
    </row>
    <row r="146" spans="1:16" ht="12.75" customHeight="1" thickBot="1" x14ac:dyDescent="0.25">
      <c r="A146" s="45" t="str">
        <f t="shared" si="12"/>
        <v> BRNO 30 </v>
      </c>
      <c r="B146" s="17" t="str">
        <f t="shared" si="13"/>
        <v>I</v>
      </c>
      <c r="C146" s="45">
        <f t="shared" si="14"/>
        <v>47381.436000000002</v>
      </c>
      <c r="D146" s="13" t="str">
        <f t="shared" si="15"/>
        <v>vis</v>
      </c>
      <c r="E146" s="53">
        <f>VLOOKUP(C146,Active!C$21:E$951,3,FALSE)</f>
        <v>30277.995630321999</v>
      </c>
      <c r="F146" s="17" t="s">
        <v>160</v>
      </c>
      <c r="G146" s="13" t="str">
        <f t="shared" si="16"/>
        <v>47381.436</v>
      </c>
      <c r="H146" s="45">
        <f t="shared" si="17"/>
        <v>30278</v>
      </c>
      <c r="I146" s="54" t="s">
        <v>544</v>
      </c>
      <c r="J146" s="55" t="s">
        <v>545</v>
      </c>
      <c r="K146" s="54">
        <v>30278</v>
      </c>
      <c r="L146" s="54" t="s">
        <v>161</v>
      </c>
      <c r="M146" s="55" t="s">
        <v>179</v>
      </c>
      <c r="N146" s="55"/>
      <c r="O146" s="56" t="s">
        <v>546</v>
      </c>
      <c r="P146" s="56" t="s">
        <v>501</v>
      </c>
    </row>
    <row r="147" spans="1:16" ht="12.75" customHeight="1" thickBot="1" x14ac:dyDescent="0.25">
      <c r="A147" s="45" t="str">
        <f t="shared" si="12"/>
        <v> BRNO 30 </v>
      </c>
      <c r="B147" s="17" t="str">
        <f t="shared" si="13"/>
        <v>I</v>
      </c>
      <c r="C147" s="45">
        <f t="shared" si="14"/>
        <v>47381.436999999998</v>
      </c>
      <c r="D147" s="13" t="str">
        <f t="shared" si="15"/>
        <v>vis</v>
      </c>
      <c r="E147" s="53">
        <f>VLOOKUP(C147,Active!C$21:E$951,3,FALSE)</f>
        <v>30277.997191367296</v>
      </c>
      <c r="F147" s="17" t="s">
        <v>160</v>
      </c>
      <c r="G147" s="13" t="str">
        <f t="shared" si="16"/>
        <v>47381.437</v>
      </c>
      <c r="H147" s="45">
        <f t="shared" si="17"/>
        <v>30278</v>
      </c>
      <c r="I147" s="54" t="s">
        <v>547</v>
      </c>
      <c r="J147" s="55" t="s">
        <v>548</v>
      </c>
      <c r="K147" s="54">
        <v>30278</v>
      </c>
      <c r="L147" s="54" t="s">
        <v>231</v>
      </c>
      <c r="M147" s="55" t="s">
        <v>179</v>
      </c>
      <c r="N147" s="55"/>
      <c r="O147" s="56" t="s">
        <v>411</v>
      </c>
      <c r="P147" s="56" t="s">
        <v>501</v>
      </c>
    </row>
    <row r="148" spans="1:16" ht="12.75" customHeight="1" thickBot="1" x14ac:dyDescent="0.25">
      <c r="A148" s="45" t="str">
        <f t="shared" si="12"/>
        <v> BRNO 30 </v>
      </c>
      <c r="B148" s="17" t="str">
        <f t="shared" si="13"/>
        <v>I</v>
      </c>
      <c r="C148" s="45">
        <f t="shared" si="14"/>
        <v>47381.438000000002</v>
      </c>
      <c r="D148" s="13" t="str">
        <f t="shared" si="15"/>
        <v>vis</v>
      </c>
      <c r="E148" s="53">
        <f>VLOOKUP(C148,Active!C$21:E$951,3,FALSE)</f>
        <v>30277.998752412601</v>
      </c>
      <c r="F148" s="17" t="s">
        <v>160</v>
      </c>
      <c r="G148" s="13" t="str">
        <f t="shared" si="16"/>
        <v>47381.438</v>
      </c>
      <c r="H148" s="45">
        <f t="shared" si="17"/>
        <v>30278</v>
      </c>
      <c r="I148" s="54" t="s">
        <v>549</v>
      </c>
      <c r="J148" s="55" t="s">
        <v>550</v>
      </c>
      <c r="K148" s="54">
        <v>30278</v>
      </c>
      <c r="L148" s="54" t="s">
        <v>224</v>
      </c>
      <c r="M148" s="55" t="s">
        <v>179</v>
      </c>
      <c r="N148" s="55"/>
      <c r="O148" s="56" t="s">
        <v>431</v>
      </c>
      <c r="P148" s="56" t="s">
        <v>501</v>
      </c>
    </row>
    <row r="149" spans="1:16" ht="12.75" customHeight="1" thickBot="1" x14ac:dyDescent="0.25">
      <c r="A149" s="45" t="str">
        <f t="shared" si="12"/>
        <v> BRNO 30 </v>
      </c>
      <c r="B149" s="17" t="str">
        <f t="shared" si="13"/>
        <v>I</v>
      </c>
      <c r="C149" s="45">
        <f t="shared" si="14"/>
        <v>47381.438999999998</v>
      </c>
      <c r="D149" s="13" t="str">
        <f t="shared" si="15"/>
        <v>vis</v>
      </c>
      <c r="E149" s="53">
        <f>VLOOKUP(C149,Active!C$21:E$951,3,FALSE)</f>
        <v>30278.000313457898</v>
      </c>
      <c r="F149" s="17" t="s">
        <v>160</v>
      </c>
      <c r="G149" s="13" t="str">
        <f t="shared" si="16"/>
        <v>47381.439</v>
      </c>
      <c r="H149" s="45">
        <f t="shared" si="17"/>
        <v>30278</v>
      </c>
      <c r="I149" s="54" t="s">
        <v>551</v>
      </c>
      <c r="J149" s="55" t="s">
        <v>552</v>
      </c>
      <c r="K149" s="54">
        <v>30278</v>
      </c>
      <c r="L149" s="54" t="s">
        <v>178</v>
      </c>
      <c r="M149" s="55" t="s">
        <v>179</v>
      </c>
      <c r="N149" s="55"/>
      <c r="O149" s="56" t="s">
        <v>553</v>
      </c>
      <c r="P149" s="56" t="s">
        <v>501</v>
      </c>
    </row>
    <row r="150" spans="1:16" ht="12.75" customHeight="1" thickBot="1" x14ac:dyDescent="0.25">
      <c r="A150" s="45" t="str">
        <f t="shared" si="12"/>
        <v> BRNO 30 </v>
      </c>
      <c r="B150" s="17" t="str">
        <f t="shared" si="13"/>
        <v>I</v>
      </c>
      <c r="C150" s="45">
        <f t="shared" si="14"/>
        <v>47381.440999999999</v>
      </c>
      <c r="D150" s="13" t="str">
        <f t="shared" si="15"/>
        <v>vis</v>
      </c>
      <c r="E150" s="53">
        <f>VLOOKUP(C150,Active!C$21:E$951,3,FALSE)</f>
        <v>30278.0034355485</v>
      </c>
      <c r="F150" s="17" t="s">
        <v>160</v>
      </c>
      <c r="G150" s="13" t="str">
        <f t="shared" si="16"/>
        <v>47381.441</v>
      </c>
      <c r="H150" s="45">
        <f t="shared" si="17"/>
        <v>30278</v>
      </c>
      <c r="I150" s="54" t="s">
        <v>554</v>
      </c>
      <c r="J150" s="55" t="s">
        <v>555</v>
      </c>
      <c r="K150" s="54">
        <v>30278</v>
      </c>
      <c r="L150" s="54" t="s">
        <v>205</v>
      </c>
      <c r="M150" s="55" t="s">
        <v>179</v>
      </c>
      <c r="N150" s="55"/>
      <c r="O150" s="56" t="s">
        <v>556</v>
      </c>
      <c r="P150" s="56" t="s">
        <v>501</v>
      </c>
    </row>
    <row r="151" spans="1:16" ht="12.75" customHeight="1" thickBot="1" x14ac:dyDescent="0.25">
      <c r="A151" s="45" t="str">
        <f t="shared" si="12"/>
        <v> BRNO 30 </v>
      </c>
      <c r="B151" s="17" t="str">
        <f t="shared" si="13"/>
        <v>I</v>
      </c>
      <c r="C151" s="45">
        <f t="shared" si="14"/>
        <v>47381.440999999999</v>
      </c>
      <c r="D151" s="13" t="str">
        <f t="shared" si="15"/>
        <v>vis</v>
      </c>
      <c r="E151" s="53">
        <f>VLOOKUP(C151,Active!C$21:E$951,3,FALSE)</f>
        <v>30278.0034355485</v>
      </c>
      <c r="F151" s="17" t="s">
        <v>160</v>
      </c>
      <c r="G151" s="13" t="str">
        <f t="shared" si="16"/>
        <v>47381.441</v>
      </c>
      <c r="H151" s="45">
        <f t="shared" si="17"/>
        <v>30278</v>
      </c>
      <c r="I151" s="54" t="s">
        <v>554</v>
      </c>
      <c r="J151" s="55" t="s">
        <v>555</v>
      </c>
      <c r="K151" s="54">
        <v>30278</v>
      </c>
      <c r="L151" s="54" t="s">
        <v>205</v>
      </c>
      <c r="M151" s="55" t="s">
        <v>179</v>
      </c>
      <c r="N151" s="55"/>
      <c r="O151" s="56" t="s">
        <v>557</v>
      </c>
      <c r="P151" s="56" t="s">
        <v>501</v>
      </c>
    </row>
    <row r="152" spans="1:16" ht="12.75" customHeight="1" thickBot="1" x14ac:dyDescent="0.25">
      <c r="A152" s="45" t="str">
        <f t="shared" si="12"/>
        <v> BRNO 30 </v>
      </c>
      <c r="B152" s="17" t="str">
        <f t="shared" si="13"/>
        <v>I</v>
      </c>
      <c r="C152" s="45">
        <f t="shared" si="14"/>
        <v>47381.45</v>
      </c>
      <c r="D152" s="13" t="str">
        <f t="shared" si="15"/>
        <v>vis</v>
      </c>
      <c r="E152" s="53">
        <f>VLOOKUP(C152,Active!C$21:E$951,3,FALSE)</f>
        <v>30278.017484956206</v>
      </c>
      <c r="F152" s="17" t="s">
        <v>160</v>
      </c>
      <c r="G152" s="13" t="str">
        <f t="shared" si="16"/>
        <v>47381.450</v>
      </c>
      <c r="H152" s="45">
        <f t="shared" si="17"/>
        <v>30278</v>
      </c>
      <c r="I152" s="54" t="s">
        <v>558</v>
      </c>
      <c r="J152" s="55" t="s">
        <v>559</v>
      </c>
      <c r="K152" s="54">
        <v>30278</v>
      </c>
      <c r="L152" s="54" t="s">
        <v>196</v>
      </c>
      <c r="M152" s="55" t="s">
        <v>179</v>
      </c>
      <c r="N152" s="55"/>
      <c r="O152" s="56" t="s">
        <v>504</v>
      </c>
      <c r="P152" s="56" t="s">
        <v>501</v>
      </c>
    </row>
    <row r="153" spans="1:16" ht="12.75" customHeight="1" thickBot="1" x14ac:dyDescent="0.25">
      <c r="A153" s="45" t="str">
        <f t="shared" si="12"/>
        <v> BRNO 30 </v>
      </c>
      <c r="B153" s="17" t="str">
        <f t="shared" si="13"/>
        <v>I</v>
      </c>
      <c r="C153" s="45">
        <f t="shared" si="14"/>
        <v>47388.489000000001</v>
      </c>
      <c r="D153" s="13" t="str">
        <f t="shared" si="15"/>
        <v>vis</v>
      </c>
      <c r="E153" s="53">
        <f>VLOOKUP(C153,Active!C$21:E$951,3,FALSE)</f>
        <v>30289.00568282932</v>
      </c>
      <c r="F153" s="17" t="s">
        <v>160</v>
      </c>
      <c r="G153" s="13" t="str">
        <f t="shared" si="16"/>
        <v>47388.489</v>
      </c>
      <c r="H153" s="45">
        <f t="shared" si="17"/>
        <v>30289</v>
      </c>
      <c r="I153" s="54" t="s">
        <v>560</v>
      </c>
      <c r="J153" s="55" t="s">
        <v>561</v>
      </c>
      <c r="K153" s="54">
        <v>30289</v>
      </c>
      <c r="L153" s="54" t="s">
        <v>298</v>
      </c>
      <c r="M153" s="55" t="s">
        <v>179</v>
      </c>
      <c r="N153" s="55"/>
      <c r="O153" s="56" t="s">
        <v>562</v>
      </c>
      <c r="P153" s="56" t="s">
        <v>501</v>
      </c>
    </row>
    <row r="154" spans="1:16" ht="12.75" customHeight="1" thickBot="1" x14ac:dyDescent="0.25">
      <c r="A154" s="45" t="str">
        <f t="shared" si="12"/>
        <v> BRNO 30 </v>
      </c>
      <c r="B154" s="17" t="str">
        <f t="shared" si="13"/>
        <v>I</v>
      </c>
      <c r="C154" s="45">
        <f t="shared" si="14"/>
        <v>47388.491999999998</v>
      </c>
      <c r="D154" s="13" t="str">
        <f t="shared" si="15"/>
        <v>vis</v>
      </c>
      <c r="E154" s="53">
        <f>VLOOKUP(C154,Active!C$21:E$951,3,FALSE)</f>
        <v>30289.010365965216</v>
      </c>
      <c r="F154" s="17" t="s">
        <v>160</v>
      </c>
      <c r="G154" s="13" t="str">
        <f t="shared" si="16"/>
        <v>47388.492</v>
      </c>
      <c r="H154" s="45">
        <f t="shared" si="17"/>
        <v>30289</v>
      </c>
      <c r="I154" s="54" t="s">
        <v>563</v>
      </c>
      <c r="J154" s="55" t="s">
        <v>564</v>
      </c>
      <c r="K154" s="54">
        <v>30289</v>
      </c>
      <c r="L154" s="54" t="s">
        <v>227</v>
      </c>
      <c r="M154" s="55" t="s">
        <v>179</v>
      </c>
      <c r="N154" s="55"/>
      <c r="O154" s="56" t="s">
        <v>565</v>
      </c>
      <c r="P154" s="56" t="s">
        <v>501</v>
      </c>
    </row>
    <row r="155" spans="1:16" ht="12.75" customHeight="1" thickBot="1" x14ac:dyDescent="0.25">
      <c r="A155" s="45" t="str">
        <f t="shared" si="12"/>
        <v> BRNO 30 </v>
      </c>
      <c r="B155" s="17" t="str">
        <f t="shared" si="13"/>
        <v>I</v>
      </c>
      <c r="C155" s="45">
        <f t="shared" si="14"/>
        <v>47388.495999999999</v>
      </c>
      <c r="D155" s="13" t="str">
        <f t="shared" si="15"/>
        <v>vis</v>
      </c>
      <c r="E155" s="53">
        <f>VLOOKUP(C155,Active!C$21:E$951,3,FALSE)</f>
        <v>30289.01661014642</v>
      </c>
      <c r="F155" s="17" t="s">
        <v>160</v>
      </c>
      <c r="G155" s="13" t="str">
        <f t="shared" si="16"/>
        <v>47388.496</v>
      </c>
      <c r="H155" s="45">
        <f t="shared" si="17"/>
        <v>30289</v>
      </c>
      <c r="I155" s="54" t="s">
        <v>566</v>
      </c>
      <c r="J155" s="55" t="s">
        <v>567</v>
      </c>
      <c r="K155" s="54">
        <v>30289</v>
      </c>
      <c r="L155" s="54" t="s">
        <v>196</v>
      </c>
      <c r="M155" s="55" t="s">
        <v>179</v>
      </c>
      <c r="N155" s="55"/>
      <c r="O155" s="56" t="s">
        <v>568</v>
      </c>
      <c r="P155" s="56" t="s">
        <v>501</v>
      </c>
    </row>
    <row r="156" spans="1:16" ht="12.75" customHeight="1" thickBot="1" x14ac:dyDescent="0.25">
      <c r="A156" s="45" t="str">
        <f t="shared" si="12"/>
        <v> AOEB 1 </v>
      </c>
      <c r="B156" s="17" t="str">
        <f t="shared" si="13"/>
        <v>I</v>
      </c>
      <c r="C156" s="45">
        <f t="shared" si="14"/>
        <v>47389.760999999999</v>
      </c>
      <c r="D156" s="13" t="str">
        <f t="shared" si="15"/>
        <v>vis</v>
      </c>
      <c r="E156" s="53">
        <f>VLOOKUP(C156,Active!C$21:E$951,3,FALSE)</f>
        <v>30290.991332452071</v>
      </c>
      <c r="F156" s="17" t="s">
        <v>160</v>
      </c>
      <c r="G156" s="13" t="str">
        <f t="shared" si="16"/>
        <v>47389.761</v>
      </c>
      <c r="H156" s="45">
        <f t="shared" si="17"/>
        <v>30291</v>
      </c>
      <c r="I156" s="54" t="s">
        <v>569</v>
      </c>
      <c r="J156" s="55" t="s">
        <v>570</v>
      </c>
      <c r="K156" s="54">
        <v>30291</v>
      </c>
      <c r="L156" s="54" t="s">
        <v>260</v>
      </c>
      <c r="M156" s="55" t="s">
        <v>179</v>
      </c>
      <c r="N156" s="55"/>
      <c r="O156" s="56" t="s">
        <v>400</v>
      </c>
      <c r="P156" s="56" t="s">
        <v>207</v>
      </c>
    </row>
    <row r="157" spans="1:16" ht="12.75" customHeight="1" thickBot="1" x14ac:dyDescent="0.25">
      <c r="A157" s="45" t="str">
        <f t="shared" si="12"/>
        <v> AOEB 1 </v>
      </c>
      <c r="B157" s="17" t="str">
        <f t="shared" si="13"/>
        <v>I</v>
      </c>
      <c r="C157" s="45">
        <f t="shared" si="14"/>
        <v>47409.629000000001</v>
      </c>
      <c r="D157" s="13" t="str">
        <f t="shared" si="15"/>
        <v>vis</v>
      </c>
      <c r="E157" s="53">
        <f>VLOOKUP(C157,Active!C$21:E$951,3,FALSE)</f>
        <v>30322.00618049056</v>
      </c>
      <c r="F157" s="17" t="s">
        <v>160</v>
      </c>
      <c r="G157" s="13" t="str">
        <f t="shared" si="16"/>
        <v>47409.629</v>
      </c>
      <c r="H157" s="45">
        <f t="shared" si="17"/>
        <v>30322</v>
      </c>
      <c r="I157" s="54" t="s">
        <v>571</v>
      </c>
      <c r="J157" s="55" t="s">
        <v>572</v>
      </c>
      <c r="K157" s="54">
        <v>30322</v>
      </c>
      <c r="L157" s="54" t="s">
        <v>298</v>
      </c>
      <c r="M157" s="55" t="s">
        <v>179</v>
      </c>
      <c r="N157" s="55"/>
      <c r="O157" s="56" t="s">
        <v>372</v>
      </c>
      <c r="P157" s="56" t="s">
        <v>207</v>
      </c>
    </row>
    <row r="158" spans="1:16" ht="12.75" customHeight="1" thickBot="1" x14ac:dyDescent="0.25">
      <c r="A158" s="45" t="str">
        <f t="shared" si="12"/>
        <v> AOEB 1 </v>
      </c>
      <c r="B158" s="17" t="str">
        <f t="shared" si="13"/>
        <v>I</v>
      </c>
      <c r="C158" s="45">
        <f t="shared" si="14"/>
        <v>47412.828000000001</v>
      </c>
      <c r="D158" s="13" t="str">
        <f t="shared" si="15"/>
        <v>vis</v>
      </c>
      <c r="E158" s="53">
        <f>VLOOKUP(C158,Active!C$21:E$951,3,FALSE)</f>
        <v>30326.999964408173</v>
      </c>
      <c r="F158" s="17" t="s">
        <v>160</v>
      </c>
      <c r="G158" s="13" t="str">
        <f t="shared" si="16"/>
        <v>47412.828</v>
      </c>
      <c r="H158" s="45">
        <f t="shared" si="17"/>
        <v>30327</v>
      </c>
      <c r="I158" s="54" t="s">
        <v>573</v>
      </c>
      <c r="J158" s="55" t="s">
        <v>574</v>
      </c>
      <c r="K158" s="54">
        <v>30327</v>
      </c>
      <c r="L158" s="54" t="s">
        <v>263</v>
      </c>
      <c r="M158" s="55" t="s">
        <v>179</v>
      </c>
      <c r="N158" s="55"/>
      <c r="O158" s="56" t="s">
        <v>206</v>
      </c>
      <c r="P158" s="56" t="s">
        <v>207</v>
      </c>
    </row>
    <row r="159" spans="1:16" ht="12.75" customHeight="1" thickBot="1" x14ac:dyDescent="0.25">
      <c r="A159" s="45" t="str">
        <f t="shared" si="12"/>
        <v> BRNO 30 </v>
      </c>
      <c r="B159" s="17" t="str">
        <f t="shared" si="13"/>
        <v>I</v>
      </c>
      <c r="C159" s="45">
        <f t="shared" si="14"/>
        <v>47415.385999999999</v>
      </c>
      <c r="D159" s="13" t="str">
        <f t="shared" si="15"/>
        <v>vis</v>
      </c>
      <c r="E159" s="53">
        <f>VLOOKUP(C159,Active!C$21:E$951,3,FALSE)</f>
        <v>30330.993118287897</v>
      </c>
      <c r="F159" s="17" t="s">
        <v>160</v>
      </c>
      <c r="G159" s="13" t="str">
        <f t="shared" si="16"/>
        <v>47415.386</v>
      </c>
      <c r="H159" s="45">
        <f t="shared" si="17"/>
        <v>30331</v>
      </c>
      <c r="I159" s="54" t="s">
        <v>575</v>
      </c>
      <c r="J159" s="55" t="s">
        <v>576</v>
      </c>
      <c r="K159" s="54">
        <v>30331</v>
      </c>
      <c r="L159" s="54" t="s">
        <v>257</v>
      </c>
      <c r="M159" s="55" t="s">
        <v>179</v>
      </c>
      <c r="N159" s="55"/>
      <c r="O159" s="56" t="s">
        <v>562</v>
      </c>
      <c r="P159" s="56" t="s">
        <v>501</v>
      </c>
    </row>
    <row r="160" spans="1:16" ht="12.75" customHeight="1" thickBot="1" x14ac:dyDescent="0.25">
      <c r="A160" s="45" t="str">
        <f t="shared" si="12"/>
        <v> BRNO 30 </v>
      </c>
      <c r="B160" s="17" t="str">
        <f t="shared" si="13"/>
        <v>I</v>
      </c>
      <c r="C160" s="45">
        <f t="shared" si="14"/>
        <v>47415.391000000003</v>
      </c>
      <c r="D160" s="13" t="str">
        <f t="shared" si="15"/>
        <v>vis</v>
      </c>
      <c r="E160" s="53">
        <f>VLOOKUP(C160,Active!C$21:E$951,3,FALSE)</f>
        <v>30331.00092351441</v>
      </c>
      <c r="F160" s="17" t="s">
        <v>160</v>
      </c>
      <c r="G160" s="13" t="str">
        <f t="shared" si="16"/>
        <v>47415.391</v>
      </c>
      <c r="H160" s="45">
        <f t="shared" si="17"/>
        <v>30331</v>
      </c>
      <c r="I160" s="54" t="s">
        <v>577</v>
      </c>
      <c r="J160" s="55" t="s">
        <v>578</v>
      </c>
      <c r="K160" s="54">
        <v>30331</v>
      </c>
      <c r="L160" s="54" t="s">
        <v>219</v>
      </c>
      <c r="M160" s="55" t="s">
        <v>179</v>
      </c>
      <c r="N160" s="55"/>
      <c r="O160" s="56" t="s">
        <v>579</v>
      </c>
      <c r="P160" s="56" t="s">
        <v>501</v>
      </c>
    </row>
    <row r="161" spans="1:16" ht="12.75" customHeight="1" thickBot="1" x14ac:dyDescent="0.25">
      <c r="A161" s="45" t="str">
        <f t="shared" si="12"/>
        <v> AOEB 1 </v>
      </c>
      <c r="B161" s="17" t="str">
        <f t="shared" si="13"/>
        <v>I</v>
      </c>
      <c r="C161" s="45">
        <f t="shared" si="14"/>
        <v>47448.7</v>
      </c>
      <c r="D161" s="13" t="str">
        <f t="shared" si="15"/>
        <v>vis</v>
      </c>
      <c r="E161" s="53">
        <f>VLOOKUP(C161,Active!C$21:E$951,3,FALSE)</f>
        <v>30382.997781442416</v>
      </c>
      <c r="F161" s="17" t="s">
        <v>160</v>
      </c>
      <c r="G161" s="13" t="str">
        <f t="shared" si="16"/>
        <v>47448.700</v>
      </c>
      <c r="H161" s="45">
        <f t="shared" si="17"/>
        <v>30383</v>
      </c>
      <c r="I161" s="54" t="s">
        <v>580</v>
      </c>
      <c r="J161" s="55" t="s">
        <v>581</v>
      </c>
      <c r="K161" s="54">
        <v>30383</v>
      </c>
      <c r="L161" s="54" t="s">
        <v>224</v>
      </c>
      <c r="M161" s="55" t="s">
        <v>179</v>
      </c>
      <c r="N161" s="55"/>
      <c r="O161" s="56" t="s">
        <v>206</v>
      </c>
      <c r="P161" s="56" t="s">
        <v>207</v>
      </c>
    </row>
    <row r="162" spans="1:16" ht="12.75" customHeight="1" thickBot="1" x14ac:dyDescent="0.25">
      <c r="A162" s="45" t="str">
        <f t="shared" si="12"/>
        <v> BBS 90 </v>
      </c>
      <c r="B162" s="17" t="str">
        <f t="shared" si="13"/>
        <v>I</v>
      </c>
      <c r="C162" s="45">
        <f t="shared" si="14"/>
        <v>47467.284</v>
      </c>
      <c r="D162" s="13" t="str">
        <f t="shared" si="15"/>
        <v>vis</v>
      </c>
      <c r="E162" s="53">
        <f>VLOOKUP(C162,Active!C$21:E$951,3,FALSE)</f>
        <v>30412.008247314538</v>
      </c>
      <c r="F162" s="17" t="s">
        <v>160</v>
      </c>
      <c r="G162" s="13" t="str">
        <f t="shared" si="16"/>
        <v>47467.284</v>
      </c>
      <c r="H162" s="45">
        <f t="shared" si="17"/>
        <v>30412</v>
      </c>
      <c r="I162" s="54" t="s">
        <v>582</v>
      </c>
      <c r="J162" s="55" t="s">
        <v>583</v>
      </c>
      <c r="K162" s="54">
        <v>30412</v>
      </c>
      <c r="L162" s="54" t="s">
        <v>246</v>
      </c>
      <c r="M162" s="55" t="s">
        <v>179</v>
      </c>
      <c r="N162" s="55"/>
      <c r="O162" s="56" t="s">
        <v>515</v>
      </c>
      <c r="P162" s="56" t="s">
        <v>584</v>
      </c>
    </row>
    <row r="163" spans="1:16" ht="12.75" customHeight="1" thickBot="1" x14ac:dyDescent="0.25">
      <c r="A163" s="45" t="str">
        <f t="shared" si="12"/>
        <v> BBS 90 </v>
      </c>
      <c r="B163" s="17" t="str">
        <f t="shared" si="13"/>
        <v>I</v>
      </c>
      <c r="C163" s="45">
        <f t="shared" si="14"/>
        <v>47481.377</v>
      </c>
      <c r="D163" s="13" t="str">
        <f t="shared" si="15"/>
        <v>vis</v>
      </c>
      <c r="E163" s="53">
        <f>VLOOKUP(C163,Active!C$21:E$951,3,FALSE)</f>
        <v>30434.008058740266</v>
      </c>
      <c r="F163" s="17" t="s">
        <v>160</v>
      </c>
      <c r="G163" s="13" t="str">
        <f t="shared" si="16"/>
        <v>47481.377</v>
      </c>
      <c r="H163" s="45">
        <f t="shared" si="17"/>
        <v>30434</v>
      </c>
      <c r="I163" s="54" t="s">
        <v>585</v>
      </c>
      <c r="J163" s="55" t="s">
        <v>586</v>
      </c>
      <c r="K163" s="54">
        <v>30434</v>
      </c>
      <c r="L163" s="54" t="s">
        <v>246</v>
      </c>
      <c r="M163" s="55" t="s">
        <v>179</v>
      </c>
      <c r="N163" s="55"/>
      <c r="O163" s="56" t="s">
        <v>215</v>
      </c>
      <c r="P163" s="56" t="s">
        <v>584</v>
      </c>
    </row>
    <row r="164" spans="1:16" ht="12.75" customHeight="1" thickBot="1" x14ac:dyDescent="0.25">
      <c r="A164" s="45" t="str">
        <f t="shared" si="12"/>
        <v> BBS 90 </v>
      </c>
      <c r="B164" s="17" t="str">
        <f t="shared" si="13"/>
        <v>I</v>
      </c>
      <c r="C164" s="45">
        <f t="shared" si="14"/>
        <v>47483.286999999997</v>
      </c>
      <c r="D164" s="13" t="str">
        <f t="shared" si="15"/>
        <v>vis</v>
      </c>
      <c r="E164" s="53">
        <f>VLOOKUP(C164,Active!C$21:E$951,3,FALSE)</f>
        <v>30436.989655264999</v>
      </c>
      <c r="F164" s="17" t="s">
        <v>160</v>
      </c>
      <c r="G164" s="13" t="str">
        <f t="shared" si="16"/>
        <v>47483.287</v>
      </c>
      <c r="H164" s="45">
        <f t="shared" si="17"/>
        <v>30437</v>
      </c>
      <c r="I164" s="54" t="s">
        <v>587</v>
      </c>
      <c r="J164" s="55" t="s">
        <v>588</v>
      </c>
      <c r="K164" s="54">
        <v>30437</v>
      </c>
      <c r="L164" s="54" t="s">
        <v>214</v>
      </c>
      <c r="M164" s="55" t="s">
        <v>179</v>
      </c>
      <c r="N164" s="55"/>
      <c r="O164" s="56" t="s">
        <v>382</v>
      </c>
      <c r="P164" s="56" t="s">
        <v>584</v>
      </c>
    </row>
    <row r="165" spans="1:16" ht="12.75" customHeight="1" thickBot="1" x14ac:dyDescent="0.25">
      <c r="A165" s="45" t="str">
        <f t="shared" si="12"/>
        <v> BBS 90 </v>
      </c>
      <c r="B165" s="17" t="str">
        <f t="shared" si="13"/>
        <v>I</v>
      </c>
      <c r="C165" s="45">
        <f t="shared" si="14"/>
        <v>47524.302000000003</v>
      </c>
      <c r="D165" s="13" t="str">
        <f t="shared" si="15"/>
        <v>vis</v>
      </c>
      <c r="E165" s="53">
        <f>VLOOKUP(C165,Active!C$21:E$951,3,FALSE)</f>
        <v>30501.015928281842</v>
      </c>
      <c r="F165" s="17" t="s">
        <v>160</v>
      </c>
      <c r="G165" s="13" t="str">
        <f t="shared" si="16"/>
        <v>47524.302</v>
      </c>
      <c r="H165" s="45">
        <f t="shared" si="17"/>
        <v>30501</v>
      </c>
      <c r="I165" s="54" t="s">
        <v>589</v>
      </c>
      <c r="J165" s="55" t="s">
        <v>590</v>
      </c>
      <c r="K165" s="54">
        <v>30501</v>
      </c>
      <c r="L165" s="54" t="s">
        <v>339</v>
      </c>
      <c r="M165" s="55" t="s">
        <v>179</v>
      </c>
      <c r="N165" s="55"/>
      <c r="O165" s="56" t="s">
        <v>215</v>
      </c>
      <c r="P165" s="56" t="s">
        <v>584</v>
      </c>
    </row>
    <row r="166" spans="1:16" ht="12.75" customHeight="1" thickBot="1" x14ac:dyDescent="0.25">
      <c r="A166" s="45" t="str">
        <f t="shared" si="12"/>
        <v> AOEB 1 </v>
      </c>
      <c r="B166" s="17" t="str">
        <f t="shared" si="13"/>
        <v>I</v>
      </c>
      <c r="C166" s="45">
        <f t="shared" si="14"/>
        <v>47674.832999999999</v>
      </c>
      <c r="D166" s="13" t="str">
        <f t="shared" si="15"/>
        <v>vis</v>
      </c>
      <c r="E166" s="53">
        <f>VLOOKUP(C166,Active!C$21:E$951,3,FALSE)</f>
        <v>30736.00163847315</v>
      </c>
      <c r="F166" s="17" t="s">
        <v>160</v>
      </c>
      <c r="G166" s="13" t="str">
        <f t="shared" si="16"/>
        <v>47674.833</v>
      </c>
      <c r="H166" s="45">
        <f t="shared" si="17"/>
        <v>30736</v>
      </c>
      <c r="I166" s="54" t="s">
        <v>591</v>
      </c>
      <c r="J166" s="55" t="s">
        <v>592</v>
      </c>
      <c r="K166" s="54">
        <v>30736</v>
      </c>
      <c r="L166" s="54" t="s">
        <v>219</v>
      </c>
      <c r="M166" s="55" t="s">
        <v>179</v>
      </c>
      <c r="N166" s="55"/>
      <c r="O166" s="56" t="s">
        <v>206</v>
      </c>
      <c r="P166" s="56" t="s">
        <v>207</v>
      </c>
    </row>
    <row r="167" spans="1:16" ht="12.75" customHeight="1" thickBot="1" x14ac:dyDescent="0.25">
      <c r="A167" s="45" t="str">
        <f t="shared" si="12"/>
        <v> AOEB 1 </v>
      </c>
      <c r="B167" s="17" t="str">
        <f t="shared" si="13"/>
        <v>I</v>
      </c>
      <c r="C167" s="45">
        <f t="shared" si="14"/>
        <v>47674.838000000003</v>
      </c>
      <c r="D167" s="13" t="str">
        <f t="shared" si="15"/>
        <v>vis</v>
      </c>
      <c r="E167" s="53">
        <f>VLOOKUP(C167,Active!C$21:E$951,3,FALSE)</f>
        <v>30736.009443699662</v>
      </c>
      <c r="F167" s="17" t="s">
        <v>160</v>
      </c>
      <c r="G167" s="13" t="str">
        <f t="shared" si="16"/>
        <v>47674.838</v>
      </c>
      <c r="H167" s="45">
        <f t="shared" si="17"/>
        <v>30736</v>
      </c>
      <c r="I167" s="54" t="s">
        <v>593</v>
      </c>
      <c r="J167" s="55" t="s">
        <v>594</v>
      </c>
      <c r="K167" s="54">
        <v>30736</v>
      </c>
      <c r="L167" s="54" t="s">
        <v>243</v>
      </c>
      <c r="M167" s="55" t="s">
        <v>179</v>
      </c>
      <c r="N167" s="55"/>
      <c r="O167" s="56" t="s">
        <v>211</v>
      </c>
      <c r="P167" s="56" t="s">
        <v>207</v>
      </c>
    </row>
    <row r="168" spans="1:16" ht="12.75" customHeight="1" thickBot="1" x14ac:dyDescent="0.25">
      <c r="A168" s="45" t="str">
        <f t="shared" si="12"/>
        <v> BBS 92 </v>
      </c>
      <c r="B168" s="17" t="str">
        <f t="shared" si="13"/>
        <v>I</v>
      </c>
      <c r="C168" s="45">
        <f t="shared" si="14"/>
        <v>47691.491999999998</v>
      </c>
      <c r="D168" s="13" t="str">
        <f t="shared" si="15"/>
        <v>vis</v>
      </c>
      <c r="E168" s="53">
        <f>VLOOKUP(C168,Active!C$21:E$951,3,FALSE)</f>
        <v>30762.007092141012</v>
      </c>
      <c r="F168" s="17" t="s">
        <v>160</v>
      </c>
      <c r="G168" s="13" t="str">
        <f t="shared" si="16"/>
        <v>47691.492</v>
      </c>
      <c r="H168" s="45">
        <f t="shared" si="17"/>
        <v>30762</v>
      </c>
      <c r="I168" s="54" t="s">
        <v>595</v>
      </c>
      <c r="J168" s="55" t="s">
        <v>596</v>
      </c>
      <c r="K168" s="54">
        <v>30762</v>
      </c>
      <c r="L168" s="54" t="s">
        <v>246</v>
      </c>
      <c r="M168" s="55" t="s">
        <v>179</v>
      </c>
      <c r="N168" s="55"/>
      <c r="O168" s="56" t="s">
        <v>215</v>
      </c>
      <c r="P168" s="56" t="s">
        <v>597</v>
      </c>
    </row>
    <row r="169" spans="1:16" ht="12.75" customHeight="1" thickBot="1" x14ac:dyDescent="0.25">
      <c r="A169" s="45" t="str">
        <f t="shared" si="12"/>
        <v> BBS 92 </v>
      </c>
      <c r="B169" s="17" t="str">
        <f t="shared" si="13"/>
        <v>I</v>
      </c>
      <c r="C169" s="45">
        <f t="shared" si="14"/>
        <v>47741.455999999998</v>
      </c>
      <c r="D169" s="13" t="str">
        <f t="shared" si="15"/>
        <v>vis</v>
      </c>
      <c r="E169" s="53">
        <f>VLOOKUP(C169,Active!C$21:E$951,3,FALSE)</f>
        <v>30840.00315955569</v>
      </c>
      <c r="F169" s="17" t="s">
        <v>160</v>
      </c>
      <c r="G169" s="13" t="str">
        <f t="shared" si="16"/>
        <v>47741.456</v>
      </c>
      <c r="H169" s="45">
        <f t="shared" si="17"/>
        <v>30840</v>
      </c>
      <c r="I169" s="54" t="s">
        <v>598</v>
      </c>
      <c r="J169" s="55" t="s">
        <v>599</v>
      </c>
      <c r="K169" s="54">
        <v>30840</v>
      </c>
      <c r="L169" s="54" t="s">
        <v>205</v>
      </c>
      <c r="M169" s="55" t="s">
        <v>179</v>
      </c>
      <c r="N169" s="55"/>
      <c r="O169" s="56" t="s">
        <v>215</v>
      </c>
      <c r="P169" s="56" t="s">
        <v>597</v>
      </c>
    </row>
    <row r="170" spans="1:16" ht="12.75" customHeight="1" thickBot="1" x14ac:dyDescent="0.25">
      <c r="A170" s="45" t="str">
        <f t="shared" si="12"/>
        <v> AOEB 1 </v>
      </c>
      <c r="B170" s="17" t="str">
        <f t="shared" si="13"/>
        <v>I</v>
      </c>
      <c r="C170" s="45">
        <f t="shared" si="14"/>
        <v>47772.845999999998</v>
      </c>
      <c r="D170" s="13" t="str">
        <f t="shared" si="15"/>
        <v>vis</v>
      </c>
      <c r="E170" s="53">
        <f>VLOOKUP(C170,Active!C$21:E$951,3,FALSE)</f>
        <v>30889.004371551262</v>
      </c>
      <c r="F170" s="17" t="s">
        <v>160</v>
      </c>
      <c r="G170" s="13" t="str">
        <f t="shared" si="16"/>
        <v>47772.846</v>
      </c>
      <c r="H170" s="45">
        <f t="shared" si="17"/>
        <v>30889</v>
      </c>
      <c r="I170" s="54" t="s">
        <v>600</v>
      </c>
      <c r="J170" s="55" t="s">
        <v>601</v>
      </c>
      <c r="K170" s="54">
        <v>30889</v>
      </c>
      <c r="L170" s="54" t="s">
        <v>240</v>
      </c>
      <c r="M170" s="55" t="s">
        <v>179</v>
      </c>
      <c r="N170" s="55"/>
      <c r="O170" s="56" t="s">
        <v>211</v>
      </c>
      <c r="P170" s="56" t="s">
        <v>207</v>
      </c>
    </row>
    <row r="171" spans="1:16" ht="12.75" customHeight="1" thickBot="1" x14ac:dyDescent="0.25">
      <c r="A171" s="45" t="str">
        <f t="shared" si="12"/>
        <v> AOEB 1 </v>
      </c>
      <c r="B171" s="17" t="str">
        <f t="shared" si="13"/>
        <v>I</v>
      </c>
      <c r="C171" s="45">
        <f t="shared" si="14"/>
        <v>47799.748</v>
      </c>
      <c r="D171" s="13" t="str">
        <f t="shared" si="15"/>
        <v>vis</v>
      </c>
      <c r="E171" s="53">
        <f>VLOOKUP(C171,Active!C$21:E$951,3,FALSE)</f>
        <v>30930.999612236348</v>
      </c>
      <c r="F171" s="17" t="s">
        <v>160</v>
      </c>
      <c r="G171" s="13" t="str">
        <f t="shared" si="16"/>
        <v>47799.748</v>
      </c>
      <c r="H171" s="45">
        <f t="shared" si="17"/>
        <v>30931</v>
      </c>
      <c r="I171" s="54" t="s">
        <v>602</v>
      </c>
      <c r="J171" s="55" t="s">
        <v>603</v>
      </c>
      <c r="K171" s="54">
        <v>30931</v>
      </c>
      <c r="L171" s="54" t="s">
        <v>263</v>
      </c>
      <c r="M171" s="55" t="s">
        <v>179</v>
      </c>
      <c r="N171" s="55"/>
      <c r="O171" s="56" t="s">
        <v>211</v>
      </c>
      <c r="P171" s="56" t="s">
        <v>207</v>
      </c>
    </row>
    <row r="172" spans="1:16" ht="12.75" customHeight="1" thickBot="1" x14ac:dyDescent="0.25">
      <c r="A172" s="45" t="str">
        <f t="shared" si="12"/>
        <v> AOEB 1 </v>
      </c>
      <c r="B172" s="17" t="str">
        <f t="shared" si="13"/>
        <v>I</v>
      </c>
      <c r="C172" s="45">
        <f t="shared" si="14"/>
        <v>47803.6</v>
      </c>
      <c r="D172" s="13" t="str">
        <f t="shared" si="15"/>
        <v>vis</v>
      </c>
      <c r="E172" s="53">
        <f>VLOOKUP(C172,Active!C$21:E$951,3,FALSE)</f>
        <v>30937.012758735455</v>
      </c>
      <c r="F172" s="17" t="s">
        <v>160</v>
      </c>
      <c r="G172" s="13" t="str">
        <f t="shared" si="16"/>
        <v>47803.600</v>
      </c>
      <c r="H172" s="45">
        <f t="shared" si="17"/>
        <v>30937</v>
      </c>
      <c r="I172" s="54" t="s">
        <v>604</v>
      </c>
      <c r="J172" s="55" t="s">
        <v>605</v>
      </c>
      <c r="K172" s="54">
        <v>30937</v>
      </c>
      <c r="L172" s="54" t="s">
        <v>451</v>
      </c>
      <c r="M172" s="55" t="s">
        <v>179</v>
      </c>
      <c r="N172" s="55"/>
      <c r="O172" s="56" t="s">
        <v>211</v>
      </c>
      <c r="P172" s="56" t="s">
        <v>207</v>
      </c>
    </row>
    <row r="173" spans="1:16" ht="12.75" customHeight="1" thickBot="1" x14ac:dyDescent="0.25">
      <c r="A173" s="45" t="str">
        <f t="shared" si="12"/>
        <v> BBS 93 </v>
      </c>
      <c r="B173" s="17" t="str">
        <f t="shared" si="13"/>
        <v>I</v>
      </c>
      <c r="C173" s="45">
        <f t="shared" si="14"/>
        <v>47818.334000000003</v>
      </c>
      <c r="D173" s="13" t="str">
        <f t="shared" si="15"/>
        <v>vis</v>
      </c>
      <c r="E173" s="53">
        <f>VLOOKUP(C173,Active!C$21:E$951,3,FALSE)</f>
        <v>30960.013200199071</v>
      </c>
      <c r="F173" s="17" t="s">
        <v>160</v>
      </c>
      <c r="G173" s="13" t="str">
        <f t="shared" si="16"/>
        <v>47818.334</v>
      </c>
      <c r="H173" s="45">
        <f t="shared" si="17"/>
        <v>30960</v>
      </c>
      <c r="I173" s="54" t="s">
        <v>606</v>
      </c>
      <c r="J173" s="55" t="s">
        <v>607</v>
      </c>
      <c r="K173" s="54">
        <v>30960</v>
      </c>
      <c r="L173" s="54" t="s">
        <v>451</v>
      </c>
      <c r="M173" s="55" t="s">
        <v>179</v>
      </c>
      <c r="N173" s="55"/>
      <c r="O173" s="56" t="s">
        <v>215</v>
      </c>
      <c r="P173" s="56" t="s">
        <v>608</v>
      </c>
    </row>
    <row r="174" spans="1:16" ht="12.75" customHeight="1" thickBot="1" x14ac:dyDescent="0.25">
      <c r="A174" s="45" t="str">
        <f t="shared" si="12"/>
        <v> AOEB 1 </v>
      </c>
      <c r="B174" s="17" t="str">
        <f t="shared" si="13"/>
        <v>I</v>
      </c>
      <c r="C174" s="45">
        <f t="shared" si="14"/>
        <v>47835.623</v>
      </c>
      <c r="D174" s="13" t="str">
        <f t="shared" si="15"/>
        <v>vis</v>
      </c>
      <c r="E174" s="53">
        <f>VLOOKUP(C174,Active!C$21:E$951,3,FALSE)</f>
        <v>30987.002112406502</v>
      </c>
      <c r="F174" s="17" t="s">
        <v>160</v>
      </c>
      <c r="G174" s="13" t="str">
        <f t="shared" si="16"/>
        <v>47835.623</v>
      </c>
      <c r="H174" s="45">
        <f t="shared" si="17"/>
        <v>30987</v>
      </c>
      <c r="I174" s="54" t="s">
        <v>609</v>
      </c>
      <c r="J174" s="55" t="s">
        <v>610</v>
      </c>
      <c r="K174" s="54">
        <v>30987</v>
      </c>
      <c r="L174" s="54" t="s">
        <v>219</v>
      </c>
      <c r="M174" s="55" t="s">
        <v>179</v>
      </c>
      <c r="N174" s="55"/>
      <c r="O174" s="56" t="s">
        <v>206</v>
      </c>
      <c r="P174" s="56" t="s">
        <v>207</v>
      </c>
    </row>
    <row r="175" spans="1:16" ht="12.75" customHeight="1" thickBot="1" x14ac:dyDescent="0.25">
      <c r="A175" s="45" t="str">
        <f t="shared" si="12"/>
        <v> BBS 93 </v>
      </c>
      <c r="B175" s="17" t="str">
        <f t="shared" si="13"/>
        <v>I</v>
      </c>
      <c r="C175" s="45">
        <f t="shared" si="14"/>
        <v>47859.328000000001</v>
      </c>
      <c r="D175" s="13" t="str">
        <f t="shared" si="15"/>
        <v>vis</v>
      </c>
      <c r="E175" s="53">
        <f>VLOOKUP(C175,Active!C$21:E$951,3,FALSE)</f>
        <v>31024.006691264582</v>
      </c>
      <c r="F175" s="17" t="s">
        <v>160</v>
      </c>
      <c r="G175" s="13" t="str">
        <f t="shared" si="16"/>
        <v>47859.328</v>
      </c>
      <c r="H175" s="45">
        <f t="shared" si="17"/>
        <v>31024</v>
      </c>
      <c r="I175" s="54" t="s">
        <v>611</v>
      </c>
      <c r="J175" s="55" t="s">
        <v>612</v>
      </c>
      <c r="K175" s="54">
        <v>31024</v>
      </c>
      <c r="L175" s="54" t="s">
        <v>298</v>
      </c>
      <c r="M175" s="55" t="s">
        <v>179</v>
      </c>
      <c r="N175" s="55"/>
      <c r="O175" s="56" t="s">
        <v>215</v>
      </c>
      <c r="P175" s="56" t="s">
        <v>608</v>
      </c>
    </row>
    <row r="176" spans="1:16" ht="12.75" customHeight="1" thickBot="1" x14ac:dyDescent="0.25">
      <c r="A176" s="45" t="str">
        <f t="shared" si="12"/>
        <v> AOEB 1 </v>
      </c>
      <c r="B176" s="17" t="str">
        <f t="shared" si="13"/>
        <v>I</v>
      </c>
      <c r="C176" s="45">
        <f t="shared" si="14"/>
        <v>47860.603999999999</v>
      </c>
      <c r="D176" s="13" t="str">
        <f t="shared" si="15"/>
        <v>vis</v>
      </c>
      <c r="E176" s="53">
        <f>VLOOKUP(C176,Active!C$21:E$951,3,FALSE)</f>
        <v>31025.998585068541</v>
      </c>
      <c r="F176" s="17" t="s">
        <v>160</v>
      </c>
      <c r="G176" s="13" t="str">
        <f t="shared" si="16"/>
        <v>47860.604</v>
      </c>
      <c r="H176" s="45">
        <f t="shared" si="17"/>
        <v>31026</v>
      </c>
      <c r="I176" s="54" t="s">
        <v>613</v>
      </c>
      <c r="J176" s="55" t="s">
        <v>614</v>
      </c>
      <c r="K176" s="54">
        <v>31026</v>
      </c>
      <c r="L176" s="54" t="s">
        <v>224</v>
      </c>
      <c r="M176" s="55" t="s">
        <v>179</v>
      </c>
      <c r="N176" s="55"/>
      <c r="O176" s="56" t="s">
        <v>206</v>
      </c>
      <c r="P176" s="56" t="s">
        <v>207</v>
      </c>
    </row>
    <row r="177" spans="1:16" ht="12.75" customHeight="1" thickBot="1" x14ac:dyDescent="0.25">
      <c r="A177" s="45" t="str">
        <f t="shared" si="12"/>
        <v> BBS 95 </v>
      </c>
      <c r="B177" s="17" t="str">
        <f t="shared" si="13"/>
        <v>I</v>
      </c>
      <c r="C177" s="45">
        <f t="shared" si="14"/>
        <v>48010.504000000001</v>
      </c>
      <c r="D177" s="13" t="str">
        <f t="shared" si="15"/>
        <v>vis</v>
      </c>
      <c r="E177" s="53">
        <f>VLOOKUP(C177,Active!C$21:E$951,3,FALSE)</f>
        <v>31259.999275674985</v>
      </c>
      <c r="F177" s="17" t="s">
        <v>160</v>
      </c>
      <c r="G177" s="13" t="str">
        <f t="shared" si="16"/>
        <v>48010.504</v>
      </c>
      <c r="H177" s="45">
        <f t="shared" si="17"/>
        <v>31260</v>
      </c>
      <c r="I177" s="54" t="s">
        <v>615</v>
      </c>
      <c r="J177" s="55" t="s">
        <v>616</v>
      </c>
      <c r="K177" s="54">
        <v>31260</v>
      </c>
      <c r="L177" s="54" t="s">
        <v>263</v>
      </c>
      <c r="M177" s="55" t="s">
        <v>179</v>
      </c>
      <c r="N177" s="55"/>
      <c r="O177" s="56" t="s">
        <v>215</v>
      </c>
      <c r="P177" s="56" t="s">
        <v>617</v>
      </c>
    </row>
    <row r="178" spans="1:16" ht="12.75" customHeight="1" thickBot="1" x14ac:dyDescent="0.25">
      <c r="A178" s="45" t="str">
        <f t="shared" si="12"/>
        <v> BBS 95 </v>
      </c>
      <c r="B178" s="17" t="str">
        <f t="shared" si="13"/>
        <v>I</v>
      </c>
      <c r="C178" s="45">
        <f t="shared" si="14"/>
        <v>48069.440999999999</v>
      </c>
      <c r="D178" s="13" t="str">
        <f t="shared" si="15"/>
        <v>vis</v>
      </c>
      <c r="E178" s="53">
        <f>VLOOKUP(C178,Active!C$21:E$951,3,FALSE)</f>
        <v>31352.002602574728</v>
      </c>
      <c r="F178" s="17" t="s">
        <v>160</v>
      </c>
      <c r="G178" s="13" t="str">
        <f t="shared" si="16"/>
        <v>48069.441</v>
      </c>
      <c r="H178" s="45">
        <f t="shared" si="17"/>
        <v>31352</v>
      </c>
      <c r="I178" s="54" t="s">
        <v>618</v>
      </c>
      <c r="J178" s="55" t="s">
        <v>619</v>
      </c>
      <c r="K178" s="54">
        <v>31352</v>
      </c>
      <c r="L178" s="54" t="s">
        <v>205</v>
      </c>
      <c r="M178" s="55" t="s">
        <v>179</v>
      </c>
      <c r="N178" s="55"/>
      <c r="O178" s="56" t="s">
        <v>215</v>
      </c>
      <c r="P178" s="56" t="s">
        <v>617</v>
      </c>
    </row>
    <row r="179" spans="1:16" ht="12.75" customHeight="1" thickBot="1" x14ac:dyDescent="0.25">
      <c r="A179" s="45" t="str">
        <f t="shared" si="12"/>
        <v> BBS 96 </v>
      </c>
      <c r="B179" s="17" t="str">
        <f t="shared" si="13"/>
        <v>I</v>
      </c>
      <c r="C179" s="45">
        <f t="shared" si="14"/>
        <v>48085.464</v>
      </c>
      <c r="D179" s="13" t="str">
        <f t="shared" si="15"/>
        <v>vis</v>
      </c>
      <c r="E179" s="53">
        <f>VLOOKUP(C179,Active!C$21:E$951,3,FALSE)</f>
        <v>31377.015231431214</v>
      </c>
      <c r="F179" s="17" t="s">
        <v>160</v>
      </c>
      <c r="G179" s="13" t="str">
        <f t="shared" si="16"/>
        <v>48085.464</v>
      </c>
      <c r="H179" s="45">
        <f t="shared" si="17"/>
        <v>31377</v>
      </c>
      <c r="I179" s="54" t="s">
        <v>620</v>
      </c>
      <c r="J179" s="55" t="s">
        <v>621</v>
      </c>
      <c r="K179" s="54">
        <v>31377</v>
      </c>
      <c r="L179" s="54" t="s">
        <v>339</v>
      </c>
      <c r="M179" s="55" t="s">
        <v>179</v>
      </c>
      <c r="N179" s="55"/>
      <c r="O179" s="56" t="s">
        <v>215</v>
      </c>
      <c r="P179" s="56" t="s">
        <v>622</v>
      </c>
    </row>
    <row r="180" spans="1:16" ht="12.75" customHeight="1" thickBot="1" x14ac:dyDescent="0.25">
      <c r="A180" s="45" t="str">
        <f t="shared" si="12"/>
        <v> BBS 96 </v>
      </c>
      <c r="B180" s="17" t="str">
        <f t="shared" si="13"/>
        <v>I</v>
      </c>
      <c r="C180" s="45">
        <f t="shared" si="14"/>
        <v>48094.427000000003</v>
      </c>
      <c r="D180" s="13" t="str">
        <f t="shared" si="15"/>
        <v>vis</v>
      </c>
      <c r="E180" s="53">
        <f>VLOOKUP(C180,Active!C$21:E$951,3,FALSE)</f>
        <v>31391.006880463276</v>
      </c>
      <c r="F180" s="17" t="s">
        <v>160</v>
      </c>
      <c r="G180" s="13" t="str">
        <f t="shared" si="16"/>
        <v>48094.427</v>
      </c>
      <c r="H180" s="45">
        <f t="shared" si="17"/>
        <v>31391</v>
      </c>
      <c r="I180" s="54" t="s">
        <v>623</v>
      </c>
      <c r="J180" s="55" t="s">
        <v>624</v>
      </c>
      <c r="K180" s="54">
        <v>31391</v>
      </c>
      <c r="L180" s="54" t="s">
        <v>298</v>
      </c>
      <c r="M180" s="55" t="s">
        <v>179</v>
      </c>
      <c r="N180" s="55"/>
      <c r="O180" s="56" t="s">
        <v>625</v>
      </c>
      <c r="P180" s="56" t="s">
        <v>622</v>
      </c>
    </row>
    <row r="181" spans="1:16" ht="12.75" customHeight="1" thickBot="1" x14ac:dyDescent="0.25">
      <c r="A181" s="45" t="str">
        <f t="shared" si="12"/>
        <v> BBS 96 </v>
      </c>
      <c r="B181" s="17" t="str">
        <f t="shared" si="13"/>
        <v>I</v>
      </c>
      <c r="C181" s="45">
        <f t="shared" si="14"/>
        <v>48126.464</v>
      </c>
      <c r="D181" s="13" t="str">
        <f t="shared" si="15"/>
        <v>vis</v>
      </c>
      <c r="E181" s="53">
        <f>VLOOKUP(C181,Active!C$21:E$951,3,FALSE)</f>
        <v>31441.018088768531</v>
      </c>
      <c r="F181" s="17" t="s">
        <v>160</v>
      </c>
      <c r="G181" s="13" t="str">
        <f t="shared" si="16"/>
        <v>48126.464</v>
      </c>
      <c r="H181" s="45">
        <f t="shared" si="17"/>
        <v>31441</v>
      </c>
      <c r="I181" s="54" t="s">
        <v>626</v>
      </c>
      <c r="J181" s="55" t="s">
        <v>627</v>
      </c>
      <c r="K181" s="54">
        <v>31441</v>
      </c>
      <c r="L181" s="54" t="s">
        <v>466</v>
      </c>
      <c r="M181" s="55" t="s">
        <v>179</v>
      </c>
      <c r="N181" s="55"/>
      <c r="O181" s="56" t="s">
        <v>215</v>
      </c>
      <c r="P181" s="56" t="s">
        <v>622</v>
      </c>
    </row>
    <row r="182" spans="1:16" ht="12.75" customHeight="1" thickBot="1" x14ac:dyDescent="0.25">
      <c r="A182" s="45" t="str">
        <f t="shared" si="12"/>
        <v> BBS 96 </v>
      </c>
      <c r="B182" s="17" t="str">
        <f t="shared" si="13"/>
        <v>I</v>
      </c>
      <c r="C182" s="45">
        <f t="shared" si="14"/>
        <v>48176.428999999996</v>
      </c>
      <c r="D182" s="13" t="str">
        <f t="shared" si="15"/>
        <v>vis</v>
      </c>
      <c r="E182" s="53">
        <f>VLOOKUP(C182,Active!C$21:E$951,3,FALSE)</f>
        <v>31519.015717228507</v>
      </c>
      <c r="F182" s="17" t="s">
        <v>160</v>
      </c>
      <c r="G182" s="13" t="str">
        <f t="shared" si="16"/>
        <v>48176.429</v>
      </c>
      <c r="H182" s="45">
        <f t="shared" si="17"/>
        <v>31519</v>
      </c>
      <c r="I182" s="54" t="s">
        <v>628</v>
      </c>
      <c r="J182" s="55" t="s">
        <v>629</v>
      </c>
      <c r="K182" s="54">
        <v>31519</v>
      </c>
      <c r="L182" s="54" t="s">
        <v>339</v>
      </c>
      <c r="M182" s="55" t="s">
        <v>179</v>
      </c>
      <c r="N182" s="55"/>
      <c r="O182" s="56" t="s">
        <v>215</v>
      </c>
      <c r="P182" s="56" t="s">
        <v>622</v>
      </c>
    </row>
    <row r="183" spans="1:16" ht="13.5" thickBot="1" x14ac:dyDescent="0.25">
      <c r="A183" s="45" t="str">
        <f t="shared" si="12"/>
        <v> BBS 97 </v>
      </c>
      <c r="B183" s="17" t="str">
        <f t="shared" si="13"/>
        <v>I</v>
      </c>
      <c r="C183" s="45">
        <f t="shared" si="14"/>
        <v>48203.33</v>
      </c>
      <c r="D183" s="13" t="str">
        <f t="shared" si="15"/>
        <v>vis</v>
      </c>
      <c r="E183" s="53">
        <f>VLOOKUP(C183,Active!C$21:E$951,3,FALSE)</f>
        <v>31561.0093968683</v>
      </c>
      <c r="F183" s="17" t="s">
        <v>160</v>
      </c>
      <c r="G183" s="13" t="str">
        <f t="shared" si="16"/>
        <v>48203.330</v>
      </c>
      <c r="H183" s="45">
        <f t="shared" si="17"/>
        <v>31561</v>
      </c>
      <c r="I183" s="54" t="s">
        <v>630</v>
      </c>
      <c r="J183" s="55" t="s">
        <v>631</v>
      </c>
      <c r="K183" s="54">
        <v>31561</v>
      </c>
      <c r="L183" s="54" t="s">
        <v>243</v>
      </c>
      <c r="M183" s="55" t="s">
        <v>179</v>
      </c>
      <c r="N183" s="55"/>
      <c r="O183" s="56" t="s">
        <v>215</v>
      </c>
      <c r="P183" s="56" t="s">
        <v>632</v>
      </c>
    </row>
    <row r="184" spans="1:16" ht="13.5" thickBot="1" x14ac:dyDescent="0.25">
      <c r="A184" s="45" t="str">
        <f t="shared" si="12"/>
        <v> AOEB 1 </v>
      </c>
      <c r="B184" s="17" t="str">
        <f t="shared" si="13"/>
        <v>I</v>
      </c>
      <c r="C184" s="45">
        <f t="shared" si="14"/>
        <v>48211.648999999998</v>
      </c>
      <c r="D184" s="13" t="str">
        <f t="shared" si="15"/>
        <v>vis</v>
      </c>
      <c r="E184" s="53">
        <f>VLOOKUP(C184,Active!C$21:E$951,3,FALSE)</f>
        <v>31573.995732726566</v>
      </c>
      <c r="F184" s="17" t="s">
        <v>160</v>
      </c>
      <c r="G184" s="13" t="str">
        <f t="shared" si="16"/>
        <v>48211.649</v>
      </c>
      <c r="H184" s="45">
        <f t="shared" si="17"/>
        <v>31574</v>
      </c>
      <c r="I184" s="54" t="s">
        <v>633</v>
      </c>
      <c r="J184" s="55" t="s">
        <v>634</v>
      </c>
      <c r="K184" s="54">
        <v>31574</v>
      </c>
      <c r="L184" s="54" t="s">
        <v>161</v>
      </c>
      <c r="M184" s="55" t="s">
        <v>179</v>
      </c>
      <c r="N184" s="55"/>
      <c r="O184" s="56" t="s">
        <v>206</v>
      </c>
      <c r="P184" s="56" t="s">
        <v>207</v>
      </c>
    </row>
    <row r="185" spans="1:16" ht="13.5" thickBot="1" x14ac:dyDescent="0.25">
      <c r="A185" s="45" t="str">
        <f t="shared" si="12"/>
        <v> AOEB 1 </v>
      </c>
      <c r="B185" s="17" t="str">
        <f t="shared" si="13"/>
        <v>I</v>
      </c>
      <c r="C185" s="45">
        <f t="shared" si="14"/>
        <v>48213.574000000001</v>
      </c>
      <c r="D185" s="13" t="str">
        <f t="shared" si="15"/>
        <v>vis</v>
      </c>
      <c r="E185" s="53">
        <f>VLOOKUP(C185,Active!C$21:E$951,3,FALSE)</f>
        <v>31577.000744930821</v>
      </c>
      <c r="F185" s="17" t="s">
        <v>160</v>
      </c>
      <c r="G185" s="13" t="str">
        <f t="shared" si="16"/>
        <v>48213.574</v>
      </c>
      <c r="H185" s="45">
        <f t="shared" si="17"/>
        <v>31577</v>
      </c>
      <c r="I185" s="54" t="s">
        <v>635</v>
      </c>
      <c r="J185" s="55" t="s">
        <v>636</v>
      </c>
      <c r="K185" s="54">
        <v>31577</v>
      </c>
      <c r="L185" s="54" t="s">
        <v>178</v>
      </c>
      <c r="M185" s="55" t="s">
        <v>179</v>
      </c>
      <c r="N185" s="55"/>
      <c r="O185" s="56" t="s">
        <v>206</v>
      </c>
      <c r="P185" s="56" t="s">
        <v>207</v>
      </c>
    </row>
    <row r="186" spans="1:16" ht="13.5" thickBot="1" x14ac:dyDescent="0.25">
      <c r="A186" s="45" t="str">
        <f t="shared" si="12"/>
        <v> BBS 98 </v>
      </c>
      <c r="B186" s="17" t="str">
        <f t="shared" si="13"/>
        <v>I</v>
      </c>
      <c r="C186" s="45">
        <f t="shared" si="14"/>
        <v>48429.461000000003</v>
      </c>
      <c r="D186" s="13" t="str">
        <f t="shared" si="15"/>
        <v>vis</v>
      </c>
      <c r="E186" s="53">
        <f>VLOOKUP(C186,Active!C$21:E$951,3,FALSE)</f>
        <v>31914.010131808431</v>
      </c>
      <c r="F186" s="17" t="s">
        <v>160</v>
      </c>
      <c r="G186" s="13" t="str">
        <f t="shared" si="16"/>
        <v>48429.461</v>
      </c>
      <c r="H186" s="45">
        <f t="shared" si="17"/>
        <v>31914</v>
      </c>
      <c r="I186" s="54" t="s">
        <v>637</v>
      </c>
      <c r="J186" s="55" t="s">
        <v>638</v>
      </c>
      <c r="K186" s="54">
        <v>31914</v>
      </c>
      <c r="L186" s="54" t="s">
        <v>243</v>
      </c>
      <c r="M186" s="55" t="s">
        <v>179</v>
      </c>
      <c r="N186" s="55"/>
      <c r="O186" s="56" t="s">
        <v>215</v>
      </c>
      <c r="P186" s="56" t="s">
        <v>639</v>
      </c>
    </row>
    <row r="187" spans="1:16" ht="13.5" thickBot="1" x14ac:dyDescent="0.25">
      <c r="A187" s="45" t="str">
        <f t="shared" si="12"/>
        <v> BBS 98 </v>
      </c>
      <c r="B187" s="17" t="str">
        <f t="shared" si="13"/>
        <v>I</v>
      </c>
      <c r="C187" s="45">
        <f t="shared" si="14"/>
        <v>48447.385999999999</v>
      </c>
      <c r="D187" s="13" t="str">
        <f t="shared" si="15"/>
        <v>vis</v>
      </c>
      <c r="E187" s="53">
        <f>VLOOKUP(C187,Active!C$21:E$951,3,FALSE)</f>
        <v>31941.991868827237</v>
      </c>
      <c r="F187" s="17" t="s">
        <v>160</v>
      </c>
      <c r="G187" s="13" t="str">
        <f t="shared" si="16"/>
        <v>48447.386</v>
      </c>
      <c r="H187" s="45">
        <f t="shared" si="17"/>
        <v>31942</v>
      </c>
      <c r="I187" s="54" t="s">
        <v>640</v>
      </c>
      <c r="J187" s="55" t="s">
        <v>641</v>
      </c>
      <c r="K187" s="54">
        <v>31942</v>
      </c>
      <c r="L187" s="54" t="s">
        <v>538</v>
      </c>
      <c r="M187" s="55" t="s">
        <v>179</v>
      </c>
      <c r="N187" s="55"/>
      <c r="O187" s="56" t="s">
        <v>215</v>
      </c>
      <c r="P187" s="56" t="s">
        <v>639</v>
      </c>
    </row>
    <row r="188" spans="1:16" ht="13.5" thickBot="1" x14ac:dyDescent="0.25">
      <c r="A188" s="45" t="str">
        <f t="shared" si="12"/>
        <v> BRNO 31 </v>
      </c>
      <c r="B188" s="17" t="str">
        <f t="shared" si="13"/>
        <v>I</v>
      </c>
      <c r="C188" s="45">
        <f t="shared" si="14"/>
        <v>48468.531000000003</v>
      </c>
      <c r="D188" s="13" t="str">
        <f t="shared" si="15"/>
        <v>vis</v>
      </c>
      <c r="E188" s="53">
        <f>VLOOKUP(C188,Active!C$21:E$951,3,FALSE)</f>
        <v>31975.00017171499</v>
      </c>
      <c r="F188" s="17" t="s">
        <v>160</v>
      </c>
      <c r="G188" s="13" t="str">
        <f t="shared" si="16"/>
        <v>48468.531</v>
      </c>
      <c r="H188" s="45">
        <f t="shared" si="17"/>
        <v>31975</v>
      </c>
      <c r="I188" s="54" t="s">
        <v>642</v>
      </c>
      <c r="J188" s="55" t="s">
        <v>643</v>
      </c>
      <c r="K188" s="54">
        <v>31975</v>
      </c>
      <c r="L188" s="54" t="s">
        <v>178</v>
      </c>
      <c r="M188" s="55" t="s">
        <v>179</v>
      </c>
      <c r="N188" s="55"/>
      <c r="O188" s="56" t="s">
        <v>509</v>
      </c>
      <c r="P188" s="56" t="s">
        <v>644</v>
      </c>
    </row>
    <row r="189" spans="1:16" ht="13.5" thickBot="1" x14ac:dyDescent="0.25">
      <c r="A189" s="45" t="str">
        <f t="shared" si="12"/>
        <v> AOEB 1 </v>
      </c>
      <c r="B189" s="17" t="str">
        <f t="shared" si="13"/>
        <v>I</v>
      </c>
      <c r="C189" s="45">
        <f t="shared" si="14"/>
        <v>48471.735999999997</v>
      </c>
      <c r="D189" s="13" t="str">
        <f t="shared" si="15"/>
        <v>vis</v>
      </c>
      <c r="E189" s="53">
        <f>VLOOKUP(C189,Active!C$21:E$951,3,FALSE)</f>
        <v>31980.003321904398</v>
      </c>
      <c r="F189" s="17" t="s">
        <v>160</v>
      </c>
      <c r="G189" s="13" t="str">
        <f t="shared" si="16"/>
        <v>48471.736</v>
      </c>
      <c r="H189" s="45">
        <f t="shared" si="17"/>
        <v>31980</v>
      </c>
      <c r="I189" s="54" t="s">
        <v>645</v>
      </c>
      <c r="J189" s="55" t="s">
        <v>646</v>
      </c>
      <c r="K189" s="54">
        <v>31980</v>
      </c>
      <c r="L189" s="54" t="s">
        <v>205</v>
      </c>
      <c r="M189" s="55" t="s">
        <v>179</v>
      </c>
      <c r="N189" s="55"/>
      <c r="O189" s="56" t="s">
        <v>206</v>
      </c>
      <c r="P189" s="56" t="s">
        <v>207</v>
      </c>
    </row>
    <row r="190" spans="1:16" ht="13.5" thickBot="1" x14ac:dyDescent="0.25">
      <c r="A190" s="45" t="str">
        <f t="shared" si="12"/>
        <v> BBS 98 </v>
      </c>
      <c r="B190" s="17" t="str">
        <f t="shared" si="13"/>
        <v>I</v>
      </c>
      <c r="C190" s="45">
        <f t="shared" si="14"/>
        <v>48479.43</v>
      </c>
      <c r="D190" s="13" t="str">
        <f t="shared" si="15"/>
        <v>vis</v>
      </c>
      <c r="E190" s="53">
        <f>VLOOKUP(C190,Active!C$21:E$951,3,FALSE)</f>
        <v>31992.014004449607</v>
      </c>
      <c r="F190" s="17" t="s">
        <v>160</v>
      </c>
      <c r="G190" s="13" t="str">
        <f t="shared" si="16"/>
        <v>48479.430</v>
      </c>
      <c r="H190" s="45">
        <f t="shared" si="17"/>
        <v>31992</v>
      </c>
      <c r="I190" s="54" t="s">
        <v>647</v>
      </c>
      <c r="J190" s="55" t="s">
        <v>648</v>
      </c>
      <c r="K190" s="54">
        <v>31992</v>
      </c>
      <c r="L190" s="54" t="s">
        <v>448</v>
      </c>
      <c r="M190" s="55" t="s">
        <v>179</v>
      </c>
      <c r="N190" s="55"/>
      <c r="O190" s="56" t="s">
        <v>215</v>
      </c>
      <c r="P190" s="56" t="s">
        <v>639</v>
      </c>
    </row>
    <row r="191" spans="1:16" ht="13.5" thickBot="1" x14ac:dyDescent="0.25">
      <c r="A191" s="45" t="str">
        <f t="shared" si="12"/>
        <v> BBS 98 </v>
      </c>
      <c r="B191" s="17" t="str">
        <f t="shared" si="13"/>
        <v>I</v>
      </c>
      <c r="C191" s="45">
        <f t="shared" si="14"/>
        <v>48497.362999999998</v>
      </c>
      <c r="D191" s="13" t="str">
        <f t="shared" si="15"/>
        <v>vis</v>
      </c>
      <c r="E191" s="53">
        <f>VLOOKUP(C191,Active!C$21:E$951,3,FALSE)</f>
        <v>32020.008229830826</v>
      </c>
      <c r="F191" s="17" t="s">
        <v>160</v>
      </c>
      <c r="G191" s="13" t="str">
        <f t="shared" si="16"/>
        <v>48497.363</v>
      </c>
      <c r="H191" s="45">
        <f t="shared" si="17"/>
        <v>32020</v>
      </c>
      <c r="I191" s="54" t="s">
        <v>649</v>
      </c>
      <c r="J191" s="55" t="s">
        <v>650</v>
      </c>
      <c r="K191" s="54">
        <v>32020</v>
      </c>
      <c r="L191" s="54" t="s">
        <v>246</v>
      </c>
      <c r="M191" s="55" t="s">
        <v>179</v>
      </c>
      <c r="N191" s="55"/>
      <c r="O191" s="56" t="s">
        <v>215</v>
      </c>
      <c r="P191" s="56" t="s">
        <v>639</v>
      </c>
    </row>
    <row r="192" spans="1:16" ht="13.5" thickBot="1" x14ac:dyDescent="0.25">
      <c r="A192" s="45" t="str">
        <f t="shared" si="12"/>
        <v> BBS 99 </v>
      </c>
      <c r="B192" s="17" t="str">
        <f t="shared" si="13"/>
        <v>I</v>
      </c>
      <c r="C192" s="45">
        <f t="shared" si="14"/>
        <v>48504.411</v>
      </c>
      <c r="D192" s="13" t="str">
        <f t="shared" si="15"/>
        <v>vis</v>
      </c>
      <c r="E192" s="53">
        <f>VLOOKUP(C192,Active!C$21:E$951,3,FALSE)</f>
        <v>32031.010477111646</v>
      </c>
      <c r="F192" s="17" t="s">
        <v>160</v>
      </c>
      <c r="G192" s="13" t="str">
        <f t="shared" si="16"/>
        <v>48504.411</v>
      </c>
      <c r="H192" s="45">
        <f t="shared" si="17"/>
        <v>32031</v>
      </c>
      <c r="I192" s="54" t="s">
        <v>651</v>
      </c>
      <c r="J192" s="55" t="s">
        <v>652</v>
      </c>
      <c r="K192" s="54">
        <v>32031</v>
      </c>
      <c r="L192" s="54" t="s">
        <v>227</v>
      </c>
      <c r="M192" s="55" t="s">
        <v>179</v>
      </c>
      <c r="N192" s="55"/>
      <c r="O192" s="56" t="s">
        <v>215</v>
      </c>
      <c r="P192" s="56" t="s">
        <v>653</v>
      </c>
    </row>
    <row r="193" spans="1:16" ht="13.5" thickBot="1" x14ac:dyDescent="0.25">
      <c r="A193" s="45" t="str">
        <f t="shared" si="12"/>
        <v> BBS 101 </v>
      </c>
      <c r="B193" s="17" t="str">
        <f t="shared" si="13"/>
        <v>I</v>
      </c>
      <c r="C193" s="45">
        <f t="shared" si="14"/>
        <v>48807.408000000003</v>
      </c>
      <c r="D193" s="13" t="str">
        <f t="shared" si="15"/>
        <v>vis</v>
      </c>
      <c r="E193" s="53">
        <f>VLOOKUP(C193,Active!C$21:E$951,3,FALSE)</f>
        <v>32504.002520151542</v>
      </c>
      <c r="F193" s="17" t="s">
        <v>160</v>
      </c>
      <c r="G193" s="13" t="str">
        <f t="shared" si="16"/>
        <v>48807.408</v>
      </c>
      <c r="H193" s="45">
        <f t="shared" si="17"/>
        <v>32504</v>
      </c>
      <c r="I193" s="54" t="s">
        <v>654</v>
      </c>
      <c r="J193" s="55" t="s">
        <v>655</v>
      </c>
      <c r="K193" s="54">
        <v>32504</v>
      </c>
      <c r="L193" s="54" t="s">
        <v>205</v>
      </c>
      <c r="M193" s="55" t="s">
        <v>179</v>
      </c>
      <c r="N193" s="55"/>
      <c r="O193" s="56" t="s">
        <v>215</v>
      </c>
      <c r="P193" s="56" t="s">
        <v>656</v>
      </c>
    </row>
    <row r="194" spans="1:16" ht="13.5" thickBot="1" x14ac:dyDescent="0.25">
      <c r="A194" s="45" t="str">
        <f t="shared" si="12"/>
        <v> BBS 102 </v>
      </c>
      <c r="B194" s="17" t="str">
        <f t="shared" si="13"/>
        <v>I</v>
      </c>
      <c r="C194" s="45">
        <f t="shared" si="14"/>
        <v>48841.358999999997</v>
      </c>
      <c r="D194" s="13" t="str">
        <f t="shared" si="15"/>
        <v>vis</v>
      </c>
      <c r="E194" s="53">
        <f>VLOOKUP(C194,Active!C$21:E$951,3,FALSE)</f>
        <v>32557.001569162734</v>
      </c>
      <c r="F194" s="17" t="s">
        <v>160</v>
      </c>
      <c r="G194" s="13" t="str">
        <f t="shared" si="16"/>
        <v>48841.359</v>
      </c>
      <c r="H194" s="45">
        <f t="shared" si="17"/>
        <v>32557</v>
      </c>
      <c r="I194" s="54" t="s">
        <v>657</v>
      </c>
      <c r="J194" s="55" t="s">
        <v>658</v>
      </c>
      <c r="K194" s="54">
        <v>32557</v>
      </c>
      <c r="L194" s="54" t="s">
        <v>219</v>
      </c>
      <c r="M194" s="55" t="s">
        <v>179</v>
      </c>
      <c r="N194" s="55"/>
      <c r="O194" s="56" t="s">
        <v>215</v>
      </c>
      <c r="P194" s="56" t="s">
        <v>659</v>
      </c>
    </row>
    <row r="195" spans="1:16" ht="13.5" thickBot="1" x14ac:dyDescent="0.25">
      <c r="A195" s="45" t="str">
        <f t="shared" si="12"/>
        <v> BBS 102 </v>
      </c>
      <c r="B195" s="17" t="str">
        <f t="shared" si="13"/>
        <v>I</v>
      </c>
      <c r="C195" s="45">
        <f t="shared" si="14"/>
        <v>48882.366000000002</v>
      </c>
      <c r="D195" s="13" t="str">
        <f t="shared" si="15"/>
        <v>vis</v>
      </c>
      <c r="E195" s="53">
        <f>VLOOKUP(C195,Active!C$21:E$951,3,FALSE)</f>
        <v>32621.015353817169</v>
      </c>
      <c r="F195" s="17" t="s">
        <v>160</v>
      </c>
      <c r="G195" s="13" t="str">
        <f t="shared" si="16"/>
        <v>48882.366</v>
      </c>
      <c r="H195" s="45">
        <f t="shared" si="17"/>
        <v>32621</v>
      </c>
      <c r="I195" s="54" t="s">
        <v>660</v>
      </c>
      <c r="J195" s="55" t="s">
        <v>661</v>
      </c>
      <c r="K195" s="54">
        <v>32621</v>
      </c>
      <c r="L195" s="54" t="s">
        <v>339</v>
      </c>
      <c r="M195" s="55" t="s">
        <v>179</v>
      </c>
      <c r="N195" s="55"/>
      <c r="O195" s="56" t="s">
        <v>215</v>
      </c>
      <c r="P195" s="56" t="s">
        <v>659</v>
      </c>
    </row>
    <row r="196" spans="1:16" ht="13.5" thickBot="1" x14ac:dyDescent="0.25">
      <c r="A196" s="45" t="str">
        <f t="shared" si="12"/>
        <v> BBS 102 </v>
      </c>
      <c r="B196" s="17" t="str">
        <f t="shared" si="13"/>
        <v>I</v>
      </c>
      <c r="C196" s="45">
        <f t="shared" si="14"/>
        <v>48925.286</v>
      </c>
      <c r="D196" s="13" t="str">
        <f t="shared" si="15"/>
        <v>vis</v>
      </c>
      <c r="E196" s="53">
        <f>VLOOKUP(C196,Active!C$21:E$951,3,FALSE)</f>
        <v>32688.015418132232</v>
      </c>
      <c r="F196" s="17" t="s">
        <v>160</v>
      </c>
      <c r="G196" s="13" t="str">
        <f t="shared" si="16"/>
        <v>48925.286</v>
      </c>
      <c r="H196" s="45">
        <f t="shared" si="17"/>
        <v>32688</v>
      </c>
      <c r="I196" s="54" t="s">
        <v>662</v>
      </c>
      <c r="J196" s="55" t="s">
        <v>663</v>
      </c>
      <c r="K196" s="54">
        <v>32688</v>
      </c>
      <c r="L196" s="54" t="s">
        <v>339</v>
      </c>
      <c r="M196" s="55" t="s">
        <v>179</v>
      </c>
      <c r="N196" s="55"/>
      <c r="O196" s="56" t="s">
        <v>215</v>
      </c>
      <c r="P196" s="56" t="s">
        <v>659</v>
      </c>
    </row>
    <row r="197" spans="1:16" ht="13.5" thickBot="1" x14ac:dyDescent="0.25">
      <c r="A197" s="45" t="str">
        <f t="shared" si="12"/>
        <v> BRNO 31 </v>
      </c>
      <c r="B197" s="17" t="str">
        <f t="shared" si="13"/>
        <v>I</v>
      </c>
      <c r="C197" s="45">
        <f t="shared" si="14"/>
        <v>49158.464999999997</v>
      </c>
      <c r="D197" s="13" t="str">
        <f t="shared" si="15"/>
        <v>vis</v>
      </c>
      <c r="E197" s="53">
        <f>VLOOKUP(C197,Active!C$21:E$951,3,FALSE)</f>
        <v>33052.018400353169</v>
      </c>
      <c r="F197" s="17" t="s">
        <v>160</v>
      </c>
      <c r="G197" s="13" t="str">
        <f t="shared" si="16"/>
        <v>49158.465</v>
      </c>
      <c r="H197" s="45">
        <f t="shared" si="17"/>
        <v>33052</v>
      </c>
      <c r="I197" s="54" t="s">
        <v>664</v>
      </c>
      <c r="J197" s="55" t="s">
        <v>665</v>
      </c>
      <c r="K197" s="54">
        <v>33052</v>
      </c>
      <c r="L197" s="54" t="s">
        <v>466</v>
      </c>
      <c r="M197" s="55" t="s">
        <v>179</v>
      </c>
      <c r="N197" s="55"/>
      <c r="O197" s="56" t="s">
        <v>666</v>
      </c>
      <c r="P197" s="56" t="s">
        <v>644</v>
      </c>
    </row>
    <row r="198" spans="1:16" ht="13.5" thickBot="1" x14ac:dyDescent="0.25">
      <c r="A198" s="45" t="str">
        <f t="shared" si="12"/>
        <v> BBS 104 </v>
      </c>
      <c r="B198" s="17" t="str">
        <f t="shared" si="13"/>
        <v>I</v>
      </c>
      <c r="C198" s="45">
        <f t="shared" si="14"/>
        <v>49167.442000000003</v>
      </c>
      <c r="D198" s="13" t="str">
        <f t="shared" si="15"/>
        <v>vis</v>
      </c>
      <c r="E198" s="53">
        <f>VLOOKUP(C198,Active!C$21:E$951,3,FALSE)</f>
        <v>33066.031904019452</v>
      </c>
      <c r="F198" s="17" t="s">
        <v>160</v>
      </c>
      <c r="G198" s="13" t="str">
        <f t="shared" si="16"/>
        <v>49167.442</v>
      </c>
      <c r="H198" s="45">
        <f t="shared" si="17"/>
        <v>33066</v>
      </c>
      <c r="I198" s="54" t="s">
        <v>667</v>
      </c>
      <c r="J198" s="55" t="s">
        <v>668</v>
      </c>
      <c r="K198" s="54">
        <v>33066</v>
      </c>
      <c r="L198" s="54" t="s">
        <v>669</v>
      </c>
      <c r="M198" s="55" t="s">
        <v>179</v>
      </c>
      <c r="N198" s="55"/>
      <c r="O198" s="56" t="s">
        <v>215</v>
      </c>
      <c r="P198" s="56" t="s">
        <v>670</v>
      </c>
    </row>
    <row r="199" spans="1:16" ht="13.5" thickBot="1" x14ac:dyDescent="0.25">
      <c r="A199" s="45" t="str">
        <f t="shared" si="12"/>
        <v> BBS 104 </v>
      </c>
      <c r="B199" s="17" t="str">
        <f t="shared" si="13"/>
        <v>I</v>
      </c>
      <c r="C199" s="45">
        <f t="shared" si="14"/>
        <v>49176.4</v>
      </c>
      <c r="D199" s="13" t="str">
        <f t="shared" si="15"/>
        <v>vis</v>
      </c>
      <c r="E199" s="53">
        <f>VLOOKUP(C199,Active!C$21:E$951,3,FALSE)</f>
        <v>33080.015747825004</v>
      </c>
      <c r="F199" s="17" t="s">
        <v>160</v>
      </c>
      <c r="G199" s="13" t="str">
        <f t="shared" si="16"/>
        <v>49176.400</v>
      </c>
      <c r="H199" s="45">
        <f t="shared" si="17"/>
        <v>33080</v>
      </c>
      <c r="I199" s="54" t="s">
        <v>671</v>
      </c>
      <c r="J199" s="55" t="s">
        <v>672</v>
      </c>
      <c r="K199" s="54">
        <v>33080</v>
      </c>
      <c r="L199" s="54" t="s">
        <v>339</v>
      </c>
      <c r="M199" s="55" t="s">
        <v>179</v>
      </c>
      <c r="N199" s="55"/>
      <c r="O199" s="56" t="s">
        <v>215</v>
      </c>
      <c r="P199" s="56" t="s">
        <v>670</v>
      </c>
    </row>
    <row r="200" spans="1:16" ht="13.5" thickBot="1" x14ac:dyDescent="0.25">
      <c r="A200" s="45" t="str">
        <f t="shared" si="12"/>
        <v> BBS 105 </v>
      </c>
      <c r="B200" s="17" t="str">
        <f t="shared" si="13"/>
        <v>I</v>
      </c>
      <c r="C200" s="45">
        <f t="shared" si="14"/>
        <v>49217.396999999997</v>
      </c>
      <c r="D200" s="13" t="str">
        <f t="shared" si="15"/>
        <v>vis</v>
      </c>
      <c r="E200" s="53">
        <f>VLOOKUP(C200,Active!C$21:E$951,3,FALSE)</f>
        <v>33144.01392202641</v>
      </c>
      <c r="F200" s="17" t="s">
        <v>160</v>
      </c>
      <c r="G200" s="13" t="str">
        <f t="shared" si="16"/>
        <v>49217.397</v>
      </c>
      <c r="H200" s="45">
        <f t="shared" si="17"/>
        <v>33144</v>
      </c>
      <c r="I200" s="54" t="s">
        <v>673</v>
      </c>
      <c r="J200" s="55" t="s">
        <v>674</v>
      </c>
      <c r="K200" s="54">
        <v>33144</v>
      </c>
      <c r="L200" s="54" t="s">
        <v>448</v>
      </c>
      <c r="M200" s="55" t="s">
        <v>179</v>
      </c>
      <c r="N200" s="55"/>
      <c r="O200" s="56" t="s">
        <v>215</v>
      </c>
      <c r="P200" s="56" t="s">
        <v>675</v>
      </c>
    </row>
    <row r="201" spans="1:16" ht="13.5" thickBot="1" x14ac:dyDescent="0.25">
      <c r="A201" s="45" t="str">
        <f t="shared" si="12"/>
        <v> BBS 105 </v>
      </c>
      <c r="B201" s="17" t="str">
        <f t="shared" si="13"/>
        <v>I</v>
      </c>
      <c r="C201" s="45">
        <f t="shared" si="14"/>
        <v>49226.362999999998</v>
      </c>
      <c r="D201" s="13" t="str">
        <f t="shared" si="15"/>
        <v>vis</v>
      </c>
      <c r="E201" s="53">
        <f>VLOOKUP(C201,Active!C$21:E$951,3,FALSE)</f>
        <v>33158.010254194371</v>
      </c>
      <c r="F201" s="17" t="s">
        <v>160</v>
      </c>
      <c r="G201" s="13" t="str">
        <f t="shared" si="16"/>
        <v>49226.363</v>
      </c>
      <c r="H201" s="45">
        <f t="shared" si="17"/>
        <v>33158</v>
      </c>
      <c r="I201" s="54" t="s">
        <v>676</v>
      </c>
      <c r="J201" s="55" t="s">
        <v>677</v>
      </c>
      <c r="K201" s="54">
        <v>33158</v>
      </c>
      <c r="L201" s="54" t="s">
        <v>227</v>
      </c>
      <c r="M201" s="55" t="s">
        <v>179</v>
      </c>
      <c r="N201" s="55"/>
      <c r="O201" s="56" t="s">
        <v>215</v>
      </c>
      <c r="P201" s="56" t="s">
        <v>675</v>
      </c>
    </row>
    <row r="202" spans="1:16" ht="13.5" thickBot="1" x14ac:dyDescent="0.25">
      <c r="A202" s="45" t="str">
        <f t="shared" si="12"/>
        <v> AOEB 5 </v>
      </c>
      <c r="B202" s="17" t="str">
        <f t="shared" si="13"/>
        <v>I</v>
      </c>
      <c r="C202" s="45">
        <f t="shared" si="14"/>
        <v>49266.714</v>
      </c>
      <c r="D202" s="13" t="str">
        <f t="shared" si="15"/>
        <v>vis</v>
      </c>
      <c r="E202" s="53">
        <f>VLOOKUP(C202,Active!C$21:E$951,3,FALSE)</f>
        <v>33220.999993131401</v>
      </c>
      <c r="F202" s="17" t="s">
        <v>160</v>
      </c>
      <c r="G202" s="13" t="str">
        <f t="shared" si="16"/>
        <v>49266.714</v>
      </c>
      <c r="H202" s="45">
        <f t="shared" si="17"/>
        <v>33221</v>
      </c>
      <c r="I202" s="54" t="s">
        <v>678</v>
      </c>
      <c r="J202" s="55" t="s">
        <v>679</v>
      </c>
      <c r="K202" s="54">
        <v>33221</v>
      </c>
      <c r="L202" s="54" t="s">
        <v>263</v>
      </c>
      <c r="M202" s="55" t="s">
        <v>179</v>
      </c>
      <c r="N202" s="55"/>
      <c r="O202" s="56" t="s">
        <v>206</v>
      </c>
      <c r="P202" s="56" t="s">
        <v>680</v>
      </c>
    </row>
    <row r="203" spans="1:16" ht="13.5" thickBot="1" x14ac:dyDescent="0.25">
      <c r="A203" s="45" t="str">
        <f t="shared" ref="A203:A266" si="18">P203</f>
        <v> AOEB 5 </v>
      </c>
      <c r="B203" s="17" t="str">
        <f t="shared" ref="B203:B266" si="19">IF(H203=INT(H203),"I","II")</f>
        <v>I</v>
      </c>
      <c r="C203" s="45">
        <f t="shared" ref="C203:C266" si="20">1*G203</f>
        <v>49268.639999999999</v>
      </c>
      <c r="D203" s="13" t="str">
        <f t="shared" ref="D203:D266" si="21">VLOOKUP(F203,I$1:J$5,2,FALSE)</f>
        <v>vis</v>
      </c>
      <c r="E203" s="53">
        <f>VLOOKUP(C203,Active!C$21:E$951,3,FALSE)</f>
        <v>33224.006566380958</v>
      </c>
      <c r="F203" s="17" t="s">
        <v>160</v>
      </c>
      <c r="G203" s="13" t="str">
        <f t="shared" ref="G203:G266" si="22">MID(I203,3,LEN(I203)-3)</f>
        <v>49268.640</v>
      </c>
      <c r="H203" s="45">
        <f t="shared" ref="H203:H266" si="23">1*K203</f>
        <v>33224</v>
      </c>
      <c r="I203" s="54" t="s">
        <v>681</v>
      </c>
      <c r="J203" s="55" t="s">
        <v>682</v>
      </c>
      <c r="K203" s="54">
        <v>33224</v>
      </c>
      <c r="L203" s="54" t="s">
        <v>298</v>
      </c>
      <c r="M203" s="55" t="s">
        <v>179</v>
      </c>
      <c r="N203" s="55"/>
      <c r="O203" s="56" t="s">
        <v>206</v>
      </c>
      <c r="P203" s="56" t="s">
        <v>680</v>
      </c>
    </row>
    <row r="204" spans="1:16" ht="13.5" thickBot="1" x14ac:dyDescent="0.25">
      <c r="A204" s="45" t="str">
        <f t="shared" si="18"/>
        <v> BBS 107 </v>
      </c>
      <c r="B204" s="17" t="str">
        <f t="shared" si="19"/>
        <v>I</v>
      </c>
      <c r="C204" s="45">
        <f t="shared" si="20"/>
        <v>49536.419000000002</v>
      </c>
      <c r="D204" s="13" t="str">
        <f t="shared" si="21"/>
        <v>vis</v>
      </c>
      <c r="E204" s="53">
        <f>VLOOKUP(C204,Active!C$21:E$951,3,FALSE)</f>
        <v>33642.021716013398</v>
      </c>
      <c r="F204" s="17" t="s">
        <v>160</v>
      </c>
      <c r="G204" s="13" t="str">
        <f t="shared" si="22"/>
        <v>49536.419</v>
      </c>
      <c r="H204" s="45">
        <f t="shared" si="23"/>
        <v>33642</v>
      </c>
      <c r="I204" s="54" t="s">
        <v>683</v>
      </c>
      <c r="J204" s="55" t="s">
        <v>684</v>
      </c>
      <c r="K204" s="54">
        <v>33642</v>
      </c>
      <c r="L204" s="54" t="s">
        <v>379</v>
      </c>
      <c r="M204" s="55" t="s">
        <v>179</v>
      </c>
      <c r="N204" s="55"/>
      <c r="O204" s="56" t="s">
        <v>215</v>
      </c>
      <c r="P204" s="56" t="s">
        <v>685</v>
      </c>
    </row>
    <row r="205" spans="1:16" ht="13.5" thickBot="1" x14ac:dyDescent="0.25">
      <c r="A205" s="45" t="str">
        <f t="shared" si="18"/>
        <v> BBS 107 </v>
      </c>
      <c r="B205" s="17" t="str">
        <f t="shared" si="19"/>
        <v>I</v>
      </c>
      <c r="C205" s="45">
        <f t="shared" si="20"/>
        <v>49561.39</v>
      </c>
      <c r="D205" s="13" t="str">
        <f t="shared" si="21"/>
        <v>vis</v>
      </c>
      <c r="E205" s="53">
        <f>VLOOKUP(C205,Active!C$21:E$951,3,FALSE)</f>
        <v>33681.002578222418</v>
      </c>
      <c r="F205" s="17" t="s">
        <v>160</v>
      </c>
      <c r="G205" s="13" t="str">
        <f t="shared" si="22"/>
        <v>49561.390</v>
      </c>
      <c r="H205" s="45">
        <f t="shared" si="23"/>
        <v>33681</v>
      </c>
      <c r="I205" s="54" t="s">
        <v>686</v>
      </c>
      <c r="J205" s="55" t="s">
        <v>687</v>
      </c>
      <c r="K205" s="54">
        <v>33681</v>
      </c>
      <c r="L205" s="54" t="s">
        <v>205</v>
      </c>
      <c r="M205" s="55" t="s">
        <v>179</v>
      </c>
      <c r="N205" s="55"/>
      <c r="O205" s="56" t="s">
        <v>215</v>
      </c>
      <c r="P205" s="56" t="s">
        <v>685</v>
      </c>
    </row>
    <row r="206" spans="1:16" ht="13.5" thickBot="1" x14ac:dyDescent="0.25">
      <c r="A206" s="45" t="str">
        <f t="shared" si="18"/>
        <v> BBS 107 </v>
      </c>
      <c r="B206" s="17" t="str">
        <f t="shared" si="19"/>
        <v>I</v>
      </c>
      <c r="C206" s="45">
        <f t="shared" si="20"/>
        <v>49568.44</v>
      </c>
      <c r="D206" s="13" t="str">
        <f t="shared" si="21"/>
        <v>vis</v>
      </c>
      <c r="E206" s="53">
        <f>VLOOKUP(C206,Active!C$21:E$951,3,FALSE)</f>
        <v>33692.00794759384</v>
      </c>
      <c r="F206" s="17" t="s">
        <v>160</v>
      </c>
      <c r="G206" s="13" t="str">
        <f t="shared" si="22"/>
        <v>49568.440</v>
      </c>
      <c r="H206" s="45">
        <f t="shared" si="23"/>
        <v>33692</v>
      </c>
      <c r="I206" s="54" t="s">
        <v>688</v>
      </c>
      <c r="J206" s="55" t="s">
        <v>689</v>
      </c>
      <c r="K206" s="54">
        <v>33692</v>
      </c>
      <c r="L206" s="54" t="s">
        <v>246</v>
      </c>
      <c r="M206" s="55" t="s">
        <v>179</v>
      </c>
      <c r="N206" s="55"/>
      <c r="O206" s="56" t="s">
        <v>215</v>
      </c>
      <c r="P206" s="56" t="s">
        <v>685</v>
      </c>
    </row>
    <row r="207" spans="1:16" ht="13.5" thickBot="1" x14ac:dyDescent="0.25">
      <c r="A207" s="45" t="str">
        <f t="shared" si="18"/>
        <v> AOEB 5 </v>
      </c>
      <c r="B207" s="17" t="str">
        <f t="shared" si="19"/>
        <v>I</v>
      </c>
      <c r="C207" s="45">
        <f t="shared" si="20"/>
        <v>49637.627</v>
      </c>
      <c r="D207" s="13" t="str">
        <f t="shared" si="21"/>
        <v>vis</v>
      </c>
      <c r="E207" s="53">
        <f>VLOOKUP(C207,Active!C$21:E$951,3,FALSE)</f>
        <v>33800.011988827915</v>
      </c>
      <c r="F207" s="17" t="s">
        <v>160</v>
      </c>
      <c r="G207" s="13" t="str">
        <f t="shared" si="22"/>
        <v>49637.627</v>
      </c>
      <c r="H207" s="45">
        <f t="shared" si="23"/>
        <v>33800</v>
      </c>
      <c r="I207" s="54" t="s">
        <v>690</v>
      </c>
      <c r="J207" s="55" t="s">
        <v>691</v>
      </c>
      <c r="K207" s="54">
        <v>33800</v>
      </c>
      <c r="L207" s="54" t="s">
        <v>451</v>
      </c>
      <c r="M207" s="55" t="s">
        <v>179</v>
      </c>
      <c r="N207" s="55"/>
      <c r="O207" s="56" t="s">
        <v>211</v>
      </c>
      <c r="P207" s="56" t="s">
        <v>680</v>
      </c>
    </row>
    <row r="208" spans="1:16" ht="13.5" thickBot="1" x14ac:dyDescent="0.25">
      <c r="A208" s="45" t="str">
        <f t="shared" si="18"/>
        <v> AOEB 5 </v>
      </c>
      <c r="B208" s="17" t="str">
        <f t="shared" si="19"/>
        <v>I</v>
      </c>
      <c r="C208" s="45">
        <f t="shared" si="20"/>
        <v>49687.597999999998</v>
      </c>
      <c r="D208" s="13" t="str">
        <f t="shared" si="21"/>
        <v>vis</v>
      </c>
      <c r="E208" s="53">
        <f>VLOOKUP(C208,Active!C$21:E$951,3,FALSE)</f>
        <v>33878.018983559698</v>
      </c>
      <c r="F208" s="17" t="s">
        <v>160</v>
      </c>
      <c r="G208" s="13" t="str">
        <f t="shared" si="22"/>
        <v>49687.598</v>
      </c>
      <c r="H208" s="45">
        <f t="shared" si="23"/>
        <v>33878</v>
      </c>
      <c r="I208" s="54" t="s">
        <v>692</v>
      </c>
      <c r="J208" s="55" t="s">
        <v>693</v>
      </c>
      <c r="K208" s="54">
        <v>33878</v>
      </c>
      <c r="L208" s="54" t="s">
        <v>466</v>
      </c>
      <c r="M208" s="55" t="s">
        <v>179</v>
      </c>
      <c r="N208" s="55"/>
      <c r="O208" s="56" t="s">
        <v>206</v>
      </c>
      <c r="P208" s="56" t="s">
        <v>680</v>
      </c>
    </row>
    <row r="209" spans="1:16" ht="13.5" thickBot="1" x14ac:dyDescent="0.25">
      <c r="A209" s="45" t="str">
        <f t="shared" si="18"/>
        <v> AOEB 5 </v>
      </c>
      <c r="B209" s="17" t="str">
        <f t="shared" si="19"/>
        <v>I</v>
      </c>
      <c r="C209" s="45">
        <f t="shared" si="20"/>
        <v>49712.572</v>
      </c>
      <c r="D209" s="13" t="str">
        <f t="shared" si="21"/>
        <v>vis</v>
      </c>
      <c r="E209" s="53">
        <f>VLOOKUP(C209,Active!C$21:E$951,3,FALSE)</f>
        <v>33917.004528904632</v>
      </c>
      <c r="F209" s="17" t="s">
        <v>160</v>
      </c>
      <c r="G209" s="13" t="str">
        <f t="shared" si="22"/>
        <v>49712.572</v>
      </c>
      <c r="H209" s="45">
        <f t="shared" si="23"/>
        <v>33917</v>
      </c>
      <c r="I209" s="54" t="s">
        <v>694</v>
      </c>
      <c r="J209" s="55" t="s">
        <v>695</v>
      </c>
      <c r="K209" s="54">
        <v>33917</v>
      </c>
      <c r="L209" s="54" t="s">
        <v>240</v>
      </c>
      <c r="M209" s="55" t="s">
        <v>179</v>
      </c>
      <c r="N209" s="55"/>
      <c r="O209" s="56" t="s">
        <v>206</v>
      </c>
      <c r="P209" s="56" t="s">
        <v>680</v>
      </c>
    </row>
    <row r="210" spans="1:16" ht="13.5" thickBot="1" x14ac:dyDescent="0.25">
      <c r="A210" s="45" t="str">
        <f t="shared" si="18"/>
        <v> BBS 109 </v>
      </c>
      <c r="B210" s="17" t="str">
        <f t="shared" si="19"/>
        <v>I</v>
      </c>
      <c r="C210" s="45">
        <f t="shared" si="20"/>
        <v>49878.491999999998</v>
      </c>
      <c r="D210" s="13" t="str">
        <f t="shared" si="21"/>
        <v>vis</v>
      </c>
      <c r="E210" s="53">
        <f>VLOOKUP(C210,Active!C$21:E$951,3,FALSE)</f>
        <v>34176.013165231649</v>
      </c>
      <c r="F210" s="17" t="s">
        <v>160</v>
      </c>
      <c r="G210" s="13" t="str">
        <f t="shared" si="22"/>
        <v>49878.492</v>
      </c>
      <c r="H210" s="45">
        <f t="shared" si="23"/>
        <v>34176</v>
      </c>
      <c r="I210" s="54" t="s">
        <v>696</v>
      </c>
      <c r="J210" s="55" t="s">
        <v>697</v>
      </c>
      <c r="K210" s="54">
        <v>34176</v>
      </c>
      <c r="L210" s="54" t="s">
        <v>451</v>
      </c>
      <c r="M210" s="55" t="s">
        <v>179</v>
      </c>
      <c r="N210" s="55"/>
      <c r="O210" s="56" t="s">
        <v>215</v>
      </c>
      <c r="P210" s="56" t="s">
        <v>698</v>
      </c>
    </row>
    <row r="211" spans="1:16" ht="13.5" thickBot="1" x14ac:dyDescent="0.25">
      <c r="A211" s="45" t="str">
        <f t="shared" si="18"/>
        <v> BBS 109 </v>
      </c>
      <c r="B211" s="17" t="str">
        <f t="shared" si="19"/>
        <v>I</v>
      </c>
      <c r="C211" s="45">
        <f t="shared" si="20"/>
        <v>49896.417999999998</v>
      </c>
      <c r="D211" s="13" t="str">
        <f t="shared" si="21"/>
        <v>vis</v>
      </c>
      <c r="E211" s="53">
        <f>VLOOKUP(C211,Active!C$21:E$951,3,FALSE)</f>
        <v>34203.996463295764</v>
      </c>
      <c r="F211" s="17" t="s">
        <v>160</v>
      </c>
      <c r="G211" s="13" t="str">
        <f t="shared" si="22"/>
        <v>49896.418</v>
      </c>
      <c r="H211" s="45">
        <f t="shared" si="23"/>
        <v>34204</v>
      </c>
      <c r="I211" s="54" t="s">
        <v>699</v>
      </c>
      <c r="J211" s="55" t="s">
        <v>700</v>
      </c>
      <c r="K211" s="54">
        <v>34204</v>
      </c>
      <c r="L211" s="54" t="s">
        <v>231</v>
      </c>
      <c r="M211" s="55" t="s">
        <v>179</v>
      </c>
      <c r="N211" s="55"/>
      <c r="O211" s="56" t="s">
        <v>215</v>
      </c>
      <c r="P211" s="56" t="s">
        <v>698</v>
      </c>
    </row>
    <row r="212" spans="1:16" ht="13.5" thickBot="1" x14ac:dyDescent="0.25">
      <c r="A212" s="45" t="str">
        <f t="shared" si="18"/>
        <v> AOEB 5 </v>
      </c>
      <c r="B212" s="17" t="str">
        <f t="shared" si="19"/>
        <v>I</v>
      </c>
      <c r="C212" s="45">
        <f t="shared" si="20"/>
        <v>49906.678</v>
      </c>
      <c r="D212" s="13" t="str">
        <f t="shared" si="21"/>
        <v>vis</v>
      </c>
      <c r="E212" s="53">
        <f>VLOOKUP(C212,Active!C$21:E$951,3,FALSE)</f>
        <v>34220.012788083106</v>
      </c>
      <c r="F212" s="17" t="s">
        <v>160</v>
      </c>
      <c r="G212" s="13" t="str">
        <f t="shared" si="22"/>
        <v>49906.678</v>
      </c>
      <c r="H212" s="45">
        <f t="shared" si="23"/>
        <v>34220</v>
      </c>
      <c r="I212" s="54" t="s">
        <v>701</v>
      </c>
      <c r="J212" s="55" t="s">
        <v>702</v>
      </c>
      <c r="K212" s="54">
        <v>34220</v>
      </c>
      <c r="L212" s="54" t="s">
        <v>451</v>
      </c>
      <c r="M212" s="55" t="s">
        <v>179</v>
      </c>
      <c r="N212" s="55"/>
      <c r="O212" s="56" t="s">
        <v>211</v>
      </c>
      <c r="P212" s="56" t="s">
        <v>680</v>
      </c>
    </row>
    <row r="213" spans="1:16" ht="13.5" thickBot="1" x14ac:dyDescent="0.25">
      <c r="A213" s="45" t="str">
        <f t="shared" si="18"/>
        <v> BBS 110 </v>
      </c>
      <c r="B213" s="17" t="str">
        <f t="shared" si="19"/>
        <v>I</v>
      </c>
      <c r="C213" s="45">
        <f t="shared" si="20"/>
        <v>49928.455000000002</v>
      </c>
      <c r="D213" s="13" t="str">
        <f t="shared" si="21"/>
        <v>vis</v>
      </c>
      <c r="E213" s="53">
        <f>VLOOKUP(C213,Active!C$21:E$951,3,FALSE)</f>
        <v>34254.00767160103</v>
      </c>
      <c r="F213" s="17" t="s">
        <v>160</v>
      </c>
      <c r="G213" s="13" t="str">
        <f t="shared" si="22"/>
        <v>49928.455</v>
      </c>
      <c r="H213" s="45">
        <f t="shared" si="23"/>
        <v>34254</v>
      </c>
      <c r="I213" s="54" t="s">
        <v>703</v>
      </c>
      <c r="J213" s="55" t="s">
        <v>704</v>
      </c>
      <c r="K213" s="54">
        <v>34254</v>
      </c>
      <c r="L213" s="54" t="s">
        <v>246</v>
      </c>
      <c r="M213" s="55" t="s">
        <v>179</v>
      </c>
      <c r="N213" s="55"/>
      <c r="O213" s="56" t="s">
        <v>215</v>
      </c>
      <c r="P213" s="56" t="s">
        <v>705</v>
      </c>
    </row>
    <row r="214" spans="1:16" ht="13.5" thickBot="1" x14ac:dyDescent="0.25">
      <c r="A214" s="45" t="str">
        <f t="shared" si="18"/>
        <v> AOEB 5 </v>
      </c>
      <c r="B214" s="17" t="str">
        <f t="shared" si="19"/>
        <v>I</v>
      </c>
      <c r="C214" s="45">
        <f t="shared" si="20"/>
        <v>50006.607000000004</v>
      </c>
      <c r="D214" s="13" t="str">
        <f t="shared" si="21"/>
        <v>vis</v>
      </c>
      <c r="E214" s="53">
        <f>VLOOKUP(C214,Active!C$21:E$951,3,FALSE)</f>
        <v>34376.006483957768</v>
      </c>
      <c r="F214" s="17" t="s">
        <v>160</v>
      </c>
      <c r="G214" s="13" t="str">
        <f t="shared" si="22"/>
        <v>50006.607</v>
      </c>
      <c r="H214" s="45">
        <f t="shared" si="23"/>
        <v>34376</v>
      </c>
      <c r="I214" s="54" t="s">
        <v>706</v>
      </c>
      <c r="J214" s="55" t="s">
        <v>707</v>
      </c>
      <c r="K214" s="54">
        <v>34376</v>
      </c>
      <c r="L214" s="54" t="s">
        <v>298</v>
      </c>
      <c r="M214" s="55" t="s">
        <v>179</v>
      </c>
      <c r="N214" s="55"/>
      <c r="O214" s="56" t="s">
        <v>211</v>
      </c>
      <c r="P214" s="56" t="s">
        <v>680</v>
      </c>
    </row>
    <row r="215" spans="1:16" ht="13.5" thickBot="1" x14ac:dyDescent="0.25">
      <c r="A215" s="45" t="str">
        <f t="shared" si="18"/>
        <v> BBS 110 </v>
      </c>
      <c r="B215" s="17" t="str">
        <f t="shared" si="19"/>
        <v>I</v>
      </c>
      <c r="C215" s="45">
        <f t="shared" si="20"/>
        <v>50014.294999999998</v>
      </c>
      <c r="D215" s="13" t="str">
        <f t="shared" si="21"/>
        <v>vis</v>
      </c>
      <c r="E215" s="53">
        <f>VLOOKUP(C215,Active!C$21:E$951,3,FALSE)</f>
        <v>34388.007800231164</v>
      </c>
      <c r="F215" s="17" t="s">
        <v>160</v>
      </c>
      <c r="G215" s="13" t="str">
        <f t="shared" si="22"/>
        <v>50014.295</v>
      </c>
      <c r="H215" s="45">
        <f t="shared" si="23"/>
        <v>34388</v>
      </c>
      <c r="I215" s="54" t="s">
        <v>708</v>
      </c>
      <c r="J215" s="55" t="s">
        <v>709</v>
      </c>
      <c r="K215" s="54">
        <v>34388</v>
      </c>
      <c r="L215" s="54" t="s">
        <v>246</v>
      </c>
      <c r="M215" s="55" t="s">
        <v>179</v>
      </c>
      <c r="N215" s="55"/>
      <c r="O215" s="56" t="s">
        <v>215</v>
      </c>
      <c r="P215" s="56" t="s">
        <v>705</v>
      </c>
    </row>
    <row r="216" spans="1:16" ht="13.5" thickBot="1" x14ac:dyDescent="0.25">
      <c r="A216" s="45" t="str">
        <f t="shared" si="18"/>
        <v> BBS 112 </v>
      </c>
      <c r="B216" s="17" t="str">
        <f t="shared" si="19"/>
        <v>I</v>
      </c>
      <c r="C216" s="45">
        <f t="shared" si="20"/>
        <v>50281.43</v>
      </c>
      <c r="D216" s="13" t="str">
        <f t="shared" si="21"/>
        <v>vis</v>
      </c>
      <c r="E216" s="53">
        <f>VLOOKUP(C216,Active!C$21:E$951,3,FALSE)</f>
        <v>34805.017636689816</v>
      </c>
      <c r="F216" s="17" t="s">
        <v>160</v>
      </c>
      <c r="G216" s="13" t="str">
        <f t="shared" si="22"/>
        <v>50281.430</v>
      </c>
      <c r="H216" s="45">
        <f t="shared" si="23"/>
        <v>34805</v>
      </c>
      <c r="I216" s="54" t="s">
        <v>710</v>
      </c>
      <c r="J216" s="55" t="s">
        <v>711</v>
      </c>
      <c r="K216" s="54">
        <v>34805</v>
      </c>
      <c r="L216" s="54" t="s">
        <v>196</v>
      </c>
      <c r="M216" s="55" t="s">
        <v>179</v>
      </c>
      <c r="N216" s="55"/>
      <c r="O216" s="56" t="s">
        <v>215</v>
      </c>
      <c r="P216" s="56" t="s">
        <v>712</v>
      </c>
    </row>
    <row r="217" spans="1:16" ht="13.5" thickBot="1" x14ac:dyDescent="0.25">
      <c r="A217" s="45" t="str">
        <f t="shared" si="18"/>
        <v> BBS 113 </v>
      </c>
      <c r="B217" s="17" t="str">
        <f t="shared" si="19"/>
        <v>I</v>
      </c>
      <c r="C217" s="45">
        <f t="shared" si="20"/>
        <v>50299.356</v>
      </c>
      <c r="D217" s="13" t="str">
        <f t="shared" si="21"/>
        <v>vis</v>
      </c>
      <c r="E217" s="53">
        <f>VLOOKUP(C217,Active!C$21:E$951,3,FALSE)</f>
        <v>34833.000934753931</v>
      </c>
      <c r="F217" s="17" t="s">
        <v>160</v>
      </c>
      <c r="G217" s="13" t="str">
        <f t="shared" si="22"/>
        <v>50299.356</v>
      </c>
      <c r="H217" s="45">
        <f t="shared" si="23"/>
        <v>34833</v>
      </c>
      <c r="I217" s="54" t="s">
        <v>713</v>
      </c>
      <c r="J217" s="55" t="s">
        <v>714</v>
      </c>
      <c r="K217" s="54">
        <v>34833</v>
      </c>
      <c r="L217" s="54" t="s">
        <v>219</v>
      </c>
      <c r="M217" s="55" t="s">
        <v>179</v>
      </c>
      <c r="N217" s="55"/>
      <c r="O217" s="56" t="s">
        <v>215</v>
      </c>
      <c r="P217" s="56" t="s">
        <v>715</v>
      </c>
    </row>
    <row r="218" spans="1:16" ht="13.5" thickBot="1" x14ac:dyDescent="0.25">
      <c r="A218" s="45" t="str">
        <f t="shared" si="18"/>
        <v> BBS 113 </v>
      </c>
      <c r="B218" s="17" t="str">
        <f t="shared" si="19"/>
        <v>I</v>
      </c>
      <c r="C218" s="45">
        <f t="shared" si="20"/>
        <v>50333.311999999998</v>
      </c>
      <c r="D218" s="13" t="str">
        <f t="shared" si="21"/>
        <v>vis</v>
      </c>
      <c r="E218" s="53">
        <f>VLOOKUP(C218,Active!C$21:E$951,3,FALSE)</f>
        <v>34886.007788991636</v>
      </c>
      <c r="F218" s="17" t="s">
        <v>160</v>
      </c>
      <c r="G218" s="13" t="str">
        <f t="shared" si="22"/>
        <v>50333.312</v>
      </c>
      <c r="H218" s="45">
        <f t="shared" si="23"/>
        <v>34886</v>
      </c>
      <c r="I218" s="54" t="s">
        <v>716</v>
      </c>
      <c r="J218" s="55" t="s">
        <v>717</v>
      </c>
      <c r="K218" s="54">
        <v>34886</v>
      </c>
      <c r="L218" s="54" t="s">
        <v>246</v>
      </c>
      <c r="M218" s="55" t="s">
        <v>179</v>
      </c>
      <c r="N218" s="55"/>
      <c r="O218" s="56" t="s">
        <v>215</v>
      </c>
      <c r="P218" s="56" t="s">
        <v>715</v>
      </c>
    </row>
    <row r="219" spans="1:16" ht="13.5" thickBot="1" x14ac:dyDescent="0.25">
      <c r="A219" s="45" t="str">
        <f t="shared" si="18"/>
        <v> AOEB 5 </v>
      </c>
      <c r="B219" s="17" t="str">
        <f t="shared" si="19"/>
        <v>I</v>
      </c>
      <c r="C219" s="45">
        <f t="shared" si="20"/>
        <v>50391.608</v>
      </c>
      <c r="D219" s="13" t="str">
        <f t="shared" si="21"/>
        <v>vis</v>
      </c>
      <c r="E219" s="53">
        <f>VLOOKUP(C219,Active!C$21:E$951,3,FALSE)</f>
        <v>34977.010485853498</v>
      </c>
      <c r="F219" s="17" t="s">
        <v>160</v>
      </c>
      <c r="G219" s="13" t="str">
        <f t="shared" si="22"/>
        <v>50391.608</v>
      </c>
      <c r="H219" s="45">
        <f t="shared" si="23"/>
        <v>34977</v>
      </c>
      <c r="I219" s="54" t="s">
        <v>718</v>
      </c>
      <c r="J219" s="55" t="s">
        <v>719</v>
      </c>
      <c r="K219" s="54">
        <v>34977</v>
      </c>
      <c r="L219" s="54" t="s">
        <v>227</v>
      </c>
      <c r="M219" s="55" t="s">
        <v>179</v>
      </c>
      <c r="N219" s="55"/>
      <c r="O219" s="56" t="s">
        <v>211</v>
      </c>
      <c r="P219" s="56" t="s">
        <v>680</v>
      </c>
    </row>
    <row r="220" spans="1:16" ht="13.5" thickBot="1" x14ac:dyDescent="0.25">
      <c r="A220" s="45" t="str">
        <f t="shared" si="18"/>
        <v> BBS 114 </v>
      </c>
      <c r="B220" s="17" t="str">
        <f t="shared" si="19"/>
        <v>I</v>
      </c>
      <c r="C220" s="45">
        <f t="shared" si="20"/>
        <v>50422.351999999999</v>
      </c>
      <c r="D220" s="13" t="str">
        <f t="shared" si="21"/>
        <v>vis</v>
      </c>
      <c r="E220" s="53">
        <f>VLOOKUP(C220,Active!C$21:E$951,3,FALSE)</f>
        <v>35025.00326258468</v>
      </c>
      <c r="F220" s="17" t="s">
        <v>160</v>
      </c>
      <c r="G220" s="13" t="str">
        <f t="shared" si="22"/>
        <v>50422.352</v>
      </c>
      <c r="H220" s="45">
        <f t="shared" si="23"/>
        <v>35025</v>
      </c>
      <c r="I220" s="54" t="s">
        <v>720</v>
      </c>
      <c r="J220" s="55" t="s">
        <v>721</v>
      </c>
      <c r="K220" s="54">
        <v>35025</v>
      </c>
      <c r="L220" s="54" t="s">
        <v>205</v>
      </c>
      <c r="M220" s="55" t="s">
        <v>179</v>
      </c>
      <c r="N220" s="55"/>
      <c r="O220" s="56" t="s">
        <v>215</v>
      </c>
      <c r="P220" s="56" t="s">
        <v>722</v>
      </c>
    </row>
    <row r="221" spans="1:16" ht="13.5" thickBot="1" x14ac:dyDescent="0.25">
      <c r="A221" s="45" t="str">
        <f t="shared" si="18"/>
        <v> AOEB 5 </v>
      </c>
      <c r="B221" s="17" t="str">
        <f t="shared" si="19"/>
        <v>I</v>
      </c>
      <c r="C221" s="45">
        <f t="shared" si="20"/>
        <v>50425.557999999997</v>
      </c>
      <c r="D221" s="13" t="str">
        <f t="shared" si="21"/>
        <v>vis</v>
      </c>
      <c r="E221" s="53">
        <f>VLOOKUP(C221,Active!C$21:E$951,3,FALSE)</f>
        <v>35030.007973819396</v>
      </c>
      <c r="F221" s="17" t="s">
        <v>160</v>
      </c>
      <c r="G221" s="13" t="str">
        <f t="shared" si="22"/>
        <v>50425.558</v>
      </c>
      <c r="H221" s="45">
        <f t="shared" si="23"/>
        <v>35030</v>
      </c>
      <c r="I221" s="54" t="s">
        <v>723</v>
      </c>
      <c r="J221" s="55" t="s">
        <v>724</v>
      </c>
      <c r="K221" s="54">
        <v>35030</v>
      </c>
      <c r="L221" s="54" t="s">
        <v>246</v>
      </c>
      <c r="M221" s="55" t="s">
        <v>179</v>
      </c>
      <c r="N221" s="55"/>
      <c r="O221" s="56" t="s">
        <v>211</v>
      </c>
      <c r="P221" s="56" t="s">
        <v>680</v>
      </c>
    </row>
    <row r="222" spans="1:16" ht="13.5" thickBot="1" x14ac:dyDescent="0.25">
      <c r="A222" s="45" t="str">
        <f t="shared" si="18"/>
        <v> BBS 115 </v>
      </c>
      <c r="B222" s="17" t="str">
        <f t="shared" si="19"/>
        <v>I</v>
      </c>
      <c r="C222" s="45">
        <f t="shared" si="20"/>
        <v>50598.521999999997</v>
      </c>
      <c r="D222" s="13" t="str">
        <f t="shared" si="21"/>
        <v>vis</v>
      </c>
      <c r="E222" s="53">
        <f>VLOOKUP(C222,Active!C$21:E$951,3,FALSE)</f>
        <v>35300.012613246028</v>
      </c>
      <c r="F222" s="17" t="s">
        <v>160</v>
      </c>
      <c r="G222" s="13" t="str">
        <f t="shared" si="22"/>
        <v>50598.522</v>
      </c>
      <c r="H222" s="45">
        <f t="shared" si="23"/>
        <v>35300</v>
      </c>
      <c r="I222" s="54" t="s">
        <v>725</v>
      </c>
      <c r="J222" s="55" t="s">
        <v>726</v>
      </c>
      <c r="K222" s="54">
        <v>35300</v>
      </c>
      <c r="L222" s="54" t="s">
        <v>451</v>
      </c>
      <c r="M222" s="55" t="s">
        <v>179</v>
      </c>
      <c r="N222" s="55"/>
      <c r="O222" s="56" t="s">
        <v>215</v>
      </c>
      <c r="P222" s="56" t="s">
        <v>727</v>
      </c>
    </row>
    <row r="223" spans="1:16" ht="13.5" thickBot="1" x14ac:dyDescent="0.25">
      <c r="A223" s="45" t="str">
        <f t="shared" si="18"/>
        <v> BBS 115 </v>
      </c>
      <c r="B223" s="17" t="str">
        <f t="shared" si="19"/>
        <v>I</v>
      </c>
      <c r="C223" s="45">
        <f t="shared" si="20"/>
        <v>50675.387999999999</v>
      </c>
      <c r="D223" s="13" t="str">
        <f t="shared" si="21"/>
        <v>vis</v>
      </c>
      <c r="E223" s="53">
        <f>VLOOKUP(C223,Active!C$21:E$951,3,FALSE)</f>
        <v>35420.0039213458</v>
      </c>
      <c r="F223" s="17" t="s">
        <v>160</v>
      </c>
      <c r="G223" s="13" t="str">
        <f t="shared" si="22"/>
        <v>50675.388</v>
      </c>
      <c r="H223" s="45">
        <f t="shared" si="23"/>
        <v>35420</v>
      </c>
      <c r="I223" s="54" t="s">
        <v>728</v>
      </c>
      <c r="J223" s="55" t="s">
        <v>729</v>
      </c>
      <c r="K223" s="54">
        <v>35420</v>
      </c>
      <c r="L223" s="54" t="s">
        <v>240</v>
      </c>
      <c r="M223" s="55" t="s">
        <v>179</v>
      </c>
      <c r="N223" s="55"/>
      <c r="O223" s="56" t="s">
        <v>215</v>
      </c>
      <c r="P223" s="56" t="s">
        <v>727</v>
      </c>
    </row>
    <row r="224" spans="1:16" ht="13.5" thickBot="1" x14ac:dyDescent="0.25">
      <c r="A224" s="45" t="str">
        <f t="shared" si="18"/>
        <v> AOEB 5 </v>
      </c>
      <c r="B224" s="17" t="str">
        <f t="shared" si="19"/>
        <v>I</v>
      </c>
      <c r="C224" s="45">
        <f t="shared" si="20"/>
        <v>50692.686999999998</v>
      </c>
      <c r="D224" s="13" t="str">
        <f t="shared" si="21"/>
        <v>vis</v>
      </c>
      <c r="E224" s="53">
        <f>VLOOKUP(C224,Active!C$21:E$951,3,FALSE)</f>
        <v>35447.008444006242</v>
      </c>
      <c r="F224" s="17" t="s">
        <v>160</v>
      </c>
      <c r="G224" s="13" t="str">
        <f t="shared" si="22"/>
        <v>50692.687</v>
      </c>
      <c r="H224" s="45">
        <f t="shared" si="23"/>
        <v>35447</v>
      </c>
      <c r="I224" s="54" t="s">
        <v>730</v>
      </c>
      <c r="J224" s="55" t="s">
        <v>731</v>
      </c>
      <c r="K224" s="54">
        <v>35447</v>
      </c>
      <c r="L224" s="54" t="s">
        <v>246</v>
      </c>
      <c r="M224" s="55" t="s">
        <v>179</v>
      </c>
      <c r="N224" s="55"/>
      <c r="O224" s="56" t="s">
        <v>211</v>
      </c>
      <c r="P224" s="56" t="s">
        <v>680</v>
      </c>
    </row>
    <row r="225" spans="1:16" ht="13.5" thickBot="1" x14ac:dyDescent="0.25">
      <c r="A225" s="45" t="str">
        <f t="shared" si="18"/>
        <v> BBS 116 </v>
      </c>
      <c r="B225" s="17" t="str">
        <f t="shared" si="19"/>
        <v>I</v>
      </c>
      <c r="C225" s="45">
        <f t="shared" si="20"/>
        <v>50716.394</v>
      </c>
      <c r="D225" s="13" t="str">
        <f t="shared" si="21"/>
        <v>vis</v>
      </c>
      <c r="E225" s="53">
        <f>VLOOKUP(C225,Active!C$21:E$951,3,FALSE)</f>
        <v>35484.016144954927</v>
      </c>
      <c r="F225" s="17" t="s">
        <v>160</v>
      </c>
      <c r="G225" s="13" t="str">
        <f t="shared" si="22"/>
        <v>50716.394</v>
      </c>
      <c r="H225" s="45">
        <f t="shared" si="23"/>
        <v>35484</v>
      </c>
      <c r="I225" s="54" t="s">
        <v>732</v>
      </c>
      <c r="J225" s="55" t="s">
        <v>733</v>
      </c>
      <c r="K225" s="54">
        <v>35484</v>
      </c>
      <c r="L225" s="54" t="s">
        <v>339</v>
      </c>
      <c r="M225" s="55" t="s">
        <v>179</v>
      </c>
      <c r="N225" s="55"/>
      <c r="O225" s="56" t="s">
        <v>215</v>
      </c>
      <c r="P225" s="56" t="s">
        <v>734</v>
      </c>
    </row>
    <row r="226" spans="1:16" ht="13.5" thickBot="1" x14ac:dyDescent="0.25">
      <c r="A226" s="45" t="str">
        <f t="shared" si="18"/>
        <v> AOEB 5 </v>
      </c>
      <c r="B226" s="17" t="str">
        <f t="shared" si="19"/>
        <v>I</v>
      </c>
      <c r="C226" s="45">
        <f t="shared" si="20"/>
        <v>50726.639000000003</v>
      </c>
      <c r="D226" s="13" t="str">
        <f t="shared" si="21"/>
        <v>vis</v>
      </c>
      <c r="E226" s="53">
        <f>VLOOKUP(C226,Active!C$21:E$951,3,FALSE)</f>
        <v>35500.00905406275</v>
      </c>
      <c r="F226" s="17" t="s">
        <v>160</v>
      </c>
      <c r="G226" s="13" t="str">
        <f t="shared" si="22"/>
        <v>50726.639</v>
      </c>
      <c r="H226" s="45">
        <f t="shared" si="23"/>
        <v>35500</v>
      </c>
      <c r="I226" s="54" t="s">
        <v>735</v>
      </c>
      <c r="J226" s="55" t="s">
        <v>736</v>
      </c>
      <c r="K226" s="54">
        <v>35500</v>
      </c>
      <c r="L226" s="54" t="s">
        <v>243</v>
      </c>
      <c r="M226" s="55" t="s">
        <v>179</v>
      </c>
      <c r="N226" s="55"/>
      <c r="O226" s="56" t="s">
        <v>211</v>
      </c>
      <c r="P226" s="56" t="s">
        <v>680</v>
      </c>
    </row>
    <row r="227" spans="1:16" ht="13.5" thickBot="1" x14ac:dyDescent="0.25">
      <c r="A227" s="45" t="str">
        <f t="shared" si="18"/>
        <v> BBS 116 </v>
      </c>
      <c r="B227" s="17" t="str">
        <f t="shared" si="19"/>
        <v>I</v>
      </c>
      <c r="C227" s="45">
        <f t="shared" si="20"/>
        <v>50750.349000000002</v>
      </c>
      <c r="D227" s="13" t="str">
        <f t="shared" si="21"/>
        <v>vis</v>
      </c>
      <c r="E227" s="53">
        <f>VLOOKUP(C227,Active!C$21:E$951,3,FALSE)</f>
        <v>35537.021438147334</v>
      </c>
      <c r="F227" s="17" t="s">
        <v>160</v>
      </c>
      <c r="G227" s="13" t="str">
        <f t="shared" si="22"/>
        <v>50750.349</v>
      </c>
      <c r="H227" s="45">
        <f t="shared" si="23"/>
        <v>35537</v>
      </c>
      <c r="I227" s="54" t="s">
        <v>737</v>
      </c>
      <c r="J227" s="55" t="s">
        <v>738</v>
      </c>
      <c r="K227" s="54">
        <v>35537</v>
      </c>
      <c r="L227" s="54" t="s">
        <v>379</v>
      </c>
      <c r="M227" s="55" t="s">
        <v>179</v>
      </c>
      <c r="N227" s="55"/>
      <c r="O227" s="56" t="s">
        <v>215</v>
      </c>
      <c r="P227" s="56" t="s">
        <v>734</v>
      </c>
    </row>
    <row r="228" spans="1:16" ht="13.5" thickBot="1" x14ac:dyDescent="0.25">
      <c r="A228" s="45" t="str">
        <f t="shared" si="18"/>
        <v> BBS 116 </v>
      </c>
      <c r="B228" s="17" t="str">
        <f t="shared" si="19"/>
        <v>I</v>
      </c>
      <c r="C228" s="45">
        <f t="shared" si="20"/>
        <v>50782.364999999998</v>
      </c>
      <c r="D228" s="13" t="str">
        <f t="shared" si="21"/>
        <v>vis</v>
      </c>
      <c r="E228" s="53">
        <f>VLOOKUP(C228,Active!C$21:E$951,3,FALSE)</f>
        <v>35586.999864501267</v>
      </c>
      <c r="F228" s="17" t="s">
        <v>160</v>
      </c>
      <c r="G228" s="13" t="str">
        <f t="shared" si="22"/>
        <v>50782.365</v>
      </c>
      <c r="H228" s="45">
        <f t="shared" si="23"/>
        <v>35587</v>
      </c>
      <c r="I228" s="54" t="s">
        <v>739</v>
      </c>
      <c r="J228" s="55" t="s">
        <v>740</v>
      </c>
      <c r="K228" s="54">
        <v>35587</v>
      </c>
      <c r="L228" s="54" t="s">
        <v>263</v>
      </c>
      <c r="M228" s="55" t="s">
        <v>179</v>
      </c>
      <c r="N228" s="55"/>
      <c r="O228" s="56" t="s">
        <v>215</v>
      </c>
      <c r="P228" s="56" t="s">
        <v>734</v>
      </c>
    </row>
    <row r="229" spans="1:16" ht="13.5" thickBot="1" x14ac:dyDescent="0.25">
      <c r="A229" s="45" t="str">
        <f t="shared" si="18"/>
        <v> BBS 117 </v>
      </c>
      <c r="B229" s="17" t="str">
        <f t="shared" si="19"/>
        <v>I</v>
      </c>
      <c r="C229" s="45">
        <f t="shared" si="20"/>
        <v>50825.292999999998</v>
      </c>
      <c r="D229" s="13" t="str">
        <f t="shared" si="21"/>
        <v>vis</v>
      </c>
      <c r="E229" s="53">
        <f>VLOOKUP(C229,Active!C$21:E$951,3,FALSE)</f>
        <v>35654.012417178739</v>
      </c>
      <c r="F229" s="17" t="s">
        <v>160</v>
      </c>
      <c r="G229" s="13" t="str">
        <f t="shared" si="22"/>
        <v>50825.293</v>
      </c>
      <c r="H229" s="45">
        <f t="shared" si="23"/>
        <v>35654</v>
      </c>
      <c r="I229" s="54" t="s">
        <v>741</v>
      </c>
      <c r="J229" s="55" t="s">
        <v>742</v>
      </c>
      <c r="K229" s="54">
        <v>35654</v>
      </c>
      <c r="L229" s="54" t="s">
        <v>451</v>
      </c>
      <c r="M229" s="55" t="s">
        <v>179</v>
      </c>
      <c r="N229" s="55"/>
      <c r="O229" s="56" t="s">
        <v>215</v>
      </c>
      <c r="P229" s="56" t="s">
        <v>743</v>
      </c>
    </row>
    <row r="230" spans="1:16" ht="13.5" thickBot="1" x14ac:dyDescent="0.25">
      <c r="A230" s="45" t="str">
        <f t="shared" si="18"/>
        <v> AOEB 5 </v>
      </c>
      <c r="B230" s="17" t="str">
        <f t="shared" si="19"/>
        <v>I</v>
      </c>
      <c r="C230" s="45">
        <f t="shared" si="20"/>
        <v>51045.659</v>
      </c>
      <c r="D230" s="13" t="str">
        <f t="shared" si="21"/>
        <v>vis</v>
      </c>
      <c r="E230" s="53">
        <f>VLOOKUP(C230,Active!C$21:E$951,3,FALSE)</f>
        <v>35998.013725959128</v>
      </c>
      <c r="F230" s="17" t="s">
        <v>160</v>
      </c>
      <c r="G230" s="13" t="str">
        <f t="shared" si="22"/>
        <v>51045.659</v>
      </c>
      <c r="H230" s="45">
        <f t="shared" si="23"/>
        <v>35998</v>
      </c>
      <c r="I230" s="54" t="s">
        <v>744</v>
      </c>
      <c r="J230" s="55" t="s">
        <v>745</v>
      </c>
      <c r="K230" s="54">
        <v>35998</v>
      </c>
      <c r="L230" s="54" t="s">
        <v>448</v>
      </c>
      <c r="M230" s="55" t="s">
        <v>179</v>
      </c>
      <c r="N230" s="55"/>
      <c r="O230" s="56" t="s">
        <v>746</v>
      </c>
      <c r="P230" s="56" t="s">
        <v>680</v>
      </c>
    </row>
    <row r="231" spans="1:16" ht="13.5" thickBot="1" x14ac:dyDescent="0.25">
      <c r="A231" s="45" t="str">
        <f t="shared" si="18"/>
        <v> AOEB 5 </v>
      </c>
      <c r="B231" s="17" t="str">
        <f t="shared" si="19"/>
        <v>I</v>
      </c>
      <c r="C231" s="45">
        <f t="shared" si="20"/>
        <v>51054.627</v>
      </c>
      <c r="D231" s="13" t="str">
        <f t="shared" si="21"/>
        <v>vis</v>
      </c>
      <c r="E231" s="53">
        <f>VLOOKUP(C231,Active!C$21:E$951,3,FALSE)</f>
        <v>36012.013180217691</v>
      </c>
      <c r="F231" s="17" t="s">
        <v>160</v>
      </c>
      <c r="G231" s="13" t="str">
        <f t="shared" si="22"/>
        <v>51054.627</v>
      </c>
      <c r="H231" s="45">
        <f t="shared" si="23"/>
        <v>36012</v>
      </c>
      <c r="I231" s="54" t="s">
        <v>747</v>
      </c>
      <c r="J231" s="55" t="s">
        <v>748</v>
      </c>
      <c r="K231" s="54">
        <v>36012</v>
      </c>
      <c r="L231" s="54" t="s">
        <v>451</v>
      </c>
      <c r="M231" s="55" t="s">
        <v>179</v>
      </c>
      <c r="N231" s="55"/>
      <c r="O231" s="56" t="s">
        <v>749</v>
      </c>
      <c r="P231" s="56" t="s">
        <v>680</v>
      </c>
    </row>
    <row r="232" spans="1:16" ht="13.5" thickBot="1" x14ac:dyDescent="0.25">
      <c r="A232" s="45" t="str">
        <f t="shared" si="18"/>
        <v> AOEB 5 </v>
      </c>
      <c r="B232" s="17" t="str">
        <f t="shared" si="19"/>
        <v>I</v>
      </c>
      <c r="C232" s="45">
        <f t="shared" si="20"/>
        <v>51095.623</v>
      </c>
      <c r="D232" s="13" t="str">
        <f t="shared" si="21"/>
        <v>vis</v>
      </c>
      <c r="E232" s="53">
        <f>VLOOKUP(C232,Active!C$21:E$951,3,FALSE)</f>
        <v>36076.0097933738</v>
      </c>
      <c r="F232" s="17" t="s">
        <v>160</v>
      </c>
      <c r="G232" s="13" t="str">
        <f t="shared" si="22"/>
        <v>51095.623</v>
      </c>
      <c r="H232" s="45">
        <f t="shared" si="23"/>
        <v>36076</v>
      </c>
      <c r="I232" s="54" t="s">
        <v>750</v>
      </c>
      <c r="J232" s="55" t="s">
        <v>751</v>
      </c>
      <c r="K232" s="54">
        <v>36076</v>
      </c>
      <c r="L232" s="54" t="s">
        <v>243</v>
      </c>
      <c r="M232" s="55" t="s">
        <v>179</v>
      </c>
      <c r="N232" s="55"/>
      <c r="O232" s="56" t="s">
        <v>211</v>
      </c>
      <c r="P232" s="56" t="s">
        <v>680</v>
      </c>
    </row>
    <row r="233" spans="1:16" ht="13.5" thickBot="1" x14ac:dyDescent="0.25">
      <c r="A233" s="45" t="str">
        <f t="shared" si="18"/>
        <v> AOEB 5 </v>
      </c>
      <c r="B233" s="17" t="str">
        <f t="shared" si="19"/>
        <v>I</v>
      </c>
      <c r="C233" s="45">
        <f t="shared" si="20"/>
        <v>51104.595000000001</v>
      </c>
      <c r="D233" s="13" t="str">
        <f t="shared" si="21"/>
        <v>vis</v>
      </c>
      <c r="E233" s="53">
        <f>VLOOKUP(C233,Active!C$21:E$951,3,FALSE)</f>
        <v>36090.015491813574</v>
      </c>
      <c r="F233" s="17" t="s">
        <v>160</v>
      </c>
      <c r="G233" s="13" t="str">
        <f t="shared" si="22"/>
        <v>51104.595</v>
      </c>
      <c r="H233" s="45">
        <f t="shared" si="23"/>
        <v>36090</v>
      </c>
      <c r="I233" s="54" t="s">
        <v>752</v>
      </c>
      <c r="J233" s="55" t="s">
        <v>753</v>
      </c>
      <c r="K233" s="54">
        <v>36090</v>
      </c>
      <c r="L233" s="54" t="s">
        <v>339</v>
      </c>
      <c r="M233" s="55" t="s">
        <v>179</v>
      </c>
      <c r="N233" s="55"/>
      <c r="O233" s="56" t="s">
        <v>749</v>
      </c>
      <c r="P233" s="56" t="s">
        <v>680</v>
      </c>
    </row>
    <row r="234" spans="1:16" ht="13.5" thickBot="1" x14ac:dyDescent="0.25">
      <c r="A234" s="45" t="str">
        <f t="shared" si="18"/>
        <v>OEJV 0074 </v>
      </c>
      <c r="B234" s="17" t="str">
        <f t="shared" si="19"/>
        <v>I</v>
      </c>
      <c r="C234" s="45">
        <f t="shared" si="20"/>
        <v>51671.518799999998</v>
      </c>
      <c r="D234" s="13" t="str">
        <f t="shared" si="21"/>
        <v>vis</v>
      </c>
      <c r="E234" s="53">
        <f>VLOOKUP(C234,Active!C$21:E$951,3,FALSE)</f>
        <v>36975.009225777729</v>
      </c>
      <c r="F234" s="17" t="s">
        <v>160</v>
      </c>
      <c r="G234" s="13" t="str">
        <f t="shared" si="22"/>
        <v>51671.51880</v>
      </c>
      <c r="H234" s="45">
        <f t="shared" si="23"/>
        <v>36975</v>
      </c>
      <c r="I234" s="54" t="s">
        <v>773</v>
      </c>
      <c r="J234" s="55" t="s">
        <v>774</v>
      </c>
      <c r="K234" s="54">
        <v>36975</v>
      </c>
      <c r="L234" s="54" t="s">
        <v>775</v>
      </c>
      <c r="M234" s="55" t="s">
        <v>760</v>
      </c>
      <c r="N234" s="55" t="s">
        <v>776</v>
      </c>
      <c r="O234" s="56" t="s">
        <v>777</v>
      </c>
      <c r="P234" s="57" t="s">
        <v>778</v>
      </c>
    </row>
    <row r="235" spans="1:16" ht="13.5" thickBot="1" x14ac:dyDescent="0.25">
      <c r="A235" s="45" t="str">
        <f t="shared" si="18"/>
        <v>OEJV 0074 </v>
      </c>
      <c r="B235" s="17" t="str">
        <f t="shared" si="19"/>
        <v>I</v>
      </c>
      <c r="C235" s="45">
        <f t="shared" si="20"/>
        <v>51705.472159999998</v>
      </c>
      <c r="D235" s="13" t="str">
        <f t="shared" si="21"/>
        <v>vis</v>
      </c>
      <c r="E235" s="53">
        <f>VLOOKUP(C235,Active!C$21:E$951,3,FALSE)</f>
        <v>37028.011958855845</v>
      </c>
      <c r="F235" s="17" t="s">
        <v>160</v>
      </c>
      <c r="G235" s="13" t="str">
        <f t="shared" si="22"/>
        <v>51705.47216</v>
      </c>
      <c r="H235" s="45">
        <f t="shared" si="23"/>
        <v>37028</v>
      </c>
      <c r="I235" s="54" t="s">
        <v>786</v>
      </c>
      <c r="J235" s="55" t="s">
        <v>787</v>
      </c>
      <c r="K235" s="54">
        <v>37028</v>
      </c>
      <c r="L235" s="54" t="s">
        <v>788</v>
      </c>
      <c r="M235" s="55" t="s">
        <v>760</v>
      </c>
      <c r="N235" s="55" t="s">
        <v>776</v>
      </c>
      <c r="O235" s="56" t="s">
        <v>789</v>
      </c>
      <c r="P235" s="57" t="s">
        <v>778</v>
      </c>
    </row>
    <row r="236" spans="1:16" ht="13.5" thickBot="1" x14ac:dyDescent="0.25">
      <c r="A236" s="45" t="str">
        <f t="shared" si="18"/>
        <v>OEJV 0074 </v>
      </c>
      <c r="B236" s="17" t="str">
        <f t="shared" si="19"/>
        <v>I</v>
      </c>
      <c r="C236" s="45">
        <f t="shared" si="20"/>
        <v>51764.404799999997</v>
      </c>
      <c r="D236" s="13" t="str">
        <f t="shared" si="21"/>
        <v>vis</v>
      </c>
      <c r="E236" s="53">
        <f>VLOOKUP(C236,Active!C$21:E$951,3,FALSE)</f>
        <v>37120.008479598073</v>
      </c>
      <c r="F236" s="17" t="s">
        <v>160</v>
      </c>
      <c r="G236" s="13" t="str">
        <f t="shared" si="22"/>
        <v>51764.40480</v>
      </c>
      <c r="H236" s="45">
        <f t="shared" si="23"/>
        <v>37120</v>
      </c>
      <c r="I236" s="54" t="s">
        <v>790</v>
      </c>
      <c r="J236" s="55" t="s">
        <v>791</v>
      </c>
      <c r="K236" s="54">
        <v>37120</v>
      </c>
      <c r="L236" s="54" t="s">
        <v>792</v>
      </c>
      <c r="M236" s="55" t="s">
        <v>760</v>
      </c>
      <c r="N236" s="55" t="s">
        <v>776</v>
      </c>
      <c r="O236" s="56" t="s">
        <v>793</v>
      </c>
      <c r="P236" s="57" t="s">
        <v>778</v>
      </c>
    </row>
    <row r="237" spans="1:16" ht="13.5" thickBot="1" x14ac:dyDescent="0.25">
      <c r="A237" s="45" t="str">
        <f t="shared" si="18"/>
        <v>OEJV 0074 </v>
      </c>
      <c r="B237" s="17" t="str">
        <f t="shared" si="19"/>
        <v>I</v>
      </c>
      <c r="C237" s="45">
        <f t="shared" si="20"/>
        <v>51782.342689999998</v>
      </c>
      <c r="D237" s="13" t="str">
        <f t="shared" si="21"/>
        <v>vis</v>
      </c>
      <c r="E237" s="53">
        <f>VLOOKUP(C237,Active!C$21:E$951,3,FALSE)</f>
        <v>37148.010338490822</v>
      </c>
      <c r="F237" s="17" t="s">
        <v>160</v>
      </c>
      <c r="G237" s="13" t="str">
        <f t="shared" si="22"/>
        <v>51782.34269</v>
      </c>
      <c r="H237" s="45">
        <f t="shared" si="23"/>
        <v>37148</v>
      </c>
      <c r="I237" s="54" t="s">
        <v>797</v>
      </c>
      <c r="J237" s="55" t="s">
        <v>798</v>
      </c>
      <c r="K237" s="54">
        <v>37148</v>
      </c>
      <c r="L237" s="54" t="s">
        <v>799</v>
      </c>
      <c r="M237" s="55" t="s">
        <v>760</v>
      </c>
      <c r="N237" s="55" t="s">
        <v>776</v>
      </c>
      <c r="O237" s="56" t="s">
        <v>800</v>
      </c>
      <c r="P237" s="57" t="s">
        <v>778</v>
      </c>
    </row>
    <row r="238" spans="1:16" ht="13.5" thickBot="1" x14ac:dyDescent="0.25">
      <c r="A238" s="45" t="str">
        <f t="shared" si="18"/>
        <v>IBVS 5220 </v>
      </c>
      <c r="B238" s="17" t="str">
        <f t="shared" si="19"/>
        <v>I</v>
      </c>
      <c r="C238" s="45">
        <f t="shared" si="20"/>
        <v>52149.407599999999</v>
      </c>
      <c r="D238" s="13" t="str">
        <f t="shared" si="21"/>
        <v>vis</v>
      </c>
      <c r="E238" s="53">
        <f>VLOOKUP(C238,Active!C$21:E$951,3,FALSE)</f>
        <v>37721.015291375348</v>
      </c>
      <c r="F238" s="17" t="s">
        <v>160</v>
      </c>
      <c r="G238" s="13" t="str">
        <f t="shared" si="22"/>
        <v>52149.4076</v>
      </c>
      <c r="H238" s="45">
        <f t="shared" si="23"/>
        <v>37721</v>
      </c>
      <c r="I238" s="54" t="s">
        <v>833</v>
      </c>
      <c r="J238" s="55" t="s">
        <v>834</v>
      </c>
      <c r="K238" s="54">
        <v>37721</v>
      </c>
      <c r="L238" s="54" t="s">
        <v>835</v>
      </c>
      <c r="M238" s="55" t="s">
        <v>782</v>
      </c>
      <c r="N238" s="55" t="s">
        <v>783</v>
      </c>
      <c r="O238" s="56" t="s">
        <v>836</v>
      </c>
      <c r="P238" s="57" t="s">
        <v>837</v>
      </c>
    </row>
    <row r="239" spans="1:16" ht="13.5" thickBot="1" x14ac:dyDescent="0.25">
      <c r="A239" s="45" t="str">
        <f t="shared" si="18"/>
        <v>IBVS 5220 </v>
      </c>
      <c r="B239" s="17" t="str">
        <f t="shared" si="19"/>
        <v>I</v>
      </c>
      <c r="C239" s="45">
        <f t="shared" si="20"/>
        <v>52158.377500000002</v>
      </c>
      <c r="D239" s="13" t="str">
        <f t="shared" si="21"/>
        <v>vis</v>
      </c>
      <c r="E239" s="53">
        <f>VLOOKUP(C239,Active!C$21:E$951,3,FALSE)</f>
        <v>37735.017711619992</v>
      </c>
      <c r="F239" s="17" t="s">
        <v>160</v>
      </c>
      <c r="G239" s="13" t="str">
        <f t="shared" si="22"/>
        <v>52158.3775</v>
      </c>
      <c r="H239" s="45">
        <f t="shared" si="23"/>
        <v>37735</v>
      </c>
      <c r="I239" s="54" t="s">
        <v>838</v>
      </c>
      <c r="J239" s="55" t="s">
        <v>839</v>
      </c>
      <c r="K239" s="54">
        <v>37735</v>
      </c>
      <c r="L239" s="54" t="s">
        <v>840</v>
      </c>
      <c r="M239" s="55" t="s">
        <v>782</v>
      </c>
      <c r="N239" s="55" t="s">
        <v>783</v>
      </c>
      <c r="O239" s="56" t="s">
        <v>836</v>
      </c>
      <c r="P239" s="57" t="s">
        <v>837</v>
      </c>
    </row>
    <row r="240" spans="1:16" ht="13.5" thickBot="1" x14ac:dyDescent="0.25">
      <c r="A240" s="45" t="str">
        <f t="shared" si="18"/>
        <v>OEJV 0074 </v>
      </c>
      <c r="B240" s="17" t="str">
        <f t="shared" si="19"/>
        <v>I</v>
      </c>
      <c r="C240" s="45">
        <f t="shared" si="20"/>
        <v>53227.532619999998</v>
      </c>
      <c r="D240" s="13" t="str">
        <f t="shared" si="21"/>
        <v>vis</v>
      </c>
      <c r="E240" s="53">
        <f>VLOOKUP(C240,Active!C$21:E$951,3,FALSE)</f>
        <v>39404.017287640083</v>
      </c>
      <c r="F240" s="17" t="s">
        <v>160</v>
      </c>
      <c r="G240" s="13" t="str">
        <f t="shared" si="22"/>
        <v>53227.53262</v>
      </c>
      <c r="H240" s="45">
        <f t="shared" si="23"/>
        <v>39404</v>
      </c>
      <c r="I240" s="54" t="s">
        <v>870</v>
      </c>
      <c r="J240" s="55" t="s">
        <v>871</v>
      </c>
      <c r="K240" s="54">
        <v>39404</v>
      </c>
      <c r="L240" s="54" t="s">
        <v>872</v>
      </c>
      <c r="M240" s="55" t="s">
        <v>760</v>
      </c>
      <c r="N240" s="55" t="s">
        <v>153</v>
      </c>
      <c r="O240" s="56" t="s">
        <v>873</v>
      </c>
      <c r="P240" s="57" t="s">
        <v>778</v>
      </c>
    </row>
    <row r="241" spans="1:16" ht="13.5" thickBot="1" x14ac:dyDescent="0.25">
      <c r="A241" s="45" t="str">
        <f t="shared" si="18"/>
        <v>BAVM 173 </v>
      </c>
      <c r="B241" s="17" t="str">
        <f t="shared" si="19"/>
        <v>I</v>
      </c>
      <c r="C241" s="45">
        <f t="shared" si="20"/>
        <v>53252.518199999999</v>
      </c>
      <c r="D241" s="13" t="str">
        <f t="shared" si="21"/>
        <v>vis</v>
      </c>
      <c r="E241" s="53">
        <f>VLOOKUP(C241,Active!C$21:E$951,3,FALSE)</f>
        <v>39443.020909889601</v>
      </c>
      <c r="F241" s="17" t="s">
        <v>160</v>
      </c>
      <c r="G241" s="13" t="str">
        <f t="shared" si="22"/>
        <v>53252.5182</v>
      </c>
      <c r="H241" s="45">
        <f t="shared" si="23"/>
        <v>39443</v>
      </c>
      <c r="I241" s="54" t="s">
        <v>874</v>
      </c>
      <c r="J241" s="55" t="s">
        <v>875</v>
      </c>
      <c r="K241" s="54">
        <v>39443</v>
      </c>
      <c r="L241" s="54" t="s">
        <v>876</v>
      </c>
      <c r="M241" s="55" t="s">
        <v>782</v>
      </c>
      <c r="N241" s="55" t="s">
        <v>877</v>
      </c>
      <c r="O241" s="56" t="s">
        <v>878</v>
      </c>
      <c r="P241" s="57" t="s">
        <v>879</v>
      </c>
    </row>
    <row r="242" spans="1:16" ht="13.5" thickBot="1" x14ac:dyDescent="0.25">
      <c r="A242" s="45" t="str">
        <f t="shared" si="18"/>
        <v>OEJV 0003 </v>
      </c>
      <c r="B242" s="17" t="str">
        <f t="shared" si="19"/>
        <v>I</v>
      </c>
      <c r="C242" s="45">
        <f t="shared" si="20"/>
        <v>53523.476999999999</v>
      </c>
      <c r="D242" s="13" t="str">
        <f t="shared" si="21"/>
        <v>vis</v>
      </c>
      <c r="E242" s="53">
        <f>VLOOKUP(C242,Active!C$21:E$951,3,FALSE)</f>
        <v>39865.999871369866</v>
      </c>
      <c r="F242" s="17" t="s">
        <v>160</v>
      </c>
      <c r="G242" s="13" t="str">
        <f t="shared" si="22"/>
        <v>53523.477</v>
      </c>
      <c r="H242" s="45">
        <f t="shared" si="23"/>
        <v>39866</v>
      </c>
      <c r="I242" s="54" t="s">
        <v>896</v>
      </c>
      <c r="J242" s="55" t="s">
        <v>897</v>
      </c>
      <c r="K242" s="54" t="s">
        <v>898</v>
      </c>
      <c r="L242" s="54" t="s">
        <v>263</v>
      </c>
      <c r="M242" s="55" t="s">
        <v>179</v>
      </c>
      <c r="N242" s="55"/>
      <c r="O242" s="56" t="s">
        <v>360</v>
      </c>
      <c r="P242" s="57" t="s">
        <v>899</v>
      </c>
    </row>
    <row r="243" spans="1:16" ht="13.5" thickBot="1" x14ac:dyDescent="0.25">
      <c r="A243" s="45" t="str">
        <f t="shared" si="18"/>
        <v>IBVS 5636 </v>
      </c>
      <c r="B243" s="17" t="str">
        <f t="shared" si="19"/>
        <v>I</v>
      </c>
      <c r="C243" s="45">
        <f t="shared" si="20"/>
        <v>53529.898000000001</v>
      </c>
      <c r="D243" s="13" t="str">
        <f t="shared" si="21"/>
        <v>vis</v>
      </c>
      <c r="E243" s="53">
        <f>VLOOKUP(C243,Active!C$21:E$951,3,FALSE)</f>
        <v>39876.02334324702</v>
      </c>
      <c r="F243" s="17" t="s">
        <v>160</v>
      </c>
      <c r="G243" s="13" t="str">
        <f t="shared" si="22"/>
        <v>53529.8980</v>
      </c>
      <c r="H243" s="45">
        <f t="shared" si="23"/>
        <v>39876</v>
      </c>
      <c r="I243" s="54" t="s">
        <v>900</v>
      </c>
      <c r="J243" s="55" t="s">
        <v>901</v>
      </c>
      <c r="K243" s="54" t="s">
        <v>902</v>
      </c>
      <c r="L243" s="54" t="s">
        <v>903</v>
      </c>
      <c r="M243" s="55" t="s">
        <v>782</v>
      </c>
      <c r="N243" s="55" t="s">
        <v>904</v>
      </c>
      <c r="O243" s="56" t="s">
        <v>905</v>
      </c>
      <c r="P243" s="57" t="s">
        <v>906</v>
      </c>
    </row>
    <row r="244" spans="1:16" ht="13.5" thickBot="1" x14ac:dyDescent="0.25">
      <c r="A244" s="45" t="str">
        <f t="shared" si="18"/>
        <v>IBVS 5636 </v>
      </c>
      <c r="B244" s="17" t="str">
        <f t="shared" si="19"/>
        <v>I</v>
      </c>
      <c r="C244" s="45">
        <f t="shared" si="20"/>
        <v>53531.819100000001</v>
      </c>
      <c r="D244" s="13" t="str">
        <f t="shared" si="21"/>
        <v>vis</v>
      </c>
      <c r="E244" s="53">
        <f>VLOOKUP(C244,Active!C$21:E$951,3,FALSE)</f>
        <v>39879.022267374596</v>
      </c>
      <c r="F244" s="17" t="s">
        <v>160</v>
      </c>
      <c r="G244" s="13" t="str">
        <f t="shared" si="22"/>
        <v>53531.8191</v>
      </c>
      <c r="H244" s="45">
        <f t="shared" si="23"/>
        <v>39879</v>
      </c>
      <c r="I244" s="54" t="s">
        <v>907</v>
      </c>
      <c r="J244" s="55" t="s">
        <v>908</v>
      </c>
      <c r="K244" s="54" t="s">
        <v>909</v>
      </c>
      <c r="L244" s="54" t="s">
        <v>910</v>
      </c>
      <c r="M244" s="55" t="s">
        <v>782</v>
      </c>
      <c r="N244" s="55" t="s">
        <v>904</v>
      </c>
      <c r="O244" s="56" t="s">
        <v>905</v>
      </c>
      <c r="P244" s="57" t="s">
        <v>906</v>
      </c>
    </row>
    <row r="245" spans="1:16" ht="13.5" thickBot="1" x14ac:dyDescent="0.25">
      <c r="A245" s="45" t="str">
        <f t="shared" si="18"/>
        <v>IBVS 5636 </v>
      </c>
      <c r="B245" s="17" t="str">
        <f t="shared" si="19"/>
        <v>I</v>
      </c>
      <c r="C245" s="45">
        <f t="shared" si="20"/>
        <v>53538.8655</v>
      </c>
      <c r="D245" s="13" t="str">
        <f t="shared" si="21"/>
        <v>vis</v>
      </c>
      <c r="E245" s="53">
        <f>VLOOKUP(C245,Active!C$21:E$951,3,FALSE)</f>
        <v>39890.022016982926</v>
      </c>
      <c r="F245" s="17" t="s">
        <v>160</v>
      </c>
      <c r="G245" s="13" t="str">
        <f t="shared" si="22"/>
        <v>53538.8655</v>
      </c>
      <c r="H245" s="45">
        <f t="shared" si="23"/>
        <v>39890</v>
      </c>
      <c r="I245" s="54" t="s">
        <v>911</v>
      </c>
      <c r="J245" s="55" t="s">
        <v>912</v>
      </c>
      <c r="K245" s="54" t="s">
        <v>913</v>
      </c>
      <c r="L245" s="54" t="s">
        <v>914</v>
      </c>
      <c r="M245" s="55" t="s">
        <v>782</v>
      </c>
      <c r="N245" s="55" t="s">
        <v>904</v>
      </c>
      <c r="O245" s="56" t="s">
        <v>905</v>
      </c>
      <c r="P245" s="57" t="s">
        <v>906</v>
      </c>
    </row>
    <row r="246" spans="1:16" ht="13.5" thickBot="1" x14ac:dyDescent="0.25">
      <c r="A246" s="45" t="str">
        <f t="shared" si="18"/>
        <v>IBVS 5636 </v>
      </c>
      <c r="B246" s="17" t="str">
        <f t="shared" si="19"/>
        <v>I</v>
      </c>
      <c r="C246" s="45">
        <f t="shared" si="20"/>
        <v>53540.787100000001</v>
      </c>
      <c r="D246" s="13" t="str">
        <f t="shared" si="21"/>
        <v>vis</v>
      </c>
      <c r="E246" s="53">
        <f>VLOOKUP(C246,Active!C$21:E$951,3,FALSE)</f>
        <v>39893.021721633158</v>
      </c>
      <c r="F246" s="17" t="s">
        <v>160</v>
      </c>
      <c r="G246" s="13" t="str">
        <f t="shared" si="22"/>
        <v>53540.7871</v>
      </c>
      <c r="H246" s="45">
        <f t="shared" si="23"/>
        <v>39893</v>
      </c>
      <c r="I246" s="54" t="s">
        <v>915</v>
      </c>
      <c r="J246" s="55" t="s">
        <v>916</v>
      </c>
      <c r="K246" s="54" t="s">
        <v>917</v>
      </c>
      <c r="L246" s="54" t="s">
        <v>918</v>
      </c>
      <c r="M246" s="55" t="s">
        <v>782</v>
      </c>
      <c r="N246" s="55" t="s">
        <v>904</v>
      </c>
      <c r="O246" s="56" t="s">
        <v>905</v>
      </c>
      <c r="P246" s="57" t="s">
        <v>906</v>
      </c>
    </row>
    <row r="247" spans="1:16" ht="13.5" thickBot="1" x14ac:dyDescent="0.25">
      <c r="A247" s="45" t="str">
        <f t="shared" si="18"/>
        <v>IBVS 5636 </v>
      </c>
      <c r="B247" s="17" t="str">
        <f t="shared" si="19"/>
        <v>I</v>
      </c>
      <c r="C247" s="45">
        <f t="shared" si="20"/>
        <v>53547.833700000003</v>
      </c>
      <c r="D247" s="13" t="str">
        <f t="shared" si="21"/>
        <v>vis</v>
      </c>
      <c r="E247" s="53">
        <f>VLOOKUP(C247,Active!C$21:E$951,3,FALSE)</f>
        <v>39904.021783450553</v>
      </c>
      <c r="F247" s="17" t="s">
        <v>160</v>
      </c>
      <c r="G247" s="13" t="str">
        <f t="shared" si="22"/>
        <v>53547.8337</v>
      </c>
      <c r="H247" s="45">
        <f t="shared" si="23"/>
        <v>39904</v>
      </c>
      <c r="I247" s="54" t="s">
        <v>919</v>
      </c>
      <c r="J247" s="55" t="s">
        <v>920</v>
      </c>
      <c r="K247" s="54" t="s">
        <v>921</v>
      </c>
      <c r="L247" s="54" t="s">
        <v>922</v>
      </c>
      <c r="M247" s="55" t="s">
        <v>782</v>
      </c>
      <c r="N247" s="55" t="s">
        <v>904</v>
      </c>
      <c r="O247" s="56" t="s">
        <v>905</v>
      </c>
      <c r="P247" s="57" t="s">
        <v>906</v>
      </c>
    </row>
    <row r="248" spans="1:16" ht="26.25" thickBot="1" x14ac:dyDescent="0.25">
      <c r="A248" s="45" t="str">
        <f t="shared" si="18"/>
        <v>JAAVSO 36(2);171 </v>
      </c>
      <c r="B248" s="17" t="str">
        <f t="shared" si="19"/>
        <v>I</v>
      </c>
      <c r="C248" s="45">
        <f t="shared" si="20"/>
        <v>54378.690900000001</v>
      </c>
      <c r="D248" s="13" t="str">
        <f t="shared" si="21"/>
        <v>vis</v>
      </c>
      <c r="E248" s="53">
        <f>VLOOKUP(C248,Active!C$21:E$951,3,FALSE)</f>
        <v>41201.027511237968</v>
      </c>
      <c r="F248" s="17" t="s">
        <v>160</v>
      </c>
      <c r="G248" s="13" t="str">
        <f t="shared" si="22"/>
        <v>54378.6909</v>
      </c>
      <c r="H248" s="45">
        <f t="shared" si="23"/>
        <v>41201</v>
      </c>
      <c r="I248" s="54" t="s">
        <v>947</v>
      </c>
      <c r="J248" s="55" t="s">
        <v>948</v>
      </c>
      <c r="K248" s="54" t="s">
        <v>949</v>
      </c>
      <c r="L248" s="54" t="s">
        <v>950</v>
      </c>
      <c r="M248" s="55" t="s">
        <v>760</v>
      </c>
      <c r="N248" s="55" t="s">
        <v>761</v>
      </c>
      <c r="O248" s="56" t="s">
        <v>951</v>
      </c>
      <c r="P248" s="57" t="s">
        <v>952</v>
      </c>
    </row>
    <row r="249" spans="1:16" ht="26.25" thickBot="1" x14ac:dyDescent="0.25">
      <c r="A249" s="45" t="str">
        <f t="shared" si="18"/>
        <v>JAAVSO 36(2);186 </v>
      </c>
      <c r="B249" s="17" t="str">
        <f t="shared" si="19"/>
        <v>I</v>
      </c>
      <c r="C249" s="45">
        <f t="shared" si="20"/>
        <v>54613.7906</v>
      </c>
      <c r="D249" s="13" t="str">
        <f t="shared" si="21"/>
        <v>vis</v>
      </c>
      <c r="E249" s="53">
        <f>VLOOKUP(C249,Active!C$21:E$951,3,FALSE)</f>
        <v>41568.028793168371</v>
      </c>
      <c r="F249" s="17" t="s">
        <v>160</v>
      </c>
      <c r="G249" s="13" t="str">
        <f t="shared" si="22"/>
        <v>54613.7906</v>
      </c>
      <c r="H249" s="45">
        <f t="shared" si="23"/>
        <v>41568</v>
      </c>
      <c r="I249" s="54" t="s">
        <v>953</v>
      </c>
      <c r="J249" s="55" t="s">
        <v>954</v>
      </c>
      <c r="K249" s="54" t="s">
        <v>955</v>
      </c>
      <c r="L249" s="54" t="s">
        <v>956</v>
      </c>
      <c r="M249" s="55" t="s">
        <v>760</v>
      </c>
      <c r="N249" s="55" t="s">
        <v>776</v>
      </c>
      <c r="O249" s="56" t="s">
        <v>951</v>
      </c>
      <c r="P249" s="57" t="s">
        <v>957</v>
      </c>
    </row>
    <row r="250" spans="1:16" ht="13.5" thickBot="1" x14ac:dyDescent="0.25">
      <c r="A250" s="45" t="str">
        <f t="shared" si="18"/>
        <v>BAVM 209 </v>
      </c>
      <c r="B250" s="17" t="str">
        <f t="shared" si="19"/>
        <v>I</v>
      </c>
      <c r="C250" s="45">
        <f t="shared" si="20"/>
        <v>54662.475899999998</v>
      </c>
      <c r="D250" s="13" t="str">
        <f t="shared" si="21"/>
        <v>vis</v>
      </c>
      <c r="E250" s="53">
        <f>VLOOKUP(C250,Active!C$21:E$951,3,FALSE)</f>
        <v>41644.028751956772</v>
      </c>
      <c r="F250" s="17" t="s">
        <v>160</v>
      </c>
      <c r="G250" s="13" t="str">
        <f t="shared" si="22"/>
        <v>54662.4759</v>
      </c>
      <c r="H250" s="45">
        <f t="shared" si="23"/>
        <v>41644</v>
      </c>
      <c r="I250" s="54" t="s">
        <v>958</v>
      </c>
      <c r="J250" s="55" t="s">
        <v>959</v>
      </c>
      <c r="K250" s="54" t="s">
        <v>960</v>
      </c>
      <c r="L250" s="54" t="s">
        <v>956</v>
      </c>
      <c r="M250" s="55" t="s">
        <v>760</v>
      </c>
      <c r="N250" s="55" t="s">
        <v>961</v>
      </c>
      <c r="O250" s="56" t="s">
        <v>962</v>
      </c>
      <c r="P250" s="57" t="s">
        <v>963</v>
      </c>
    </row>
    <row r="251" spans="1:16" ht="26.25" thickBot="1" x14ac:dyDescent="0.25">
      <c r="A251" s="45" t="str">
        <f t="shared" si="18"/>
        <v>JAAVSO 36(2);186 </v>
      </c>
      <c r="B251" s="17" t="str">
        <f t="shared" si="19"/>
        <v>I</v>
      </c>
      <c r="C251" s="45">
        <f t="shared" si="20"/>
        <v>54674.647400000002</v>
      </c>
      <c r="D251" s="13" t="str">
        <f t="shared" si="21"/>
        <v>vis</v>
      </c>
      <c r="E251" s="53">
        <f>VLOOKUP(C251,Active!C$21:E$951,3,FALSE)</f>
        <v>41663.029014836808</v>
      </c>
      <c r="F251" s="17" t="s">
        <v>160</v>
      </c>
      <c r="G251" s="13" t="str">
        <f t="shared" si="22"/>
        <v>54674.6474</v>
      </c>
      <c r="H251" s="45">
        <f t="shared" si="23"/>
        <v>41663</v>
      </c>
      <c r="I251" s="54" t="s">
        <v>964</v>
      </c>
      <c r="J251" s="55" t="s">
        <v>965</v>
      </c>
      <c r="K251" s="54" t="s">
        <v>966</v>
      </c>
      <c r="L251" s="54" t="s">
        <v>967</v>
      </c>
      <c r="M251" s="55" t="s">
        <v>760</v>
      </c>
      <c r="N251" s="55" t="s">
        <v>776</v>
      </c>
      <c r="O251" s="56" t="s">
        <v>211</v>
      </c>
      <c r="P251" s="57" t="s">
        <v>957</v>
      </c>
    </row>
    <row r="252" spans="1:16" ht="26.25" thickBot="1" x14ac:dyDescent="0.25">
      <c r="A252" s="45" t="str">
        <f t="shared" si="18"/>
        <v>JAAVSO 36(2);186 </v>
      </c>
      <c r="B252" s="17" t="str">
        <f t="shared" si="19"/>
        <v>I</v>
      </c>
      <c r="C252" s="45">
        <f t="shared" si="20"/>
        <v>54681.693099999997</v>
      </c>
      <c r="D252" s="13" t="str">
        <f t="shared" si="21"/>
        <v>vis</v>
      </c>
      <c r="E252" s="53">
        <f>VLOOKUP(C252,Active!C$21:E$951,3,FALSE)</f>
        <v>41674.027671713418</v>
      </c>
      <c r="F252" s="17" t="s">
        <v>160</v>
      </c>
      <c r="G252" s="13" t="str">
        <f t="shared" si="22"/>
        <v>54681.6931</v>
      </c>
      <c r="H252" s="45">
        <f t="shared" si="23"/>
        <v>41674</v>
      </c>
      <c r="I252" s="54" t="s">
        <v>968</v>
      </c>
      <c r="J252" s="55" t="s">
        <v>969</v>
      </c>
      <c r="K252" s="54" t="s">
        <v>970</v>
      </c>
      <c r="L252" s="54" t="s">
        <v>971</v>
      </c>
      <c r="M252" s="55" t="s">
        <v>760</v>
      </c>
      <c r="N252" s="55" t="s">
        <v>776</v>
      </c>
      <c r="O252" s="56" t="s">
        <v>211</v>
      </c>
      <c r="P252" s="57" t="s">
        <v>957</v>
      </c>
    </row>
    <row r="253" spans="1:16" ht="13.5" thickBot="1" x14ac:dyDescent="0.25">
      <c r="A253" s="45" t="str">
        <f t="shared" si="18"/>
        <v> JAAVSO 37;44 </v>
      </c>
      <c r="B253" s="17" t="str">
        <f t="shared" si="19"/>
        <v>I</v>
      </c>
      <c r="C253" s="45">
        <f t="shared" si="20"/>
        <v>54799.563499999997</v>
      </c>
      <c r="D253" s="13" t="str">
        <f t="shared" si="21"/>
        <v>vis</v>
      </c>
      <c r="E253" s="53">
        <f>VLOOKUP(C253,Active!C$21:E$951,3,FALSE)</f>
        <v>41858.028705749828</v>
      </c>
      <c r="F253" s="17" t="s">
        <v>160</v>
      </c>
      <c r="G253" s="13" t="str">
        <f t="shared" si="22"/>
        <v>54799.5635</v>
      </c>
      <c r="H253" s="45">
        <f t="shared" si="23"/>
        <v>41858</v>
      </c>
      <c r="I253" s="54" t="s">
        <v>977</v>
      </c>
      <c r="J253" s="55" t="s">
        <v>978</v>
      </c>
      <c r="K253" s="54" t="s">
        <v>979</v>
      </c>
      <c r="L253" s="54" t="s">
        <v>956</v>
      </c>
      <c r="M253" s="55" t="s">
        <v>760</v>
      </c>
      <c r="N253" s="55" t="s">
        <v>761</v>
      </c>
      <c r="O253" s="56" t="s">
        <v>980</v>
      </c>
      <c r="P253" s="56" t="s">
        <v>981</v>
      </c>
    </row>
    <row r="254" spans="1:16" ht="13.5" thickBot="1" x14ac:dyDescent="0.25">
      <c r="A254" s="45" t="str">
        <f t="shared" si="18"/>
        <v> JAAVSO 38;85 </v>
      </c>
      <c r="B254" s="17" t="str">
        <f t="shared" si="19"/>
        <v>I</v>
      </c>
      <c r="C254" s="45">
        <f t="shared" si="20"/>
        <v>55009.6803</v>
      </c>
      <c r="D254" s="13" t="str">
        <f t="shared" si="21"/>
        <v>vis</v>
      </c>
      <c r="E254" s="53">
        <f>VLOOKUP(C254,Active!C$21:E$951,3,FALSE)</f>
        <v>42186.030549032126</v>
      </c>
      <c r="F254" s="17" t="s">
        <v>160</v>
      </c>
      <c r="G254" s="13" t="str">
        <f t="shared" si="22"/>
        <v>55009.6803</v>
      </c>
      <c r="H254" s="45">
        <f t="shared" si="23"/>
        <v>42186</v>
      </c>
      <c r="I254" s="54" t="s">
        <v>982</v>
      </c>
      <c r="J254" s="55" t="s">
        <v>983</v>
      </c>
      <c r="K254" s="54" t="s">
        <v>984</v>
      </c>
      <c r="L254" s="54" t="s">
        <v>985</v>
      </c>
      <c r="M254" s="55" t="s">
        <v>760</v>
      </c>
      <c r="N254" s="55" t="s">
        <v>761</v>
      </c>
      <c r="O254" s="56" t="s">
        <v>211</v>
      </c>
      <c r="P254" s="56" t="s">
        <v>986</v>
      </c>
    </row>
    <row r="255" spans="1:16" ht="13.5" thickBot="1" x14ac:dyDescent="0.25">
      <c r="A255" s="45" t="str">
        <f t="shared" si="18"/>
        <v> JAAVSO 38;120 </v>
      </c>
      <c r="B255" s="17" t="str">
        <f t="shared" si="19"/>
        <v>I</v>
      </c>
      <c r="C255" s="45">
        <f t="shared" si="20"/>
        <v>55123.707000000002</v>
      </c>
      <c r="D255" s="13" t="str">
        <f t="shared" si="21"/>
        <v>vis</v>
      </c>
      <c r="E255" s="53">
        <f>VLOOKUP(C255,Active!C$21:E$951,3,FALSE)</f>
        <v>42364.03139324543</v>
      </c>
      <c r="F255" s="17" t="s">
        <v>160</v>
      </c>
      <c r="G255" s="13" t="str">
        <f t="shared" si="22"/>
        <v>55123.7070</v>
      </c>
      <c r="H255" s="45">
        <f t="shared" si="23"/>
        <v>42364</v>
      </c>
      <c r="I255" s="54" t="s">
        <v>987</v>
      </c>
      <c r="J255" s="55" t="s">
        <v>988</v>
      </c>
      <c r="K255" s="54" t="s">
        <v>989</v>
      </c>
      <c r="L255" s="54" t="s">
        <v>990</v>
      </c>
      <c r="M255" s="55" t="s">
        <v>760</v>
      </c>
      <c r="N255" s="55" t="s">
        <v>761</v>
      </c>
      <c r="O255" s="56" t="s">
        <v>211</v>
      </c>
      <c r="P255" s="56" t="s">
        <v>991</v>
      </c>
    </row>
    <row r="256" spans="1:16" ht="13.5" thickBot="1" x14ac:dyDescent="0.25">
      <c r="A256" s="45" t="str">
        <f t="shared" si="18"/>
        <v> JAAVSO 39;177 </v>
      </c>
      <c r="B256" s="17" t="str">
        <f t="shared" si="19"/>
        <v>I</v>
      </c>
      <c r="C256" s="45">
        <f t="shared" si="20"/>
        <v>55478.598599999998</v>
      </c>
      <c r="D256" s="13" t="str">
        <f t="shared" si="21"/>
        <v>vis</v>
      </c>
      <c r="E256" s="53">
        <f>VLOOKUP(C256,Active!C$21:E$951,3,FALSE)</f>
        <v>42918.033257757925</v>
      </c>
      <c r="F256" s="17" t="s">
        <v>160</v>
      </c>
      <c r="G256" s="13" t="str">
        <f t="shared" si="22"/>
        <v>55478.5986</v>
      </c>
      <c r="H256" s="45">
        <f t="shared" si="23"/>
        <v>42918</v>
      </c>
      <c r="I256" s="54" t="s">
        <v>992</v>
      </c>
      <c r="J256" s="55" t="s">
        <v>993</v>
      </c>
      <c r="K256" s="54" t="s">
        <v>994</v>
      </c>
      <c r="L256" s="54" t="s">
        <v>995</v>
      </c>
      <c r="M256" s="55" t="s">
        <v>760</v>
      </c>
      <c r="N256" s="55" t="s">
        <v>160</v>
      </c>
      <c r="O256" s="56" t="s">
        <v>211</v>
      </c>
      <c r="P256" s="56" t="s">
        <v>996</v>
      </c>
    </row>
    <row r="257" spans="1:16" ht="13.5" thickBot="1" x14ac:dyDescent="0.25">
      <c r="A257" s="45" t="str">
        <f t="shared" si="18"/>
        <v> JAAVSO 39;177 </v>
      </c>
      <c r="B257" s="17" t="str">
        <f t="shared" si="19"/>
        <v>I</v>
      </c>
      <c r="C257" s="45">
        <f t="shared" si="20"/>
        <v>55487.566299999999</v>
      </c>
      <c r="D257" s="13" t="str">
        <f t="shared" si="21"/>
        <v>vis</v>
      </c>
      <c r="E257" s="53">
        <f>VLOOKUP(C257,Active!C$21:E$951,3,FALSE)</f>
        <v>42932.032243702903</v>
      </c>
      <c r="F257" s="17" t="s">
        <v>160</v>
      </c>
      <c r="G257" s="13" t="str">
        <f t="shared" si="22"/>
        <v>55487.5663</v>
      </c>
      <c r="H257" s="45">
        <f t="shared" si="23"/>
        <v>42932</v>
      </c>
      <c r="I257" s="54" t="s">
        <v>997</v>
      </c>
      <c r="J257" s="55" t="s">
        <v>998</v>
      </c>
      <c r="K257" s="54" t="s">
        <v>999</v>
      </c>
      <c r="L257" s="54" t="s">
        <v>1000</v>
      </c>
      <c r="M257" s="55" t="s">
        <v>760</v>
      </c>
      <c r="N257" s="55" t="s">
        <v>160</v>
      </c>
      <c r="O257" s="56" t="s">
        <v>1001</v>
      </c>
      <c r="P257" s="56" t="s">
        <v>996</v>
      </c>
    </row>
    <row r="258" spans="1:16" ht="13.5" thickBot="1" x14ac:dyDescent="0.25">
      <c r="A258" s="45" t="str">
        <f t="shared" si="18"/>
        <v>OEJV 0160 </v>
      </c>
      <c r="B258" s="17" t="str">
        <f t="shared" si="19"/>
        <v>I</v>
      </c>
      <c r="C258" s="45">
        <f t="shared" si="20"/>
        <v>55819.396070000003</v>
      </c>
      <c r="D258" s="13" t="str">
        <f t="shared" si="21"/>
        <v>vis</v>
      </c>
      <c r="E258" s="53">
        <f>VLOOKUP(C258,Active!C$21:E$951,3,FALSE)</f>
        <v>43450.033546863524</v>
      </c>
      <c r="F258" s="17" t="s">
        <v>160</v>
      </c>
      <c r="G258" s="13" t="str">
        <f t="shared" si="22"/>
        <v>55819.39607</v>
      </c>
      <c r="H258" s="45">
        <f t="shared" si="23"/>
        <v>43450</v>
      </c>
      <c r="I258" s="54" t="s">
        <v>1002</v>
      </c>
      <c r="J258" s="55" t="s">
        <v>1003</v>
      </c>
      <c r="K258" s="54" t="s">
        <v>1004</v>
      </c>
      <c r="L258" s="54" t="s">
        <v>1005</v>
      </c>
      <c r="M258" s="55" t="s">
        <v>760</v>
      </c>
      <c r="N258" s="55" t="s">
        <v>153</v>
      </c>
      <c r="O258" s="56" t="s">
        <v>1006</v>
      </c>
      <c r="P258" s="57" t="s">
        <v>1007</v>
      </c>
    </row>
    <row r="259" spans="1:16" ht="13.5" thickBot="1" x14ac:dyDescent="0.25">
      <c r="A259" s="45" t="str">
        <f t="shared" si="18"/>
        <v>IBVS 6011 </v>
      </c>
      <c r="B259" s="17" t="str">
        <f t="shared" si="19"/>
        <v>I</v>
      </c>
      <c r="C259" s="45">
        <f t="shared" si="20"/>
        <v>55845.660400000001</v>
      </c>
      <c r="D259" s="13" t="str">
        <f t="shared" si="21"/>
        <v>vis</v>
      </c>
      <c r="E259" s="53">
        <f>VLOOKUP(C259,Active!C$21:E$951,3,FALSE)</f>
        <v>43491.03335579158</v>
      </c>
      <c r="F259" s="17" t="s">
        <v>160</v>
      </c>
      <c r="G259" s="13" t="str">
        <f t="shared" si="22"/>
        <v>55845.6604</v>
      </c>
      <c r="H259" s="45">
        <f t="shared" si="23"/>
        <v>43491</v>
      </c>
      <c r="I259" s="54" t="s">
        <v>1008</v>
      </c>
      <c r="J259" s="55" t="s">
        <v>1009</v>
      </c>
      <c r="K259" s="54" t="s">
        <v>1010</v>
      </c>
      <c r="L259" s="54" t="s">
        <v>1011</v>
      </c>
      <c r="M259" s="55" t="s">
        <v>760</v>
      </c>
      <c r="N259" s="55" t="s">
        <v>160</v>
      </c>
      <c r="O259" s="56" t="s">
        <v>1012</v>
      </c>
      <c r="P259" s="57" t="s">
        <v>1013</v>
      </c>
    </row>
    <row r="260" spans="1:16" ht="13.5" thickBot="1" x14ac:dyDescent="0.25">
      <c r="A260" s="45" t="str">
        <f t="shared" si="18"/>
        <v>IBVS 6042 </v>
      </c>
      <c r="B260" s="17" t="str">
        <f t="shared" si="19"/>
        <v>I</v>
      </c>
      <c r="C260" s="45">
        <f t="shared" si="20"/>
        <v>56205.674599999998</v>
      </c>
      <c r="D260" s="13" t="str">
        <f t="shared" si="21"/>
        <v>vis</v>
      </c>
      <c r="E260" s="53">
        <f>VLOOKUP(C260,Active!C$21:E$951,3,FALSE)</f>
        <v>44053.031830962522</v>
      </c>
      <c r="F260" s="17" t="s">
        <v>160</v>
      </c>
      <c r="G260" s="13" t="str">
        <f t="shared" si="22"/>
        <v>56205.6746</v>
      </c>
      <c r="H260" s="45">
        <f t="shared" si="23"/>
        <v>44053</v>
      </c>
      <c r="I260" s="54" t="s">
        <v>1019</v>
      </c>
      <c r="J260" s="55" t="s">
        <v>1020</v>
      </c>
      <c r="K260" s="54" t="s">
        <v>1021</v>
      </c>
      <c r="L260" s="54" t="s">
        <v>1022</v>
      </c>
      <c r="M260" s="55" t="s">
        <v>760</v>
      </c>
      <c r="N260" s="55" t="s">
        <v>160</v>
      </c>
      <c r="O260" s="56" t="s">
        <v>1012</v>
      </c>
      <c r="P260" s="57" t="s">
        <v>1023</v>
      </c>
    </row>
    <row r="261" spans="1:16" ht="13.5" thickBot="1" x14ac:dyDescent="0.25">
      <c r="A261" s="45" t="str">
        <f t="shared" si="18"/>
        <v> JAAVSO 41;328 </v>
      </c>
      <c r="B261" s="17" t="str">
        <f t="shared" si="19"/>
        <v>I</v>
      </c>
      <c r="C261" s="45">
        <f t="shared" si="20"/>
        <v>56558.642800000001</v>
      </c>
      <c r="D261" s="13" t="str">
        <f t="shared" si="21"/>
        <v>vis</v>
      </c>
      <c r="E261" s="53">
        <f>VLOOKUP(C261,Active!C$21:E$951,3,FALSE)</f>
        <v>44604.031180943268</v>
      </c>
      <c r="F261" s="17" t="s">
        <v>160</v>
      </c>
      <c r="G261" s="13" t="str">
        <f t="shared" si="22"/>
        <v>56558.6428</v>
      </c>
      <c r="H261" s="45">
        <f t="shared" si="23"/>
        <v>44604</v>
      </c>
      <c r="I261" s="54" t="s">
        <v>1024</v>
      </c>
      <c r="J261" s="55" t="s">
        <v>1025</v>
      </c>
      <c r="K261" s="54" t="s">
        <v>1026</v>
      </c>
      <c r="L261" s="54" t="s">
        <v>1027</v>
      </c>
      <c r="M261" s="55" t="s">
        <v>760</v>
      </c>
      <c r="N261" s="55" t="s">
        <v>160</v>
      </c>
      <c r="O261" s="56" t="s">
        <v>211</v>
      </c>
      <c r="P261" s="56" t="s">
        <v>1028</v>
      </c>
    </row>
    <row r="262" spans="1:16" ht="13.5" thickBot="1" x14ac:dyDescent="0.25">
      <c r="A262" s="45" t="str">
        <f t="shared" si="18"/>
        <v> JAAVSO 42;426 </v>
      </c>
      <c r="B262" s="17" t="str">
        <f t="shared" si="19"/>
        <v>I</v>
      </c>
      <c r="C262" s="45">
        <f t="shared" si="20"/>
        <v>56843.708500000001</v>
      </c>
      <c r="D262" s="13" t="str">
        <f t="shared" si="21"/>
        <v>vis</v>
      </c>
      <c r="E262" s="53">
        <f>VLOOKUP(C262,Active!C$21:E$951,3,FALSE)</f>
        <v>45049.031652378944</v>
      </c>
      <c r="F262" s="17" t="s">
        <v>160</v>
      </c>
      <c r="G262" s="13" t="str">
        <f t="shared" si="22"/>
        <v>56843.7085</v>
      </c>
      <c r="H262" s="45">
        <f t="shared" si="23"/>
        <v>45049</v>
      </c>
      <c r="I262" s="54" t="s">
        <v>1029</v>
      </c>
      <c r="J262" s="55" t="s">
        <v>1030</v>
      </c>
      <c r="K262" s="54" t="s">
        <v>1031</v>
      </c>
      <c r="L262" s="54" t="s">
        <v>1032</v>
      </c>
      <c r="M262" s="55" t="s">
        <v>760</v>
      </c>
      <c r="N262" s="55" t="s">
        <v>160</v>
      </c>
      <c r="O262" s="56" t="s">
        <v>211</v>
      </c>
      <c r="P262" s="56" t="s">
        <v>1033</v>
      </c>
    </row>
    <row r="263" spans="1:16" ht="13.5" thickBot="1" x14ac:dyDescent="0.25">
      <c r="A263" s="45" t="str">
        <f t="shared" si="18"/>
        <v> AN 255.426 </v>
      </c>
      <c r="B263" s="17" t="str">
        <f t="shared" si="19"/>
        <v>I</v>
      </c>
      <c r="C263" s="45">
        <f t="shared" si="20"/>
        <v>27655.538</v>
      </c>
      <c r="D263" s="13" t="str">
        <f t="shared" si="21"/>
        <v>vis</v>
      </c>
      <c r="E263" s="53">
        <f>VLOOKUP(C263,Active!C$21:E$951,3,FALSE)</f>
        <v>-515.02474881219894</v>
      </c>
      <c r="F263" s="17" t="s">
        <v>160</v>
      </c>
      <c r="G263" s="13" t="str">
        <f t="shared" si="22"/>
        <v>27655.538</v>
      </c>
      <c r="H263" s="45">
        <f t="shared" si="23"/>
        <v>-515</v>
      </c>
      <c r="I263" s="54" t="s">
        <v>162</v>
      </c>
      <c r="J263" s="55" t="s">
        <v>163</v>
      </c>
      <c r="K263" s="54">
        <v>-515</v>
      </c>
      <c r="L263" s="54" t="s">
        <v>164</v>
      </c>
      <c r="M263" s="55" t="s">
        <v>165</v>
      </c>
      <c r="N263" s="55"/>
      <c r="O263" s="56" t="s">
        <v>166</v>
      </c>
      <c r="P263" s="56" t="s">
        <v>167</v>
      </c>
    </row>
    <row r="264" spans="1:16" ht="13.5" thickBot="1" x14ac:dyDescent="0.25">
      <c r="A264" s="45" t="str">
        <f t="shared" si="18"/>
        <v> AN 255.426 </v>
      </c>
      <c r="B264" s="17" t="str">
        <f t="shared" si="19"/>
        <v>I</v>
      </c>
      <c r="C264" s="45">
        <f t="shared" si="20"/>
        <v>27657.493999999999</v>
      </c>
      <c r="D264" s="13" t="str">
        <f t="shared" si="21"/>
        <v>vis</v>
      </c>
      <c r="E264" s="53">
        <f>VLOOKUP(C264,Active!C$21:E$951,3,FALSE)</f>
        <v>-511.97134420362113</v>
      </c>
      <c r="F264" s="17" t="s">
        <v>160</v>
      </c>
      <c r="G264" s="13" t="str">
        <f t="shared" si="22"/>
        <v>27657.494</v>
      </c>
      <c r="H264" s="45">
        <f t="shared" si="23"/>
        <v>-512</v>
      </c>
      <c r="I264" s="54" t="s">
        <v>168</v>
      </c>
      <c r="J264" s="55" t="s">
        <v>169</v>
      </c>
      <c r="K264" s="54">
        <v>-512</v>
      </c>
      <c r="L264" s="54" t="s">
        <v>170</v>
      </c>
      <c r="M264" s="55" t="s">
        <v>165</v>
      </c>
      <c r="N264" s="55"/>
      <c r="O264" s="56" t="s">
        <v>166</v>
      </c>
      <c r="P264" s="56" t="s">
        <v>167</v>
      </c>
    </row>
    <row r="265" spans="1:16" ht="13.5" thickBot="1" x14ac:dyDescent="0.25">
      <c r="A265" s="45" t="str">
        <f t="shared" si="18"/>
        <v> AN 255.426 </v>
      </c>
      <c r="B265" s="17" t="str">
        <f t="shared" si="19"/>
        <v>I</v>
      </c>
      <c r="C265" s="45">
        <f t="shared" si="20"/>
        <v>27666.428</v>
      </c>
      <c r="D265" s="13" t="str">
        <f t="shared" si="21"/>
        <v>vis</v>
      </c>
      <c r="E265" s="53">
        <f>VLOOKUP(C265,Active!C$21:E$951,3,FALSE)</f>
        <v>-498.02496548528757</v>
      </c>
      <c r="F265" s="17" t="s">
        <v>160</v>
      </c>
      <c r="G265" s="13" t="str">
        <f t="shared" si="22"/>
        <v>27666.428</v>
      </c>
      <c r="H265" s="45">
        <f t="shared" si="23"/>
        <v>-498</v>
      </c>
      <c r="I265" s="54" t="s">
        <v>171</v>
      </c>
      <c r="J265" s="55" t="s">
        <v>172</v>
      </c>
      <c r="K265" s="54">
        <v>-498</v>
      </c>
      <c r="L265" s="54" t="s">
        <v>164</v>
      </c>
      <c r="M265" s="55" t="s">
        <v>165</v>
      </c>
      <c r="N265" s="55"/>
      <c r="O265" s="56" t="s">
        <v>166</v>
      </c>
      <c r="P265" s="56" t="s">
        <v>167</v>
      </c>
    </row>
    <row r="266" spans="1:16" ht="13.5" thickBot="1" x14ac:dyDescent="0.25">
      <c r="A266" s="45" t="str">
        <f t="shared" si="18"/>
        <v> AN 255.426 </v>
      </c>
      <c r="B266" s="17" t="str">
        <f t="shared" si="19"/>
        <v>I</v>
      </c>
      <c r="C266" s="45">
        <f t="shared" si="20"/>
        <v>27668.403999999999</v>
      </c>
      <c r="D266" s="13" t="str">
        <f t="shared" si="21"/>
        <v>vis</v>
      </c>
      <c r="E266" s="53">
        <f>VLOOKUP(C266,Active!C$21:E$951,3,FALSE)</f>
        <v>-494.94033997069096</v>
      </c>
      <c r="F266" s="17" t="s">
        <v>160</v>
      </c>
      <c r="G266" s="13" t="str">
        <f t="shared" si="22"/>
        <v>27668.404</v>
      </c>
      <c r="H266" s="45">
        <f t="shared" si="23"/>
        <v>-495</v>
      </c>
      <c r="I266" s="54" t="s">
        <v>173</v>
      </c>
      <c r="J266" s="55" t="s">
        <v>174</v>
      </c>
      <c r="K266" s="54">
        <v>-495</v>
      </c>
      <c r="L266" s="54" t="s">
        <v>175</v>
      </c>
      <c r="M266" s="55" t="s">
        <v>165</v>
      </c>
      <c r="N266" s="55"/>
      <c r="O266" s="56" t="s">
        <v>166</v>
      </c>
      <c r="P266" s="56" t="s">
        <v>167</v>
      </c>
    </row>
    <row r="267" spans="1:16" ht="13.5" thickBot="1" x14ac:dyDescent="0.25">
      <c r="A267" s="45" t="str">
        <f t="shared" ref="A267:A309" si="24">P267</f>
        <v> IODE 4.1.272 </v>
      </c>
      <c r="B267" s="17" t="str">
        <f t="shared" ref="B267:B309" si="25">IF(H267=INT(H267),"I","II")</f>
        <v>I</v>
      </c>
      <c r="C267" s="45">
        <f t="shared" ref="C267:C309" si="26">1*G267</f>
        <v>28016.21</v>
      </c>
      <c r="D267" s="13" t="str">
        <f t="shared" ref="D267:D309" si="27">VLOOKUP(F267,I$1:J$5,2,FALSE)</f>
        <v>vis</v>
      </c>
      <c r="E267" s="53">
        <f>VLOOKUP(C267,Active!C$21:E$951,3,FALSE)</f>
        <v>48.000581957687864</v>
      </c>
      <c r="F267" s="17" t="s">
        <v>160</v>
      </c>
      <c r="G267" s="13" t="str">
        <f t="shared" ref="G267:G309" si="28">MID(I267,3,LEN(I267)-3)</f>
        <v>28016.210</v>
      </c>
      <c r="H267" s="45">
        <f t="shared" ref="H267:H309" si="29">1*K267</f>
        <v>48</v>
      </c>
      <c r="I267" s="54" t="s">
        <v>182</v>
      </c>
      <c r="J267" s="55" t="s">
        <v>183</v>
      </c>
      <c r="K267" s="54">
        <v>48</v>
      </c>
      <c r="L267" s="54" t="s">
        <v>178</v>
      </c>
      <c r="M267" s="55" t="s">
        <v>179</v>
      </c>
      <c r="N267" s="55"/>
      <c r="O267" s="56" t="s">
        <v>184</v>
      </c>
      <c r="P267" s="56" t="s">
        <v>185</v>
      </c>
    </row>
    <row r="268" spans="1:16" ht="13.5" thickBot="1" x14ac:dyDescent="0.25">
      <c r="A268" s="45" t="str">
        <f t="shared" si="24"/>
        <v> IODE 4.1.272 </v>
      </c>
      <c r="B268" s="17" t="str">
        <f t="shared" si="25"/>
        <v>I</v>
      </c>
      <c r="C268" s="45">
        <f t="shared" si="26"/>
        <v>31682.33</v>
      </c>
      <c r="D268" s="13" t="str">
        <f t="shared" si="27"/>
        <v>vis</v>
      </c>
      <c r="E268" s="53">
        <f>VLOOKUP(C268,Active!C$21:E$951,3,FALSE)</f>
        <v>5770.9799805306475</v>
      </c>
      <c r="F268" s="17" t="s">
        <v>160</v>
      </c>
      <c r="G268" s="13" t="str">
        <f t="shared" si="28"/>
        <v>31682.330</v>
      </c>
      <c r="H268" s="45">
        <f t="shared" si="29"/>
        <v>5771</v>
      </c>
      <c r="I268" s="54" t="s">
        <v>186</v>
      </c>
      <c r="J268" s="55" t="s">
        <v>187</v>
      </c>
      <c r="K268" s="54">
        <v>5771</v>
      </c>
      <c r="L268" s="54" t="s">
        <v>188</v>
      </c>
      <c r="M268" s="55" t="s">
        <v>179</v>
      </c>
      <c r="N268" s="55"/>
      <c r="O268" s="56" t="s">
        <v>184</v>
      </c>
      <c r="P268" s="56" t="s">
        <v>185</v>
      </c>
    </row>
    <row r="269" spans="1:16" ht="13.5" thickBot="1" x14ac:dyDescent="0.25">
      <c r="A269" s="45" t="str">
        <f t="shared" si="24"/>
        <v> BRNO 27 </v>
      </c>
      <c r="B269" s="17" t="str">
        <f t="shared" si="25"/>
        <v>I</v>
      </c>
      <c r="C269" s="45">
        <f t="shared" si="26"/>
        <v>46299.474999999999</v>
      </c>
      <c r="D269" s="13" t="str">
        <f t="shared" si="27"/>
        <v>vis</v>
      </c>
      <c r="E269" s="53">
        <f>VLOOKUP(C269,Active!C$21:E$951,3,FALSE)</f>
        <v>28589.00549550388</v>
      </c>
      <c r="F269" s="17" t="s">
        <v>160</v>
      </c>
      <c r="G269" s="13" t="str">
        <f t="shared" si="28"/>
        <v>46299.475</v>
      </c>
      <c r="H269" s="45">
        <f t="shared" si="29"/>
        <v>28589</v>
      </c>
      <c r="I269" s="54" t="s">
        <v>426</v>
      </c>
      <c r="J269" s="55" t="s">
        <v>427</v>
      </c>
      <c r="K269" s="54">
        <v>28589</v>
      </c>
      <c r="L269" s="54" t="s">
        <v>298</v>
      </c>
      <c r="M269" s="55" t="s">
        <v>179</v>
      </c>
      <c r="N269" s="55"/>
      <c r="O269" s="56" t="s">
        <v>428</v>
      </c>
      <c r="P269" s="56" t="s">
        <v>412</v>
      </c>
    </row>
    <row r="270" spans="1:16" ht="13.5" thickBot="1" x14ac:dyDescent="0.25">
      <c r="A270" s="45" t="str">
        <f t="shared" si="24"/>
        <v> AOEB 7 </v>
      </c>
      <c r="B270" s="17" t="str">
        <f t="shared" si="25"/>
        <v>I</v>
      </c>
      <c r="C270" s="45">
        <f t="shared" si="26"/>
        <v>51380.686000000002</v>
      </c>
      <c r="D270" s="13" t="str">
        <f t="shared" si="27"/>
        <v>vis</v>
      </c>
      <c r="E270" s="53">
        <f>VLOOKUP(C270,Active!C$21:E$951,3,FALSE)</f>
        <v>36521.006049987176</v>
      </c>
      <c r="F270" s="17" t="s">
        <v>160</v>
      </c>
      <c r="G270" s="13" t="str">
        <f t="shared" si="28"/>
        <v>51380.686</v>
      </c>
      <c r="H270" s="45">
        <f t="shared" si="29"/>
        <v>36521</v>
      </c>
      <c r="I270" s="54" t="s">
        <v>754</v>
      </c>
      <c r="J270" s="55" t="s">
        <v>755</v>
      </c>
      <c r="K270" s="54">
        <v>36521</v>
      </c>
      <c r="L270" s="54" t="s">
        <v>298</v>
      </c>
      <c r="M270" s="55" t="s">
        <v>179</v>
      </c>
      <c r="N270" s="55"/>
      <c r="O270" s="56" t="s">
        <v>749</v>
      </c>
      <c r="P270" s="56" t="s">
        <v>756</v>
      </c>
    </row>
    <row r="271" spans="1:16" ht="13.5" thickBot="1" x14ac:dyDescent="0.25">
      <c r="A271" s="45" t="str">
        <f t="shared" si="24"/>
        <v> AOEB 7 </v>
      </c>
      <c r="B271" s="17" t="str">
        <f t="shared" si="25"/>
        <v>I</v>
      </c>
      <c r="C271" s="45">
        <f t="shared" si="26"/>
        <v>51405.671199999997</v>
      </c>
      <c r="D271" s="13" t="str">
        <f t="shared" si="27"/>
        <v>vis</v>
      </c>
      <c r="E271" s="53">
        <f>VLOOKUP(C271,Active!C$21:E$951,3,FALSE)</f>
        <v>36560.009079039468</v>
      </c>
      <c r="F271" s="17" t="s">
        <v>160</v>
      </c>
      <c r="G271" s="13" t="str">
        <f t="shared" si="28"/>
        <v>51405.6712</v>
      </c>
      <c r="H271" s="45">
        <f t="shared" si="29"/>
        <v>36560</v>
      </c>
      <c r="I271" s="54" t="s">
        <v>757</v>
      </c>
      <c r="J271" s="55" t="s">
        <v>758</v>
      </c>
      <c r="K271" s="54">
        <v>36560</v>
      </c>
      <c r="L271" s="54" t="s">
        <v>759</v>
      </c>
      <c r="M271" s="55" t="s">
        <v>760</v>
      </c>
      <c r="N271" s="55" t="s">
        <v>761</v>
      </c>
      <c r="O271" s="56" t="s">
        <v>762</v>
      </c>
      <c r="P271" s="56" t="s">
        <v>756</v>
      </c>
    </row>
    <row r="272" spans="1:16" ht="13.5" thickBot="1" x14ac:dyDescent="0.25">
      <c r="A272" s="45" t="str">
        <f t="shared" si="24"/>
        <v> AOEB 7 </v>
      </c>
      <c r="B272" s="17" t="str">
        <f t="shared" si="25"/>
        <v>I</v>
      </c>
      <c r="C272" s="45">
        <f t="shared" si="26"/>
        <v>51408.88</v>
      </c>
      <c r="D272" s="13" t="str">
        <f t="shared" si="27"/>
        <v>vis</v>
      </c>
      <c r="E272" s="53">
        <f>VLOOKUP(C272,Active!C$21:E$951,3,FALSE)</f>
        <v>36565.018161201027</v>
      </c>
      <c r="F272" s="17" t="s">
        <v>160</v>
      </c>
      <c r="G272" s="13" t="str">
        <f t="shared" si="28"/>
        <v>51408.880</v>
      </c>
      <c r="H272" s="45">
        <f t="shared" si="29"/>
        <v>36565</v>
      </c>
      <c r="I272" s="54" t="s">
        <v>763</v>
      </c>
      <c r="J272" s="55" t="s">
        <v>764</v>
      </c>
      <c r="K272" s="54">
        <v>36565</v>
      </c>
      <c r="L272" s="54" t="s">
        <v>466</v>
      </c>
      <c r="M272" s="55" t="s">
        <v>179</v>
      </c>
      <c r="N272" s="55"/>
      <c r="O272" s="56" t="s">
        <v>206</v>
      </c>
      <c r="P272" s="56" t="s">
        <v>756</v>
      </c>
    </row>
    <row r="273" spans="1:16" ht="13.5" thickBot="1" x14ac:dyDescent="0.25">
      <c r="A273" s="45" t="str">
        <f t="shared" si="24"/>
        <v> AOEB 7 </v>
      </c>
      <c r="B273" s="17" t="str">
        <f t="shared" si="25"/>
        <v>I</v>
      </c>
      <c r="C273" s="45">
        <f t="shared" si="26"/>
        <v>51435.775999999998</v>
      </c>
      <c r="D273" s="13" t="str">
        <f t="shared" si="27"/>
        <v>vis</v>
      </c>
      <c r="E273" s="53">
        <f>VLOOKUP(C273,Active!C$21:E$951,3,FALSE)</f>
        <v>36607.004035614314</v>
      </c>
      <c r="F273" s="17" t="s">
        <v>160</v>
      </c>
      <c r="G273" s="13" t="str">
        <f t="shared" si="28"/>
        <v>51435.776</v>
      </c>
      <c r="H273" s="45">
        <f t="shared" si="29"/>
        <v>36607</v>
      </c>
      <c r="I273" s="54" t="s">
        <v>765</v>
      </c>
      <c r="J273" s="55" t="s">
        <v>766</v>
      </c>
      <c r="K273" s="54">
        <v>36607</v>
      </c>
      <c r="L273" s="54" t="s">
        <v>240</v>
      </c>
      <c r="M273" s="55" t="s">
        <v>179</v>
      </c>
      <c r="N273" s="55"/>
      <c r="O273" s="56" t="s">
        <v>206</v>
      </c>
      <c r="P273" s="56" t="s">
        <v>756</v>
      </c>
    </row>
    <row r="274" spans="1:16" ht="13.5" thickBot="1" x14ac:dyDescent="0.25">
      <c r="A274" s="45" t="str">
        <f t="shared" si="24"/>
        <v> AOEB 7 </v>
      </c>
      <c r="B274" s="17" t="str">
        <f t="shared" si="25"/>
        <v>I</v>
      </c>
      <c r="C274" s="45">
        <f t="shared" si="26"/>
        <v>51439.622799999997</v>
      </c>
      <c r="D274" s="13" t="str">
        <f t="shared" si="27"/>
        <v>vis</v>
      </c>
      <c r="E274" s="53">
        <f>VLOOKUP(C274,Active!C$21:E$951,3,FALSE)</f>
        <v>36613.009064677855</v>
      </c>
      <c r="F274" s="17" t="s">
        <v>160</v>
      </c>
      <c r="G274" s="13" t="str">
        <f t="shared" si="28"/>
        <v>51439.6228</v>
      </c>
      <c r="H274" s="45">
        <f t="shared" si="29"/>
        <v>36613</v>
      </c>
      <c r="I274" s="54" t="s">
        <v>767</v>
      </c>
      <c r="J274" s="55" t="s">
        <v>768</v>
      </c>
      <c r="K274" s="54">
        <v>36613</v>
      </c>
      <c r="L274" s="54" t="s">
        <v>759</v>
      </c>
      <c r="M274" s="55" t="s">
        <v>760</v>
      </c>
      <c r="N274" s="55" t="s">
        <v>761</v>
      </c>
      <c r="O274" s="56" t="s">
        <v>762</v>
      </c>
      <c r="P274" s="56" t="s">
        <v>756</v>
      </c>
    </row>
    <row r="275" spans="1:16" ht="13.5" thickBot="1" x14ac:dyDescent="0.25">
      <c r="A275" s="45" t="str">
        <f t="shared" si="24"/>
        <v> AOEB 7 </v>
      </c>
      <c r="B275" s="17" t="str">
        <f t="shared" si="25"/>
        <v>I</v>
      </c>
      <c r="C275" s="45">
        <f t="shared" si="26"/>
        <v>51496.637000000002</v>
      </c>
      <c r="D275" s="13" t="str">
        <f t="shared" si="27"/>
        <v>vis</v>
      </c>
      <c r="E275" s="53">
        <f>VLOOKUP(C275,Active!C$21:E$951,3,FALSE)</f>
        <v>36702.010813673012</v>
      </c>
      <c r="F275" s="17" t="s">
        <v>160</v>
      </c>
      <c r="G275" s="13" t="str">
        <f t="shared" si="28"/>
        <v>51496.637</v>
      </c>
      <c r="H275" s="45">
        <f t="shared" si="29"/>
        <v>36702</v>
      </c>
      <c r="I275" s="54" t="s">
        <v>769</v>
      </c>
      <c r="J275" s="55" t="s">
        <v>770</v>
      </c>
      <c r="K275" s="54">
        <v>36702</v>
      </c>
      <c r="L275" s="54" t="s">
        <v>227</v>
      </c>
      <c r="M275" s="55" t="s">
        <v>179</v>
      </c>
      <c r="N275" s="55"/>
      <c r="O275" s="56" t="s">
        <v>206</v>
      </c>
      <c r="P275" s="56" t="s">
        <v>756</v>
      </c>
    </row>
    <row r="276" spans="1:16" ht="13.5" thickBot="1" x14ac:dyDescent="0.25">
      <c r="A276" s="45" t="str">
        <f t="shared" si="24"/>
        <v> AOEB 7 </v>
      </c>
      <c r="B276" s="17" t="str">
        <f t="shared" si="25"/>
        <v>I</v>
      </c>
      <c r="C276" s="45">
        <f t="shared" si="26"/>
        <v>51523.538</v>
      </c>
      <c r="D276" s="13" t="str">
        <f t="shared" si="27"/>
        <v>vis</v>
      </c>
      <c r="E276" s="53">
        <f>VLOOKUP(C276,Active!C$21:E$951,3,FALSE)</f>
        <v>36744.004493312801</v>
      </c>
      <c r="F276" s="17" t="s">
        <v>160</v>
      </c>
      <c r="G276" s="13" t="str">
        <f t="shared" si="28"/>
        <v>51523.538</v>
      </c>
      <c r="H276" s="45">
        <f t="shared" si="29"/>
        <v>36744</v>
      </c>
      <c r="I276" s="54" t="s">
        <v>771</v>
      </c>
      <c r="J276" s="55" t="s">
        <v>772</v>
      </c>
      <c r="K276" s="54">
        <v>36744</v>
      </c>
      <c r="L276" s="54" t="s">
        <v>240</v>
      </c>
      <c r="M276" s="55" t="s">
        <v>179</v>
      </c>
      <c r="N276" s="55"/>
      <c r="O276" s="56" t="s">
        <v>206</v>
      </c>
      <c r="P276" s="56" t="s">
        <v>756</v>
      </c>
    </row>
    <row r="277" spans="1:16" ht="13.5" thickBot="1" x14ac:dyDescent="0.25">
      <c r="A277" s="45" t="str">
        <f t="shared" si="24"/>
        <v>IBVS 5040 </v>
      </c>
      <c r="B277" s="17" t="str">
        <f t="shared" si="25"/>
        <v>I</v>
      </c>
      <c r="C277" s="45">
        <f t="shared" si="26"/>
        <v>51677.925999999999</v>
      </c>
      <c r="D277" s="13" t="str">
        <f t="shared" si="27"/>
        <v>vis</v>
      </c>
      <c r="E277" s="53" t="e">
        <f>VLOOKUP(C277,Active!C$21:E$951,3,FALSE)</f>
        <v>#N/A</v>
      </c>
      <c r="F277" s="17" t="s">
        <v>160</v>
      </c>
      <c r="G277" s="13" t="str">
        <f t="shared" si="28"/>
        <v>51677.9260</v>
      </c>
      <c r="H277" s="45">
        <f t="shared" si="29"/>
        <v>36985</v>
      </c>
      <c r="I277" s="54" t="s">
        <v>779</v>
      </c>
      <c r="J277" s="55" t="s">
        <v>780</v>
      </c>
      <c r="K277" s="54">
        <v>36985</v>
      </c>
      <c r="L277" s="54" t="s">
        <v>781</v>
      </c>
      <c r="M277" s="55" t="s">
        <v>782</v>
      </c>
      <c r="N277" s="55" t="s">
        <v>783</v>
      </c>
      <c r="O277" s="56" t="s">
        <v>784</v>
      </c>
      <c r="P277" s="57" t="s">
        <v>785</v>
      </c>
    </row>
    <row r="278" spans="1:16" ht="13.5" thickBot="1" x14ac:dyDescent="0.25">
      <c r="A278" s="45" t="str">
        <f t="shared" si="24"/>
        <v>OEJV 0074 </v>
      </c>
      <c r="B278" s="17" t="str">
        <f t="shared" si="25"/>
        <v>I</v>
      </c>
      <c r="C278" s="45">
        <f t="shared" si="26"/>
        <v>51780.425000000003</v>
      </c>
      <c r="D278" s="13" t="str">
        <f t="shared" si="27"/>
        <v>vis</v>
      </c>
      <c r="E278" s="53" t="e">
        <f>VLOOKUP(C278,Active!C$21:E$951,3,FALSE)</f>
        <v>#N/A</v>
      </c>
      <c r="F278" s="17" t="s">
        <v>160</v>
      </c>
      <c r="G278" s="13" t="str">
        <f t="shared" si="28"/>
        <v>51780.425</v>
      </c>
      <c r="H278" s="45">
        <f t="shared" si="29"/>
        <v>37145</v>
      </c>
      <c r="I278" s="54" t="s">
        <v>794</v>
      </c>
      <c r="J278" s="55" t="s">
        <v>795</v>
      </c>
      <c r="K278" s="54">
        <v>37145</v>
      </c>
      <c r="L278" s="54" t="s">
        <v>196</v>
      </c>
      <c r="M278" s="55" t="s">
        <v>179</v>
      </c>
      <c r="N278" s="55"/>
      <c r="O278" s="56" t="s">
        <v>796</v>
      </c>
      <c r="P278" s="57" t="s">
        <v>778</v>
      </c>
    </row>
    <row r="279" spans="1:16" ht="13.5" thickBot="1" x14ac:dyDescent="0.25">
      <c r="A279" s="45" t="str">
        <f t="shared" si="24"/>
        <v>OEJV 0074 </v>
      </c>
      <c r="B279" s="17" t="str">
        <f t="shared" si="25"/>
        <v>I</v>
      </c>
      <c r="C279" s="45">
        <f t="shared" si="26"/>
        <v>51789.383999999998</v>
      </c>
      <c r="D279" s="13" t="str">
        <f t="shared" si="27"/>
        <v>vis</v>
      </c>
      <c r="E279" s="53" t="e">
        <f>VLOOKUP(C279,Active!C$21:E$951,3,FALSE)</f>
        <v>#N/A</v>
      </c>
      <c r="F279" s="17" t="s">
        <v>160</v>
      </c>
      <c r="G279" s="13" t="str">
        <f t="shared" si="28"/>
        <v>51789.384</v>
      </c>
      <c r="H279" s="45">
        <f t="shared" si="29"/>
        <v>37159</v>
      </c>
      <c r="I279" s="54" t="s">
        <v>801</v>
      </c>
      <c r="J279" s="55" t="s">
        <v>802</v>
      </c>
      <c r="K279" s="54">
        <v>37159</v>
      </c>
      <c r="L279" s="54" t="s">
        <v>219</v>
      </c>
      <c r="M279" s="55" t="s">
        <v>179</v>
      </c>
      <c r="N279" s="55"/>
      <c r="O279" s="56" t="s">
        <v>803</v>
      </c>
      <c r="P279" s="57" t="s">
        <v>778</v>
      </c>
    </row>
    <row r="280" spans="1:16" ht="13.5" thickBot="1" x14ac:dyDescent="0.25">
      <c r="A280" s="45" t="str">
        <f t="shared" si="24"/>
        <v>OEJV 0074 </v>
      </c>
      <c r="B280" s="17" t="str">
        <f t="shared" si="25"/>
        <v>I</v>
      </c>
      <c r="C280" s="45">
        <f t="shared" si="26"/>
        <v>51789.398000000001</v>
      </c>
      <c r="D280" s="13" t="str">
        <f t="shared" si="27"/>
        <v>vis</v>
      </c>
      <c r="E280" s="53" t="e">
        <f>VLOOKUP(C280,Active!C$21:E$951,3,FALSE)</f>
        <v>#N/A</v>
      </c>
      <c r="F280" s="17" t="s">
        <v>160</v>
      </c>
      <c r="G280" s="13" t="str">
        <f t="shared" si="28"/>
        <v>51789.398</v>
      </c>
      <c r="H280" s="45">
        <f t="shared" si="29"/>
        <v>37159</v>
      </c>
      <c r="I280" s="54" t="s">
        <v>804</v>
      </c>
      <c r="J280" s="55" t="s">
        <v>805</v>
      </c>
      <c r="K280" s="54">
        <v>37159</v>
      </c>
      <c r="L280" s="54" t="s">
        <v>440</v>
      </c>
      <c r="M280" s="55" t="s">
        <v>179</v>
      </c>
      <c r="N280" s="55"/>
      <c r="O280" s="56" t="s">
        <v>806</v>
      </c>
      <c r="P280" s="57" t="s">
        <v>778</v>
      </c>
    </row>
    <row r="281" spans="1:16" ht="13.5" thickBot="1" x14ac:dyDescent="0.25">
      <c r="A281" s="45" t="str">
        <f t="shared" si="24"/>
        <v>OEJV 0074 </v>
      </c>
      <c r="B281" s="17" t="str">
        <f t="shared" si="25"/>
        <v>I</v>
      </c>
      <c r="C281" s="45">
        <f t="shared" si="26"/>
        <v>51789.402000000002</v>
      </c>
      <c r="D281" s="13" t="str">
        <f t="shared" si="27"/>
        <v>vis</v>
      </c>
      <c r="E281" s="53" t="e">
        <f>VLOOKUP(C281,Active!C$21:E$951,3,FALSE)</f>
        <v>#N/A</v>
      </c>
      <c r="F281" s="17" t="s">
        <v>160</v>
      </c>
      <c r="G281" s="13" t="str">
        <f t="shared" si="28"/>
        <v>51789.402</v>
      </c>
      <c r="H281" s="45">
        <f t="shared" si="29"/>
        <v>37159</v>
      </c>
      <c r="I281" s="54" t="s">
        <v>807</v>
      </c>
      <c r="J281" s="55" t="s">
        <v>808</v>
      </c>
      <c r="K281" s="54">
        <v>37159</v>
      </c>
      <c r="L281" s="54" t="s">
        <v>421</v>
      </c>
      <c r="M281" s="55" t="s">
        <v>179</v>
      </c>
      <c r="N281" s="55"/>
      <c r="O281" s="56" t="s">
        <v>809</v>
      </c>
      <c r="P281" s="57" t="s">
        <v>778</v>
      </c>
    </row>
    <row r="282" spans="1:16" ht="13.5" thickBot="1" x14ac:dyDescent="0.25">
      <c r="A282" s="45" t="str">
        <f t="shared" si="24"/>
        <v>OEJV 0074 </v>
      </c>
      <c r="B282" s="17" t="str">
        <f t="shared" si="25"/>
        <v>I</v>
      </c>
      <c r="C282" s="45">
        <f t="shared" si="26"/>
        <v>51789.402000000002</v>
      </c>
      <c r="D282" s="13" t="str">
        <f t="shared" si="27"/>
        <v>vis</v>
      </c>
      <c r="E282" s="53" t="e">
        <f>VLOOKUP(C282,Active!C$21:E$951,3,FALSE)</f>
        <v>#N/A</v>
      </c>
      <c r="F282" s="17" t="s">
        <v>160</v>
      </c>
      <c r="G282" s="13" t="str">
        <f t="shared" si="28"/>
        <v>51789.402</v>
      </c>
      <c r="H282" s="45">
        <f t="shared" si="29"/>
        <v>37159</v>
      </c>
      <c r="I282" s="54" t="s">
        <v>807</v>
      </c>
      <c r="J282" s="55" t="s">
        <v>808</v>
      </c>
      <c r="K282" s="54">
        <v>37159</v>
      </c>
      <c r="L282" s="54" t="s">
        <v>421</v>
      </c>
      <c r="M282" s="55" t="s">
        <v>179</v>
      </c>
      <c r="N282" s="55"/>
      <c r="O282" s="56" t="s">
        <v>810</v>
      </c>
      <c r="P282" s="57" t="s">
        <v>778</v>
      </c>
    </row>
    <row r="283" spans="1:16" ht="13.5" thickBot="1" x14ac:dyDescent="0.25">
      <c r="A283" s="45" t="str">
        <f t="shared" si="24"/>
        <v>OEJV 0074 </v>
      </c>
      <c r="B283" s="17" t="str">
        <f t="shared" si="25"/>
        <v>I</v>
      </c>
      <c r="C283" s="45">
        <f t="shared" si="26"/>
        <v>51789.402999999998</v>
      </c>
      <c r="D283" s="13" t="str">
        <f t="shared" si="27"/>
        <v>vis</v>
      </c>
      <c r="E283" s="53" t="e">
        <f>VLOOKUP(C283,Active!C$21:E$951,3,FALSE)</f>
        <v>#N/A</v>
      </c>
      <c r="F283" s="17" t="s">
        <v>160</v>
      </c>
      <c r="G283" s="13" t="str">
        <f t="shared" si="28"/>
        <v>51789.403</v>
      </c>
      <c r="H283" s="45">
        <f t="shared" si="29"/>
        <v>37159</v>
      </c>
      <c r="I283" s="54" t="s">
        <v>811</v>
      </c>
      <c r="J283" s="55" t="s">
        <v>812</v>
      </c>
      <c r="K283" s="54">
        <v>37159</v>
      </c>
      <c r="L283" s="54" t="s">
        <v>669</v>
      </c>
      <c r="M283" s="55" t="s">
        <v>179</v>
      </c>
      <c r="N283" s="55"/>
      <c r="O283" s="56" t="s">
        <v>813</v>
      </c>
      <c r="P283" s="57" t="s">
        <v>778</v>
      </c>
    </row>
    <row r="284" spans="1:16" ht="13.5" thickBot="1" x14ac:dyDescent="0.25">
      <c r="A284" s="45" t="str">
        <f t="shared" si="24"/>
        <v> AOEB 7 </v>
      </c>
      <c r="B284" s="17" t="str">
        <f t="shared" si="25"/>
        <v>I</v>
      </c>
      <c r="C284" s="45">
        <f t="shared" si="26"/>
        <v>51799.639799999997</v>
      </c>
      <c r="D284" s="13" t="str">
        <f t="shared" si="27"/>
        <v>vis</v>
      </c>
      <c r="E284" s="53">
        <f>VLOOKUP(C284,Active!C$21:E$951,3,FALSE)</f>
        <v>37175.011910775647</v>
      </c>
      <c r="F284" s="17" t="s">
        <v>160</v>
      </c>
      <c r="G284" s="13" t="str">
        <f t="shared" si="28"/>
        <v>51799.6398</v>
      </c>
      <c r="H284" s="45">
        <f t="shared" si="29"/>
        <v>37175</v>
      </c>
      <c r="I284" s="54" t="s">
        <v>814</v>
      </c>
      <c r="J284" s="55" t="s">
        <v>815</v>
      </c>
      <c r="K284" s="54">
        <v>37175</v>
      </c>
      <c r="L284" s="54" t="s">
        <v>816</v>
      </c>
      <c r="M284" s="55" t="s">
        <v>760</v>
      </c>
      <c r="N284" s="55" t="s">
        <v>761</v>
      </c>
      <c r="O284" s="56" t="s">
        <v>762</v>
      </c>
      <c r="P284" s="56" t="s">
        <v>756</v>
      </c>
    </row>
    <row r="285" spans="1:16" ht="13.5" thickBot="1" x14ac:dyDescent="0.25">
      <c r="A285" s="45" t="str">
        <f t="shared" si="24"/>
        <v> AOEB 7 </v>
      </c>
      <c r="B285" s="17" t="str">
        <f t="shared" si="25"/>
        <v>I</v>
      </c>
      <c r="C285" s="45">
        <f t="shared" si="26"/>
        <v>51838.7186</v>
      </c>
      <c r="D285" s="13" t="str">
        <f t="shared" si="27"/>
        <v>vis</v>
      </c>
      <c r="E285" s="53">
        <f>VLOOKUP(C285,Active!C$21:E$951,3,FALSE)</f>
        <v>37236.015687880863</v>
      </c>
      <c r="F285" s="17" t="s">
        <v>160</v>
      </c>
      <c r="G285" s="13" t="str">
        <f t="shared" si="28"/>
        <v>51838.7186</v>
      </c>
      <c r="H285" s="45">
        <f t="shared" si="29"/>
        <v>37236</v>
      </c>
      <c r="I285" s="54" t="s">
        <v>817</v>
      </c>
      <c r="J285" s="55" t="s">
        <v>818</v>
      </c>
      <c r="K285" s="54">
        <v>37236</v>
      </c>
      <c r="L285" s="54" t="s">
        <v>819</v>
      </c>
      <c r="M285" s="55" t="s">
        <v>760</v>
      </c>
      <c r="N285" s="55" t="s">
        <v>761</v>
      </c>
      <c r="O285" s="56" t="s">
        <v>820</v>
      </c>
      <c r="P285" s="56" t="s">
        <v>756</v>
      </c>
    </row>
    <row r="286" spans="1:16" ht="13.5" thickBot="1" x14ac:dyDescent="0.25">
      <c r="A286" s="45" t="str">
        <f t="shared" si="24"/>
        <v> AOEB 7 </v>
      </c>
      <c r="B286" s="17" t="str">
        <f t="shared" si="25"/>
        <v>I</v>
      </c>
      <c r="C286" s="45">
        <f t="shared" si="26"/>
        <v>51892.527199999997</v>
      </c>
      <c r="D286" s="13" t="str">
        <f t="shared" si="27"/>
        <v>vis</v>
      </c>
      <c r="E286" s="53">
        <f>VLOOKUP(C286,Active!C$21:E$951,3,FALSE)</f>
        <v>37320.013350059409</v>
      </c>
      <c r="F286" s="17" t="s">
        <v>160</v>
      </c>
      <c r="G286" s="13" t="str">
        <f t="shared" si="28"/>
        <v>51892.5272</v>
      </c>
      <c r="H286" s="45">
        <f t="shared" si="29"/>
        <v>37320</v>
      </c>
      <c r="I286" s="54" t="s">
        <v>821</v>
      </c>
      <c r="J286" s="55" t="s">
        <v>822</v>
      </c>
      <c r="K286" s="54">
        <v>37320</v>
      </c>
      <c r="L286" s="54" t="s">
        <v>823</v>
      </c>
      <c r="M286" s="55" t="s">
        <v>760</v>
      </c>
      <c r="N286" s="55" t="s">
        <v>761</v>
      </c>
      <c r="O286" s="56" t="s">
        <v>824</v>
      </c>
      <c r="P286" s="56" t="s">
        <v>756</v>
      </c>
    </row>
    <row r="287" spans="1:16" ht="13.5" thickBot="1" x14ac:dyDescent="0.25">
      <c r="A287" s="45" t="str">
        <f t="shared" si="24"/>
        <v> AOEB 7 </v>
      </c>
      <c r="B287" s="17" t="str">
        <f t="shared" si="25"/>
        <v>I</v>
      </c>
      <c r="C287" s="45">
        <f t="shared" si="26"/>
        <v>51899.576000000001</v>
      </c>
      <c r="D287" s="13" t="str">
        <f t="shared" si="27"/>
        <v>vis</v>
      </c>
      <c r="E287" s="53">
        <f>VLOOKUP(C287,Active!C$21:E$951,3,FALSE)</f>
        <v>37331.016846176477</v>
      </c>
      <c r="F287" s="17" t="s">
        <v>160</v>
      </c>
      <c r="G287" s="13" t="str">
        <f t="shared" si="28"/>
        <v>51899.5760</v>
      </c>
      <c r="H287" s="45">
        <f t="shared" si="29"/>
        <v>37331</v>
      </c>
      <c r="I287" s="54" t="s">
        <v>825</v>
      </c>
      <c r="J287" s="55" t="s">
        <v>826</v>
      </c>
      <c r="K287" s="54">
        <v>37331</v>
      </c>
      <c r="L287" s="54" t="s">
        <v>827</v>
      </c>
      <c r="M287" s="55" t="s">
        <v>760</v>
      </c>
      <c r="N287" s="55" t="s">
        <v>761</v>
      </c>
      <c r="O287" s="56" t="s">
        <v>824</v>
      </c>
      <c r="P287" s="56" t="s">
        <v>756</v>
      </c>
    </row>
    <row r="288" spans="1:16" ht="13.5" thickBot="1" x14ac:dyDescent="0.25">
      <c r="A288" s="45" t="str">
        <f t="shared" si="24"/>
        <v> AOEB 7 </v>
      </c>
      <c r="B288" s="17" t="str">
        <f t="shared" si="25"/>
        <v>I</v>
      </c>
      <c r="C288" s="45">
        <f t="shared" si="26"/>
        <v>52118.66</v>
      </c>
      <c r="D288" s="13" t="str">
        <f t="shared" si="27"/>
        <v>vis</v>
      </c>
      <c r="E288" s="53">
        <f>VLOOKUP(C288,Active!C$21:E$951,3,FALSE)</f>
        <v>37673.01689488109</v>
      </c>
      <c r="F288" s="17" t="s">
        <v>160</v>
      </c>
      <c r="G288" s="13" t="str">
        <f t="shared" si="28"/>
        <v>52118.660</v>
      </c>
      <c r="H288" s="45">
        <f t="shared" si="29"/>
        <v>37673</v>
      </c>
      <c r="I288" s="54" t="s">
        <v>828</v>
      </c>
      <c r="J288" s="55" t="s">
        <v>829</v>
      </c>
      <c r="K288" s="54">
        <v>37673</v>
      </c>
      <c r="L288" s="54" t="s">
        <v>196</v>
      </c>
      <c r="M288" s="55" t="s">
        <v>179</v>
      </c>
      <c r="N288" s="55"/>
      <c r="O288" s="56" t="s">
        <v>749</v>
      </c>
      <c r="P288" s="56" t="s">
        <v>756</v>
      </c>
    </row>
    <row r="289" spans="1:16" ht="13.5" thickBot="1" x14ac:dyDescent="0.25">
      <c r="A289" s="45" t="str">
        <f t="shared" si="24"/>
        <v> AOEB 7 </v>
      </c>
      <c r="B289" s="17" t="str">
        <f t="shared" si="25"/>
        <v>I</v>
      </c>
      <c r="C289" s="45">
        <f t="shared" si="26"/>
        <v>52125.708899999998</v>
      </c>
      <c r="D289" s="13" t="str">
        <f t="shared" si="27"/>
        <v>vis</v>
      </c>
      <c r="E289" s="53">
        <f>VLOOKUP(C289,Active!C$21:E$951,3,FALSE)</f>
        <v>37684.020547102671</v>
      </c>
      <c r="F289" s="17" t="s">
        <v>160</v>
      </c>
      <c r="G289" s="13" t="str">
        <f t="shared" si="28"/>
        <v>52125.7089</v>
      </c>
      <c r="H289" s="45">
        <f t="shared" si="29"/>
        <v>37684</v>
      </c>
      <c r="I289" s="54" t="s">
        <v>830</v>
      </c>
      <c r="J289" s="55" t="s">
        <v>831</v>
      </c>
      <c r="K289" s="54">
        <v>37684</v>
      </c>
      <c r="L289" s="54" t="s">
        <v>832</v>
      </c>
      <c r="M289" s="55" t="s">
        <v>760</v>
      </c>
      <c r="N289" s="55" t="s">
        <v>761</v>
      </c>
      <c r="O289" s="56" t="s">
        <v>211</v>
      </c>
      <c r="P289" s="56" t="s">
        <v>756</v>
      </c>
    </row>
    <row r="290" spans="1:16" ht="13.5" thickBot="1" x14ac:dyDescent="0.25">
      <c r="A290" s="45" t="str">
        <f t="shared" si="24"/>
        <v> AOEB 7 </v>
      </c>
      <c r="B290" s="17" t="str">
        <f t="shared" si="25"/>
        <v>I</v>
      </c>
      <c r="C290" s="45">
        <f t="shared" si="26"/>
        <v>52209.6247</v>
      </c>
      <c r="D290" s="13" t="str">
        <f t="shared" si="27"/>
        <v>vis</v>
      </c>
      <c r="E290" s="53">
        <f>VLOOKUP(C290,Active!C$21:E$951,3,FALSE)</f>
        <v>37815.016912364794</v>
      </c>
      <c r="F290" s="17" t="s">
        <v>160</v>
      </c>
      <c r="G290" s="13" t="str">
        <f t="shared" si="28"/>
        <v>52209.6247</v>
      </c>
      <c r="H290" s="45">
        <f t="shared" si="29"/>
        <v>37815</v>
      </c>
      <c r="I290" s="54" t="s">
        <v>841</v>
      </c>
      <c r="J290" s="55" t="s">
        <v>842</v>
      </c>
      <c r="K290" s="54">
        <v>37815</v>
      </c>
      <c r="L290" s="54" t="s">
        <v>827</v>
      </c>
      <c r="M290" s="55" t="s">
        <v>760</v>
      </c>
      <c r="N290" s="55" t="s">
        <v>761</v>
      </c>
      <c r="O290" s="56" t="s">
        <v>824</v>
      </c>
      <c r="P290" s="56" t="s">
        <v>756</v>
      </c>
    </row>
    <row r="291" spans="1:16" ht="13.5" thickBot="1" x14ac:dyDescent="0.25">
      <c r="A291" s="45" t="str">
        <f t="shared" si="24"/>
        <v> AOEB 7 </v>
      </c>
      <c r="B291" s="17" t="str">
        <f t="shared" si="25"/>
        <v>I</v>
      </c>
      <c r="C291" s="45">
        <f t="shared" si="26"/>
        <v>52225.637999999999</v>
      </c>
      <c r="D291" s="13" t="str">
        <f t="shared" si="27"/>
        <v>vis</v>
      </c>
      <c r="E291" s="53">
        <f>VLOOKUP(C291,Active!C$21:E$951,3,FALSE)</f>
        <v>37840.014399081854</v>
      </c>
      <c r="F291" s="17" t="s">
        <v>160</v>
      </c>
      <c r="G291" s="13" t="str">
        <f t="shared" si="28"/>
        <v>52225.638</v>
      </c>
      <c r="H291" s="45">
        <f t="shared" si="29"/>
        <v>37840</v>
      </c>
      <c r="I291" s="54" t="s">
        <v>843</v>
      </c>
      <c r="J291" s="55" t="s">
        <v>844</v>
      </c>
      <c r="K291" s="54">
        <v>37840</v>
      </c>
      <c r="L291" s="54" t="s">
        <v>448</v>
      </c>
      <c r="M291" s="55" t="s">
        <v>179</v>
      </c>
      <c r="N291" s="55"/>
      <c r="O291" s="56" t="s">
        <v>211</v>
      </c>
      <c r="P291" s="56" t="s">
        <v>756</v>
      </c>
    </row>
    <row r="292" spans="1:16" ht="13.5" thickBot="1" x14ac:dyDescent="0.25">
      <c r="A292" s="45" t="str">
        <f t="shared" si="24"/>
        <v> AOEB 11 </v>
      </c>
      <c r="B292" s="17" t="str">
        <f t="shared" si="25"/>
        <v>I</v>
      </c>
      <c r="C292" s="45">
        <f t="shared" si="26"/>
        <v>52469.707999999999</v>
      </c>
      <c r="D292" s="13" t="str">
        <f t="shared" si="27"/>
        <v>vis</v>
      </c>
      <c r="E292" s="53">
        <f>VLOOKUP(C292,Active!C$21:E$951,3,FALSE)</f>
        <v>38221.018725675014</v>
      </c>
      <c r="F292" s="17" t="s">
        <v>160</v>
      </c>
      <c r="G292" s="13" t="str">
        <f t="shared" si="28"/>
        <v>52469.7080</v>
      </c>
      <c r="H292" s="45">
        <f t="shared" si="29"/>
        <v>38221</v>
      </c>
      <c r="I292" s="54" t="s">
        <v>845</v>
      </c>
      <c r="J292" s="55" t="s">
        <v>846</v>
      </c>
      <c r="K292" s="54">
        <v>38221</v>
      </c>
      <c r="L292" s="54" t="s">
        <v>847</v>
      </c>
      <c r="M292" s="55" t="s">
        <v>760</v>
      </c>
      <c r="N292" s="55" t="s">
        <v>761</v>
      </c>
      <c r="O292" s="56" t="s">
        <v>820</v>
      </c>
      <c r="P292" s="56" t="s">
        <v>848</v>
      </c>
    </row>
    <row r="293" spans="1:16" ht="13.5" thickBot="1" x14ac:dyDescent="0.25">
      <c r="A293" s="45" t="str">
        <f t="shared" si="24"/>
        <v>IBVS 5371 </v>
      </c>
      <c r="B293" s="17" t="str">
        <f t="shared" si="25"/>
        <v>I</v>
      </c>
      <c r="C293" s="45">
        <f t="shared" si="26"/>
        <v>52517.752699999997</v>
      </c>
      <c r="D293" s="13" t="str">
        <f t="shared" si="27"/>
        <v>vis</v>
      </c>
      <c r="E293" s="53" t="e">
        <f>VLOOKUP(C293,Active!C$21:E$951,3,FALSE)</f>
        <v>#N/A</v>
      </c>
      <c r="F293" s="17" t="s">
        <v>160</v>
      </c>
      <c r="G293" s="13" t="str">
        <f t="shared" si="28"/>
        <v>52517.7527</v>
      </c>
      <c r="H293" s="45">
        <f t="shared" si="29"/>
        <v>38296</v>
      </c>
      <c r="I293" s="54" t="s">
        <v>849</v>
      </c>
      <c r="J293" s="55" t="s">
        <v>850</v>
      </c>
      <c r="K293" s="54">
        <v>38296</v>
      </c>
      <c r="L293" s="54" t="s">
        <v>847</v>
      </c>
      <c r="M293" s="55" t="s">
        <v>782</v>
      </c>
      <c r="N293" s="55" t="s">
        <v>783</v>
      </c>
      <c r="O293" s="56" t="s">
        <v>851</v>
      </c>
      <c r="P293" s="57" t="s">
        <v>852</v>
      </c>
    </row>
    <row r="294" spans="1:16" ht="13.5" thickBot="1" x14ac:dyDescent="0.25">
      <c r="A294" s="45" t="str">
        <f t="shared" si="24"/>
        <v> AOEB 11 </v>
      </c>
      <c r="B294" s="17" t="str">
        <f t="shared" si="25"/>
        <v>I</v>
      </c>
      <c r="C294" s="45">
        <f t="shared" si="26"/>
        <v>52562.594299999997</v>
      </c>
      <c r="D294" s="13" t="str">
        <f t="shared" si="27"/>
        <v>vis</v>
      </c>
      <c r="E294" s="53">
        <f>VLOOKUP(C294,Active!C$21:E$951,3,FALSE)</f>
        <v>38366.01844780895</v>
      </c>
      <c r="F294" s="17" t="s">
        <v>160</v>
      </c>
      <c r="G294" s="13" t="str">
        <f t="shared" si="28"/>
        <v>52562.5943</v>
      </c>
      <c r="H294" s="45">
        <f t="shared" si="29"/>
        <v>38366</v>
      </c>
      <c r="I294" s="54" t="s">
        <v>853</v>
      </c>
      <c r="J294" s="55" t="s">
        <v>854</v>
      </c>
      <c r="K294" s="54">
        <v>38366</v>
      </c>
      <c r="L294" s="54" t="s">
        <v>855</v>
      </c>
      <c r="M294" s="55" t="s">
        <v>760</v>
      </c>
      <c r="N294" s="55" t="s">
        <v>761</v>
      </c>
      <c r="O294" s="56" t="s">
        <v>211</v>
      </c>
      <c r="P294" s="56" t="s">
        <v>848</v>
      </c>
    </row>
    <row r="295" spans="1:16" ht="13.5" thickBot="1" x14ac:dyDescent="0.25">
      <c r="A295" s="45" t="str">
        <f t="shared" si="24"/>
        <v> AOEB 11 </v>
      </c>
      <c r="B295" s="17" t="str">
        <f t="shared" si="25"/>
        <v>I</v>
      </c>
      <c r="C295" s="45">
        <f t="shared" si="26"/>
        <v>53175.646699999998</v>
      </c>
      <c r="D295" s="13" t="str">
        <f t="shared" si="27"/>
        <v>vis</v>
      </c>
      <c r="E295" s="53">
        <f>VLOOKUP(C295,Active!C$21:E$951,3,FALSE)</f>
        <v>39323.021016040679</v>
      </c>
      <c r="F295" s="17" t="s">
        <v>160</v>
      </c>
      <c r="G295" s="13" t="str">
        <f t="shared" si="28"/>
        <v>53175.6467</v>
      </c>
      <c r="H295" s="45">
        <f t="shared" si="29"/>
        <v>39323</v>
      </c>
      <c r="I295" s="54" t="s">
        <v>861</v>
      </c>
      <c r="J295" s="55" t="s">
        <v>862</v>
      </c>
      <c r="K295" s="54">
        <v>39323</v>
      </c>
      <c r="L295" s="54" t="s">
        <v>863</v>
      </c>
      <c r="M295" s="55" t="s">
        <v>760</v>
      </c>
      <c r="N295" s="55" t="s">
        <v>761</v>
      </c>
      <c r="O295" s="56" t="s">
        <v>211</v>
      </c>
      <c r="P295" s="56" t="s">
        <v>848</v>
      </c>
    </row>
    <row r="296" spans="1:16" ht="13.5" thickBot="1" x14ac:dyDescent="0.25">
      <c r="A296" s="45" t="str">
        <f t="shared" si="24"/>
        <v>IBVS 5624 </v>
      </c>
      <c r="B296" s="17" t="str">
        <f t="shared" si="25"/>
        <v>I</v>
      </c>
      <c r="C296" s="45">
        <f t="shared" si="26"/>
        <v>53186.537199999999</v>
      </c>
      <c r="D296" s="13" t="str">
        <f t="shared" si="27"/>
        <v>vis</v>
      </c>
      <c r="E296" s="53">
        <f>VLOOKUP(C296,Active!C$21:E$951,3,FALSE)</f>
        <v>39340.021579890243</v>
      </c>
      <c r="F296" s="17" t="s">
        <v>160</v>
      </c>
      <c r="G296" s="13" t="str">
        <f t="shared" si="28"/>
        <v>53186.5372</v>
      </c>
      <c r="H296" s="45">
        <f t="shared" si="29"/>
        <v>39340</v>
      </c>
      <c r="I296" s="54" t="s">
        <v>864</v>
      </c>
      <c r="J296" s="55" t="s">
        <v>865</v>
      </c>
      <c r="K296" s="54">
        <v>39340</v>
      </c>
      <c r="L296" s="54" t="s">
        <v>866</v>
      </c>
      <c r="M296" s="55" t="s">
        <v>782</v>
      </c>
      <c r="N296" s="55" t="s">
        <v>783</v>
      </c>
      <c r="O296" s="56" t="s">
        <v>859</v>
      </c>
      <c r="P296" s="57" t="s">
        <v>860</v>
      </c>
    </row>
    <row r="297" spans="1:16" ht="13.5" thickBot="1" x14ac:dyDescent="0.25">
      <c r="A297" s="45" t="str">
        <f t="shared" si="24"/>
        <v>IBVS 5624 </v>
      </c>
      <c r="B297" s="17" t="str">
        <f t="shared" si="25"/>
        <v>II</v>
      </c>
      <c r="C297" s="45">
        <f t="shared" si="26"/>
        <v>53187.493900000001</v>
      </c>
      <c r="D297" s="13" t="str">
        <f t="shared" si="27"/>
        <v>vis</v>
      </c>
      <c r="E297" s="53">
        <f>VLOOKUP(C297,Active!C$21:E$951,3,FALSE)</f>
        <v>39341.51503192963</v>
      </c>
      <c r="F297" s="17" t="s">
        <v>160</v>
      </c>
      <c r="G297" s="13" t="str">
        <f t="shared" si="28"/>
        <v>53187.4939</v>
      </c>
      <c r="H297" s="45">
        <f t="shared" si="29"/>
        <v>39341.5</v>
      </c>
      <c r="I297" s="54" t="s">
        <v>867</v>
      </c>
      <c r="J297" s="55" t="s">
        <v>868</v>
      </c>
      <c r="K297" s="54">
        <v>39341.5</v>
      </c>
      <c r="L297" s="54" t="s">
        <v>869</v>
      </c>
      <c r="M297" s="55" t="s">
        <v>782</v>
      </c>
      <c r="N297" s="55" t="s">
        <v>783</v>
      </c>
      <c r="O297" s="56" t="s">
        <v>859</v>
      </c>
      <c r="P297" s="57" t="s">
        <v>860</v>
      </c>
    </row>
    <row r="298" spans="1:16" ht="13.5" thickBot="1" x14ac:dyDescent="0.25">
      <c r="A298" s="45" t="str">
        <f t="shared" si="24"/>
        <v> AOEB 11 </v>
      </c>
      <c r="B298" s="17" t="str">
        <f t="shared" si="25"/>
        <v>I</v>
      </c>
      <c r="C298" s="45">
        <f t="shared" si="26"/>
        <v>53253.8</v>
      </c>
      <c r="D298" s="13" t="str">
        <f t="shared" si="27"/>
        <v>vis</v>
      </c>
      <c r="E298" s="53">
        <f>VLOOKUP(C298,Active!C$21:E$951,3,FALSE)</f>
        <v>39445.021857756314</v>
      </c>
      <c r="F298" s="17" t="s">
        <v>160</v>
      </c>
      <c r="G298" s="13" t="str">
        <f t="shared" si="28"/>
        <v>53253.800</v>
      </c>
      <c r="H298" s="45">
        <f t="shared" si="29"/>
        <v>39445</v>
      </c>
      <c r="I298" s="54" t="s">
        <v>880</v>
      </c>
      <c r="J298" s="55" t="s">
        <v>881</v>
      </c>
      <c r="K298" s="54" t="s">
        <v>882</v>
      </c>
      <c r="L298" s="54" t="s">
        <v>379</v>
      </c>
      <c r="M298" s="55" t="s">
        <v>179</v>
      </c>
      <c r="N298" s="55"/>
      <c r="O298" s="56" t="s">
        <v>749</v>
      </c>
      <c r="P298" s="56" t="s">
        <v>848</v>
      </c>
    </row>
    <row r="299" spans="1:16" ht="13.5" thickBot="1" x14ac:dyDescent="0.25">
      <c r="A299" s="45" t="str">
        <f t="shared" si="24"/>
        <v> AOEB 11 </v>
      </c>
      <c r="B299" s="17" t="str">
        <f t="shared" si="25"/>
        <v>I</v>
      </c>
      <c r="C299" s="45">
        <f t="shared" si="26"/>
        <v>53257.6423</v>
      </c>
      <c r="D299" s="13" t="str">
        <f t="shared" si="27"/>
        <v>vis</v>
      </c>
      <c r="E299" s="53">
        <f>VLOOKUP(C299,Active!C$21:E$951,3,FALSE)</f>
        <v>39451.019862115994</v>
      </c>
      <c r="F299" s="17" t="s">
        <v>160</v>
      </c>
      <c r="G299" s="13" t="str">
        <f t="shared" si="28"/>
        <v>53257.6423</v>
      </c>
      <c r="H299" s="45">
        <f t="shared" si="29"/>
        <v>39451</v>
      </c>
      <c r="I299" s="54" t="s">
        <v>883</v>
      </c>
      <c r="J299" s="55" t="s">
        <v>884</v>
      </c>
      <c r="K299" s="54" t="s">
        <v>885</v>
      </c>
      <c r="L299" s="54" t="s">
        <v>886</v>
      </c>
      <c r="M299" s="55" t="s">
        <v>760</v>
      </c>
      <c r="N299" s="55" t="s">
        <v>761</v>
      </c>
      <c r="O299" s="56" t="s">
        <v>454</v>
      </c>
      <c r="P299" s="56" t="s">
        <v>848</v>
      </c>
    </row>
    <row r="300" spans="1:16" ht="13.5" thickBot="1" x14ac:dyDescent="0.25">
      <c r="A300" s="45" t="str">
        <f t="shared" si="24"/>
        <v> AOEB 11 </v>
      </c>
      <c r="B300" s="17" t="str">
        <f t="shared" si="25"/>
        <v>I</v>
      </c>
      <c r="C300" s="45">
        <f t="shared" si="26"/>
        <v>53289.671999999999</v>
      </c>
      <c r="D300" s="13" t="str">
        <f t="shared" si="27"/>
        <v>vis</v>
      </c>
      <c r="E300" s="53">
        <f>VLOOKUP(C300,Active!C$21:E$951,3,FALSE)</f>
        <v>39501.019674790557</v>
      </c>
      <c r="F300" s="17" t="s">
        <v>160</v>
      </c>
      <c r="G300" s="13" t="str">
        <f t="shared" si="28"/>
        <v>53289.672</v>
      </c>
      <c r="H300" s="45">
        <f t="shared" si="29"/>
        <v>39501</v>
      </c>
      <c r="I300" s="54" t="s">
        <v>887</v>
      </c>
      <c r="J300" s="55" t="s">
        <v>888</v>
      </c>
      <c r="K300" s="54" t="s">
        <v>889</v>
      </c>
      <c r="L300" s="54" t="s">
        <v>191</v>
      </c>
      <c r="M300" s="55" t="s">
        <v>179</v>
      </c>
      <c r="N300" s="55"/>
      <c r="O300" s="56" t="s">
        <v>749</v>
      </c>
      <c r="P300" s="56" t="s">
        <v>848</v>
      </c>
    </row>
    <row r="301" spans="1:16" ht="13.5" thickBot="1" x14ac:dyDescent="0.25">
      <c r="A301" s="45" t="str">
        <f t="shared" si="24"/>
        <v> AOEB 11 </v>
      </c>
      <c r="B301" s="17" t="str">
        <f t="shared" si="25"/>
        <v>I</v>
      </c>
      <c r="C301" s="45">
        <f t="shared" si="26"/>
        <v>53341.561500000003</v>
      </c>
      <c r="D301" s="13" t="str">
        <f t="shared" si="27"/>
        <v>vis</v>
      </c>
      <c r="E301" s="53">
        <f>VLOOKUP(C301,Active!C$21:E$951,3,FALSE)</f>
        <v>39582.021534932144</v>
      </c>
      <c r="F301" s="17" t="s">
        <v>160</v>
      </c>
      <c r="G301" s="13" t="str">
        <f t="shared" si="28"/>
        <v>53341.5615</v>
      </c>
      <c r="H301" s="45">
        <f t="shared" si="29"/>
        <v>39582</v>
      </c>
      <c r="I301" s="54" t="s">
        <v>890</v>
      </c>
      <c r="J301" s="55" t="s">
        <v>891</v>
      </c>
      <c r="K301" s="54" t="s">
        <v>892</v>
      </c>
      <c r="L301" s="54" t="s">
        <v>866</v>
      </c>
      <c r="M301" s="55" t="s">
        <v>760</v>
      </c>
      <c r="N301" s="55" t="s">
        <v>761</v>
      </c>
      <c r="O301" s="56" t="s">
        <v>211</v>
      </c>
      <c r="P301" s="56" t="s">
        <v>848</v>
      </c>
    </row>
    <row r="302" spans="1:16" ht="13.5" thickBot="1" x14ac:dyDescent="0.25">
      <c r="A302" s="45" t="str">
        <f t="shared" si="24"/>
        <v> AOEB 11 </v>
      </c>
      <c r="B302" s="17" t="str">
        <f t="shared" si="25"/>
        <v>I</v>
      </c>
      <c r="C302" s="45">
        <f t="shared" si="26"/>
        <v>53348.608</v>
      </c>
      <c r="D302" s="13" t="str">
        <f t="shared" si="27"/>
        <v>vis</v>
      </c>
      <c r="E302" s="53">
        <f>VLOOKUP(C302,Active!C$21:E$951,3,FALSE)</f>
        <v>39593.021440645003</v>
      </c>
      <c r="F302" s="17" t="s">
        <v>160</v>
      </c>
      <c r="G302" s="13" t="str">
        <f t="shared" si="28"/>
        <v>53348.608</v>
      </c>
      <c r="H302" s="45">
        <f t="shared" si="29"/>
        <v>39593</v>
      </c>
      <c r="I302" s="54" t="s">
        <v>893</v>
      </c>
      <c r="J302" s="55" t="s">
        <v>894</v>
      </c>
      <c r="K302" s="54" t="s">
        <v>895</v>
      </c>
      <c r="L302" s="54" t="s">
        <v>379</v>
      </c>
      <c r="M302" s="55" t="s">
        <v>760</v>
      </c>
      <c r="N302" s="55" t="s">
        <v>761</v>
      </c>
      <c r="O302" s="56" t="s">
        <v>454</v>
      </c>
      <c r="P302" s="56" t="s">
        <v>848</v>
      </c>
    </row>
    <row r="303" spans="1:16" ht="13.5" thickBot="1" x14ac:dyDescent="0.25">
      <c r="A303" s="45" t="str">
        <f t="shared" si="24"/>
        <v> AOEB 11 </v>
      </c>
      <c r="B303" s="17" t="str">
        <f t="shared" si="25"/>
        <v>I</v>
      </c>
      <c r="C303" s="45">
        <f t="shared" si="26"/>
        <v>53565.773000000001</v>
      </c>
      <c r="D303" s="13" t="str">
        <f t="shared" si="27"/>
        <v>vis</v>
      </c>
      <c r="E303" s="53">
        <f>VLOOKUP(C303,Active!C$21:E$951,3,FALSE)</f>
        <v>39932.02584341717</v>
      </c>
      <c r="F303" s="17" t="s">
        <v>160</v>
      </c>
      <c r="G303" s="13" t="str">
        <f t="shared" si="28"/>
        <v>53565.773</v>
      </c>
      <c r="H303" s="45">
        <f t="shared" si="29"/>
        <v>39932</v>
      </c>
      <c r="I303" s="54" t="s">
        <v>923</v>
      </c>
      <c r="J303" s="55" t="s">
        <v>924</v>
      </c>
      <c r="K303" s="54" t="s">
        <v>925</v>
      </c>
      <c r="L303" s="54" t="s">
        <v>926</v>
      </c>
      <c r="M303" s="55" t="s">
        <v>179</v>
      </c>
      <c r="N303" s="55"/>
      <c r="O303" s="56" t="s">
        <v>749</v>
      </c>
      <c r="P303" s="56" t="s">
        <v>848</v>
      </c>
    </row>
    <row r="304" spans="1:16" ht="13.5" thickBot="1" x14ac:dyDescent="0.25">
      <c r="A304" s="45" t="str">
        <f t="shared" si="24"/>
        <v> AOEB 12 </v>
      </c>
      <c r="B304" s="17" t="str">
        <f t="shared" si="25"/>
        <v>I</v>
      </c>
      <c r="C304" s="45">
        <f t="shared" si="26"/>
        <v>54016.752899999999</v>
      </c>
      <c r="D304" s="13" t="str">
        <f t="shared" si="27"/>
        <v>vis</v>
      </c>
      <c r="E304" s="53">
        <f>VLOOKUP(C304,Active!C$21:E$951,3,FALSE)</f>
        <v>40636.025897117128</v>
      </c>
      <c r="F304" s="17" t="s">
        <v>160</v>
      </c>
      <c r="G304" s="13" t="str">
        <f t="shared" si="28"/>
        <v>54016.7529</v>
      </c>
      <c r="H304" s="45">
        <f t="shared" si="29"/>
        <v>40636</v>
      </c>
      <c r="I304" s="54" t="s">
        <v>927</v>
      </c>
      <c r="J304" s="55" t="s">
        <v>928</v>
      </c>
      <c r="K304" s="54" t="s">
        <v>929</v>
      </c>
      <c r="L304" s="54" t="s">
        <v>930</v>
      </c>
      <c r="M304" s="55" t="s">
        <v>760</v>
      </c>
      <c r="N304" s="55" t="s">
        <v>761</v>
      </c>
      <c r="O304" s="56" t="s">
        <v>211</v>
      </c>
      <c r="P304" s="56" t="s">
        <v>931</v>
      </c>
    </row>
    <row r="305" spans="1:16" ht="13.5" thickBot="1" x14ac:dyDescent="0.25">
      <c r="A305" s="45" t="str">
        <f t="shared" si="24"/>
        <v>VSB 45 </v>
      </c>
      <c r="B305" s="17" t="str">
        <f t="shared" si="25"/>
        <v>I</v>
      </c>
      <c r="C305" s="45">
        <f t="shared" si="26"/>
        <v>54035.970999999998</v>
      </c>
      <c r="D305" s="13" t="str">
        <f t="shared" si="27"/>
        <v>vis</v>
      </c>
      <c r="E305" s="53">
        <f>VLOOKUP(C305,Active!C$21:E$951,3,FALSE)</f>
        <v>40666.026221814544</v>
      </c>
      <c r="F305" s="17" t="s">
        <v>160</v>
      </c>
      <c r="G305" s="13" t="str">
        <f t="shared" si="28"/>
        <v>54035.971</v>
      </c>
      <c r="H305" s="45">
        <f t="shared" si="29"/>
        <v>40666</v>
      </c>
      <c r="I305" s="54" t="s">
        <v>932</v>
      </c>
      <c r="J305" s="55" t="s">
        <v>933</v>
      </c>
      <c r="K305" s="54" t="s">
        <v>934</v>
      </c>
      <c r="L305" s="54" t="s">
        <v>926</v>
      </c>
      <c r="M305" s="55" t="s">
        <v>179</v>
      </c>
      <c r="N305" s="55"/>
      <c r="O305" s="56" t="s">
        <v>935</v>
      </c>
      <c r="P305" s="57" t="s">
        <v>936</v>
      </c>
    </row>
    <row r="306" spans="1:16" ht="13.5" thickBot="1" x14ac:dyDescent="0.25">
      <c r="A306" s="45" t="str">
        <f t="shared" si="24"/>
        <v> AOEB 12 </v>
      </c>
      <c r="B306" s="17" t="str">
        <f t="shared" si="25"/>
        <v>I</v>
      </c>
      <c r="C306" s="45">
        <f t="shared" si="26"/>
        <v>54219.822099999998</v>
      </c>
      <c r="D306" s="13" t="str">
        <f t="shared" si="27"/>
        <v>vis</v>
      </c>
      <c r="E306" s="53">
        <f>VLOOKUP(C306,Active!C$21:E$951,3,FALSE)</f>
        <v>40953.02611753672</v>
      </c>
      <c r="F306" s="17" t="s">
        <v>160</v>
      </c>
      <c r="G306" s="13" t="str">
        <f t="shared" si="28"/>
        <v>54219.8221</v>
      </c>
      <c r="H306" s="45">
        <f t="shared" si="29"/>
        <v>40953</v>
      </c>
      <c r="I306" s="54" t="s">
        <v>937</v>
      </c>
      <c r="J306" s="55" t="s">
        <v>938</v>
      </c>
      <c r="K306" s="54" t="s">
        <v>939</v>
      </c>
      <c r="L306" s="54" t="s">
        <v>940</v>
      </c>
      <c r="M306" s="55" t="s">
        <v>760</v>
      </c>
      <c r="N306" s="55" t="s">
        <v>761</v>
      </c>
      <c r="O306" s="56" t="s">
        <v>211</v>
      </c>
      <c r="P306" s="56" t="s">
        <v>931</v>
      </c>
    </row>
    <row r="307" spans="1:16" ht="13.5" thickBot="1" x14ac:dyDescent="0.25">
      <c r="A307" s="45" t="str">
        <f t="shared" si="24"/>
        <v>BAVM 193 </v>
      </c>
      <c r="B307" s="17" t="str">
        <f t="shared" si="25"/>
        <v>II</v>
      </c>
      <c r="C307" s="45">
        <f t="shared" si="26"/>
        <v>54360.433599999997</v>
      </c>
      <c r="D307" s="13" t="str">
        <f t="shared" si="27"/>
        <v>vis</v>
      </c>
      <c r="E307" s="53">
        <f>VLOOKUP(C307,Active!C$21:E$951,3,FALSE)</f>
        <v>41172.527038865657</v>
      </c>
      <c r="F307" s="17" t="s">
        <v>160</v>
      </c>
      <c r="G307" s="13" t="str">
        <f t="shared" si="28"/>
        <v>54360.4336</v>
      </c>
      <c r="H307" s="45">
        <f t="shared" si="29"/>
        <v>41172.5</v>
      </c>
      <c r="I307" s="54" t="s">
        <v>941</v>
      </c>
      <c r="J307" s="55" t="s">
        <v>942</v>
      </c>
      <c r="K307" s="54" t="s">
        <v>943</v>
      </c>
      <c r="L307" s="54" t="s">
        <v>944</v>
      </c>
      <c r="M307" s="55" t="s">
        <v>760</v>
      </c>
      <c r="N307" s="55" t="s">
        <v>877</v>
      </c>
      <c r="O307" s="56" t="s">
        <v>945</v>
      </c>
      <c r="P307" s="57" t="s">
        <v>946</v>
      </c>
    </row>
    <row r="308" spans="1:16" ht="13.5" thickBot="1" x14ac:dyDescent="0.25">
      <c r="A308" s="45" t="str">
        <f t="shared" si="24"/>
        <v>BAVM 203 </v>
      </c>
      <c r="B308" s="17" t="str">
        <f t="shared" si="25"/>
        <v>II</v>
      </c>
      <c r="C308" s="45">
        <f t="shared" si="26"/>
        <v>54688.4208</v>
      </c>
      <c r="D308" s="13" t="str">
        <f t="shared" si="27"/>
        <v>vis</v>
      </c>
      <c r="E308" s="53">
        <f>VLOOKUP(C308,Active!C$21:E$951,3,FALSE)</f>
        <v>41684.529916184358</v>
      </c>
      <c r="F308" s="17" t="s">
        <v>160</v>
      </c>
      <c r="G308" s="13" t="str">
        <f t="shared" si="28"/>
        <v>54688.4208</v>
      </c>
      <c r="H308" s="45">
        <f t="shared" si="29"/>
        <v>41684.5</v>
      </c>
      <c r="I308" s="54" t="s">
        <v>972</v>
      </c>
      <c r="J308" s="55" t="s">
        <v>973</v>
      </c>
      <c r="K308" s="54" t="s">
        <v>974</v>
      </c>
      <c r="L308" s="54" t="s">
        <v>975</v>
      </c>
      <c r="M308" s="55" t="s">
        <v>760</v>
      </c>
      <c r="N308" s="55" t="s">
        <v>877</v>
      </c>
      <c r="O308" s="56" t="s">
        <v>945</v>
      </c>
      <c r="P308" s="57" t="s">
        <v>976</v>
      </c>
    </row>
    <row r="309" spans="1:16" ht="13.5" thickBot="1" x14ac:dyDescent="0.25">
      <c r="A309" s="45" t="str">
        <f t="shared" si="24"/>
        <v> JAAVSO 41;122 </v>
      </c>
      <c r="B309" s="17" t="str">
        <f t="shared" si="25"/>
        <v>I</v>
      </c>
      <c r="C309" s="45">
        <f t="shared" si="26"/>
        <v>56166.598899999997</v>
      </c>
      <c r="D309" s="13" t="str">
        <f t="shared" si="27"/>
        <v>vis</v>
      </c>
      <c r="E309" s="53">
        <f>VLOOKUP(C309,Active!C$21:E$951,3,FALSE)</f>
        <v>43992.032893097741</v>
      </c>
      <c r="F309" s="17" t="s">
        <v>160</v>
      </c>
      <c r="G309" s="13" t="str">
        <f t="shared" si="28"/>
        <v>56166.5989</v>
      </c>
      <c r="H309" s="45">
        <f t="shared" si="29"/>
        <v>43992</v>
      </c>
      <c r="I309" s="54" t="s">
        <v>1014</v>
      </c>
      <c r="J309" s="55" t="s">
        <v>1015</v>
      </c>
      <c r="K309" s="54" t="s">
        <v>1016</v>
      </c>
      <c r="L309" s="54" t="s">
        <v>1017</v>
      </c>
      <c r="M309" s="55" t="s">
        <v>760</v>
      </c>
      <c r="N309" s="55" t="s">
        <v>160</v>
      </c>
      <c r="O309" s="56" t="s">
        <v>1001</v>
      </c>
      <c r="P309" s="56" t="s">
        <v>1018</v>
      </c>
    </row>
    <row r="310" spans="1:16" x14ac:dyDescent="0.2">
      <c r="B310" s="17"/>
      <c r="E310" s="53"/>
      <c r="F310" s="17"/>
    </row>
    <row r="311" spans="1:16" x14ac:dyDescent="0.2">
      <c r="B311" s="17"/>
      <c r="E311" s="53"/>
      <c r="F311" s="17"/>
    </row>
    <row r="312" spans="1:16" x14ac:dyDescent="0.2">
      <c r="B312" s="17"/>
      <c r="E312" s="53"/>
      <c r="F312" s="17"/>
    </row>
    <row r="313" spans="1:16" x14ac:dyDescent="0.2">
      <c r="B313" s="17"/>
      <c r="E313" s="53"/>
      <c r="F313" s="17"/>
    </row>
    <row r="314" spans="1:16" x14ac:dyDescent="0.2">
      <c r="B314" s="17"/>
      <c r="E314" s="53"/>
      <c r="F314" s="17"/>
    </row>
    <row r="315" spans="1:16" x14ac:dyDescent="0.2">
      <c r="B315" s="17"/>
      <c r="E315" s="53"/>
      <c r="F315" s="17"/>
    </row>
    <row r="316" spans="1:16" x14ac:dyDescent="0.2">
      <c r="B316" s="17"/>
      <c r="E316" s="53"/>
      <c r="F316" s="17"/>
    </row>
    <row r="317" spans="1:16" x14ac:dyDescent="0.2">
      <c r="B317" s="17"/>
      <c r="E317" s="53"/>
      <c r="F317" s="17"/>
    </row>
    <row r="318" spans="1:16" x14ac:dyDescent="0.2">
      <c r="B318" s="17"/>
      <c r="E318" s="53"/>
      <c r="F318" s="17"/>
    </row>
    <row r="319" spans="1:16" x14ac:dyDescent="0.2">
      <c r="B319" s="17"/>
      <c r="E319" s="53"/>
      <c r="F319" s="17"/>
    </row>
    <row r="320" spans="1:16" x14ac:dyDescent="0.2">
      <c r="B320" s="17"/>
      <c r="E320" s="53"/>
      <c r="F320" s="17"/>
    </row>
    <row r="321" spans="2:6" x14ac:dyDescent="0.2">
      <c r="B321" s="17"/>
      <c r="E321" s="53"/>
      <c r="F321" s="17"/>
    </row>
    <row r="322" spans="2:6" x14ac:dyDescent="0.2">
      <c r="B322" s="17"/>
      <c r="E322" s="53"/>
      <c r="F322" s="17"/>
    </row>
    <row r="323" spans="2:6" x14ac:dyDescent="0.2">
      <c r="B323" s="17"/>
      <c r="E323" s="53"/>
      <c r="F323" s="17"/>
    </row>
    <row r="324" spans="2:6" x14ac:dyDescent="0.2">
      <c r="B324" s="17"/>
      <c r="E324" s="53"/>
      <c r="F324" s="17"/>
    </row>
    <row r="325" spans="2:6" x14ac:dyDescent="0.2">
      <c r="B325" s="17"/>
      <c r="E325" s="53"/>
      <c r="F325" s="17"/>
    </row>
    <row r="326" spans="2:6" x14ac:dyDescent="0.2">
      <c r="B326" s="17"/>
      <c r="E326" s="53"/>
      <c r="F326" s="17"/>
    </row>
    <row r="327" spans="2:6" x14ac:dyDescent="0.2">
      <c r="B327" s="17"/>
      <c r="E327" s="53"/>
      <c r="F327" s="17"/>
    </row>
    <row r="328" spans="2:6" x14ac:dyDescent="0.2">
      <c r="B328" s="17"/>
      <c r="E328" s="53"/>
      <c r="F328" s="17"/>
    </row>
    <row r="329" spans="2:6" x14ac:dyDescent="0.2">
      <c r="B329" s="17"/>
      <c r="E329" s="53"/>
      <c r="F329" s="17"/>
    </row>
    <row r="330" spans="2:6" x14ac:dyDescent="0.2">
      <c r="B330" s="17"/>
      <c r="E330" s="53"/>
      <c r="F330" s="17"/>
    </row>
    <row r="331" spans="2:6" x14ac:dyDescent="0.2">
      <c r="B331" s="17"/>
      <c r="E331" s="53"/>
      <c r="F331" s="17"/>
    </row>
    <row r="332" spans="2:6" x14ac:dyDescent="0.2">
      <c r="B332" s="17"/>
      <c r="E332" s="53"/>
      <c r="F332" s="17"/>
    </row>
    <row r="333" spans="2:6" x14ac:dyDescent="0.2">
      <c r="B333" s="17"/>
      <c r="E333" s="53"/>
      <c r="F333" s="17"/>
    </row>
    <row r="334" spans="2:6" x14ac:dyDescent="0.2">
      <c r="B334" s="17"/>
      <c r="E334" s="53"/>
      <c r="F334" s="17"/>
    </row>
    <row r="335" spans="2:6" x14ac:dyDescent="0.2">
      <c r="B335" s="17"/>
      <c r="E335" s="53"/>
      <c r="F335" s="17"/>
    </row>
    <row r="336" spans="2:6" x14ac:dyDescent="0.2">
      <c r="B336" s="17"/>
      <c r="E336" s="53"/>
      <c r="F336" s="17"/>
    </row>
    <row r="337" spans="2:6" x14ac:dyDescent="0.2">
      <c r="B337" s="17"/>
      <c r="E337" s="53"/>
      <c r="F337" s="17"/>
    </row>
    <row r="338" spans="2:6" x14ac:dyDescent="0.2">
      <c r="B338" s="17"/>
      <c r="E338" s="53"/>
      <c r="F338" s="17"/>
    </row>
    <row r="339" spans="2:6" x14ac:dyDescent="0.2">
      <c r="B339" s="17"/>
      <c r="E339" s="53"/>
      <c r="F339" s="17"/>
    </row>
    <row r="340" spans="2:6" x14ac:dyDescent="0.2">
      <c r="B340" s="17"/>
      <c r="E340" s="53"/>
      <c r="F340" s="17"/>
    </row>
    <row r="341" spans="2:6" x14ac:dyDescent="0.2">
      <c r="B341" s="17"/>
      <c r="E341" s="53"/>
      <c r="F341" s="17"/>
    </row>
    <row r="342" spans="2:6" x14ac:dyDescent="0.2">
      <c r="B342" s="17"/>
      <c r="E342" s="53"/>
      <c r="F342" s="17"/>
    </row>
    <row r="343" spans="2:6" x14ac:dyDescent="0.2">
      <c r="B343" s="17"/>
      <c r="E343" s="53"/>
      <c r="F343" s="17"/>
    </row>
    <row r="344" spans="2:6" x14ac:dyDescent="0.2">
      <c r="B344" s="17"/>
      <c r="E344" s="53"/>
      <c r="F344" s="17"/>
    </row>
    <row r="345" spans="2:6" x14ac:dyDescent="0.2">
      <c r="B345" s="17"/>
      <c r="E345" s="53"/>
      <c r="F345" s="17"/>
    </row>
    <row r="346" spans="2:6" x14ac:dyDescent="0.2">
      <c r="B346" s="17"/>
      <c r="E346" s="53"/>
      <c r="F346" s="17"/>
    </row>
    <row r="347" spans="2:6" x14ac:dyDescent="0.2">
      <c r="B347" s="17"/>
      <c r="E347" s="53"/>
      <c r="F347" s="17"/>
    </row>
    <row r="348" spans="2:6" x14ac:dyDescent="0.2">
      <c r="B348" s="17"/>
      <c r="E348" s="53"/>
      <c r="F348" s="17"/>
    </row>
    <row r="349" spans="2:6" x14ac:dyDescent="0.2">
      <c r="B349" s="17"/>
      <c r="E349" s="53"/>
      <c r="F349" s="17"/>
    </row>
    <row r="350" spans="2:6" x14ac:dyDescent="0.2">
      <c r="B350" s="17"/>
      <c r="E350" s="53"/>
      <c r="F350" s="17"/>
    </row>
    <row r="351" spans="2:6" x14ac:dyDescent="0.2">
      <c r="B351" s="17"/>
      <c r="E351" s="53"/>
      <c r="F351" s="17"/>
    </row>
    <row r="352" spans="2:6" x14ac:dyDescent="0.2">
      <c r="B352" s="17"/>
      <c r="F352" s="17"/>
    </row>
    <row r="353" spans="2:6" x14ac:dyDescent="0.2">
      <c r="B353" s="17"/>
      <c r="F353" s="17"/>
    </row>
    <row r="354" spans="2:6" x14ac:dyDescent="0.2">
      <c r="B354" s="17"/>
      <c r="F354" s="17"/>
    </row>
    <row r="355" spans="2:6" x14ac:dyDescent="0.2">
      <c r="B355" s="17"/>
      <c r="F355" s="17"/>
    </row>
    <row r="356" spans="2:6" x14ac:dyDescent="0.2">
      <c r="B356" s="17"/>
      <c r="F356" s="17"/>
    </row>
    <row r="357" spans="2:6" x14ac:dyDescent="0.2">
      <c r="B357" s="17"/>
      <c r="F357" s="17"/>
    </row>
    <row r="358" spans="2:6" x14ac:dyDescent="0.2">
      <c r="B358" s="17"/>
      <c r="F358" s="17"/>
    </row>
    <row r="359" spans="2:6" x14ac:dyDescent="0.2">
      <c r="B359" s="17"/>
      <c r="F359" s="17"/>
    </row>
    <row r="360" spans="2:6" x14ac:dyDescent="0.2">
      <c r="B360" s="17"/>
      <c r="F360" s="17"/>
    </row>
    <row r="361" spans="2:6" x14ac:dyDescent="0.2">
      <c r="B361" s="17"/>
      <c r="F361" s="17"/>
    </row>
    <row r="362" spans="2:6" x14ac:dyDescent="0.2">
      <c r="B362" s="17"/>
      <c r="F362" s="17"/>
    </row>
    <row r="363" spans="2:6" x14ac:dyDescent="0.2">
      <c r="B363" s="17"/>
      <c r="F363" s="17"/>
    </row>
    <row r="364" spans="2:6" x14ac:dyDescent="0.2">
      <c r="B364" s="17"/>
      <c r="F364" s="17"/>
    </row>
    <row r="365" spans="2:6" x14ac:dyDescent="0.2">
      <c r="B365" s="17"/>
      <c r="F365" s="17"/>
    </row>
    <row r="366" spans="2:6" x14ac:dyDescent="0.2">
      <c r="B366" s="17"/>
      <c r="F366" s="17"/>
    </row>
    <row r="367" spans="2:6" x14ac:dyDescent="0.2">
      <c r="B367" s="17"/>
      <c r="F367" s="17"/>
    </row>
    <row r="368" spans="2:6" x14ac:dyDescent="0.2">
      <c r="B368" s="17"/>
      <c r="F368" s="17"/>
    </row>
    <row r="369" spans="2:6" x14ac:dyDescent="0.2">
      <c r="B369" s="17"/>
      <c r="F369" s="17"/>
    </row>
    <row r="370" spans="2:6" x14ac:dyDescent="0.2">
      <c r="B370" s="17"/>
      <c r="F370" s="17"/>
    </row>
    <row r="371" spans="2:6" x14ac:dyDescent="0.2">
      <c r="B371" s="17"/>
      <c r="F371" s="17"/>
    </row>
    <row r="372" spans="2:6" x14ac:dyDescent="0.2">
      <c r="B372" s="17"/>
      <c r="F372" s="17"/>
    </row>
    <row r="373" spans="2:6" x14ac:dyDescent="0.2">
      <c r="B373" s="17"/>
      <c r="F373" s="17"/>
    </row>
    <row r="374" spans="2:6" x14ac:dyDescent="0.2">
      <c r="B374" s="17"/>
      <c r="F374" s="17"/>
    </row>
    <row r="375" spans="2:6" x14ac:dyDescent="0.2">
      <c r="B375" s="17"/>
      <c r="F375" s="17"/>
    </row>
    <row r="376" spans="2:6" x14ac:dyDescent="0.2">
      <c r="B376" s="17"/>
      <c r="F376" s="17"/>
    </row>
    <row r="377" spans="2:6" x14ac:dyDescent="0.2">
      <c r="B377" s="17"/>
      <c r="F377" s="17"/>
    </row>
    <row r="378" spans="2:6" x14ac:dyDescent="0.2">
      <c r="B378" s="17"/>
      <c r="F378" s="17"/>
    </row>
    <row r="379" spans="2:6" x14ac:dyDescent="0.2">
      <c r="B379" s="17"/>
      <c r="F379" s="17"/>
    </row>
    <row r="380" spans="2:6" x14ac:dyDescent="0.2">
      <c r="B380" s="17"/>
      <c r="F380" s="17"/>
    </row>
    <row r="381" spans="2:6" x14ac:dyDescent="0.2">
      <c r="B381" s="17"/>
      <c r="F381" s="17"/>
    </row>
    <row r="382" spans="2:6" x14ac:dyDescent="0.2">
      <c r="B382" s="17"/>
      <c r="F382" s="17"/>
    </row>
    <row r="383" spans="2:6" x14ac:dyDescent="0.2">
      <c r="B383" s="17"/>
      <c r="F383" s="17"/>
    </row>
    <row r="384" spans="2:6" x14ac:dyDescent="0.2">
      <c r="B384" s="17"/>
      <c r="F384" s="17"/>
    </row>
    <row r="385" spans="2:6" x14ac:dyDescent="0.2">
      <c r="B385" s="17"/>
      <c r="F385" s="17"/>
    </row>
    <row r="386" spans="2:6" x14ac:dyDescent="0.2">
      <c r="B386" s="17"/>
      <c r="F386" s="17"/>
    </row>
    <row r="387" spans="2:6" x14ac:dyDescent="0.2">
      <c r="B387" s="17"/>
      <c r="F387" s="17"/>
    </row>
    <row r="388" spans="2:6" x14ac:dyDescent="0.2">
      <c r="B388" s="17"/>
      <c r="F388" s="17"/>
    </row>
    <row r="389" spans="2:6" x14ac:dyDescent="0.2">
      <c r="B389" s="17"/>
      <c r="F389" s="17"/>
    </row>
    <row r="390" spans="2:6" x14ac:dyDescent="0.2">
      <c r="B390" s="17"/>
      <c r="F390" s="17"/>
    </row>
    <row r="391" spans="2:6" x14ac:dyDescent="0.2">
      <c r="B391" s="17"/>
      <c r="F391" s="17"/>
    </row>
    <row r="392" spans="2:6" x14ac:dyDescent="0.2">
      <c r="B392" s="17"/>
      <c r="F392" s="17"/>
    </row>
    <row r="393" spans="2:6" x14ac:dyDescent="0.2">
      <c r="B393" s="17"/>
      <c r="F393" s="17"/>
    </row>
    <row r="394" spans="2:6" x14ac:dyDescent="0.2">
      <c r="B394" s="17"/>
      <c r="F394" s="17"/>
    </row>
    <row r="395" spans="2:6" x14ac:dyDescent="0.2">
      <c r="B395" s="17"/>
      <c r="F395" s="17"/>
    </row>
    <row r="396" spans="2:6" x14ac:dyDescent="0.2">
      <c r="B396" s="17"/>
      <c r="F396" s="17"/>
    </row>
    <row r="397" spans="2:6" x14ac:dyDescent="0.2">
      <c r="B397" s="17"/>
      <c r="F397" s="17"/>
    </row>
    <row r="398" spans="2:6" x14ac:dyDescent="0.2">
      <c r="B398" s="17"/>
      <c r="F398" s="17"/>
    </row>
    <row r="399" spans="2:6" x14ac:dyDescent="0.2">
      <c r="B399" s="17"/>
      <c r="F399" s="17"/>
    </row>
    <row r="400" spans="2:6" x14ac:dyDescent="0.2">
      <c r="B400" s="17"/>
      <c r="F400" s="17"/>
    </row>
    <row r="401" spans="2:6" x14ac:dyDescent="0.2">
      <c r="B401" s="17"/>
      <c r="F401" s="17"/>
    </row>
    <row r="402" spans="2:6" x14ac:dyDescent="0.2">
      <c r="B402" s="17"/>
      <c r="F402" s="17"/>
    </row>
    <row r="403" spans="2:6" x14ac:dyDescent="0.2">
      <c r="B403" s="17"/>
      <c r="F403" s="17"/>
    </row>
    <row r="404" spans="2:6" x14ac:dyDescent="0.2">
      <c r="B404" s="17"/>
      <c r="F404" s="17"/>
    </row>
    <row r="405" spans="2:6" x14ac:dyDescent="0.2">
      <c r="B405" s="17"/>
      <c r="F405" s="17"/>
    </row>
    <row r="406" spans="2:6" x14ac:dyDescent="0.2">
      <c r="B406" s="17"/>
      <c r="F406" s="17"/>
    </row>
    <row r="407" spans="2:6" x14ac:dyDescent="0.2">
      <c r="B407" s="17"/>
      <c r="F407" s="17"/>
    </row>
    <row r="408" spans="2:6" x14ac:dyDescent="0.2">
      <c r="B408" s="17"/>
      <c r="F408" s="17"/>
    </row>
    <row r="409" spans="2:6" x14ac:dyDescent="0.2">
      <c r="B409" s="17"/>
      <c r="F409" s="17"/>
    </row>
    <row r="410" spans="2:6" x14ac:dyDescent="0.2">
      <c r="B410" s="17"/>
      <c r="F410" s="17"/>
    </row>
    <row r="411" spans="2:6" x14ac:dyDescent="0.2">
      <c r="B411" s="17"/>
      <c r="F411" s="17"/>
    </row>
    <row r="412" spans="2:6" x14ac:dyDescent="0.2">
      <c r="B412" s="17"/>
      <c r="F412" s="17"/>
    </row>
    <row r="413" spans="2:6" x14ac:dyDescent="0.2">
      <c r="B413" s="17"/>
      <c r="F413" s="17"/>
    </row>
    <row r="414" spans="2:6" x14ac:dyDescent="0.2">
      <c r="B414" s="17"/>
      <c r="F414" s="17"/>
    </row>
    <row r="415" spans="2:6" x14ac:dyDescent="0.2">
      <c r="B415" s="17"/>
      <c r="F415" s="17"/>
    </row>
    <row r="416" spans="2:6" x14ac:dyDescent="0.2">
      <c r="B416" s="17"/>
      <c r="F416" s="17"/>
    </row>
    <row r="417" spans="2:6" x14ac:dyDescent="0.2">
      <c r="B417" s="17"/>
      <c r="F417" s="17"/>
    </row>
    <row r="418" spans="2:6" x14ac:dyDescent="0.2">
      <c r="B418" s="17"/>
      <c r="F418" s="17"/>
    </row>
    <row r="419" spans="2:6" x14ac:dyDescent="0.2">
      <c r="B419" s="17"/>
      <c r="F419" s="17"/>
    </row>
    <row r="420" spans="2:6" x14ac:dyDescent="0.2">
      <c r="B420" s="17"/>
      <c r="F420" s="17"/>
    </row>
    <row r="421" spans="2:6" x14ac:dyDescent="0.2">
      <c r="B421" s="17"/>
      <c r="F421" s="17"/>
    </row>
    <row r="422" spans="2:6" x14ac:dyDescent="0.2">
      <c r="B422" s="17"/>
      <c r="F422" s="17"/>
    </row>
    <row r="423" spans="2:6" x14ac:dyDescent="0.2">
      <c r="B423" s="17"/>
      <c r="F423" s="17"/>
    </row>
    <row r="424" spans="2:6" x14ac:dyDescent="0.2">
      <c r="B424" s="17"/>
      <c r="F424" s="17"/>
    </row>
    <row r="425" spans="2:6" x14ac:dyDescent="0.2">
      <c r="B425" s="17"/>
      <c r="F425" s="17"/>
    </row>
    <row r="426" spans="2:6" x14ac:dyDescent="0.2">
      <c r="B426" s="17"/>
      <c r="F426" s="17"/>
    </row>
    <row r="427" spans="2:6" x14ac:dyDescent="0.2">
      <c r="B427" s="17"/>
      <c r="F427" s="17"/>
    </row>
    <row r="428" spans="2:6" x14ac:dyDescent="0.2">
      <c r="B428" s="17"/>
      <c r="F428" s="17"/>
    </row>
    <row r="429" spans="2:6" x14ac:dyDescent="0.2">
      <c r="B429" s="17"/>
      <c r="F429" s="17"/>
    </row>
    <row r="430" spans="2:6" x14ac:dyDescent="0.2">
      <c r="B430" s="17"/>
      <c r="F430" s="17"/>
    </row>
    <row r="431" spans="2:6" x14ac:dyDescent="0.2">
      <c r="B431" s="17"/>
      <c r="F431" s="17"/>
    </row>
    <row r="432" spans="2:6" x14ac:dyDescent="0.2">
      <c r="B432" s="17"/>
      <c r="F432" s="17"/>
    </row>
    <row r="433" spans="2:6" x14ac:dyDescent="0.2">
      <c r="B433" s="17"/>
      <c r="F433" s="17"/>
    </row>
    <row r="434" spans="2:6" x14ac:dyDescent="0.2">
      <c r="B434" s="17"/>
      <c r="F434" s="17"/>
    </row>
    <row r="435" spans="2:6" x14ac:dyDescent="0.2">
      <c r="B435" s="17"/>
      <c r="F435" s="17"/>
    </row>
    <row r="436" spans="2:6" x14ac:dyDescent="0.2">
      <c r="B436" s="17"/>
      <c r="F436" s="17"/>
    </row>
    <row r="437" spans="2:6" x14ac:dyDescent="0.2">
      <c r="B437" s="17"/>
      <c r="F437" s="17"/>
    </row>
    <row r="438" spans="2:6" x14ac:dyDescent="0.2">
      <c r="B438" s="17"/>
      <c r="F438" s="17"/>
    </row>
    <row r="439" spans="2:6" x14ac:dyDescent="0.2">
      <c r="B439" s="17"/>
      <c r="F439" s="17"/>
    </row>
    <row r="440" spans="2:6" x14ac:dyDescent="0.2">
      <c r="B440" s="17"/>
      <c r="F440" s="17"/>
    </row>
    <row r="441" spans="2:6" x14ac:dyDescent="0.2">
      <c r="B441" s="17"/>
      <c r="F441" s="17"/>
    </row>
    <row r="442" spans="2:6" x14ac:dyDescent="0.2">
      <c r="B442" s="17"/>
      <c r="F442" s="17"/>
    </row>
    <row r="443" spans="2:6" x14ac:dyDescent="0.2">
      <c r="B443" s="17"/>
      <c r="F443" s="17"/>
    </row>
    <row r="444" spans="2:6" x14ac:dyDescent="0.2">
      <c r="B444" s="17"/>
      <c r="F444" s="17"/>
    </row>
    <row r="445" spans="2:6" x14ac:dyDescent="0.2">
      <c r="B445" s="17"/>
      <c r="F445" s="17"/>
    </row>
    <row r="446" spans="2:6" x14ac:dyDescent="0.2">
      <c r="B446" s="17"/>
      <c r="F446" s="17"/>
    </row>
    <row r="447" spans="2:6" x14ac:dyDescent="0.2">
      <c r="B447" s="17"/>
      <c r="F447" s="17"/>
    </row>
    <row r="448" spans="2:6" x14ac:dyDescent="0.2">
      <c r="B448" s="17"/>
      <c r="F448" s="17"/>
    </row>
    <row r="449" spans="2:6" x14ac:dyDescent="0.2">
      <c r="B449" s="17"/>
      <c r="F449" s="17"/>
    </row>
    <row r="450" spans="2:6" x14ac:dyDescent="0.2">
      <c r="B450" s="17"/>
      <c r="F450" s="17"/>
    </row>
    <row r="451" spans="2:6" x14ac:dyDescent="0.2">
      <c r="B451" s="17"/>
      <c r="F451" s="17"/>
    </row>
    <row r="452" spans="2:6" x14ac:dyDescent="0.2">
      <c r="B452" s="17"/>
      <c r="F452" s="17"/>
    </row>
    <row r="453" spans="2:6" x14ac:dyDescent="0.2">
      <c r="B453" s="17"/>
      <c r="F453" s="17"/>
    </row>
    <row r="454" spans="2:6" x14ac:dyDescent="0.2">
      <c r="B454" s="17"/>
      <c r="F454" s="17"/>
    </row>
    <row r="455" spans="2:6" x14ac:dyDescent="0.2">
      <c r="B455" s="17"/>
      <c r="F455" s="17"/>
    </row>
    <row r="456" spans="2:6" x14ac:dyDescent="0.2">
      <c r="B456" s="17"/>
      <c r="F456" s="17"/>
    </row>
    <row r="457" spans="2:6" x14ac:dyDescent="0.2">
      <c r="B457" s="17"/>
      <c r="F457" s="17"/>
    </row>
    <row r="458" spans="2:6" x14ac:dyDescent="0.2">
      <c r="B458" s="17"/>
      <c r="F458" s="17"/>
    </row>
    <row r="459" spans="2:6" x14ac:dyDescent="0.2">
      <c r="B459" s="17"/>
      <c r="F459" s="17"/>
    </row>
    <row r="460" spans="2:6" x14ac:dyDescent="0.2">
      <c r="B460" s="17"/>
      <c r="F460" s="17"/>
    </row>
    <row r="461" spans="2:6" x14ac:dyDescent="0.2">
      <c r="B461" s="17"/>
      <c r="F461" s="17"/>
    </row>
    <row r="462" spans="2:6" x14ac:dyDescent="0.2">
      <c r="B462" s="17"/>
      <c r="F462" s="17"/>
    </row>
    <row r="463" spans="2:6" x14ac:dyDescent="0.2">
      <c r="B463" s="17"/>
      <c r="F463" s="17"/>
    </row>
    <row r="464" spans="2:6" x14ac:dyDescent="0.2">
      <c r="B464" s="17"/>
      <c r="F464" s="17"/>
    </row>
    <row r="465" spans="2:6" x14ac:dyDescent="0.2">
      <c r="B465" s="17"/>
      <c r="F465" s="17"/>
    </row>
    <row r="466" spans="2:6" x14ac:dyDescent="0.2">
      <c r="B466" s="17"/>
      <c r="F466" s="17"/>
    </row>
    <row r="467" spans="2:6" x14ac:dyDescent="0.2">
      <c r="B467" s="17"/>
      <c r="F467" s="17"/>
    </row>
    <row r="468" spans="2:6" x14ac:dyDescent="0.2">
      <c r="B468" s="17"/>
      <c r="F468" s="17"/>
    </row>
    <row r="469" spans="2:6" x14ac:dyDescent="0.2">
      <c r="B469" s="17"/>
      <c r="F469" s="17"/>
    </row>
    <row r="470" spans="2:6" x14ac:dyDescent="0.2">
      <c r="B470" s="17"/>
      <c r="F470" s="17"/>
    </row>
    <row r="471" spans="2:6" x14ac:dyDescent="0.2">
      <c r="B471" s="17"/>
      <c r="F471" s="17"/>
    </row>
    <row r="472" spans="2:6" x14ac:dyDescent="0.2">
      <c r="B472" s="17"/>
      <c r="F472" s="17"/>
    </row>
    <row r="473" spans="2:6" x14ac:dyDescent="0.2">
      <c r="B473" s="17"/>
      <c r="F473" s="17"/>
    </row>
    <row r="474" spans="2:6" x14ac:dyDescent="0.2">
      <c r="B474" s="17"/>
      <c r="F474" s="17"/>
    </row>
    <row r="475" spans="2:6" x14ac:dyDescent="0.2">
      <c r="B475" s="17"/>
      <c r="F475" s="17"/>
    </row>
    <row r="476" spans="2:6" x14ac:dyDescent="0.2">
      <c r="B476" s="17"/>
      <c r="F476" s="17"/>
    </row>
    <row r="477" spans="2:6" x14ac:dyDescent="0.2">
      <c r="B477" s="17"/>
      <c r="F477" s="17"/>
    </row>
    <row r="478" spans="2:6" x14ac:dyDescent="0.2">
      <c r="B478" s="17"/>
      <c r="F478" s="17"/>
    </row>
    <row r="479" spans="2:6" x14ac:dyDescent="0.2">
      <c r="B479" s="17"/>
      <c r="F479" s="17"/>
    </row>
    <row r="480" spans="2:6" x14ac:dyDescent="0.2">
      <c r="B480" s="17"/>
      <c r="F480" s="17"/>
    </row>
    <row r="481" spans="2:6" x14ac:dyDescent="0.2">
      <c r="B481" s="17"/>
      <c r="F481" s="17"/>
    </row>
    <row r="482" spans="2:6" x14ac:dyDescent="0.2">
      <c r="B482" s="17"/>
      <c r="F482" s="17"/>
    </row>
    <row r="483" spans="2:6" x14ac:dyDescent="0.2">
      <c r="B483" s="17"/>
      <c r="F483" s="17"/>
    </row>
    <row r="484" spans="2:6" x14ac:dyDescent="0.2">
      <c r="B484" s="17"/>
      <c r="F484" s="17"/>
    </row>
    <row r="485" spans="2:6" x14ac:dyDescent="0.2">
      <c r="B485" s="17"/>
      <c r="F485" s="17"/>
    </row>
    <row r="486" spans="2:6" x14ac:dyDescent="0.2">
      <c r="B486" s="17"/>
      <c r="F486" s="17"/>
    </row>
    <row r="487" spans="2:6" x14ac:dyDescent="0.2">
      <c r="B487" s="17"/>
      <c r="F487" s="17"/>
    </row>
    <row r="488" spans="2:6" x14ac:dyDescent="0.2">
      <c r="B488" s="17"/>
      <c r="F488" s="17"/>
    </row>
    <row r="489" spans="2:6" x14ac:dyDescent="0.2">
      <c r="B489" s="17"/>
      <c r="F489" s="17"/>
    </row>
    <row r="490" spans="2:6" x14ac:dyDescent="0.2">
      <c r="B490" s="17"/>
      <c r="F490" s="17"/>
    </row>
    <row r="491" spans="2:6" x14ac:dyDescent="0.2">
      <c r="B491" s="17"/>
      <c r="F491" s="17"/>
    </row>
    <row r="492" spans="2:6" x14ac:dyDescent="0.2">
      <c r="B492" s="17"/>
      <c r="F492" s="17"/>
    </row>
    <row r="493" spans="2:6" x14ac:dyDescent="0.2">
      <c r="B493" s="17"/>
      <c r="F493" s="17"/>
    </row>
    <row r="494" spans="2:6" x14ac:dyDescent="0.2">
      <c r="B494" s="17"/>
      <c r="F494" s="17"/>
    </row>
    <row r="495" spans="2:6" x14ac:dyDescent="0.2">
      <c r="B495" s="17"/>
      <c r="F495" s="17"/>
    </row>
    <row r="496" spans="2:6" x14ac:dyDescent="0.2">
      <c r="B496" s="17"/>
      <c r="F496" s="17"/>
    </row>
    <row r="497" spans="2:6" x14ac:dyDescent="0.2">
      <c r="B497" s="17"/>
      <c r="F497" s="17"/>
    </row>
    <row r="498" spans="2:6" x14ac:dyDescent="0.2">
      <c r="B498" s="17"/>
      <c r="F498" s="17"/>
    </row>
    <row r="499" spans="2:6" x14ac:dyDescent="0.2">
      <c r="B499" s="17"/>
      <c r="F499" s="17"/>
    </row>
    <row r="500" spans="2:6" x14ac:dyDescent="0.2">
      <c r="B500" s="17"/>
      <c r="F500" s="17"/>
    </row>
    <row r="501" spans="2:6" x14ac:dyDescent="0.2">
      <c r="B501" s="17"/>
      <c r="F501" s="17"/>
    </row>
    <row r="502" spans="2:6" x14ac:dyDescent="0.2">
      <c r="B502" s="17"/>
      <c r="F502" s="17"/>
    </row>
    <row r="503" spans="2:6" x14ac:dyDescent="0.2">
      <c r="B503" s="17"/>
      <c r="F503" s="17"/>
    </row>
    <row r="504" spans="2:6" x14ac:dyDescent="0.2">
      <c r="B504" s="17"/>
      <c r="F504" s="17"/>
    </row>
    <row r="505" spans="2:6" x14ac:dyDescent="0.2">
      <c r="B505" s="17"/>
      <c r="F505" s="17"/>
    </row>
    <row r="506" spans="2:6" x14ac:dyDescent="0.2">
      <c r="B506" s="17"/>
      <c r="F506" s="17"/>
    </row>
    <row r="507" spans="2:6" x14ac:dyDescent="0.2">
      <c r="B507" s="17"/>
      <c r="F507" s="17"/>
    </row>
    <row r="508" spans="2:6" x14ac:dyDescent="0.2">
      <c r="B508" s="17"/>
      <c r="F508" s="17"/>
    </row>
    <row r="509" spans="2:6" x14ac:dyDescent="0.2">
      <c r="B509" s="17"/>
      <c r="F509" s="17"/>
    </row>
    <row r="510" spans="2:6" x14ac:dyDescent="0.2">
      <c r="B510" s="17"/>
      <c r="F510" s="17"/>
    </row>
    <row r="511" spans="2:6" x14ac:dyDescent="0.2">
      <c r="B511" s="17"/>
      <c r="F511" s="17"/>
    </row>
    <row r="512" spans="2:6" x14ac:dyDescent="0.2">
      <c r="B512" s="17"/>
      <c r="F512" s="17"/>
    </row>
    <row r="513" spans="2:6" x14ac:dyDescent="0.2">
      <c r="B513" s="17"/>
      <c r="F513" s="17"/>
    </row>
    <row r="514" spans="2:6" x14ac:dyDescent="0.2">
      <c r="B514" s="17"/>
      <c r="F514" s="17"/>
    </row>
    <row r="515" spans="2:6" x14ac:dyDescent="0.2">
      <c r="B515" s="17"/>
      <c r="F515" s="17"/>
    </row>
    <row r="516" spans="2:6" x14ac:dyDescent="0.2">
      <c r="B516" s="17"/>
      <c r="F516" s="17"/>
    </row>
    <row r="517" spans="2:6" x14ac:dyDescent="0.2">
      <c r="B517" s="17"/>
      <c r="F517" s="17"/>
    </row>
    <row r="518" spans="2:6" x14ac:dyDescent="0.2">
      <c r="B518" s="17"/>
      <c r="F518" s="17"/>
    </row>
    <row r="519" spans="2:6" x14ac:dyDescent="0.2">
      <c r="B519" s="17"/>
      <c r="F519" s="17"/>
    </row>
    <row r="520" spans="2:6" x14ac:dyDescent="0.2">
      <c r="B520" s="17"/>
      <c r="F520" s="17"/>
    </row>
    <row r="521" spans="2:6" x14ac:dyDescent="0.2">
      <c r="B521" s="17"/>
      <c r="F521" s="17"/>
    </row>
    <row r="522" spans="2:6" x14ac:dyDescent="0.2">
      <c r="B522" s="17"/>
      <c r="F522" s="17"/>
    </row>
    <row r="523" spans="2:6" x14ac:dyDescent="0.2">
      <c r="B523" s="17"/>
      <c r="F523" s="17"/>
    </row>
    <row r="524" spans="2:6" x14ac:dyDescent="0.2">
      <c r="B524" s="17"/>
      <c r="F524" s="17"/>
    </row>
    <row r="525" spans="2:6" x14ac:dyDescent="0.2">
      <c r="B525" s="17"/>
      <c r="F525" s="17"/>
    </row>
    <row r="526" spans="2:6" x14ac:dyDescent="0.2">
      <c r="B526" s="17"/>
      <c r="F526" s="17"/>
    </row>
    <row r="527" spans="2:6" x14ac:dyDescent="0.2">
      <c r="B527" s="17"/>
      <c r="F527" s="17"/>
    </row>
    <row r="528" spans="2:6" x14ac:dyDescent="0.2">
      <c r="B528" s="17"/>
      <c r="F528" s="17"/>
    </row>
    <row r="529" spans="2:6" x14ac:dyDescent="0.2">
      <c r="B529" s="17"/>
      <c r="F529" s="17"/>
    </row>
    <row r="530" spans="2:6" x14ac:dyDescent="0.2">
      <c r="B530" s="17"/>
      <c r="F530" s="17"/>
    </row>
    <row r="531" spans="2:6" x14ac:dyDescent="0.2">
      <c r="B531" s="17"/>
      <c r="F531" s="17"/>
    </row>
    <row r="532" spans="2:6" x14ac:dyDescent="0.2">
      <c r="B532" s="17"/>
      <c r="F532" s="17"/>
    </row>
    <row r="533" spans="2:6" x14ac:dyDescent="0.2">
      <c r="B533" s="17"/>
      <c r="F533" s="17"/>
    </row>
    <row r="534" spans="2:6" x14ac:dyDescent="0.2">
      <c r="B534" s="17"/>
      <c r="F534" s="17"/>
    </row>
    <row r="535" spans="2:6" x14ac:dyDescent="0.2">
      <c r="B535" s="17"/>
      <c r="F535" s="17"/>
    </row>
    <row r="536" spans="2:6" x14ac:dyDescent="0.2">
      <c r="B536" s="17"/>
      <c r="F536" s="17"/>
    </row>
    <row r="537" spans="2:6" x14ac:dyDescent="0.2">
      <c r="B537" s="17"/>
      <c r="F537" s="17"/>
    </row>
    <row r="538" spans="2:6" x14ac:dyDescent="0.2">
      <c r="B538" s="17"/>
      <c r="F538" s="17"/>
    </row>
    <row r="539" spans="2:6" x14ac:dyDescent="0.2">
      <c r="B539" s="17"/>
      <c r="F539" s="17"/>
    </row>
    <row r="540" spans="2:6" x14ac:dyDescent="0.2">
      <c r="B540" s="17"/>
      <c r="F540" s="17"/>
    </row>
    <row r="541" spans="2:6" x14ac:dyDescent="0.2">
      <c r="B541" s="17"/>
      <c r="F541" s="17"/>
    </row>
    <row r="542" spans="2:6" x14ac:dyDescent="0.2">
      <c r="B542" s="17"/>
      <c r="F542" s="17"/>
    </row>
    <row r="543" spans="2:6" x14ac:dyDescent="0.2">
      <c r="B543" s="17"/>
      <c r="F543" s="17"/>
    </row>
    <row r="544" spans="2:6" x14ac:dyDescent="0.2">
      <c r="B544" s="17"/>
      <c r="F544" s="17"/>
    </row>
    <row r="545" spans="2:6" x14ac:dyDescent="0.2">
      <c r="B545" s="17"/>
      <c r="F545" s="17"/>
    </row>
    <row r="546" spans="2:6" x14ac:dyDescent="0.2">
      <c r="B546" s="17"/>
      <c r="F546" s="17"/>
    </row>
    <row r="547" spans="2:6" x14ac:dyDescent="0.2">
      <c r="B547" s="17"/>
      <c r="F547" s="17"/>
    </row>
    <row r="548" spans="2:6" x14ac:dyDescent="0.2">
      <c r="B548" s="17"/>
      <c r="F548" s="17"/>
    </row>
    <row r="549" spans="2:6" x14ac:dyDescent="0.2">
      <c r="B549" s="17"/>
      <c r="F549" s="17"/>
    </row>
    <row r="550" spans="2:6" x14ac:dyDescent="0.2">
      <c r="B550" s="17"/>
      <c r="F550" s="17"/>
    </row>
    <row r="551" spans="2:6" x14ac:dyDescent="0.2">
      <c r="B551" s="17"/>
      <c r="F551" s="17"/>
    </row>
    <row r="552" spans="2:6" x14ac:dyDescent="0.2">
      <c r="B552" s="17"/>
      <c r="F552" s="17"/>
    </row>
    <row r="553" spans="2:6" x14ac:dyDescent="0.2">
      <c r="B553" s="17"/>
      <c r="F553" s="17"/>
    </row>
    <row r="554" spans="2:6" x14ac:dyDescent="0.2">
      <c r="B554" s="17"/>
      <c r="F554" s="17"/>
    </row>
    <row r="555" spans="2:6" x14ac:dyDescent="0.2">
      <c r="B555" s="17"/>
      <c r="F555" s="17"/>
    </row>
    <row r="556" spans="2:6" x14ac:dyDescent="0.2">
      <c r="B556" s="17"/>
      <c r="F556" s="17"/>
    </row>
    <row r="557" spans="2:6" x14ac:dyDescent="0.2">
      <c r="B557" s="17"/>
      <c r="F557" s="17"/>
    </row>
    <row r="558" spans="2:6" x14ac:dyDescent="0.2">
      <c r="B558" s="17"/>
      <c r="F558" s="17"/>
    </row>
    <row r="559" spans="2:6" x14ac:dyDescent="0.2">
      <c r="B559" s="17"/>
      <c r="F559" s="17"/>
    </row>
    <row r="560" spans="2:6" x14ac:dyDescent="0.2">
      <c r="B560" s="17"/>
      <c r="F560" s="17"/>
    </row>
    <row r="561" spans="2:6" x14ac:dyDescent="0.2">
      <c r="B561" s="17"/>
      <c r="F561" s="17"/>
    </row>
    <row r="562" spans="2:6" x14ac:dyDescent="0.2">
      <c r="B562" s="17"/>
      <c r="F562" s="17"/>
    </row>
    <row r="563" spans="2:6" x14ac:dyDescent="0.2">
      <c r="B563" s="17"/>
      <c r="F563" s="17"/>
    </row>
    <row r="564" spans="2:6" x14ac:dyDescent="0.2">
      <c r="B564" s="17"/>
      <c r="F564" s="17"/>
    </row>
    <row r="565" spans="2:6" x14ac:dyDescent="0.2">
      <c r="B565" s="17"/>
      <c r="F565" s="17"/>
    </row>
    <row r="566" spans="2:6" x14ac:dyDescent="0.2">
      <c r="B566" s="17"/>
      <c r="F566" s="17"/>
    </row>
    <row r="567" spans="2:6" x14ac:dyDescent="0.2">
      <c r="B567" s="17"/>
      <c r="F567" s="17"/>
    </row>
    <row r="568" spans="2:6" x14ac:dyDescent="0.2">
      <c r="B568" s="17"/>
      <c r="F568" s="17"/>
    </row>
    <row r="569" spans="2:6" x14ac:dyDescent="0.2">
      <c r="B569" s="17"/>
      <c r="F569" s="17"/>
    </row>
    <row r="570" spans="2:6" x14ac:dyDescent="0.2">
      <c r="B570" s="17"/>
      <c r="F570" s="17"/>
    </row>
    <row r="571" spans="2:6" x14ac:dyDescent="0.2">
      <c r="B571" s="17"/>
      <c r="F571" s="17"/>
    </row>
    <row r="572" spans="2:6" x14ac:dyDescent="0.2">
      <c r="B572" s="17"/>
      <c r="F572" s="17"/>
    </row>
    <row r="573" spans="2:6" x14ac:dyDescent="0.2">
      <c r="B573" s="17"/>
      <c r="F573" s="17"/>
    </row>
    <row r="574" spans="2:6" x14ac:dyDescent="0.2">
      <c r="B574" s="17"/>
      <c r="F574" s="17"/>
    </row>
    <row r="575" spans="2:6" x14ac:dyDescent="0.2">
      <c r="B575" s="17"/>
      <c r="F575" s="17"/>
    </row>
    <row r="576" spans="2:6" x14ac:dyDescent="0.2">
      <c r="B576" s="17"/>
      <c r="F576" s="17"/>
    </row>
    <row r="577" spans="2:6" x14ac:dyDescent="0.2">
      <c r="B577" s="17"/>
      <c r="F577" s="17"/>
    </row>
    <row r="578" spans="2:6" x14ac:dyDescent="0.2">
      <c r="B578" s="17"/>
      <c r="F578" s="17"/>
    </row>
    <row r="579" spans="2:6" x14ac:dyDescent="0.2">
      <c r="B579" s="17"/>
      <c r="F579" s="17"/>
    </row>
    <row r="580" spans="2:6" x14ac:dyDescent="0.2">
      <c r="B580" s="17"/>
      <c r="F580" s="17"/>
    </row>
    <row r="581" spans="2:6" x14ac:dyDescent="0.2">
      <c r="B581" s="17"/>
      <c r="F581" s="17"/>
    </row>
    <row r="582" spans="2:6" x14ac:dyDescent="0.2">
      <c r="B582" s="17"/>
      <c r="F582" s="17"/>
    </row>
    <row r="583" spans="2:6" x14ac:dyDescent="0.2">
      <c r="B583" s="17"/>
      <c r="F583" s="17"/>
    </row>
    <row r="584" spans="2:6" x14ac:dyDescent="0.2">
      <c r="B584" s="17"/>
      <c r="F584" s="17"/>
    </row>
    <row r="585" spans="2:6" x14ac:dyDescent="0.2">
      <c r="B585" s="17"/>
      <c r="F585" s="17"/>
    </row>
    <row r="586" spans="2:6" x14ac:dyDescent="0.2">
      <c r="B586" s="17"/>
      <c r="F586" s="17"/>
    </row>
    <row r="587" spans="2:6" x14ac:dyDescent="0.2">
      <c r="B587" s="17"/>
      <c r="F587" s="17"/>
    </row>
    <row r="588" spans="2:6" x14ac:dyDescent="0.2">
      <c r="B588" s="17"/>
      <c r="F588" s="17"/>
    </row>
    <row r="589" spans="2:6" x14ac:dyDescent="0.2">
      <c r="B589" s="17"/>
      <c r="F589" s="17"/>
    </row>
    <row r="590" spans="2:6" x14ac:dyDescent="0.2">
      <c r="B590" s="17"/>
      <c r="F590" s="17"/>
    </row>
    <row r="591" spans="2:6" x14ac:dyDescent="0.2">
      <c r="B591" s="17"/>
      <c r="F591" s="17"/>
    </row>
    <row r="592" spans="2:6" x14ac:dyDescent="0.2">
      <c r="B592" s="17"/>
      <c r="F592" s="17"/>
    </row>
    <row r="593" spans="2:6" x14ac:dyDescent="0.2">
      <c r="B593" s="17"/>
      <c r="F593" s="17"/>
    </row>
    <row r="594" spans="2:6" x14ac:dyDescent="0.2">
      <c r="B594" s="17"/>
      <c r="F594" s="17"/>
    </row>
    <row r="595" spans="2:6" x14ac:dyDescent="0.2">
      <c r="B595" s="17"/>
      <c r="F595" s="17"/>
    </row>
    <row r="596" spans="2:6" x14ac:dyDescent="0.2">
      <c r="B596" s="17"/>
      <c r="F596" s="17"/>
    </row>
    <row r="597" spans="2:6" x14ac:dyDescent="0.2">
      <c r="B597" s="17"/>
      <c r="F597" s="17"/>
    </row>
    <row r="598" spans="2:6" x14ac:dyDescent="0.2">
      <c r="B598" s="17"/>
      <c r="F598" s="17"/>
    </row>
    <row r="599" spans="2:6" x14ac:dyDescent="0.2">
      <c r="B599" s="17"/>
      <c r="F599" s="17"/>
    </row>
    <row r="600" spans="2:6" x14ac:dyDescent="0.2">
      <c r="B600" s="17"/>
      <c r="F600" s="17"/>
    </row>
    <row r="601" spans="2:6" x14ac:dyDescent="0.2">
      <c r="B601" s="17"/>
      <c r="F601" s="17"/>
    </row>
    <row r="602" spans="2:6" x14ac:dyDescent="0.2">
      <c r="B602" s="17"/>
      <c r="F602" s="17"/>
    </row>
    <row r="603" spans="2:6" x14ac:dyDescent="0.2">
      <c r="B603" s="17"/>
      <c r="F603" s="17"/>
    </row>
    <row r="604" spans="2:6" x14ac:dyDescent="0.2">
      <c r="B604" s="17"/>
      <c r="F604" s="17"/>
    </row>
    <row r="605" spans="2:6" x14ac:dyDescent="0.2">
      <c r="B605" s="17"/>
      <c r="F605" s="17"/>
    </row>
    <row r="606" spans="2:6" x14ac:dyDescent="0.2">
      <c r="B606" s="17"/>
      <c r="F606" s="17"/>
    </row>
    <row r="607" spans="2:6" x14ac:dyDescent="0.2">
      <c r="B607" s="17"/>
      <c r="F607" s="17"/>
    </row>
    <row r="608" spans="2:6" x14ac:dyDescent="0.2">
      <c r="B608" s="17"/>
      <c r="F608" s="17"/>
    </row>
    <row r="609" spans="2:6" x14ac:dyDescent="0.2">
      <c r="B609" s="17"/>
      <c r="F609" s="17"/>
    </row>
    <row r="610" spans="2:6" x14ac:dyDescent="0.2">
      <c r="B610" s="17"/>
      <c r="F610" s="17"/>
    </row>
    <row r="611" spans="2:6" x14ac:dyDescent="0.2">
      <c r="B611" s="17"/>
      <c r="F611" s="17"/>
    </row>
    <row r="612" spans="2:6" x14ac:dyDescent="0.2">
      <c r="B612" s="17"/>
      <c r="F612" s="17"/>
    </row>
    <row r="613" spans="2:6" x14ac:dyDescent="0.2">
      <c r="B613" s="17"/>
      <c r="F613" s="17"/>
    </row>
    <row r="614" spans="2:6" x14ac:dyDescent="0.2">
      <c r="B614" s="17"/>
      <c r="F614" s="17"/>
    </row>
    <row r="615" spans="2:6" x14ac:dyDescent="0.2">
      <c r="B615" s="17"/>
      <c r="F615" s="17"/>
    </row>
    <row r="616" spans="2:6" x14ac:dyDescent="0.2">
      <c r="B616" s="17"/>
      <c r="F616" s="17"/>
    </row>
    <row r="617" spans="2:6" x14ac:dyDescent="0.2">
      <c r="B617" s="17"/>
      <c r="F617" s="17"/>
    </row>
    <row r="618" spans="2:6" x14ac:dyDescent="0.2">
      <c r="B618" s="17"/>
      <c r="F618" s="17"/>
    </row>
    <row r="619" spans="2:6" x14ac:dyDescent="0.2">
      <c r="B619" s="17"/>
      <c r="F619" s="17"/>
    </row>
    <row r="620" spans="2:6" x14ac:dyDescent="0.2">
      <c r="B620" s="17"/>
      <c r="F620" s="17"/>
    </row>
    <row r="621" spans="2:6" x14ac:dyDescent="0.2">
      <c r="B621" s="17"/>
      <c r="F621" s="17"/>
    </row>
    <row r="622" spans="2:6" x14ac:dyDescent="0.2">
      <c r="B622" s="17"/>
      <c r="F622" s="17"/>
    </row>
    <row r="623" spans="2:6" x14ac:dyDescent="0.2">
      <c r="B623" s="17"/>
      <c r="F623" s="17"/>
    </row>
    <row r="624" spans="2:6" x14ac:dyDescent="0.2">
      <c r="B624" s="17"/>
      <c r="F624" s="17"/>
    </row>
    <row r="625" spans="2:6" x14ac:dyDescent="0.2">
      <c r="B625" s="17"/>
      <c r="F625" s="17"/>
    </row>
    <row r="626" spans="2:6" x14ac:dyDescent="0.2">
      <c r="B626" s="17"/>
      <c r="F626" s="17"/>
    </row>
    <row r="627" spans="2:6" x14ac:dyDescent="0.2">
      <c r="B627" s="17"/>
      <c r="F627" s="17"/>
    </row>
    <row r="628" spans="2:6" x14ac:dyDescent="0.2">
      <c r="B628" s="17"/>
      <c r="F628" s="17"/>
    </row>
    <row r="629" spans="2:6" x14ac:dyDescent="0.2">
      <c r="B629" s="17"/>
      <c r="F629" s="17"/>
    </row>
    <row r="630" spans="2:6" x14ac:dyDescent="0.2">
      <c r="B630" s="17"/>
      <c r="F630" s="17"/>
    </row>
    <row r="631" spans="2:6" x14ac:dyDescent="0.2">
      <c r="B631" s="17"/>
      <c r="F631" s="17"/>
    </row>
    <row r="632" spans="2:6" x14ac:dyDescent="0.2">
      <c r="B632" s="17"/>
      <c r="F632" s="17"/>
    </row>
    <row r="633" spans="2:6" x14ac:dyDescent="0.2">
      <c r="B633" s="17"/>
      <c r="F633" s="17"/>
    </row>
    <row r="634" spans="2:6" x14ac:dyDescent="0.2">
      <c r="B634" s="17"/>
      <c r="F634" s="17"/>
    </row>
    <row r="635" spans="2:6" x14ac:dyDescent="0.2">
      <c r="B635" s="17"/>
      <c r="F635" s="17"/>
    </row>
    <row r="636" spans="2:6" x14ac:dyDescent="0.2">
      <c r="B636" s="17"/>
      <c r="F636" s="17"/>
    </row>
    <row r="637" spans="2:6" x14ac:dyDescent="0.2">
      <c r="B637" s="17"/>
      <c r="F637" s="17"/>
    </row>
    <row r="638" spans="2:6" x14ac:dyDescent="0.2">
      <c r="B638" s="17"/>
      <c r="F638" s="17"/>
    </row>
    <row r="639" spans="2:6" x14ac:dyDescent="0.2">
      <c r="B639" s="17"/>
      <c r="F639" s="17"/>
    </row>
    <row r="640" spans="2:6" x14ac:dyDescent="0.2">
      <c r="B640" s="17"/>
      <c r="F640" s="17"/>
    </row>
    <row r="641" spans="2:6" x14ac:dyDescent="0.2">
      <c r="B641" s="17"/>
      <c r="F641" s="17"/>
    </row>
    <row r="642" spans="2:6" x14ac:dyDescent="0.2">
      <c r="B642" s="17"/>
      <c r="F642" s="17"/>
    </row>
    <row r="643" spans="2:6" x14ac:dyDescent="0.2">
      <c r="B643" s="17"/>
      <c r="F643" s="17"/>
    </row>
    <row r="644" spans="2:6" x14ac:dyDescent="0.2">
      <c r="B644" s="17"/>
      <c r="F644" s="17"/>
    </row>
    <row r="645" spans="2:6" x14ac:dyDescent="0.2">
      <c r="B645" s="17"/>
      <c r="F645" s="17"/>
    </row>
    <row r="646" spans="2:6" x14ac:dyDescent="0.2">
      <c r="B646" s="17"/>
      <c r="F646" s="17"/>
    </row>
    <row r="647" spans="2:6" x14ac:dyDescent="0.2">
      <c r="B647" s="17"/>
      <c r="F647" s="17"/>
    </row>
    <row r="648" spans="2:6" x14ac:dyDescent="0.2">
      <c r="B648" s="17"/>
      <c r="F648" s="17"/>
    </row>
    <row r="649" spans="2:6" x14ac:dyDescent="0.2">
      <c r="B649" s="17"/>
      <c r="F649" s="17"/>
    </row>
    <row r="650" spans="2:6" x14ac:dyDescent="0.2">
      <c r="B650" s="17"/>
      <c r="F650" s="17"/>
    </row>
    <row r="651" spans="2:6" x14ac:dyDescent="0.2">
      <c r="B651" s="17"/>
      <c r="F651" s="17"/>
    </row>
    <row r="652" spans="2:6" x14ac:dyDescent="0.2">
      <c r="B652" s="17"/>
      <c r="F652" s="17"/>
    </row>
    <row r="653" spans="2:6" x14ac:dyDescent="0.2">
      <c r="B653" s="17"/>
      <c r="F653" s="17"/>
    </row>
    <row r="654" spans="2:6" x14ac:dyDescent="0.2">
      <c r="B654" s="17"/>
      <c r="F654" s="17"/>
    </row>
    <row r="655" spans="2:6" x14ac:dyDescent="0.2">
      <c r="B655" s="17"/>
      <c r="F655" s="17"/>
    </row>
    <row r="656" spans="2:6" x14ac:dyDescent="0.2">
      <c r="B656" s="17"/>
      <c r="F656" s="17"/>
    </row>
    <row r="657" spans="2:6" x14ac:dyDescent="0.2">
      <c r="B657" s="17"/>
      <c r="F657" s="17"/>
    </row>
    <row r="658" spans="2:6" x14ac:dyDescent="0.2">
      <c r="B658" s="17"/>
      <c r="F658" s="17"/>
    </row>
    <row r="659" spans="2:6" x14ac:dyDescent="0.2">
      <c r="B659" s="17"/>
      <c r="F659" s="17"/>
    </row>
    <row r="660" spans="2:6" x14ac:dyDescent="0.2">
      <c r="B660" s="17"/>
      <c r="F660" s="17"/>
    </row>
    <row r="661" spans="2:6" x14ac:dyDescent="0.2">
      <c r="B661" s="17"/>
      <c r="F661" s="17"/>
    </row>
    <row r="662" spans="2:6" x14ac:dyDescent="0.2">
      <c r="B662" s="17"/>
      <c r="F662" s="17"/>
    </row>
    <row r="663" spans="2:6" x14ac:dyDescent="0.2">
      <c r="B663" s="17"/>
      <c r="F663" s="17"/>
    </row>
    <row r="664" spans="2:6" x14ac:dyDescent="0.2">
      <c r="B664" s="17"/>
      <c r="F664" s="17"/>
    </row>
    <row r="665" spans="2:6" x14ac:dyDescent="0.2">
      <c r="B665" s="17"/>
      <c r="F665" s="17"/>
    </row>
    <row r="666" spans="2:6" x14ac:dyDescent="0.2">
      <c r="B666" s="17"/>
      <c r="F666" s="17"/>
    </row>
    <row r="667" spans="2:6" x14ac:dyDescent="0.2">
      <c r="B667" s="17"/>
      <c r="F667" s="17"/>
    </row>
    <row r="668" spans="2:6" x14ac:dyDescent="0.2">
      <c r="B668" s="17"/>
      <c r="F668" s="17"/>
    </row>
    <row r="669" spans="2:6" x14ac:dyDescent="0.2">
      <c r="B669" s="17"/>
      <c r="F669" s="17"/>
    </row>
    <row r="670" spans="2:6" x14ac:dyDescent="0.2">
      <c r="B670" s="17"/>
      <c r="F670" s="17"/>
    </row>
    <row r="671" spans="2:6" x14ac:dyDescent="0.2">
      <c r="B671" s="17"/>
      <c r="F671" s="17"/>
    </row>
    <row r="672" spans="2:6" x14ac:dyDescent="0.2">
      <c r="B672" s="17"/>
      <c r="F672" s="17"/>
    </row>
    <row r="673" spans="2:6" x14ac:dyDescent="0.2">
      <c r="B673" s="17"/>
      <c r="F673" s="17"/>
    </row>
    <row r="674" spans="2:6" x14ac:dyDescent="0.2">
      <c r="B674" s="17"/>
      <c r="F674" s="17"/>
    </row>
    <row r="675" spans="2:6" x14ac:dyDescent="0.2">
      <c r="B675" s="17"/>
      <c r="F675" s="17"/>
    </row>
    <row r="676" spans="2:6" x14ac:dyDescent="0.2">
      <c r="B676" s="17"/>
      <c r="F676" s="17"/>
    </row>
    <row r="677" spans="2:6" x14ac:dyDescent="0.2">
      <c r="B677" s="17"/>
      <c r="F677" s="17"/>
    </row>
    <row r="678" spans="2:6" x14ac:dyDescent="0.2">
      <c r="B678" s="17"/>
      <c r="F678" s="17"/>
    </row>
    <row r="679" spans="2:6" x14ac:dyDescent="0.2">
      <c r="B679" s="17"/>
      <c r="F679" s="17"/>
    </row>
    <row r="680" spans="2:6" x14ac:dyDescent="0.2">
      <c r="B680" s="17"/>
      <c r="F680" s="17"/>
    </row>
    <row r="681" spans="2:6" x14ac:dyDescent="0.2">
      <c r="B681" s="17"/>
      <c r="F681" s="17"/>
    </row>
    <row r="682" spans="2:6" x14ac:dyDescent="0.2">
      <c r="B682" s="17"/>
      <c r="F682" s="17"/>
    </row>
    <row r="683" spans="2:6" x14ac:dyDescent="0.2">
      <c r="B683" s="17"/>
      <c r="F683" s="17"/>
    </row>
    <row r="684" spans="2:6" x14ac:dyDescent="0.2">
      <c r="B684" s="17"/>
      <c r="F684" s="17"/>
    </row>
    <row r="685" spans="2:6" x14ac:dyDescent="0.2">
      <c r="B685" s="17"/>
      <c r="F685" s="17"/>
    </row>
    <row r="686" spans="2:6" x14ac:dyDescent="0.2">
      <c r="B686" s="17"/>
      <c r="F686" s="17"/>
    </row>
    <row r="687" spans="2:6" x14ac:dyDescent="0.2">
      <c r="B687" s="17"/>
      <c r="F687" s="17"/>
    </row>
    <row r="688" spans="2:6" x14ac:dyDescent="0.2">
      <c r="B688" s="17"/>
      <c r="F688" s="17"/>
    </row>
    <row r="689" spans="2:6" x14ac:dyDescent="0.2">
      <c r="B689" s="17"/>
      <c r="F689" s="17"/>
    </row>
    <row r="690" spans="2:6" x14ac:dyDescent="0.2">
      <c r="B690" s="17"/>
      <c r="F690" s="17"/>
    </row>
    <row r="691" spans="2:6" x14ac:dyDescent="0.2">
      <c r="B691" s="17"/>
      <c r="F691" s="17"/>
    </row>
    <row r="692" spans="2:6" x14ac:dyDescent="0.2">
      <c r="B692" s="17"/>
      <c r="F692" s="17"/>
    </row>
    <row r="693" spans="2:6" x14ac:dyDescent="0.2">
      <c r="B693" s="17"/>
      <c r="F693" s="17"/>
    </row>
    <row r="694" spans="2:6" x14ac:dyDescent="0.2">
      <c r="B694" s="17"/>
      <c r="F694" s="17"/>
    </row>
    <row r="695" spans="2:6" x14ac:dyDescent="0.2">
      <c r="B695" s="17"/>
      <c r="F695" s="17"/>
    </row>
    <row r="696" spans="2:6" x14ac:dyDescent="0.2">
      <c r="B696" s="17"/>
      <c r="F696" s="17"/>
    </row>
    <row r="697" spans="2:6" x14ac:dyDescent="0.2">
      <c r="B697" s="17"/>
      <c r="F697" s="17"/>
    </row>
    <row r="698" spans="2:6" x14ac:dyDescent="0.2">
      <c r="B698" s="17"/>
      <c r="F698" s="17"/>
    </row>
    <row r="699" spans="2:6" x14ac:dyDescent="0.2">
      <c r="B699" s="17"/>
      <c r="F699" s="17"/>
    </row>
    <row r="700" spans="2:6" x14ac:dyDescent="0.2">
      <c r="B700" s="17"/>
      <c r="F700" s="17"/>
    </row>
    <row r="701" spans="2:6" x14ac:dyDescent="0.2">
      <c r="B701" s="17"/>
      <c r="F701" s="17"/>
    </row>
    <row r="702" spans="2:6" x14ac:dyDescent="0.2">
      <c r="B702" s="17"/>
      <c r="F702" s="17"/>
    </row>
    <row r="703" spans="2:6" x14ac:dyDescent="0.2">
      <c r="B703" s="17"/>
      <c r="F703" s="17"/>
    </row>
    <row r="704" spans="2:6" x14ac:dyDescent="0.2">
      <c r="B704" s="17"/>
      <c r="F704" s="17"/>
    </row>
    <row r="705" spans="2:6" x14ac:dyDescent="0.2">
      <c r="B705" s="17"/>
      <c r="F705" s="17"/>
    </row>
    <row r="706" spans="2:6" x14ac:dyDescent="0.2">
      <c r="B706" s="17"/>
      <c r="F706" s="17"/>
    </row>
    <row r="707" spans="2:6" x14ac:dyDescent="0.2">
      <c r="B707" s="17"/>
      <c r="F707" s="17"/>
    </row>
    <row r="708" spans="2:6" x14ac:dyDescent="0.2">
      <c r="B708" s="17"/>
      <c r="F708" s="17"/>
    </row>
    <row r="709" spans="2:6" x14ac:dyDescent="0.2">
      <c r="B709" s="17"/>
      <c r="F709" s="17"/>
    </row>
    <row r="710" spans="2:6" x14ac:dyDescent="0.2">
      <c r="B710" s="17"/>
      <c r="F710" s="17"/>
    </row>
    <row r="711" spans="2:6" x14ac:dyDescent="0.2">
      <c r="B711" s="17"/>
      <c r="F711" s="17"/>
    </row>
    <row r="712" spans="2:6" x14ac:dyDescent="0.2">
      <c r="B712" s="17"/>
      <c r="F712" s="17"/>
    </row>
    <row r="713" spans="2:6" x14ac:dyDescent="0.2">
      <c r="B713" s="17"/>
      <c r="F713" s="17"/>
    </row>
    <row r="714" spans="2:6" x14ac:dyDescent="0.2">
      <c r="B714" s="17"/>
      <c r="F714" s="17"/>
    </row>
    <row r="715" spans="2:6" x14ac:dyDescent="0.2">
      <c r="B715" s="17"/>
      <c r="F715" s="17"/>
    </row>
    <row r="716" spans="2:6" x14ac:dyDescent="0.2">
      <c r="B716" s="17"/>
      <c r="F716" s="17"/>
    </row>
    <row r="717" spans="2:6" x14ac:dyDescent="0.2">
      <c r="B717" s="17"/>
      <c r="F717" s="17"/>
    </row>
    <row r="718" spans="2:6" x14ac:dyDescent="0.2">
      <c r="B718" s="17"/>
      <c r="F718" s="17"/>
    </row>
    <row r="719" spans="2:6" x14ac:dyDescent="0.2">
      <c r="B719" s="17"/>
      <c r="F719" s="17"/>
    </row>
    <row r="720" spans="2:6" x14ac:dyDescent="0.2">
      <c r="B720" s="17"/>
      <c r="F720" s="17"/>
    </row>
    <row r="721" spans="2:6" x14ac:dyDescent="0.2">
      <c r="B721" s="17"/>
      <c r="F721" s="17"/>
    </row>
    <row r="722" spans="2:6" x14ac:dyDescent="0.2">
      <c r="B722" s="17"/>
      <c r="F722" s="17"/>
    </row>
    <row r="723" spans="2:6" x14ac:dyDescent="0.2">
      <c r="B723" s="17"/>
      <c r="F723" s="17"/>
    </row>
    <row r="724" spans="2:6" x14ac:dyDescent="0.2">
      <c r="B724" s="17"/>
      <c r="F724" s="17"/>
    </row>
    <row r="725" spans="2:6" x14ac:dyDescent="0.2">
      <c r="B725" s="17"/>
      <c r="F725" s="17"/>
    </row>
    <row r="726" spans="2:6" x14ac:dyDescent="0.2">
      <c r="B726" s="17"/>
      <c r="F726" s="17"/>
    </row>
    <row r="727" spans="2:6" x14ac:dyDescent="0.2">
      <c r="B727" s="17"/>
      <c r="F727" s="17"/>
    </row>
    <row r="728" spans="2:6" x14ac:dyDescent="0.2">
      <c r="B728" s="17"/>
      <c r="F728" s="17"/>
    </row>
    <row r="729" spans="2:6" x14ac:dyDescent="0.2">
      <c r="B729" s="17"/>
      <c r="F729" s="17"/>
    </row>
    <row r="730" spans="2:6" x14ac:dyDescent="0.2">
      <c r="B730" s="17"/>
      <c r="F730" s="17"/>
    </row>
    <row r="731" spans="2:6" x14ac:dyDescent="0.2">
      <c r="B731" s="17"/>
      <c r="F731" s="17"/>
    </row>
    <row r="732" spans="2:6" x14ac:dyDescent="0.2">
      <c r="B732" s="17"/>
      <c r="F732" s="17"/>
    </row>
    <row r="733" spans="2:6" x14ac:dyDescent="0.2">
      <c r="B733" s="17"/>
      <c r="F733" s="17"/>
    </row>
    <row r="734" spans="2:6" x14ac:dyDescent="0.2">
      <c r="B734" s="17"/>
      <c r="F734" s="17"/>
    </row>
    <row r="735" spans="2:6" x14ac:dyDescent="0.2">
      <c r="B735" s="17"/>
      <c r="F735" s="17"/>
    </row>
    <row r="736" spans="2:6" x14ac:dyDescent="0.2">
      <c r="B736" s="17"/>
      <c r="F736" s="17"/>
    </row>
    <row r="737" spans="2:6" x14ac:dyDescent="0.2">
      <c r="B737" s="17"/>
      <c r="F737" s="17"/>
    </row>
    <row r="738" spans="2:6" x14ac:dyDescent="0.2">
      <c r="B738" s="17"/>
      <c r="F738" s="17"/>
    </row>
    <row r="739" spans="2:6" x14ac:dyDescent="0.2">
      <c r="B739" s="17"/>
      <c r="F739" s="17"/>
    </row>
    <row r="740" spans="2:6" x14ac:dyDescent="0.2">
      <c r="B740" s="17"/>
      <c r="F740" s="17"/>
    </row>
    <row r="741" spans="2:6" x14ac:dyDescent="0.2">
      <c r="B741" s="17"/>
      <c r="F741" s="17"/>
    </row>
    <row r="742" spans="2:6" x14ac:dyDescent="0.2">
      <c r="B742" s="17"/>
      <c r="F742" s="17"/>
    </row>
    <row r="743" spans="2:6" x14ac:dyDescent="0.2">
      <c r="B743" s="17"/>
      <c r="F743" s="17"/>
    </row>
    <row r="744" spans="2:6" x14ac:dyDescent="0.2">
      <c r="B744" s="17"/>
      <c r="F744" s="17"/>
    </row>
    <row r="745" spans="2:6" x14ac:dyDescent="0.2">
      <c r="B745" s="17"/>
      <c r="F745" s="17"/>
    </row>
    <row r="746" spans="2:6" x14ac:dyDescent="0.2">
      <c r="B746" s="17"/>
      <c r="F746" s="17"/>
    </row>
    <row r="747" spans="2:6" x14ac:dyDescent="0.2">
      <c r="B747" s="17"/>
      <c r="F747" s="17"/>
    </row>
    <row r="748" spans="2:6" x14ac:dyDescent="0.2">
      <c r="B748" s="17"/>
      <c r="F748" s="17"/>
    </row>
    <row r="749" spans="2:6" x14ac:dyDescent="0.2">
      <c r="B749" s="17"/>
      <c r="F749" s="17"/>
    </row>
    <row r="750" spans="2:6" x14ac:dyDescent="0.2">
      <c r="B750" s="17"/>
      <c r="F750" s="17"/>
    </row>
    <row r="751" spans="2:6" x14ac:dyDescent="0.2">
      <c r="B751" s="17"/>
      <c r="F751" s="17"/>
    </row>
    <row r="752" spans="2:6" x14ac:dyDescent="0.2">
      <c r="B752" s="17"/>
      <c r="F752" s="17"/>
    </row>
    <row r="753" spans="2:6" x14ac:dyDescent="0.2">
      <c r="B753" s="17"/>
      <c r="F753" s="17"/>
    </row>
    <row r="754" spans="2:6" x14ac:dyDescent="0.2">
      <c r="B754" s="17"/>
      <c r="F754" s="17"/>
    </row>
    <row r="755" spans="2:6" x14ac:dyDescent="0.2">
      <c r="B755" s="17"/>
      <c r="F755" s="17"/>
    </row>
    <row r="756" spans="2:6" x14ac:dyDescent="0.2">
      <c r="B756" s="17"/>
      <c r="F756" s="17"/>
    </row>
    <row r="757" spans="2:6" x14ac:dyDescent="0.2">
      <c r="B757" s="17"/>
      <c r="F757" s="17"/>
    </row>
    <row r="758" spans="2:6" x14ac:dyDescent="0.2">
      <c r="B758" s="17"/>
      <c r="F758" s="17"/>
    </row>
    <row r="759" spans="2:6" x14ac:dyDescent="0.2">
      <c r="B759" s="17"/>
      <c r="F759" s="17"/>
    </row>
    <row r="760" spans="2:6" x14ac:dyDescent="0.2">
      <c r="B760" s="17"/>
      <c r="F760" s="17"/>
    </row>
    <row r="761" spans="2:6" x14ac:dyDescent="0.2">
      <c r="B761" s="17"/>
      <c r="F761" s="17"/>
    </row>
    <row r="762" spans="2:6" x14ac:dyDescent="0.2">
      <c r="B762" s="17"/>
      <c r="F762" s="17"/>
    </row>
    <row r="763" spans="2:6" x14ac:dyDescent="0.2">
      <c r="B763" s="17"/>
      <c r="F763" s="17"/>
    </row>
    <row r="764" spans="2:6" x14ac:dyDescent="0.2">
      <c r="B764" s="17"/>
      <c r="F764" s="17"/>
    </row>
    <row r="765" spans="2:6" x14ac:dyDescent="0.2">
      <c r="B765" s="17"/>
      <c r="F765" s="17"/>
    </row>
    <row r="766" spans="2:6" x14ac:dyDescent="0.2">
      <c r="B766" s="17"/>
      <c r="F766" s="17"/>
    </row>
    <row r="767" spans="2:6" x14ac:dyDescent="0.2">
      <c r="B767" s="17"/>
      <c r="F767" s="17"/>
    </row>
    <row r="768" spans="2:6" x14ac:dyDescent="0.2">
      <c r="B768" s="17"/>
      <c r="F768" s="17"/>
    </row>
    <row r="769" spans="2:6" x14ac:dyDescent="0.2">
      <c r="B769" s="17"/>
      <c r="F769" s="17"/>
    </row>
    <row r="770" spans="2:6" x14ac:dyDescent="0.2">
      <c r="B770" s="17"/>
      <c r="F770" s="17"/>
    </row>
    <row r="771" spans="2:6" x14ac:dyDescent="0.2">
      <c r="B771" s="17"/>
      <c r="F771" s="17"/>
    </row>
    <row r="772" spans="2:6" x14ac:dyDescent="0.2">
      <c r="B772" s="17"/>
      <c r="F772" s="17"/>
    </row>
    <row r="773" spans="2:6" x14ac:dyDescent="0.2">
      <c r="B773" s="17"/>
      <c r="F773" s="17"/>
    </row>
    <row r="774" spans="2:6" x14ac:dyDescent="0.2">
      <c r="B774" s="17"/>
      <c r="F774" s="17"/>
    </row>
    <row r="775" spans="2:6" x14ac:dyDescent="0.2">
      <c r="B775" s="17"/>
      <c r="F775" s="17"/>
    </row>
    <row r="776" spans="2:6" x14ac:dyDescent="0.2">
      <c r="B776" s="17"/>
      <c r="F776" s="17"/>
    </row>
    <row r="777" spans="2:6" x14ac:dyDescent="0.2">
      <c r="B777" s="17"/>
      <c r="F777" s="17"/>
    </row>
    <row r="778" spans="2:6" x14ac:dyDescent="0.2">
      <c r="B778" s="17"/>
      <c r="F778" s="17"/>
    </row>
    <row r="779" spans="2:6" x14ac:dyDescent="0.2">
      <c r="B779" s="17"/>
      <c r="F779" s="17"/>
    </row>
    <row r="780" spans="2:6" x14ac:dyDescent="0.2">
      <c r="B780" s="17"/>
      <c r="F780" s="17"/>
    </row>
    <row r="781" spans="2:6" x14ac:dyDescent="0.2">
      <c r="B781" s="17"/>
      <c r="F781" s="17"/>
    </row>
    <row r="782" spans="2:6" x14ac:dyDescent="0.2">
      <c r="B782" s="17"/>
      <c r="F782" s="17"/>
    </row>
    <row r="783" spans="2:6" x14ac:dyDescent="0.2">
      <c r="B783" s="17"/>
      <c r="F783" s="17"/>
    </row>
    <row r="784" spans="2:6" x14ac:dyDescent="0.2">
      <c r="B784" s="17"/>
      <c r="F784" s="17"/>
    </row>
    <row r="785" spans="2:6" x14ac:dyDescent="0.2">
      <c r="B785" s="17"/>
      <c r="F785" s="17"/>
    </row>
    <row r="786" spans="2:6" x14ac:dyDescent="0.2">
      <c r="B786" s="17"/>
      <c r="F786" s="17"/>
    </row>
    <row r="787" spans="2:6" x14ac:dyDescent="0.2">
      <c r="B787" s="17"/>
      <c r="F787" s="17"/>
    </row>
    <row r="788" spans="2:6" x14ac:dyDescent="0.2">
      <c r="B788" s="17"/>
      <c r="F788" s="17"/>
    </row>
    <row r="789" spans="2:6" x14ac:dyDescent="0.2">
      <c r="B789" s="17"/>
      <c r="F789" s="17"/>
    </row>
    <row r="790" spans="2:6" x14ac:dyDescent="0.2">
      <c r="B790" s="17"/>
      <c r="F790" s="17"/>
    </row>
    <row r="791" spans="2:6" x14ac:dyDescent="0.2">
      <c r="B791" s="17"/>
      <c r="F791" s="17"/>
    </row>
    <row r="792" spans="2:6" x14ac:dyDescent="0.2">
      <c r="B792" s="17"/>
      <c r="F792" s="17"/>
    </row>
    <row r="793" spans="2:6" x14ac:dyDescent="0.2">
      <c r="B793" s="17"/>
      <c r="F793" s="17"/>
    </row>
    <row r="794" spans="2:6" x14ac:dyDescent="0.2">
      <c r="B794" s="17"/>
      <c r="F794" s="17"/>
    </row>
    <row r="795" spans="2:6" x14ac:dyDescent="0.2">
      <c r="B795" s="17"/>
      <c r="F795" s="17"/>
    </row>
    <row r="796" spans="2:6" x14ac:dyDescent="0.2">
      <c r="B796" s="17"/>
      <c r="F796" s="17"/>
    </row>
    <row r="797" spans="2:6" x14ac:dyDescent="0.2">
      <c r="B797" s="17"/>
      <c r="F797" s="17"/>
    </row>
    <row r="798" spans="2:6" x14ac:dyDescent="0.2">
      <c r="B798" s="17"/>
      <c r="F798" s="17"/>
    </row>
    <row r="799" spans="2:6" x14ac:dyDescent="0.2">
      <c r="B799" s="17"/>
      <c r="F799" s="17"/>
    </row>
    <row r="800" spans="2:6" x14ac:dyDescent="0.2">
      <c r="B800" s="17"/>
      <c r="F800" s="17"/>
    </row>
    <row r="801" spans="2:6" x14ac:dyDescent="0.2">
      <c r="B801" s="17"/>
      <c r="F801" s="17"/>
    </row>
    <row r="802" spans="2:6" x14ac:dyDescent="0.2">
      <c r="B802" s="17"/>
      <c r="F802" s="17"/>
    </row>
    <row r="803" spans="2:6" x14ac:dyDescent="0.2">
      <c r="B803" s="17"/>
      <c r="F803" s="17"/>
    </row>
    <row r="804" spans="2:6" x14ac:dyDescent="0.2">
      <c r="B804" s="17"/>
      <c r="F804" s="17"/>
    </row>
    <row r="805" spans="2:6" x14ac:dyDescent="0.2">
      <c r="B805" s="17"/>
      <c r="F805" s="17"/>
    </row>
    <row r="806" spans="2:6" x14ac:dyDescent="0.2">
      <c r="B806" s="17"/>
      <c r="F806" s="17"/>
    </row>
    <row r="807" spans="2:6" x14ac:dyDescent="0.2">
      <c r="B807" s="17"/>
      <c r="F807" s="17"/>
    </row>
    <row r="808" spans="2:6" x14ac:dyDescent="0.2">
      <c r="B808" s="17"/>
      <c r="F808" s="17"/>
    </row>
    <row r="809" spans="2:6" x14ac:dyDescent="0.2">
      <c r="B809" s="17"/>
      <c r="F809" s="17"/>
    </row>
    <row r="810" spans="2:6" x14ac:dyDescent="0.2">
      <c r="B810" s="17"/>
      <c r="F810" s="17"/>
    </row>
    <row r="811" spans="2:6" x14ac:dyDescent="0.2">
      <c r="B811" s="17"/>
      <c r="F811" s="17"/>
    </row>
    <row r="812" spans="2:6" x14ac:dyDescent="0.2">
      <c r="B812" s="17"/>
      <c r="F812" s="17"/>
    </row>
    <row r="813" spans="2:6" x14ac:dyDescent="0.2">
      <c r="B813" s="17"/>
      <c r="F813" s="17"/>
    </row>
    <row r="814" spans="2:6" x14ac:dyDescent="0.2">
      <c r="B814" s="17"/>
      <c r="F814" s="17"/>
    </row>
    <row r="815" spans="2:6" x14ac:dyDescent="0.2">
      <c r="B815" s="17"/>
      <c r="F815" s="17"/>
    </row>
    <row r="816" spans="2:6" x14ac:dyDescent="0.2">
      <c r="B816" s="17"/>
      <c r="F816" s="17"/>
    </row>
    <row r="817" spans="2:6" x14ac:dyDescent="0.2">
      <c r="B817" s="17"/>
      <c r="F817" s="17"/>
    </row>
    <row r="818" spans="2:6" x14ac:dyDescent="0.2">
      <c r="B818" s="17"/>
      <c r="F818" s="17"/>
    </row>
    <row r="819" spans="2:6" x14ac:dyDescent="0.2">
      <c r="B819" s="17"/>
      <c r="F819" s="17"/>
    </row>
    <row r="820" spans="2:6" x14ac:dyDescent="0.2">
      <c r="B820" s="17"/>
      <c r="F820" s="17"/>
    </row>
    <row r="821" spans="2:6" x14ac:dyDescent="0.2">
      <c r="B821" s="17"/>
      <c r="F821" s="17"/>
    </row>
    <row r="822" spans="2:6" x14ac:dyDescent="0.2">
      <c r="B822" s="17"/>
      <c r="F822" s="17"/>
    </row>
    <row r="823" spans="2:6" x14ac:dyDescent="0.2">
      <c r="B823" s="17"/>
      <c r="F823" s="17"/>
    </row>
    <row r="824" spans="2:6" x14ac:dyDescent="0.2">
      <c r="B824" s="17"/>
      <c r="F824" s="17"/>
    </row>
    <row r="825" spans="2:6" x14ac:dyDescent="0.2">
      <c r="B825" s="17"/>
      <c r="F825" s="17"/>
    </row>
    <row r="826" spans="2:6" x14ac:dyDescent="0.2">
      <c r="B826" s="17"/>
      <c r="F826" s="17"/>
    </row>
    <row r="827" spans="2:6" x14ac:dyDescent="0.2">
      <c r="B827" s="17"/>
      <c r="F827" s="17"/>
    </row>
    <row r="828" spans="2:6" x14ac:dyDescent="0.2">
      <c r="B828" s="17"/>
      <c r="F828" s="17"/>
    </row>
    <row r="829" spans="2:6" x14ac:dyDescent="0.2">
      <c r="B829" s="17"/>
      <c r="F829" s="17"/>
    </row>
    <row r="830" spans="2:6" x14ac:dyDescent="0.2">
      <c r="B830" s="17"/>
      <c r="F830" s="17"/>
    </row>
    <row r="831" spans="2:6" x14ac:dyDescent="0.2">
      <c r="B831" s="17"/>
      <c r="F831" s="17"/>
    </row>
    <row r="832" spans="2:6" x14ac:dyDescent="0.2">
      <c r="B832" s="17"/>
      <c r="F832" s="17"/>
    </row>
    <row r="833" spans="2:6" x14ac:dyDescent="0.2">
      <c r="B833" s="17"/>
      <c r="F833" s="17"/>
    </row>
    <row r="834" spans="2:6" x14ac:dyDescent="0.2">
      <c r="B834" s="17"/>
      <c r="F834" s="17"/>
    </row>
    <row r="835" spans="2:6" x14ac:dyDescent="0.2">
      <c r="B835" s="17"/>
      <c r="F835" s="17"/>
    </row>
    <row r="836" spans="2:6" x14ac:dyDescent="0.2">
      <c r="B836" s="17"/>
      <c r="F836" s="17"/>
    </row>
    <row r="837" spans="2:6" x14ac:dyDescent="0.2">
      <c r="B837" s="17"/>
      <c r="F837" s="17"/>
    </row>
    <row r="838" spans="2:6" x14ac:dyDescent="0.2">
      <c r="B838" s="17"/>
      <c r="F838" s="17"/>
    </row>
    <row r="839" spans="2:6" x14ac:dyDescent="0.2">
      <c r="B839" s="17"/>
      <c r="F839" s="17"/>
    </row>
    <row r="840" spans="2:6" x14ac:dyDescent="0.2">
      <c r="B840" s="17"/>
      <c r="F840" s="17"/>
    </row>
    <row r="841" spans="2:6" x14ac:dyDescent="0.2">
      <c r="B841" s="17"/>
      <c r="F841" s="17"/>
    </row>
    <row r="842" spans="2:6" x14ac:dyDescent="0.2">
      <c r="B842" s="17"/>
      <c r="F842" s="17"/>
    </row>
    <row r="843" spans="2:6" x14ac:dyDescent="0.2">
      <c r="B843" s="17"/>
      <c r="F843" s="17"/>
    </row>
    <row r="844" spans="2:6" x14ac:dyDescent="0.2">
      <c r="B844" s="17"/>
      <c r="F844" s="17"/>
    </row>
    <row r="845" spans="2:6" x14ac:dyDescent="0.2">
      <c r="B845" s="17"/>
      <c r="F845" s="17"/>
    </row>
    <row r="846" spans="2:6" x14ac:dyDescent="0.2">
      <c r="B846" s="17"/>
      <c r="F846" s="17"/>
    </row>
    <row r="847" spans="2:6" x14ac:dyDescent="0.2">
      <c r="B847" s="17"/>
      <c r="F847" s="17"/>
    </row>
    <row r="848" spans="2:6" x14ac:dyDescent="0.2">
      <c r="B848" s="17"/>
      <c r="F848" s="17"/>
    </row>
    <row r="849" spans="2:6" x14ac:dyDescent="0.2">
      <c r="B849" s="17"/>
      <c r="F849" s="17"/>
    </row>
    <row r="850" spans="2:6" x14ac:dyDescent="0.2">
      <c r="B850" s="17"/>
      <c r="F850" s="17"/>
    </row>
    <row r="851" spans="2:6" x14ac:dyDescent="0.2">
      <c r="B851" s="17"/>
      <c r="F851" s="17"/>
    </row>
    <row r="852" spans="2:6" x14ac:dyDescent="0.2">
      <c r="B852" s="17"/>
      <c r="F852" s="17"/>
    </row>
    <row r="853" spans="2:6" x14ac:dyDescent="0.2">
      <c r="B853" s="17"/>
      <c r="F853" s="17"/>
    </row>
    <row r="854" spans="2:6" x14ac:dyDescent="0.2">
      <c r="B854" s="17"/>
      <c r="F854" s="17"/>
    </row>
    <row r="855" spans="2:6" x14ac:dyDescent="0.2">
      <c r="B855" s="17"/>
      <c r="F855" s="17"/>
    </row>
    <row r="856" spans="2:6" x14ac:dyDescent="0.2">
      <c r="B856" s="17"/>
      <c r="F856" s="17"/>
    </row>
    <row r="857" spans="2:6" x14ac:dyDescent="0.2">
      <c r="B857" s="17"/>
      <c r="F857" s="17"/>
    </row>
    <row r="858" spans="2:6" x14ac:dyDescent="0.2">
      <c r="B858" s="17"/>
      <c r="F858" s="17"/>
    </row>
    <row r="859" spans="2:6" x14ac:dyDescent="0.2">
      <c r="B859" s="17"/>
      <c r="F859" s="17"/>
    </row>
    <row r="860" spans="2:6" x14ac:dyDescent="0.2">
      <c r="B860" s="17"/>
      <c r="F860" s="17"/>
    </row>
    <row r="861" spans="2:6" x14ac:dyDescent="0.2">
      <c r="B861" s="17"/>
      <c r="F861" s="17"/>
    </row>
    <row r="862" spans="2:6" x14ac:dyDescent="0.2">
      <c r="B862" s="17"/>
      <c r="F862" s="17"/>
    </row>
    <row r="863" spans="2:6" x14ac:dyDescent="0.2">
      <c r="B863" s="17"/>
      <c r="F863" s="17"/>
    </row>
    <row r="864" spans="2:6" x14ac:dyDescent="0.2">
      <c r="B864" s="17"/>
      <c r="F864" s="17"/>
    </row>
    <row r="865" spans="2:6" x14ac:dyDescent="0.2">
      <c r="B865" s="17"/>
      <c r="F865" s="17"/>
    </row>
    <row r="866" spans="2:6" x14ac:dyDescent="0.2">
      <c r="B866" s="17"/>
      <c r="F866" s="17"/>
    </row>
    <row r="867" spans="2:6" x14ac:dyDescent="0.2">
      <c r="B867" s="17"/>
      <c r="F867" s="17"/>
    </row>
    <row r="868" spans="2:6" x14ac:dyDescent="0.2">
      <c r="B868" s="17"/>
      <c r="F868" s="17"/>
    </row>
    <row r="869" spans="2:6" x14ac:dyDescent="0.2">
      <c r="B869" s="17"/>
      <c r="F869" s="17"/>
    </row>
    <row r="870" spans="2:6" x14ac:dyDescent="0.2">
      <c r="B870" s="17"/>
      <c r="F870" s="17"/>
    </row>
    <row r="871" spans="2:6" x14ac:dyDescent="0.2">
      <c r="B871" s="17"/>
      <c r="F871" s="17"/>
    </row>
    <row r="872" spans="2:6" x14ac:dyDescent="0.2">
      <c r="B872" s="17"/>
      <c r="F872" s="17"/>
    </row>
    <row r="873" spans="2:6" x14ac:dyDescent="0.2">
      <c r="B873" s="17"/>
      <c r="F873" s="17"/>
    </row>
    <row r="874" spans="2:6" x14ac:dyDescent="0.2">
      <c r="B874" s="17"/>
      <c r="F874" s="17"/>
    </row>
    <row r="875" spans="2:6" x14ac:dyDescent="0.2">
      <c r="B875" s="17"/>
      <c r="F875" s="17"/>
    </row>
    <row r="876" spans="2:6" x14ac:dyDescent="0.2">
      <c r="B876" s="17"/>
      <c r="F876" s="17"/>
    </row>
    <row r="877" spans="2:6" x14ac:dyDescent="0.2">
      <c r="B877" s="17"/>
      <c r="F877" s="17"/>
    </row>
    <row r="878" spans="2:6" x14ac:dyDescent="0.2">
      <c r="B878" s="17"/>
      <c r="F878" s="17"/>
    </row>
    <row r="879" spans="2:6" x14ac:dyDescent="0.2">
      <c r="B879" s="17"/>
      <c r="F879" s="17"/>
    </row>
    <row r="880" spans="2:6" x14ac:dyDescent="0.2">
      <c r="B880" s="17"/>
      <c r="F880" s="17"/>
    </row>
    <row r="881" spans="2:6" x14ac:dyDescent="0.2">
      <c r="B881" s="17"/>
      <c r="F881" s="17"/>
    </row>
    <row r="882" spans="2:6" x14ac:dyDescent="0.2">
      <c r="B882" s="17"/>
      <c r="F882" s="17"/>
    </row>
    <row r="883" spans="2:6" x14ac:dyDescent="0.2">
      <c r="B883" s="17"/>
      <c r="F883" s="17"/>
    </row>
    <row r="884" spans="2:6" x14ac:dyDescent="0.2">
      <c r="B884" s="17"/>
      <c r="F884" s="17"/>
    </row>
    <row r="885" spans="2:6" x14ac:dyDescent="0.2">
      <c r="B885" s="17"/>
      <c r="F885" s="17"/>
    </row>
    <row r="886" spans="2:6" x14ac:dyDescent="0.2">
      <c r="B886" s="17"/>
      <c r="F886" s="17"/>
    </row>
    <row r="887" spans="2:6" x14ac:dyDescent="0.2">
      <c r="B887" s="17"/>
      <c r="F887" s="17"/>
    </row>
    <row r="888" spans="2:6" x14ac:dyDescent="0.2">
      <c r="B888" s="17"/>
      <c r="F888" s="17"/>
    </row>
    <row r="889" spans="2:6" x14ac:dyDescent="0.2">
      <c r="B889" s="17"/>
      <c r="F889" s="17"/>
    </row>
    <row r="890" spans="2:6" x14ac:dyDescent="0.2">
      <c r="B890" s="17"/>
      <c r="F890" s="17"/>
    </row>
    <row r="891" spans="2:6" x14ac:dyDescent="0.2">
      <c r="B891" s="17"/>
      <c r="F891" s="17"/>
    </row>
    <row r="892" spans="2:6" x14ac:dyDescent="0.2">
      <c r="B892" s="17"/>
      <c r="F892" s="17"/>
    </row>
    <row r="893" spans="2:6" x14ac:dyDescent="0.2">
      <c r="B893" s="17"/>
      <c r="F893" s="17"/>
    </row>
    <row r="894" spans="2:6" x14ac:dyDescent="0.2">
      <c r="B894" s="17"/>
      <c r="F894" s="17"/>
    </row>
    <row r="895" spans="2:6" x14ac:dyDescent="0.2">
      <c r="B895" s="17"/>
      <c r="F895" s="17"/>
    </row>
    <row r="896" spans="2:6" x14ac:dyDescent="0.2">
      <c r="B896" s="17"/>
      <c r="F896" s="17"/>
    </row>
    <row r="897" spans="2:6" x14ac:dyDescent="0.2">
      <c r="B897" s="17"/>
      <c r="F897" s="17"/>
    </row>
    <row r="898" spans="2:6" x14ac:dyDescent="0.2">
      <c r="B898" s="17"/>
      <c r="F898" s="17"/>
    </row>
    <row r="899" spans="2:6" x14ac:dyDescent="0.2">
      <c r="B899" s="17"/>
      <c r="F899" s="17"/>
    </row>
    <row r="900" spans="2:6" x14ac:dyDescent="0.2">
      <c r="B900" s="17"/>
      <c r="F900" s="17"/>
    </row>
    <row r="901" spans="2:6" x14ac:dyDescent="0.2">
      <c r="B901" s="17"/>
      <c r="F901" s="17"/>
    </row>
    <row r="902" spans="2:6" x14ac:dyDescent="0.2">
      <c r="B902" s="17"/>
      <c r="F902" s="17"/>
    </row>
    <row r="903" spans="2:6" x14ac:dyDescent="0.2">
      <c r="B903" s="17"/>
      <c r="F903" s="17"/>
    </row>
    <row r="904" spans="2:6" x14ac:dyDescent="0.2">
      <c r="B904" s="17"/>
      <c r="F904" s="17"/>
    </row>
    <row r="905" spans="2:6" x14ac:dyDescent="0.2">
      <c r="B905" s="17"/>
      <c r="F905" s="17"/>
    </row>
    <row r="906" spans="2:6" x14ac:dyDescent="0.2">
      <c r="B906" s="17"/>
      <c r="F906" s="17"/>
    </row>
    <row r="907" spans="2:6" x14ac:dyDescent="0.2">
      <c r="B907" s="17"/>
      <c r="F907" s="17"/>
    </row>
    <row r="908" spans="2:6" x14ac:dyDescent="0.2">
      <c r="B908" s="17"/>
      <c r="F908" s="17"/>
    </row>
    <row r="909" spans="2:6" x14ac:dyDescent="0.2">
      <c r="B909" s="17"/>
      <c r="F909" s="17"/>
    </row>
    <row r="910" spans="2:6" x14ac:dyDescent="0.2">
      <c r="B910" s="17"/>
      <c r="F910" s="17"/>
    </row>
    <row r="911" spans="2:6" x14ac:dyDescent="0.2">
      <c r="B911" s="17"/>
      <c r="F911" s="17"/>
    </row>
    <row r="912" spans="2:6" x14ac:dyDescent="0.2">
      <c r="B912" s="17"/>
      <c r="F912" s="17"/>
    </row>
    <row r="913" spans="2:6" x14ac:dyDescent="0.2">
      <c r="B913" s="17"/>
      <c r="F913" s="17"/>
    </row>
    <row r="914" spans="2:6" x14ac:dyDescent="0.2">
      <c r="B914" s="17"/>
      <c r="F914" s="17"/>
    </row>
    <row r="915" spans="2:6" x14ac:dyDescent="0.2">
      <c r="B915" s="17"/>
      <c r="F915" s="17"/>
    </row>
    <row r="916" spans="2:6" x14ac:dyDescent="0.2">
      <c r="B916" s="17"/>
      <c r="F916" s="17"/>
    </row>
    <row r="917" spans="2:6" x14ac:dyDescent="0.2">
      <c r="B917" s="17"/>
      <c r="F917" s="17"/>
    </row>
    <row r="918" spans="2:6" x14ac:dyDescent="0.2">
      <c r="B918" s="17"/>
      <c r="F918" s="17"/>
    </row>
    <row r="919" spans="2:6" x14ac:dyDescent="0.2">
      <c r="B919" s="17"/>
      <c r="F919" s="17"/>
    </row>
    <row r="920" spans="2:6" x14ac:dyDescent="0.2">
      <c r="B920" s="17"/>
      <c r="F920" s="17"/>
    </row>
    <row r="921" spans="2:6" x14ac:dyDescent="0.2">
      <c r="B921" s="17"/>
      <c r="F921" s="17"/>
    </row>
    <row r="922" spans="2:6" x14ac:dyDescent="0.2">
      <c r="B922" s="17"/>
      <c r="F922" s="17"/>
    </row>
    <row r="923" spans="2:6" x14ac:dyDescent="0.2">
      <c r="B923" s="17"/>
      <c r="F923" s="17"/>
    </row>
    <row r="924" spans="2:6" x14ac:dyDescent="0.2">
      <c r="B924" s="17"/>
      <c r="F924" s="17"/>
    </row>
    <row r="925" spans="2:6" x14ac:dyDescent="0.2">
      <c r="B925" s="17"/>
      <c r="F925" s="17"/>
    </row>
    <row r="926" spans="2:6" x14ac:dyDescent="0.2">
      <c r="B926" s="17"/>
      <c r="F926" s="17"/>
    </row>
    <row r="927" spans="2:6" x14ac:dyDescent="0.2">
      <c r="B927" s="17"/>
      <c r="F927" s="17"/>
    </row>
    <row r="928" spans="2:6" x14ac:dyDescent="0.2">
      <c r="B928" s="17"/>
      <c r="F928" s="17"/>
    </row>
    <row r="929" spans="2:6" x14ac:dyDescent="0.2">
      <c r="B929" s="17"/>
      <c r="F929" s="17"/>
    </row>
    <row r="930" spans="2:6" x14ac:dyDescent="0.2">
      <c r="B930" s="17"/>
      <c r="F930" s="17"/>
    </row>
    <row r="931" spans="2:6" x14ac:dyDescent="0.2">
      <c r="B931" s="17"/>
      <c r="F931" s="17"/>
    </row>
    <row r="932" spans="2:6" x14ac:dyDescent="0.2">
      <c r="B932" s="17"/>
      <c r="F932" s="17"/>
    </row>
    <row r="933" spans="2:6" x14ac:dyDescent="0.2">
      <c r="B933" s="17"/>
      <c r="F933" s="17"/>
    </row>
    <row r="934" spans="2:6" x14ac:dyDescent="0.2">
      <c r="B934" s="17"/>
      <c r="F934" s="17"/>
    </row>
    <row r="935" spans="2:6" x14ac:dyDescent="0.2">
      <c r="B935" s="17"/>
      <c r="F935" s="17"/>
    </row>
    <row r="936" spans="2:6" x14ac:dyDescent="0.2">
      <c r="B936" s="17"/>
      <c r="F936" s="17"/>
    </row>
    <row r="937" spans="2:6" x14ac:dyDescent="0.2">
      <c r="B937" s="17"/>
      <c r="F937" s="17"/>
    </row>
    <row r="938" spans="2:6" x14ac:dyDescent="0.2">
      <c r="B938" s="17"/>
      <c r="F938" s="17"/>
    </row>
    <row r="939" spans="2:6" x14ac:dyDescent="0.2">
      <c r="B939" s="17"/>
      <c r="F939" s="17"/>
    </row>
    <row r="940" spans="2:6" x14ac:dyDescent="0.2">
      <c r="B940" s="17"/>
      <c r="F940" s="17"/>
    </row>
    <row r="941" spans="2:6" x14ac:dyDescent="0.2">
      <c r="B941" s="17"/>
      <c r="F941" s="17"/>
    </row>
    <row r="942" spans="2:6" x14ac:dyDescent="0.2">
      <c r="B942" s="17"/>
      <c r="F942" s="17"/>
    </row>
    <row r="943" spans="2:6" x14ac:dyDescent="0.2">
      <c r="B943" s="17"/>
      <c r="F943" s="17"/>
    </row>
    <row r="944" spans="2:6" x14ac:dyDescent="0.2">
      <c r="B944" s="17"/>
      <c r="F944" s="17"/>
    </row>
    <row r="945" spans="2:6" x14ac:dyDescent="0.2">
      <c r="B945" s="17"/>
      <c r="F945" s="17"/>
    </row>
    <row r="946" spans="2:6" x14ac:dyDescent="0.2">
      <c r="B946" s="17"/>
      <c r="F946" s="17"/>
    </row>
    <row r="947" spans="2:6" x14ac:dyDescent="0.2">
      <c r="B947" s="17"/>
      <c r="F947" s="17"/>
    </row>
    <row r="948" spans="2:6" x14ac:dyDescent="0.2">
      <c r="B948" s="17"/>
      <c r="F948" s="17"/>
    </row>
    <row r="949" spans="2:6" x14ac:dyDescent="0.2">
      <c r="B949" s="17"/>
      <c r="F949" s="17"/>
    </row>
    <row r="950" spans="2:6" x14ac:dyDescent="0.2">
      <c r="B950" s="17"/>
      <c r="F950" s="17"/>
    </row>
    <row r="951" spans="2:6" x14ac:dyDescent="0.2">
      <c r="B951" s="17"/>
      <c r="F951" s="17"/>
    </row>
    <row r="952" spans="2:6" x14ac:dyDescent="0.2">
      <c r="B952" s="17"/>
      <c r="F952" s="17"/>
    </row>
    <row r="953" spans="2:6" x14ac:dyDescent="0.2">
      <c r="B953" s="17"/>
      <c r="F953" s="17"/>
    </row>
    <row r="954" spans="2:6" x14ac:dyDescent="0.2">
      <c r="B954" s="17"/>
      <c r="F954" s="17"/>
    </row>
    <row r="955" spans="2:6" x14ac:dyDescent="0.2">
      <c r="B955" s="17"/>
      <c r="F955" s="17"/>
    </row>
    <row r="956" spans="2:6" x14ac:dyDescent="0.2">
      <c r="B956" s="17"/>
      <c r="F956" s="17"/>
    </row>
    <row r="957" spans="2:6" x14ac:dyDescent="0.2">
      <c r="B957" s="17"/>
      <c r="F957" s="17"/>
    </row>
    <row r="958" spans="2:6" x14ac:dyDescent="0.2">
      <c r="B958" s="17"/>
      <c r="F958" s="17"/>
    </row>
    <row r="959" spans="2:6" x14ac:dyDescent="0.2">
      <c r="B959" s="17"/>
      <c r="F959" s="17"/>
    </row>
    <row r="960" spans="2:6" x14ac:dyDescent="0.2">
      <c r="B960" s="17"/>
      <c r="F960" s="17"/>
    </row>
    <row r="961" spans="2:6" x14ac:dyDescent="0.2">
      <c r="B961" s="17"/>
      <c r="F961" s="17"/>
    </row>
    <row r="962" spans="2:6" x14ac:dyDescent="0.2">
      <c r="B962" s="17"/>
      <c r="F962" s="17"/>
    </row>
    <row r="963" spans="2:6" x14ac:dyDescent="0.2">
      <c r="B963" s="17"/>
      <c r="F963" s="17"/>
    </row>
    <row r="964" spans="2:6" x14ac:dyDescent="0.2">
      <c r="B964" s="17"/>
      <c r="F964" s="17"/>
    </row>
    <row r="965" spans="2:6" x14ac:dyDescent="0.2">
      <c r="B965" s="17"/>
      <c r="F965" s="17"/>
    </row>
    <row r="966" spans="2:6" x14ac:dyDescent="0.2">
      <c r="B966" s="17"/>
      <c r="F966" s="17"/>
    </row>
    <row r="967" spans="2:6" x14ac:dyDescent="0.2">
      <c r="B967" s="17"/>
      <c r="F967" s="17"/>
    </row>
    <row r="968" spans="2:6" x14ac:dyDescent="0.2">
      <c r="B968" s="17"/>
      <c r="F968" s="17"/>
    </row>
    <row r="969" spans="2:6" x14ac:dyDescent="0.2">
      <c r="B969" s="17"/>
      <c r="F969" s="17"/>
    </row>
    <row r="970" spans="2:6" x14ac:dyDescent="0.2">
      <c r="B970" s="17"/>
      <c r="F970" s="17"/>
    </row>
    <row r="971" spans="2:6" x14ac:dyDescent="0.2">
      <c r="B971" s="17"/>
      <c r="F971" s="17"/>
    </row>
    <row r="972" spans="2:6" x14ac:dyDescent="0.2">
      <c r="B972" s="17"/>
      <c r="F972" s="17"/>
    </row>
    <row r="973" spans="2:6" x14ac:dyDescent="0.2">
      <c r="B973" s="17"/>
      <c r="F973" s="17"/>
    </row>
    <row r="974" spans="2:6" x14ac:dyDescent="0.2">
      <c r="B974" s="17"/>
      <c r="F974" s="17"/>
    </row>
    <row r="975" spans="2:6" x14ac:dyDescent="0.2">
      <c r="B975" s="17"/>
      <c r="F975" s="17"/>
    </row>
    <row r="976" spans="2:6" x14ac:dyDescent="0.2">
      <c r="B976" s="17"/>
      <c r="F976" s="17"/>
    </row>
    <row r="977" spans="2:6" x14ac:dyDescent="0.2">
      <c r="B977" s="17"/>
      <c r="F977" s="17"/>
    </row>
    <row r="978" spans="2:6" x14ac:dyDescent="0.2">
      <c r="B978" s="17"/>
      <c r="F978" s="17"/>
    </row>
    <row r="979" spans="2:6" x14ac:dyDescent="0.2">
      <c r="B979" s="17"/>
      <c r="F979" s="17"/>
    </row>
    <row r="980" spans="2:6" x14ac:dyDescent="0.2">
      <c r="B980" s="17"/>
      <c r="F980" s="17"/>
    </row>
    <row r="981" spans="2:6" x14ac:dyDescent="0.2">
      <c r="B981" s="17"/>
      <c r="F981" s="17"/>
    </row>
    <row r="982" spans="2:6" x14ac:dyDescent="0.2">
      <c r="B982" s="17"/>
      <c r="F982" s="17"/>
    </row>
    <row r="983" spans="2:6" x14ac:dyDescent="0.2">
      <c r="B983" s="17"/>
      <c r="F983" s="17"/>
    </row>
    <row r="984" spans="2:6" x14ac:dyDescent="0.2">
      <c r="B984" s="17"/>
      <c r="F984" s="17"/>
    </row>
    <row r="985" spans="2:6" x14ac:dyDescent="0.2">
      <c r="B985" s="17"/>
      <c r="F985" s="17"/>
    </row>
    <row r="986" spans="2:6" x14ac:dyDescent="0.2">
      <c r="B986" s="17"/>
      <c r="F986" s="17"/>
    </row>
    <row r="987" spans="2:6" x14ac:dyDescent="0.2">
      <c r="B987" s="17"/>
      <c r="F987" s="17"/>
    </row>
    <row r="988" spans="2:6" x14ac:dyDescent="0.2">
      <c r="B988" s="17"/>
      <c r="F988" s="17"/>
    </row>
    <row r="989" spans="2:6" x14ac:dyDescent="0.2">
      <c r="B989" s="17"/>
      <c r="F989" s="17"/>
    </row>
    <row r="990" spans="2:6" x14ac:dyDescent="0.2">
      <c r="B990" s="17"/>
      <c r="F990" s="17"/>
    </row>
    <row r="991" spans="2:6" x14ac:dyDescent="0.2">
      <c r="B991" s="17"/>
      <c r="F991" s="17"/>
    </row>
    <row r="992" spans="2:6" x14ac:dyDescent="0.2">
      <c r="B992" s="17"/>
      <c r="F992" s="17"/>
    </row>
    <row r="993" spans="2:6" x14ac:dyDescent="0.2">
      <c r="B993" s="17"/>
      <c r="F993" s="17"/>
    </row>
    <row r="994" spans="2:6" x14ac:dyDescent="0.2">
      <c r="B994" s="17"/>
      <c r="F994" s="17"/>
    </row>
    <row r="995" spans="2:6" x14ac:dyDescent="0.2">
      <c r="B995" s="17"/>
      <c r="F995" s="17"/>
    </row>
    <row r="996" spans="2:6" x14ac:dyDescent="0.2">
      <c r="B996" s="17"/>
      <c r="F996" s="17"/>
    </row>
    <row r="997" spans="2:6" x14ac:dyDescent="0.2">
      <c r="B997" s="17"/>
      <c r="F997" s="17"/>
    </row>
    <row r="998" spans="2:6" x14ac:dyDescent="0.2">
      <c r="B998" s="17"/>
      <c r="F998" s="17"/>
    </row>
    <row r="999" spans="2:6" x14ac:dyDescent="0.2">
      <c r="B999" s="17"/>
      <c r="F999" s="17"/>
    </row>
    <row r="1000" spans="2:6" x14ac:dyDescent="0.2">
      <c r="B1000" s="17"/>
      <c r="F1000" s="17"/>
    </row>
    <row r="1001" spans="2:6" x14ac:dyDescent="0.2">
      <c r="B1001" s="17"/>
      <c r="F1001" s="17"/>
    </row>
    <row r="1002" spans="2:6" x14ac:dyDescent="0.2">
      <c r="B1002" s="17"/>
      <c r="F1002" s="17"/>
    </row>
    <row r="1003" spans="2:6" x14ac:dyDescent="0.2">
      <c r="B1003" s="17"/>
      <c r="F1003" s="17"/>
    </row>
    <row r="1004" spans="2:6" x14ac:dyDescent="0.2">
      <c r="B1004" s="17"/>
      <c r="F1004" s="17"/>
    </row>
    <row r="1005" spans="2:6" x14ac:dyDescent="0.2">
      <c r="B1005" s="17"/>
      <c r="F1005" s="17"/>
    </row>
    <row r="1006" spans="2:6" x14ac:dyDescent="0.2">
      <c r="B1006" s="17"/>
      <c r="F1006" s="17"/>
    </row>
    <row r="1007" spans="2:6" x14ac:dyDescent="0.2">
      <c r="B1007" s="17"/>
      <c r="F1007" s="17"/>
    </row>
    <row r="1008" spans="2:6" x14ac:dyDescent="0.2">
      <c r="B1008" s="17"/>
      <c r="F1008" s="17"/>
    </row>
    <row r="1009" spans="2:6" x14ac:dyDescent="0.2">
      <c r="B1009" s="17"/>
      <c r="F1009" s="17"/>
    </row>
    <row r="1010" spans="2:6" x14ac:dyDescent="0.2">
      <c r="B1010" s="17"/>
      <c r="F1010" s="17"/>
    </row>
    <row r="1011" spans="2:6" x14ac:dyDescent="0.2">
      <c r="B1011" s="17"/>
      <c r="F1011" s="17"/>
    </row>
    <row r="1012" spans="2:6" x14ac:dyDescent="0.2">
      <c r="B1012" s="17"/>
      <c r="F1012" s="17"/>
    </row>
    <row r="1013" spans="2:6" x14ac:dyDescent="0.2">
      <c r="B1013" s="17"/>
      <c r="F1013" s="17"/>
    </row>
    <row r="1014" spans="2:6" x14ac:dyDescent="0.2">
      <c r="B1014" s="17"/>
      <c r="F1014" s="17"/>
    </row>
    <row r="1015" spans="2:6" x14ac:dyDescent="0.2">
      <c r="B1015" s="17"/>
      <c r="F1015" s="17"/>
    </row>
    <row r="1016" spans="2:6" x14ac:dyDescent="0.2">
      <c r="B1016" s="17"/>
      <c r="F1016" s="17"/>
    </row>
    <row r="1017" spans="2:6" x14ac:dyDescent="0.2">
      <c r="B1017" s="17"/>
      <c r="F1017" s="17"/>
    </row>
    <row r="1018" spans="2:6" x14ac:dyDescent="0.2">
      <c r="B1018" s="17"/>
      <c r="F1018" s="17"/>
    </row>
    <row r="1019" spans="2:6" x14ac:dyDescent="0.2">
      <c r="B1019" s="17"/>
      <c r="F1019" s="17"/>
    </row>
    <row r="1020" spans="2:6" x14ac:dyDescent="0.2">
      <c r="B1020" s="17"/>
      <c r="F1020" s="17"/>
    </row>
    <row r="1021" spans="2:6" x14ac:dyDescent="0.2">
      <c r="B1021" s="17"/>
      <c r="F1021" s="17"/>
    </row>
    <row r="1022" spans="2:6" x14ac:dyDescent="0.2">
      <c r="B1022" s="17"/>
      <c r="F1022" s="17"/>
    </row>
    <row r="1023" spans="2:6" x14ac:dyDescent="0.2">
      <c r="B1023" s="17"/>
      <c r="F1023" s="17"/>
    </row>
    <row r="1024" spans="2:6" x14ac:dyDescent="0.2">
      <c r="B1024" s="17"/>
      <c r="F1024" s="17"/>
    </row>
    <row r="1025" spans="2:6" x14ac:dyDescent="0.2">
      <c r="B1025" s="17"/>
      <c r="F1025" s="17"/>
    </row>
    <row r="1026" spans="2:6" x14ac:dyDescent="0.2">
      <c r="B1026" s="17"/>
      <c r="F1026" s="17"/>
    </row>
    <row r="1027" spans="2:6" x14ac:dyDescent="0.2">
      <c r="B1027" s="17"/>
      <c r="F1027" s="17"/>
    </row>
    <row r="1028" spans="2:6" x14ac:dyDescent="0.2">
      <c r="B1028" s="17"/>
      <c r="F1028" s="17"/>
    </row>
    <row r="1029" spans="2:6" x14ac:dyDescent="0.2">
      <c r="B1029" s="17"/>
      <c r="F1029" s="17"/>
    </row>
    <row r="1030" spans="2:6" x14ac:dyDescent="0.2">
      <c r="B1030" s="17"/>
      <c r="F1030" s="17"/>
    </row>
    <row r="1031" spans="2:6" x14ac:dyDescent="0.2">
      <c r="B1031" s="17"/>
      <c r="F1031" s="17"/>
    </row>
    <row r="1032" spans="2:6" x14ac:dyDescent="0.2">
      <c r="B1032" s="17"/>
      <c r="F1032" s="17"/>
    </row>
    <row r="1033" spans="2:6" x14ac:dyDescent="0.2">
      <c r="B1033" s="17"/>
      <c r="F1033" s="17"/>
    </row>
    <row r="1034" spans="2:6" x14ac:dyDescent="0.2">
      <c r="B1034" s="17"/>
      <c r="F1034" s="17"/>
    </row>
    <row r="1035" spans="2:6" x14ac:dyDescent="0.2">
      <c r="B1035" s="17"/>
      <c r="F1035" s="17"/>
    </row>
    <row r="1036" spans="2:6" x14ac:dyDescent="0.2">
      <c r="B1036" s="17"/>
      <c r="F1036" s="17"/>
    </row>
    <row r="1037" spans="2:6" x14ac:dyDescent="0.2">
      <c r="B1037" s="17"/>
      <c r="F1037" s="17"/>
    </row>
    <row r="1038" spans="2:6" x14ac:dyDescent="0.2">
      <c r="B1038" s="17"/>
      <c r="F1038" s="17"/>
    </row>
    <row r="1039" spans="2:6" x14ac:dyDescent="0.2">
      <c r="B1039" s="17"/>
      <c r="F1039" s="17"/>
    </row>
    <row r="1040" spans="2:6" x14ac:dyDescent="0.2">
      <c r="B1040" s="17"/>
      <c r="F1040" s="17"/>
    </row>
    <row r="1041" spans="2:6" x14ac:dyDescent="0.2">
      <c r="B1041" s="17"/>
      <c r="F1041" s="17"/>
    </row>
    <row r="1042" spans="2:6" x14ac:dyDescent="0.2">
      <c r="B1042" s="17"/>
      <c r="F1042" s="17"/>
    </row>
    <row r="1043" spans="2:6" x14ac:dyDescent="0.2">
      <c r="B1043" s="17"/>
      <c r="F1043" s="17"/>
    </row>
    <row r="1044" spans="2:6" x14ac:dyDescent="0.2">
      <c r="B1044" s="17"/>
      <c r="F1044" s="17"/>
    </row>
    <row r="1045" spans="2:6" x14ac:dyDescent="0.2">
      <c r="B1045" s="17"/>
      <c r="F1045" s="17"/>
    </row>
    <row r="1046" spans="2:6" x14ac:dyDescent="0.2">
      <c r="B1046" s="17"/>
      <c r="F1046" s="17"/>
    </row>
    <row r="1047" spans="2:6" x14ac:dyDescent="0.2">
      <c r="B1047" s="17"/>
      <c r="F1047" s="17"/>
    </row>
    <row r="1048" spans="2:6" x14ac:dyDescent="0.2">
      <c r="B1048" s="17"/>
      <c r="F1048" s="17"/>
    </row>
    <row r="1049" spans="2:6" x14ac:dyDescent="0.2">
      <c r="B1049" s="17"/>
      <c r="F1049" s="17"/>
    </row>
    <row r="1050" spans="2:6" x14ac:dyDescent="0.2">
      <c r="B1050" s="17"/>
      <c r="F1050" s="17"/>
    </row>
    <row r="1051" spans="2:6" x14ac:dyDescent="0.2">
      <c r="B1051" s="17"/>
      <c r="F1051" s="17"/>
    </row>
    <row r="1052" spans="2:6" x14ac:dyDescent="0.2">
      <c r="B1052" s="17"/>
      <c r="F1052" s="17"/>
    </row>
    <row r="1053" spans="2:6" x14ac:dyDescent="0.2">
      <c r="B1053" s="17"/>
      <c r="F1053" s="17"/>
    </row>
    <row r="1054" spans="2:6" x14ac:dyDescent="0.2">
      <c r="B1054" s="17"/>
      <c r="F1054" s="17"/>
    </row>
    <row r="1055" spans="2:6" x14ac:dyDescent="0.2">
      <c r="B1055" s="17"/>
      <c r="F1055" s="17"/>
    </row>
    <row r="1056" spans="2:6" x14ac:dyDescent="0.2">
      <c r="B1056" s="17"/>
      <c r="F1056" s="17"/>
    </row>
    <row r="1057" spans="2:6" x14ac:dyDescent="0.2">
      <c r="B1057" s="17"/>
      <c r="F1057" s="17"/>
    </row>
    <row r="1058" spans="2:6" x14ac:dyDescent="0.2">
      <c r="B1058" s="17"/>
      <c r="F1058" s="17"/>
    </row>
    <row r="1059" spans="2:6" x14ac:dyDescent="0.2">
      <c r="B1059" s="17"/>
      <c r="F1059" s="17"/>
    </row>
    <row r="1060" spans="2:6" x14ac:dyDescent="0.2">
      <c r="B1060" s="17"/>
      <c r="F1060" s="17"/>
    </row>
    <row r="1061" spans="2:6" x14ac:dyDescent="0.2">
      <c r="B1061" s="17"/>
      <c r="F1061" s="17"/>
    </row>
    <row r="1062" spans="2:6" x14ac:dyDescent="0.2">
      <c r="B1062" s="17"/>
      <c r="F1062" s="17"/>
    </row>
    <row r="1063" spans="2:6" x14ac:dyDescent="0.2">
      <c r="B1063" s="17"/>
      <c r="F1063" s="17"/>
    </row>
    <row r="1064" spans="2:6" x14ac:dyDescent="0.2">
      <c r="B1064" s="17"/>
      <c r="F1064" s="17"/>
    </row>
    <row r="1065" spans="2:6" x14ac:dyDescent="0.2">
      <c r="B1065" s="17"/>
      <c r="F1065" s="17"/>
    </row>
    <row r="1066" spans="2:6" x14ac:dyDescent="0.2">
      <c r="B1066" s="17"/>
      <c r="F1066" s="17"/>
    </row>
    <row r="1067" spans="2:6" x14ac:dyDescent="0.2">
      <c r="B1067" s="17"/>
      <c r="F1067" s="17"/>
    </row>
    <row r="1068" spans="2:6" x14ac:dyDescent="0.2">
      <c r="B1068" s="17"/>
      <c r="F1068" s="17"/>
    </row>
    <row r="1069" spans="2:6" x14ac:dyDescent="0.2">
      <c r="B1069" s="17"/>
      <c r="F1069" s="17"/>
    </row>
    <row r="1070" spans="2:6" x14ac:dyDescent="0.2">
      <c r="B1070" s="17"/>
      <c r="F1070" s="17"/>
    </row>
    <row r="1071" spans="2:6" x14ac:dyDescent="0.2">
      <c r="B1071" s="17"/>
      <c r="F1071" s="17"/>
    </row>
    <row r="1072" spans="2:6" x14ac:dyDescent="0.2">
      <c r="B1072" s="17"/>
      <c r="F1072" s="17"/>
    </row>
    <row r="1073" spans="2:6" x14ac:dyDescent="0.2">
      <c r="B1073" s="17"/>
      <c r="F1073" s="17"/>
    </row>
    <row r="1074" spans="2:6" x14ac:dyDescent="0.2">
      <c r="B1074" s="17"/>
      <c r="F1074" s="17"/>
    </row>
    <row r="1075" spans="2:6" x14ac:dyDescent="0.2">
      <c r="B1075" s="17"/>
      <c r="F1075" s="17"/>
    </row>
    <row r="1076" spans="2:6" x14ac:dyDescent="0.2">
      <c r="B1076" s="17"/>
      <c r="F1076" s="17"/>
    </row>
    <row r="1077" spans="2:6" x14ac:dyDescent="0.2">
      <c r="B1077" s="17"/>
      <c r="F1077" s="17"/>
    </row>
    <row r="1078" spans="2:6" x14ac:dyDescent="0.2">
      <c r="B1078" s="17"/>
      <c r="F1078" s="17"/>
    </row>
    <row r="1079" spans="2:6" x14ac:dyDescent="0.2">
      <c r="B1079" s="17"/>
      <c r="F1079" s="17"/>
    </row>
    <row r="1080" spans="2:6" x14ac:dyDescent="0.2">
      <c r="B1080" s="17"/>
      <c r="F1080" s="17"/>
    </row>
    <row r="1081" spans="2:6" x14ac:dyDescent="0.2">
      <c r="B1081" s="17"/>
      <c r="F1081" s="17"/>
    </row>
    <row r="1082" spans="2:6" x14ac:dyDescent="0.2">
      <c r="B1082" s="17"/>
      <c r="F1082" s="17"/>
    </row>
    <row r="1083" spans="2:6" x14ac:dyDescent="0.2">
      <c r="B1083" s="17"/>
      <c r="F1083" s="17"/>
    </row>
    <row r="1084" spans="2:6" x14ac:dyDescent="0.2">
      <c r="B1084" s="17"/>
      <c r="F1084" s="17"/>
    </row>
    <row r="1085" spans="2:6" x14ac:dyDescent="0.2">
      <c r="B1085" s="17"/>
      <c r="F1085" s="17"/>
    </row>
    <row r="1086" spans="2:6" x14ac:dyDescent="0.2">
      <c r="B1086" s="17"/>
      <c r="F1086" s="17"/>
    </row>
    <row r="1087" spans="2:6" x14ac:dyDescent="0.2">
      <c r="B1087" s="17"/>
      <c r="F1087" s="17"/>
    </row>
    <row r="1088" spans="2:6" x14ac:dyDescent="0.2">
      <c r="B1088" s="17"/>
      <c r="F1088" s="17"/>
    </row>
    <row r="1089" spans="2:6" x14ac:dyDescent="0.2">
      <c r="B1089" s="17"/>
      <c r="F1089" s="17"/>
    </row>
    <row r="1090" spans="2:6" x14ac:dyDescent="0.2">
      <c r="B1090" s="17"/>
      <c r="F1090" s="17"/>
    </row>
    <row r="1091" spans="2:6" x14ac:dyDescent="0.2">
      <c r="B1091" s="17"/>
      <c r="F1091" s="17"/>
    </row>
    <row r="1092" spans="2:6" x14ac:dyDescent="0.2">
      <c r="B1092" s="17"/>
      <c r="F1092" s="17"/>
    </row>
    <row r="1093" spans="2:6" x14ac:dyDescent="0.2">
      <c r="B1093" s="17"/>
      <c r="F1093" s="17"/>
    </row>
    <row r="1094" spans="2:6" x14ac:dyDescent="0.2">
      <c r="B1094" s="17"/>
      <c r="F1094" s="17"/>
    </row>
    <row r="1095" spans="2:6" x14ac:dyDescent="0.2">
      <c r="B1095" s="17"/>
      <c r="F1095" s="17"/>
    </row>
    <row r="1096" spans="2:6" x14ac:dyDescent="0.2">
      <c r="B1096" s="17"/>
      <c r="F1096" s="17"/>
    </row>
    <row r="1097" spans="2:6" x14ac:dyDescent="0.2">
      <c r="B1097" s="17"/>
      <c r="F1097" s="17"/>
    </row>
    <row r="1098" spans="2:6" x14ac:dyDescent="0.2">
      <c r="B1098" s="17"/>
      <c r="F1098" s="17"/>
    </row>
    <row r="1099" spans="2:6" x14ac:dyDescent="0.2">
      <c r="B1099" s="17"/>
      <c r="F1099" s="17"/>
    </row>
    <row r="1100" spans="2:6" x14ac:dyDescent="0.2">
      <c r="B1100" s="17"/>
      <c r="F1100" s="17"/>
    </row>
    <row r="1101" spans="2:6" x14ac:dyDescent="0.2">
      <c r="B1101" s="17"/>
      <c r="F1101" s="17"/>
    </row>
    <row r="1102" spans="2:6" x14ac:dyDescent="0.2">
      <c r="B1102" s="17"/>
      <c r="F1102" s="17"/>
    </row>
    <row r="1103" spans="2:6" x14ac:dyDescent="0.2">
      <c r="B1103" s="17"/>
      <c r="F1103" s="17"/>
    </row>
    <row r="1104" spans="2:6" x14ac:dyDescent="0.2">
      <c r="B1104" s="17"/>
      <c r="F1104" s="17"/>
    </row>
    <row r="1105" spans="2:6" x14ac:dyDescent="0.2">
      <c r="B1105" s="17"/>
      <c r="F1105" s="17"/>
    </row>
    <row r="1106" spans="2:6" x14ac:dyDescent="0.2">
      <c r="B1106" s="17"/>
      <c r="F1106" s="17"/>
    </row>
    <row r="1107" spans="2:6" x14ac:dyDescent="0.2">
      <c r="B1107" s="17"/>
      <c r="F1107" s="17"/>
    </row>
    <row r="1108" spans="2:6" x14ac:dyDescent="0.2">
      <c r="B1108" s="17"/>
      <c r="F1108" s="17"/>
    </row>
    <row r="1109" spans="2:6" x14ac:dyDescent="0.2">
      <c r="B1109" s="17"/>
      <c r="F1109" s="17"/>
    </row>
    <row r="1110" spans="2:6" x14ac:dyDescent="0.2">
      <c r="B1110" s="17"/>
      <c r="F1110" s="17"/>
    </row>
    <row r="1111" spans="2:6" x14ac:dyDescent="0.2">
      <c r="B1111" s="17"/>
      <c r="F1111" s="17"/>
    </row>
    <row r="1112" spans="2:6" x14ac:dyDescent="0.2">
      <c r="B1112" s="17"/>
      <c r="F1112" s="17"/>
    </row>
    <row r="1113" spans="2:6" x14ac:dyDescent="0.2">
      <c r="B1113" s="17"/>
      <c r="F1113" s="17"/>
    </row>
    <row r="1114" spans="2:6" x14ac:dyDescent="0.2">
      <c r="B1114" s="17"/>
      <c r="F1114" s="17"/>
    </row>
    <row r="1115" spans="2:6" x14ac:dyDescent="0.2">
      <c r="B1115" s="17"/>
      <c r="F1115" s="17"/>
    </row>
    <row r="1116" spans="2:6" x14ac:dyDescent="0.2">
      <c r="B1116" s="17"/>
      <c r="F1116" s="17"/>
    </row>
    <row r="1117" spans="2:6" x14ac:dyDescent="0.2">
      <c r="B1117" s="17"/>
      <c r="F1117" s="17"/>
    </row>
    <row r="1118" spans="2:6" x14ac:dyDescent="0.2">
      <c r="B1118" s="17"/>
      <c r="F1118" s="17"/>
    </row>
    <row r="1119" spans="2:6" x14ac:dyDescent="0.2">
      <c r="B1119" s="17"/>
      <c r="F1119" s="17"/>
    </row>
    <row r="1120" spans="2:6" x14ac:dyDescent="0.2">
      <c r="B1120" s="17"/>
      <c r="F1120" s="17"/>
    </row>
    <row r="1121" spans="2:6" x14ac:dyDescent="0.2">
      <c r="B1121" s="17"/>
      <c r="F1121" s="17"/>
    </row>
    <row r="1122" spans="2:6" x14ac:dyDescent="0.2">
      <c r="B1122" s="17"/>
      <c r="F1122" s="17"/>
    </row>
    <row r="1123" spans="2:6" x14ac:dyDescent="0.2">
      <c r="B1123" s="17"/>
      <c r="F1123" s="17"/>
    </row>
    <row r="1124" spans="2:6" x14ac:dyDescent="0.2">
      <c r="B1124" s="17"/>
      <c r="F1124" s="17"/>
    </row>
    <row r="1125" spans="2:6" x14ac:dyDescent="0.2">
      <c r="B1125" s="17"/>
      <c r="F1125" s="17"/>
    </row>
    <row r="1126" spans="2:6" x14ac:dyDescent="0.2">
      <c r="B1126" s="17"/>
      <c r="F1126" s="17"/>
    </row>
    <row r="1127" spans="2:6" x14ac:dyDescent="0.2">
      <c r="B1127" s="17"/>
      <c r="F1127" s="17"/>
    </row>
    <row r="1128" spans="2:6" x14ac:dyDescent="0.2">
      <c r="B1128" s="17"/>
      <c r="F1128" s="17"/>
    </row>
    <row r="1129" spans="2:6" x14ac:dyDescent="0.2">
      <c r="B1129" s="17"/>
      <c r="F1129" s="17"/>
    </row>
    <row r="1130" spans="2:6" x14ac:dyDescent="0.2">
      <c r="B1130" s="17"/>
      <c r="F1130" s="17"/>
    </row>
    <row r="1131" spans="2:6" x14ac:dyDescent="0.2">
      <c r="B1131" s="17"/>
      <c r="F1131" s="17"/>
    </row>
    <row r="1132" spans="2:6" x14ac:dyDescent="0.2">
      <c r="B1132" s="17"/>
      <c r="F1132" s="17"/>
    </row>
    <row r="1133" spans="2:6" x14ac:dyDescent="0.2">
      <c r="B1133" s="17"/>
      <c r="F1133" s="17"/>
    </row>
    <row r="1134" spans="2:6" x14ac:dyDescent="0.2">
      <c r="B1134" s="17"/>
      <c r="F1134" s="17"/>
    </row>
    <row r="1135" spans="2:6" x14ac:dyDescent="0.2">
      <c r="B1135" s="17"/>
      <c r="F1135" s="17"/>
    </row>
    <row r="1136" spans="2:6" x14ac:dyDescent="0.2">
      <c r="B1136" s="17"/>
      <c r="F1136" s="17"/>
    </row>
    <row r="1137" spans="2:6" x14ac:dyDescent="0.2">
      <c r="B1137" s="17"/>
      <c r="F1137" s="17"/>
    </row>
    <row r="1138" spans="2:6" x14ac:dyDescent="0.2">
      <c r="B1138" s="17"/>
      <c r="F1138" s="17"/>
    </row>
    <row r="1139" spans="2:6" x14ac:dyDescent="0.2">
      <c r="B1139" s="17"/>
      <c r="F1139" s="17"/>
    </row>
  </sheetData>
  <phoneticPr fontId="20" type="noConversion"/>
  <hyperlinks>
    <hyperlink ref="P234" r:id="rId1" display="http://var.astro.cz/oejv/issues/oejv0074.pdf" xr:uid="{00000000-0004-0000-0100-000000000000}"/>
    <hyperlink ref="P277" r:id="rId2" display="http://www.konkoly.hu/cgi-bin/IBVS?5040" xr:uid="{00000000-0004-0000-0100-000001000000}"/>
    <hyperlink ref="P235" r:id="rId3" display="http://var.astro.cz/oejv/issues/oejv0074.pdf" xr:uid="{00000000-0004-0000-0100-000002000000}"/>
    <hyperlink ref="P236" r:id="rId4" display="http://var.astro.cz/oejv/issues/oejv0074.pdf" xr:uid="{00000000-0004-0000-0100-000003000000}"/>
    <hyperlink ref="P278" r:id="rId5" display="http://var.astro.cz/oejv/issues/oejv0074.pdf" xr:uid="{00000000-0004-0000-0100-000004000000}"/>
    <hyperlink ref="P237" r:id="rId6" display="http://var.astro.cz/oejv/issues/oejv0074.pdf" xr:uid="{00000000-0004-0000-0100-000005000000}"/>
    <hyperlink ref="P279" r:id="rId7" display="http://var.astro.cz/oejv/issues/oejv0074.pdf" xr:uid="{00000000-0004-0000-0100-000006000000}"/>
    <hyperlink ref="P280" r:id="rId8" display="http://var.astro.cz/oejv/issues/oejv0074.pdf" xr:uid="{00000000-0004-0000-0100-000007000000}"/>
    <hyperlink ref="P281" r:id="rId9" display="http://var.astro.cz/oejv/issues/oejv0074.pdf" xr:uid="{00000000-0004-0000-0100-000008000000}"/>
    <hyperlink ref="P282" r:id="rId10" display="http://var.astro.cz/oejv/issues/oejv0074.pdf" xr:uid="{00000000-0004-0000-0100-000009000000}"/>
    <hyperlink ref="P283" r:id="rId11" display="http://var.astro.cz/oejv/issues/oejv0074.pdf" xr:uid="{00000000-0004-0000-0100-00000A000000}"/>
    <hyperlink ref="P238" r:id="rId12" display="http://www.konkoly.hu/cgi-bin/IBVS?5220" xr:uid="{00000000-0004-0000-0100-00000B000000}"/>
    <hyperlink ref="P239" r:id="rId13" display="http://www.konkoly.hu/cgi-bin/IBVS?5220" xr:uid="{00000000-0004-0000-0100-00000C000000}"/>
    <hyperlink ref="P293" r:id="rId14" display="http://www.konkoly.hu/cgi-bin/IBVS?5371" xr:uid="{00000000-0004-0000-0100-00000D000000}"/>
    <hyperlink ref="P12" r:id="rId15" display="http://www.konkoly.hu/cgi-bin/IBVS?5624" xr:uid="{00000000-0004-0000-0100-00000E000000}"/>
    <hyperlink ref="P296" r:id="rId16" display="http://www.konkoly.hu/cgi-bin/IBVS?5624" xr:uid="{00000000-0004-0000-0100-00000F000000}"/>
    <hyperlink ref="P297" r:id="rId17" display="http://www.konkoly.hu/cgi-bin/IBVS?5624" xr:uid="{00000000-0004-0000-0100-000010000000}"/>
    <hyperlink ref="P240" r:id="rId18" display="http://var.astro.cz/oejv/issues/oejv0074.pdf" xr:uid="{00000000-0004-0000-0100-000011000000}"/>
    <hyperlink ref="P241" r:id="rId19" display="http://www.bav-astro.de/sfs/BAVM_link.php?BAVMnr=173" xr:uid="{00000000-0004-0000-0100-000012000000}"/>
    <hyperlink ref="P242" r:id="rId20" display="http://var.astro.cz/oejv/issues/oejv0003.pdf" xr:uid="{00000000-0004-0000-0100-000013000000}"/>
    <hyperlink ref="P243" r:id="rId21" display="http://www.konkoly.hu/cgi-bin/IBVS?5636" xr:uid="{00000000-0004-0000-0100-000014000000}"/>
    <hyperlink ref="P244" r:id="rId22" display="http://www.konkoly.hu/cgi-bin/IBVS?5636" xr:uid="{00000000-0004-0000-0100-000015000000}"/>
    <hyperlink ref="P245" r:id="rId23" display="http://www.konkoly.hu/cgi-bin/IBVS?5636" xr:uid="{00000000-0004-0000-0100-000016000000}"/>
    <hyperlink ref="P246" r:id="rId24" display="http://www.konkoly.hu/cgi-bin/IBVS?5636" xr:uid="{00000000-0004-0000-0100-000017000000}"/>
    <hyperlink ref="P247" r:id="rId25" display="http://www.konkoly.hu/cgi-bin/IBVS?5636" xr:uid="{00000000-0004-0000-0100-000018000000}"/>
    <hyperlink ref="P305" r:id="rId26" display="http://vsolj.cetus-net.org/no45.pdf" xr:uid="{00000000-0004-0000-0100-000019000000}"/>
    <hyperlink ref="P307" r:id="rId27" display="http://www.bav-astro.de/sfs/BAVM_link.php?BAVMnr=193" xr:uid="{00000000-0004-0000-0100-00001A000000}"/>
    <hyperlink ref="P248" r:id="rId28" display="http://www.aavso.org/sites/default/files/jaavso/v36n2/171.pdf" xr:uid="{00000000-0004-0000-0100-00001B000000}"/>
    <hyperlink ref="P249" r:id="rId29" display="http://www.aavso.org/sites/default/files/jaavso/v36n2/186.pdf" xr:uid="{00000000-0004-0000-0100-00001C000000}"/>
    <hyperlink ref="P250" r:id="rId30" display="http://www.bav-astro.de/sfs/BAVM_link.php?BAVMnr=209" xr:uid="{00000000-0004-0000-0100-00001D000000}"/>
    <hyperlink ref="P251" r:id="rId31" display="http://www.aavso.org/sites/default/files/jaavso/v36n2/186.pdf" xr:uid="{00000000-0004-0000-0100-00001E000000}"/>
    <hyperlink ref="P252" r:id="rId32" display="http://www.aavso.org/sites/default/files/jaavso/v36n2/186.pdf" xr:uid="{00000000-0004-0000-0100-00001F000000}"/>
    <hyperlink ref="P308" r:id="rId33" display="http://www.bav-astro.de/sfs/BAVM_link.php?BAVMnr=203" xr:uid="{00000000-0004-0000-0100-000020000000}"/>
    <hyperlink ref="P258" r:id="rId34" display="http://var.astro.cz/oejv/issues/oejv0160.pdf" xr:uid="{00000000-0004-0000-0100-000021000000}"/>
    <hyperlink ref="P259" r:id="rId35" display="http://www.konkoly.hu/cgi-bin/IBVS?6011" xr:uid="{00000000-0004-0000-0100-000022000000}"/>
    <hyperlink ref="P260" r:id="rId36" display="http://www.konkoly.hu/cgi-bin/IBVS?6042" xr:uid="{00000000-0004-0000-0100-000023000000}"/>
  </hyperlink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5"/>
  <sheetViews>
    <sheetView topLeftCell="A58" workbookViewId="0">
      <selection activeCell="A71" sqref="A71:A85"/>
    </sheetView>
  </sheetViews>
  <sheetFormatPr defaultRowHeight="12.75" x14ac:dyDescent="0.2"/>
  <cols>
    <col min="1" max="16384" width="9.140625" style="1"/>
  </cols>
  <sheetData>
    <row r="1" spans="1:6" x14ac:dyDescent="0.2">
      <c r="A1" s="1">
        <v>43008.73</v>
      </c>
      <c r="B1" s="1">
        <v>23452</v>
      </c>
      <c r="C1" s="1">
        <v>2E-3</v>
      </c>
      <c r="D1" s="1">
        <v>8</v>
      </c>
      <c r="E1" s="1" t="s">
        <v>32</v>
      </c>
      <c r="F1" s="1" t="s">
        <v>33</v>
      </c>
    </row>
    <row r="2" spans="1:6" x14ac:dyDescent="0.2">
      <c r="A2" s="1">
        <v>43013.845000000001</v>
      </c>
      <c r="B2" s="1">
        <v>23460</v>
      </c>
      <c r="C2" s="1">
        <v>-8.0000000000000002E-3</v>
      </c>
      <c r="D2" s="1">
        <v>18</v>
      </c>
      <c r="E2" s="1" t="s">
        <v>34</v>
      </c>
      <c r="F2" s="1" t="s">
        <v>35</v>
      </c>
    </row>
    <row r="3" spans="1:6" x14ac:dyDescent="0.2">
      <c r="A3" s="1">
        <v>43083.675000000003</v>
      </c>
      <c r="B3" s="1">
        <v>23569</v>
      </c>
      <c r="C3" s="1">
        <v>-3.0000000000000001E-3</v>
      </c>
      <c r="D3" s="1">
        <v>12</v>
      </c>
      <c r="E3" s="1" t="s">
        <v>34</v>
      </c>
      <c r="F3" s="1" t="s">
        <v>35</v>
      </c>
    </row>
    <row r="4" spans="1:6" x14ac:dyDescent="0.2">
      <c r="A4" s="1">
        <v>43286.745999999999</v>
      </c>
      <c r="B4" s="1">
        <v>23886</v>
      </c>
      <c r="C4" s="1">
        <v>-1E-3</v>
      </c>
      <c r="D4" s="1">
        <v>11</v>
      </c>
      <c r="E4" s="1" t="s">
        <v>34</v>
      </c>
      <c r="F4" s="1" t="s">
        <v>35</v>
      </c>
    </row>
    <row r="5" spans="1:6" x14ac:dyDescent="0.2">
      <c r="A5" s="1">
        <v>43320.705000000002</v>
      </c>
      <c r="B5" s="1">
        <v>23939</v>
      </c>
      <c r="C5" s="1">
        <v>7.0000000000000001E-3</v>
      </c>
      <c r="D5" s="1">
        <v>9</v>
      </c>
      <c r="E5" s="1" t="s">
        <v>34</v>
      </c>
      <c r="F5" s="1" t="s">
        <v>36</v>
      </c>
    </row>
    <row r="6" spans="1:6" x14ac:dyDescent="0.2">
      <c r="A6" s="1">
        <v>43350.803999999996</v>
      </c>
      <c r="B6" s="1">
        <v>23986</v>
      </c>
      <c r="C6" s="1">
        <v>-2E-3</v>
      </c>
      <c r="D6" s="1">
        <v>12</v>
      </c>
      <c r="E6" s="1" t="s">
        <v>32</v>
      </c>
      <c r="F6" s="1" t="s">
        <v>33</v>
      </c>
    </row>
    <row r="7" spans="1:6" x14ac:dyDescent="0.2">
      <c r="A7" s="1">
        <v>43352.724999999999</v>
      </c>
      <c r="B7" s="1">
        <v>23989</v>
      </c>
      <c r="C7" s="1">
        <v>-3.0000000000000001E-3</v>
      </c>
      <c r="D7" s="1">
        <v>12</v>
      </c>
      <c r="E7" s="1" t="s">
        <v>32</v>
      </c>
      <c r="F7" s="1" t="s">
        <v>33</v>
      </c>
    </row>
    <row r="8" spans="1:6" x14ac:dyDescent="0.2">
      <c r="A8" s="1">
        <v>43359.771999999997</v>
      </c>
      <c r="B8" s="1">
        <v>24000</v>
      </c>
      <c r="C8" s="1">
        <v>-3.0000000000000001E-3</v>
      </c>
      <c r="D8" s="1">
        <v>14</v>
      </c>
      <c r="E8" s="1" t="s">
        <v>32</v>
      </c>
      <c r="F8" s="1" t="s">
        <v>33</v>
      </c>
    </row>
    <row r="9" spans="1:6" x14ac:dyDescent="0.2">
      <c r="A9" s="1">
        <v>43395.646999999997</v>
      </c>
      <c r="B9" s="1">
        <v>24056</v>
      </c>
      <c r="C9" s="1">
        <v>-1E-3</v>
      </c>
      <c r="D9" s="1">
        <v>18</v>
      </c>
      <c r="E9" s="1" t="s">
        <v>32</v>
      </c>
      <c r="F9" s="1" t="s">
        <v>33</v>
      </c>
    </row>
    <row r="10" spans="1:6" x14ac:dyDescent="0.2">
      <c r="A10" s="1">
        <v>43420.633999999998</v>
      </c>
      <c r="B10" s="1">
        <v>24095</v>
      </c>
      <c r="C10" s="1">
        <v>3.0000000000000001E-3</v>
      </c>
      <c r="D10" s="1">
        <v>12</v>
      </c>
      <c r="E10" s="1" t="s">
        <v>32</v>
      </c>
      <c r="F10" s="1" t="s">
        <v>33</v>
      </c>
    </row>
    <row r="11" spans="1:6" x14ac:dyDescent="0.2">
      <c r="A11" s="1">
        <v>43420.637000000002</v>
      </c>
      <c r="B11" s="1">
        <v>24095</v>
      </c>
      <c r="C11" s="1">
        <v>6.0000000000000001E-3</v>
      </c>
      <c r="D11" s="1">
        <v>13</v>
      </c>
      <c r="E11" s="1" t="s">
        <v>34</v>
      </c>
      <c r="F11" s="1" t="s">
        <v>35</v>
      </c>
    </row>
    <row r="12" spans="1:6" x14ac:dyDescent="0.2">
      <c r="A12" s="1">
        <v>43603.847000000002</v>
      </c>
      <c r="B12" s="1">
        <v>24381</v>
      </c>
      <c r="C12" s="1">
        <v>5.0000000000000001E-3</v>
      </c>
      <c r="D12" s="1">
        <v>11</v>
      </c>
      <c r="E12" s="1" t="s">
        <v>34</v>
      </c>
      <c r="F12" s="1" t="s">
        <v>35</v>
      </c>
    </row>
    <row r="13" spans="1:6" x14ac:dyDescent="0.2">
      <c r="A13" s="1">
        <v>43703.773000000001</v>
      </c>
      <c r="B13" s="1">
        <v>24537</v>
      </c>
      <c r="C13" s="1">
        <v>-2E-3</v>
      </c>
      <c r="D13" s="1">
        <v>13</v>
      </c>
      <c r="E13" s="1" t="s">
        <v>34</v>
      </c>
      <c r="F13" s="1" t="s">
        <v>35</v>
      </c>
    </row>
    <row r="14" spans="1:6" x14ac:dyDescent="0.2">
      <c r="A14" s="1">
        <v>43728.754000000001</v>
      </c>
      <c r="B14" s="1">
        <v>24576</v>
      </c>
      <c r="C14" s="1">
        <v>-4.0000000000000001E-3</v>
      </c>
      <c r="D14" s="1">
        <v>14</v>
      </c>
      <c r="E14" s="1" t="s">
        <v>32</v>
      </c>
      <c r="F14" s="1" t="s">
        <v>33</v>
      </c>
    </row>
    <row r="15" spans="1:6" x14ac:dyDescent="0.2">
      <c r="A15" s="1">
        <v>43755.656999999999</v>
      </c>
      <c r="B15" s="1">
        <v>24618</v>
      </c>
      <c r="C15" s="1">
        <v>-6.0000000000000001E-3</v>
      </c>
      <c r="D15" s="1">
        <v>9</v>
      </c>
      <c r="E15" s="1" t="s">
        <v>32</v>
      </c>
      <c r="F15" s="1" t="s">
        <v>33</v>
      </c>
    </row>
    <row r="16" spans="1:6" x14ac:dyDescent="0.2">
      <c r="A16" s="1">
        <v>43780.646000000001</v>
      </c>
      <c r="B16" s="1">
        <v>24657</v>
      </c>
      <c r="C16" s="1">
        <v>0</v>
      </c>
      <c r="D16" s="1">
        <v>10</v>
      </c>
      <c r="E16" s="1" t="s">
        <v>32</v>
      </c>
      <c r="F16" s="1" t="s">
        <v>33</v>
      </c>
    </row>
    <row r="17" spans="1:6" x14ac:dyDescent="0.2">
      <c r="A17" s="1">
        <v>44022.790999999997</v>
      </c>
      <c r="B17" s="1">
        <v>25035</v>
      </c>
      <c r="C17" s="1">
        <v>-1E-3</v>
      </c>
      <c r="D17" s="1">
        <v>15</v>
      </c>
      <c r="E17" s="1" t="s">
        <v>34</v>
      </c>
      <c r="F17" s="1" t="s">
        <v>35</v>
      </c>
    </row>
    <row r="18" spans="1:6" x14ac:dyDescent="0.2">
      <c r="A18" s="1">
        <v>44049.692999999999</v>
      </c>
      <c r="B18" s="1">
        <v>25077</v>
      </c>
      <c r="C18" s="1">
        <v>-4.0000000000000001E-3</v>
      </c>
      <c r="D18" s="1">
        <v>13</v>
      </c>
      <c r="E18" s="1" t="s">
        <v>32</v>
      </c>
      <c r="F18" s="1" t="s">
        <v>33</v>
      </c>
    </row>
    <row r="19" spans="1:6" x14ac:dyDescent="0.2">
      <c r="A19" s="1">
        <v>44049.699000000001</v>
      </c>
      <c r="B19" s="1">
        <v>25077</v>
      </c>
      <c r="C19" s="1">
        <v>2E-3</v>
      </c>
      <c r="D19" s="1">
        <v>14</v>
      </c>
      <c r="E19" s="1" t="s">
        <v>34</v>
      </c>
      <c r="F19" s="1" t="s">
        <v>35</v>
      </c>
    </row>
    <row r="20" spans="1:6" x14ac:dyDescent="0.2">
      <c r="A20" s="1">
        <v>44133.612999999998</v>
      </c>
      <c r="B20" s="1">
        <v>25208</v>
      </c>
      <c r="C20" s="1">
        <v>-2E-3</v>
      </c>
      <c r="D20" s="1">
        <v>10</v>
      </c>
      <c r="E20" s="1" t="s">
        <v>32</v>
      </c>
      <c r="F20" s="1" t="s">
        <v>33</v>
      </c>
    </row>
    <row r="21" spans="1:6" x14ac:dyDescent="0.2">
      <c r="A21" s="1">
        <v>44142.586000000003</v>
      </c>
      <c r="B21" s="1">
        <v>25222</v>
      </c>
      <c r="C21" s="1">
        <v>3.0000000000000001E-3</v>
      </c>
      <c r="D21" s="1">
        <v>11</v>
      </c>
      <c r="E21" s="1" t="s">
        <v>32</v>
      </c>
      <c r="F21" s="1" t="s">
        <v>33</v>
      </c>
    </row>
    <row r="22" spans="1:6" x14ac:dyDescent="0.2">
      <c r="A22" s="1">
        <v>44493.625999999997</v>
      </c>
      <c r="B22" s="1">
        <v>25770</v>
      </c>
      <c r="C22" s="1">
        <v>-4.0000000000000001E-3</v>
      </c>
      <c r="D22" s="1">
        <v>13</v>
      </c>
      <c r="E22" s="1" t="s">
        <v>34</v>
      </c>
      <c r="F22" s="1" t="s">
        <v>35</v>
      </c>
    </row>
    <row r="23" spans="1:6" x14ac:dyDescent="0.2">
      <c r="A23" s="1">
        <v>44525.663</v>
      </c>
      <c r="B23" s="1">
        <v>25820</v>
      </c>
      <c r="C23" s="1">
        <v>3.0000000000000001E-3</v>
      </c>
      <c r="D23" s="1">
        <v>14</v>
      </c>
      <c r="E23" s="1" t="s">
        <v>34</v>
      </c>
      <c r="F23" s="1" t="s">
        <v>35</v>
      </c>
    </row>
    <row r="24" spans="1:6" x14ac:dyDescent="0.2">
      <c r="A24" s="1">
        <v>44856.849000000002</v>
      </c>
      <c r="B24" s="1">
        <v>26337</v>
      </c>
      <c r="C24" s="1">
        <v>1E-3</v>
      </c>
      <c r="D24" s="1">
        <v>15</v>
      </c>
      <c r="E24" s="1" t="s">
        <v>37</v>
      </c>
      <c r="F24" s="1" t="s">
        <v>38</v>
      </c>
    </row>
    <row r="25" spans="1:6" x14ac:dyDescent="0.2">
      <c r="A25" s="1">
        <v>44871.584999999999</v>
      </c>
      <c r="B25" s="1">
        <v>26360</v>
      </c>
      <c r="C25" s="1">
        <v>3.0000000000000001E-3</v>
      </c>
      <c r="D25" s="1">
        <v>11</v>
      </c>
      <c r="E25" s="1" t="s">
        <v>32</v>
      </c>
      <c r="F25" s="1" t="s">
        <v>33</v>
      </c>
    </row>
    <row r="26" spans="1:6" x14ac:dyDescent="0.2">
      <c r="A26" s="1">
        <v>44876.711000000003</v>
      </c>
      <c r="B26" s="1">
        <v>26368</v>
      </c>
      <c r="C26" s="1">
        <v>4.0000000000000001E-3</v>
      </c>
      <c r="D26" s="1">
        <v>9</v>
      </c>
      <c r="E26" s="1" t="s">
        <v>32</v>
      </c>
      <c r="F26" s="1" t="s">
        <v>33</v>
      </c>
    </row>
    <row r="27" spans="1:6" x14ac:dyDescent="0.2">
      <c r="A27" s="1">
        <v>44879.902999999998</v>
      </c>
      <c r="B27" s="1">
        <v>26373</v>
      </c>
      <c r="C27" s="1">
        <v>-7.0000000000000001E-3</v>
      </c>
      <c r="D27" s="1">
        <v>16</v>
      </c>
      <c r="E27" s="1" t="s">
        <v>37</v>
      </c>
      <c r="F27" s="1" t="s">
        <v>38</v>
      </c>
    </row>
    <row r="28" spans="1:6" x14ac:dyDescent="0.2">
      <c r="A28" s="1">
        <v>44885.678</v>
      </c>
      <c r="B28" s="1">
        <v>26382</v>
      </c>
      <c r="C28" s="1">
        <v>3.0000000000000001E-3</v>
      </c>
      <c r="D28" s="1">
        <v>13</v>
      </c>
      <c r="E28" s="1" t="s">
        <v>34</v>
      </c>
      <c r="F28" s="1" t="s">
        <v>35</v>
      </c>
    </row>
    <row r="29" spans="1:6" x14ac:dyDescent="0.2">
      <c r="A29" s="1">
        <v>44912.576999999997</v>
      </c>
      <c r="B29" s="1">
        <v>26424</v>
      </c>
      <c r="C29" s="1">
        <v>-3.0000000000000001E-3</v>
      </c>
      <c r="D29" s="1">
        <v>10</v>
      </c>
      <c r="E29" s="1" t="s">
        <v>32</v>
      </c>
      <c r="F29" s="1" t="s">
        <v>33</v>
      </c>
    </row>
    <row r="30" spans="1:6" x14ac:dyDescent="0.2">
      <c r="A30" s="1">
        <v>45193.802000000003</v>
      </c>
      <c r="B30" s="1">
        <v>26863</v>
      </c>
      <c r="C30" s="1">
        <v>0</v>
      </c>
      <c r="D30" s="1">
        <v>13</v>
      </c>
      <c r="E30" s="1" t="s">
        <v>34</v>
      </c>
      <c r="F30" s="1" t="s">
        <v>35</v>
      </c>
    </row>
    <row r="31" spans="1:6" x14ac:dyDescent="0.2">
      <c r="A31" s="1">
        <v>45591.612000000001</v>
      </c>
      <c r="B31" s="1">
        <v>27484</v>
      </c>
      <c r="C31" s="1">
        <v>0</v>
      </c>
      <c r="D31" s="1">
        <v>14</v>
      </c>
      <c r="E31" s="1" t="s">
        <v>34</v>
      </c>
      <c r="F31" s="1" t="s">
        <v>35</v>
      </c>
    </row>
    <row r="32" spans="1:6" x14ac:dyDescent="0.2">
      <c r="A32" s="1">
        <v>45908.711000000003</v>
      </c>
      <c r="B32" s="1">
        <v>27979</v>
      </c>
      <c r="C32" s="1">
        <v>3.0000000000000001E-3</v>
      </c>
      <c r="D32" s="1">
        <v>10</v>
      </c>
      <c r="E32" s="1" t="s">
        <v>39</v>
      </c>
      <c r="F32" s="1" t="s">
        <v>40</v>
      </c>
    </row>
    <row r="33" spans="1:6" x14ac:dyDescent="0.2">
      <c r="A33" s="1">
        <v>45910.633999999998</v>
      </c>
      <c r="B33" s="1">
        <v>27982</v>
      </c>
      <c r="C33" s="1">
        <v>5.0000000000000001E-3</v>
      </c>
      <c r="D33" s="1">
        <v>11</v>
      </c>
      <c r="E33" s="1" t="s">
        <v>39</v>
      </c>
      <c r="F33" s="1" t="s">
        <v>40</v>
      </c>
    </row>
    <row r="34" spans="1:6" x14ac:dyDescent="0.2">
      <c r="A34" s="1">
        <v>46017.608</v>
      </c>
      <c r="B34" s="1">
        <v>28149</v>
      </c>
      <c r="C34" s="1">
        <v>-1E-3</v>
      </c>
      <c r="D34" s="1">
        <v>17</v>
      </c>
      <c r="E34" s="1" t="s">
        <v>32</v>
      </c>
      <c r="F34" s="1" t="s">
        <v>33</v>
      </c>
    </row>
    <row r="35" spans="1:6" x14ac:dyDescent="0.2">
      <c r="A35" s="1">
        <v>46017.614000000001</v>
      </c>
      <c r="B35" s="1">
        <v>28149</v>
      </c>
      <c r="C35" s="1">
        <v>5.0000000000000001E-3</v>
      </c>
      <c r="D35" s="1">
        <v>16</v>
      </c>
      <c r="E35" s="1" t="s">
        <v>34</v>
      </c>
      <c r="F35" s="1" t="s">
        <v>35</v>
      </c>
    </row>
    <row r="36" spans="1:6" x14ac:dyDescent="0.2">
      <c r="A36" s="1">
        <v>46024.652000000002</v>
      </c>
      <c r="B36" s="1">
        <v>28160</v>
      </c>
      <c r="C36" s="1">
        <v>-4.0000000000000001E-3</v>
      </c>
      <c r="D36" s="1">
        <v>18</v>
      </c>
      <c r="E36" s="1" t="s">
        <v>32</v>
      </c>
      <c r="F36" s="1" t="s">
        <v>33</v>
      </c>
    </row>
    <row r="37" spans="1:6" x14ac:dyDescent="0.2">
      <c r="A37" s="1">
        <v>46026.574999999997</v>
      </c>
      <c r="B37" s="1">
        <v>28163</v>
      </c>
      <c r="C37" s="1">
        <v>-2E-3</v>
      </c>
      <c r="D37" s="1">
        <v>17</v>
      </c>
      <c r="E37" s="1" t="s">
        <v>32</v>
      </c>
      <c r="F37" s="1" t="s">
        <v>33</v>
      </c>
    </row>
    <row r="38" spans="1:6" x14ac:dyDescent="0.2">
      <c r="A38" s="1">
        <v>46033.616000000002</v>
      </c>
      <c r="B38" s="1">
        <v>28174</v>
      </c>
      <c r="C38" s="1">
        <v>-8.0000000000000002E-3</v>
      </c>
      <c r="D38" s="1">
        <v>16</v>
      </c>
      <c r="E38" s="1" t="s">
        <v>32</v>
      </c>
      <c r="F38" s="1" t="s">
        <v>33</v>
      </c>
    </row>
    <row r="39" spans="1:6" x14ac:dyDescent="0.2">
      <c r="A39" s="1">
        <v>46259.758000000002</v>
      </c>
      <c r="B39" s="1">
        <v>28527</v>
      </c>
      <c r="C39" s="1">
        <v>3.0000000000000001E-3</v>
      </c>
      <c r="D39" s="1">
        <v>12</v>
      </c>
      <c r="E39" s="1" t="s">
        <v>39</v>
      </c>
      <c r="F39" s="1" t="s">
        <v>41</v>
      </c>
    </row>
    <row r="40" spans="1:6" x14ac:dyDescent="0.2">
      <c r="A40" s="1">
        <v>46323.813999999998</v>
      </c>
      <c r="B40" s="1">
        <v>28627</v>
      </c>
      <c r="C40" s="1">
        <v>0</v>
      </c>
      <c r="D40" s="1">
        <v>8</v>
      </c>
      <c r="E40" s="1" t="s">
        <v>39</v>
      </c>
      <c r="F40" s="1" t="s">
        <v>41</v>
      </c>
    </row>
    <row r="41" spans="1:6" x14ac:dyDescent="0.2">
      <c r="A41" s="1">
        <v>46345.586000000003</v>
      </c>
      <c r="B41" s="1">
        <v>28661</v>
      </c>
      <c r="C41" s="1">
        <v>-8.0000000000000002E-3</v>
      </c>
      <c r="D41" s="1">
        <v>9</v>
      </c>
      <c r="E41" s="1" t="s">
        <v>42</v>
      </c>
      <c r="F41" s="1" t="s">
        <v>43</v>
      </c>
    </row>
    <row r="42" spans="1:6" x14ac:dyDescent="0.2">
      <c r="A42" s="1">
        <v>46375.701999999997</v>
      </c>
      <c r="B42" s="1">
        <v>28708</v>
      </c>
      <c r="C42" s="1">
        <v>0</v>
      </c>
      <c r="D42" s="1">
        <v>12</v>
      </c>
      <c r="E42" s="1" t="s">
        <v>39</v>
      </c>
      <c r="F42" s="1" t="s">
        <v>41</v>
      </c>
    </row>
    <row r="43" spans="1:6" x14ac:dyDescent="0.2">
      <c r="A43" s="1">
        <v>46553.788999999997</v>
      </c>
      <c r="B43" s="1">
        <v>28986</v>
      </c>
      <c r="C43" s="1">
        <v>1E-3</v>
      </c>
      <c r="D43" s="1">
        <v>13</v>
      </c>
      <c r="E43" s="1" t="s">
        <v>34</v>
      </c>
      <c r="F43" s="1" t="s">
        <v>35</v>
      </c>
    </row>
    <row r="44" spans="1:6" x14ac:dyDescent="0.2">
      <c r="A44" s="1">
        <v>46671.66</v>
      </c>
      <c r="B44" s="1">
        <v>29170</v>
      </c>
      <c r="C44" s="1">
        <v>2E-3</v>
      </c>
      <c r="D44" s="1">
        <v>13</v>
      </c>
      <c r="E44" s="1" t="s">
        <v>32</v>
      </c>
      <c r="F44" s="1" t="s">
        <v>33</v>
      </c>
    </row>
    <row r="45" spans="1:6" x14ac:dyDescent="0.2">
      <c r="A45" s="1">
        <v>46680.627</v>
      </c>
      <c r="B45" s="1">
        <v>29184</v>
      </c>
      <c r="C45" s="1">
        <v>1E-3</v>
      </c>
      <c r="D45" s="1">
        <v>11</v>
      </c>
      <c r="E45" s="1" t="s">
        <v>42</v>
      </c>
      <c r="F45" s="1" t="s">
        <v>43</v>
      </c>
    </row>
    <row r="46" spans="1:6" x14ac:dyDescent="0.2">
      <c r="A46" s="1">
        <v>46708.811000000002</v>
      </c>
      <c r="B46" s="1">
        <v>29228</v>
      </c>
      <c r="C46" s="1">
        <v>-2E-3</v>
      </c>
      <c r="D46" s="1">
        <v>12</v>
      </c>
      <c r="E46" s="1" t="s">
        <v>39</v>
      </c>
      <c r="F46" s="1" t="s">
        <v>41</v>
      </c>
    </row>
    <row r="47" spans="1:6" x14ac:dyDescent="0.2">
      <c r="A47" s="1">
        <v>46712.654999999999</v>
      </c>
      <c r="B47" s="1">
        <v>29234</v>
      </c>
      <c r="C47" s="1">
        <v>-1E-3</v>
      </c>
      <c r="D47" s="1">
        <v>19</v>
      </c>
      <c r="E47" s="1" t="s">
        <v>32</v>
      </c>
      <c r="F47" s="1" t="s">
        <v>33</v>
      </c>
    </row>
    <row r="48" spans="1:6" x14ac:dyDescent="0.2">
      <c r="A48" s="1">
        <v>46714.582000000002</v>
      </c>
      <c r="B48" s="1">
        <v>29237</v>
      </c>
      <c r="C48" s="1">
        <v>4.0000000000000001E-3</v>
      </c>
      <c r="D48" s="1">
        <v>12</v>
      </c>
      <c r="E48" s="1" t="s">
        <v>34</v>
      </c>
      <c r="F48" s="1" t="s">
        <v>35</v>
      </c>
    </row>
    <row r="49" spans="1:6" x14ac:dyDescent="0.2">
      <c r="A49" s="1">
        <v>46979.786</v>
      </c>
      <c r="B49" s="1">
        <v>29651</v>
      </c>
      <c r="C49" s="1">
        <v>1E-3</v>
      </c>
      <c r="D49" s="1">
        <v>16</v>
      </c>
      <c r="E49" s="1" t="s">
        <v>39</v>
      </c>
      <c r="F49" s="1" t="s">
        <v>41</v>
      </c>
    </row>
    <row r="50" spans="1:6" x14ac:dyDescent="0.2">
      <c r="A50" s="1">
        <v>46997.718999999997</v>
      </c>
      <c r="B50" s="1">
        <v>29679</v>
      </c>
      <c r="C50" s="1">
        <v>-3.0000000000000001E-3</v>
      </c>
      <c r="D50" s="1">
        <v>14</v>
      </c>
      <c r="E50" s="1" t="s">
        <v>32</v>
      </c>
      <c r="F50" s="1" t="s">
        <v>33</v>
      </c>
    </row>
    <row r="51" spans="1:6" x14ac:dyDescent="0.2">
      <c r="A51" s="1">
        <v>47002.843999999997</v>
      </c>
      <c r="B51" s="1">
        <v>29687</v>
      </c>
      <c r="C51" s="1">
        <v>-2E-3</v>
      </c>
      <c r="D51" s="1">
        <v>15</v>
      </c>
      <c r="E51" s="1" t="s">
        <v>39</v>
      </c>
      <c r="F51" s="1" t="s">
        <v>41</v>
      </c>
    </row>
    <row r="52" spans="1:6" x14ac:dyDescent="0.2">
      <c r="A52" s="1">
        <v>47065.63</v>
      </c>
      <c r="B52" s="1">
        <v>29785</v>
      </c>
      <c r="C52" s="1">
        <v>5.0000000000000001E-3</v>
      </c>
      <c r="D52" s="1">
        <v>15</v>
      </c>
      <c r="E52" s="1" t="s">
        <v>32</v>
      </c>
      <c r="F52" s="1" t="s">
        <v>33</v>
      </c>
    </row>
    <row r="53" spans="1:6" x14ac:dyDescent="0.2">
      <c r="A53" s="1">
        <v>47088.688999999998</v>
      </c>
      <c r="B53" s="1">
        <v>29821</v>
      </c>
      <c r="C53" s="1">
        <v>3.0000000000000001E-3</v>
      </c>
      <c r="D53" s="1">
        <v>14</v>
      </c>
      <c r="E53" s="1" t="s">
        <v>39</v>
      </c>
      <c r="F53" s="1" t="s">
        <v>41</v>
      </c>
    </row>
    <row r="54" spans="1:6" x14ac:dyDescent="0.2">
      <c r="A54" s="1">
        <v>47140.578000000001</v>
      </c>
      <c r="B54" s="1">
        <v>29902</v>
      </c>
      <c r="C54" s="1">
        <v>3.0000000000000001E-3</v>
      </c>
      <c r="D54" s="1">
        <v>16</v>
      </c>
      <c r="E54" s="1" t="s">
        <v>32</v>
      </c>
      <c r="F54" s="1" t="s">
        <v>33</v>
      </c>
    </row>
    <row r="55" spans="1:6" x14ac:dyDescent="0.2">
      <c r="A55" s="1">
        <v>47325.71</v>
      </c>
      <c r="B55" s="1">
        <v>30191</v>
      </c>
      <c r="C55" s="1">
        <v>3.0000000000000001E-3</v>
      </c>
      <c r="D55" s="1">
        <v>15</v>
      </c>
      <c r="E55" s="1" t="s">
        <v>32</v>
      </c>
      <c r="F55" s="1" t="s">
        <v>33</v>
      </c>
    </row>
    <row r="56" spans="1:6" x14ac:dyDescent="0.2">
      <c r="A56" s="1">
        <v>47389.760999999999</v>
      </c>
      <c r="B56" s="1">
        <v>30291</v>
      </c>
      <c r="C56" s="1">
        <v>-6.0000000000000001E-3</v>
      </c>
      <c r="D56" s="1">
        <v>11</v>
      </c>
      <c r="E56" s="1" t="s">
        <v>39</v>
      </c>
      <c r="F56" s="1" t="s">
        <v>41</v>
      </c>
    </row>
    <row r="57" spans="1:6" x14ac:dyDescent="0.2">
      <c r="A57" s="1">
        <v>47409.629000000001</v>
      </c>
      <c r="B57" s="1">
        <v>30322</v>
      </c>
      <c r="C57" s="1">
        <v>4.0000000000000001E-3</v>
      </c>
      <c r="D57" s="1">
        <v>16</v>
      </c>
      <c r="E57" s="1" t="s">
        <v>39</v>
      </c>
      <c r="F57" s="1" t="s">
        <v>40</v>
      </c>
    </row>
    <row r="58" spans="1:6" x14ac:dyDescent="0.2">
      <c r="A58" s="1">
        <v>47412.828000000001</v>
      </c>
      <c r="B58" s="1">
        <v>30327</v>
      </c>
      <c r="C58" s="1">
        <v>0</v>
      </c>
      <c r="D58" s="1">
        <v>10</v>
      </c>
      <c r="E58" s="1" t="s">
        <v>32</v>
      </c>
      <c r="F58" s="1" t="s">
        <v>33</v>
      </c>
    </row>
    <row r="59" spans="1:6" x14ac:dyDescent="0.2">
      <c r="A59" s="1">
        <v>47448.7</v>
      </c>
      <c r="B59" s="1">
        <v>30383</v>
      </c>
      <c r="C59" s="1">
        <v>-1E-3</v>
      </c>
      <c r="D59" s="1">
        <v>14</v>
      </c>
      <c r="E59" s="1" t="s">
        <v>32</v>
      </c>
      <c r="F59" s="1" t="s">
        <v>33</v>
      </c>
    </row>
    <row r="60" spans="1:6" x14ac:dyDescent="0.2">
      <c r="A60" s="1">
        <v>47674.832999999999</v>
      </c>
      <c r="B60" s="1">
        <v>30736</v>
      </c>
      <c r="C60" s="1">
        <v>1E-3</v>
      </c>
      <c r="D60" s="1">
        <v>11</v>
      </c>
      <c r="E60" s="1" t="s">
        <v>32</v>
      </c>
      <c r="F60" s="1" t="s">
        <v>33</v>
      </c>
    </row>
    <row r="61" spans="1:6" x14ac:dyDescent="0.2">
      <c r="A61" s="1">
        <v>47674.838000000003</v>
      </c>
      <c r="B61" s="1">
        <v>30736</v>
      </c>
      <c r="C61" s="1">
        <v>6.0000000000000001E-3</v>
      </c>
      <c r="D61" s="1">
        <v>12</v>
      </c>
      <c r="E61" s="1" t="s">
        <v>34</v>
      </c>
      <c r="F61" s="1" t="s">
        <v>35</v>
      </c>
    </row>
    <row r="62" spans="1:6" x14ac:dyDescent="0.2">
      <c r="A62" s="1">
        <v>47772.845999999998</v>
      </c>
      <c r="B62" s="1">
        <v>30889</v>
      </c>
      <c r="C62" s="1">
        <v>3.0000000000000001E-3</v>
      </c>
      <c r="D62" s="1">
        <v>13</v>
      </c>
      <c r="E62" s="1" t="s">
        <v>34</v>
      </c>
      <c r="F62" s="1" t="s">
        <v>35</v>
      </c>
    </row>
    <row r="63" spans="1:6" x14ac:dyDescent="0.2">
      <c r="A63" s="1">
        <v>47799.748</v>
      </c>
      <c r="B63" s="1">
        <v>30931</v>
      </c>
      <c r="C63" s="1">
        <v>0</v>
      </c>
      <c r="D63" s="1">
        <v>17</v>
      </c>
      <c r="E63" s="1" t="s">
        <v>34</v>
      </c>
      <c r="F63" s="1" t="s">
        <v>35</v>
      </c>
    </row>
    <row r="64" spans="1:6" x14ac:dyDescent="0.2">
      <c r="A64" s="1">
        <v>47803.6</v>
      </c>
      <c r="B64" s="1">
        <v>30937</v>
      </c>
      <c r="C64" s="1">
        <v>8.0000000000000002E-3</v>
      </c>
      <c r="D64" s="1">
        <v>13</v>
      </c>
      <c r="E64" s="1" t="s">
        <v>34</v>
      </c>
      <c r="F64" s="1" t="s">
        <v>35</v>
      </c>
    </row>
    <row r="65" spans="1:6" x14ac:dyDescent="0.2">
      <c r="A65" s="1">
        <v>47835.623</v>
      </c>
      <c r="B65" s="1">
        <v>30987</v>
      </c>
      <c r="C65" s="1">
        <v>1E-3</v>
      </c>
      <c r="D65" s="1">
        <v>13</v>
      </c>
      <c r="E65" s="1" t="s">
        <v>32</v>
      </c>
      <c r="F65" s="1" t="s">
        <v>33</v>
      </c>
    </row>
    <row r="66" spans="1:6" x14ac:dyDescent="0.2">
      <c r="A66" s="1">
        <v>47860.603999999999</v>
      </c>
      <c r="B66" s="1">
        <v>31026</v>
      </c>
      <c r="C66" s="1">
        <v>-1E-3</v>
      </c>
      <c r="D66" s="1">
        <v>15</v>
      </c>
      <c r="E66" s="1" t="s">
        <v>32</v>
      </c>
      <c r="F66" s="1" t="s">
        <v>33</v>
      </c>
    </row>
    <row r="67" spans="1:6" x14ac:dyDescent="0.2">
      <c r="A67" s="1">
        <v>48211.648999999998</v>
      </c>
      <c r="B67" s="1">
        <v>31574</v>
      </c>
      <c r="C67" s="1">
        <v>-3.0000000000000001E-3</v>
      </c>
      <c r="D67" s="1">
        <v>20</v>
      </c>
      <c r="E67" s="1" t="s">
        <v>32</v>
      </c>
      <c r="F67" s="1" t="s">
        <v>33</v>
      </c>
    </row>
    <row r="68" spans="1:6" x14ac:dyDescent="0.2">
      <c r="A68" s="1">
        <v>48213.574000000001</v>
      </c>
      <c r="B68" s="1">
        <v>31577</v>
      </c>
      <c r="C68" s="1">
        <v>0</v>
      </c>
      <c r="D68" s="1">
        <v>12</v>
      </c>
      <c r="E68" s="1" t="s">
        <v>32</v>
      </c>
      <c r="F68" s="1" t="s">
        <v>33</v>
      </c>
    </row>
    <row r="69" spans="1:6" x14ac:dyDescent="0.2">
      <c r="A69" s="1">
        <v>48471.735999999997</v>
      </c>
      <c r="B69" s="1">
        <v>31980</v>
      </c>
      <c r="C69" s="1">
        <v>2E-3</v>
      </c>
      <c r="D69" s="1">
        <v>13</v>
      </c>
      <c r="E69" s="1" t="s">
        <v>32</v>
      </c>
      <c r="F69" s="1" t="s">
        <v>33</v>
      </c>
    </row>
    <row r="71" spans="1:6" x14ac:dyDescent="0.2">
      <c r="A71" s="1">
        <v>49266.714</v>
      </c>
      <c r="B71" s="1">
        <v>33221</v>
      </c>
      <c r="C71" s="1">
        <v>0</v>
      </c>
      <c r="D71" s="1">
        <v>20</v>
      </c>
      <c r="E71" s="1" t="s">
        <v>32</v>
      </c>
      <c r="F71" s="1" t="s">
        <v>33</v>
      </c>
    </row>
    <row r="72" spans="1:6" x14ac:dyDescent="0.2">
      <c r="A72" s="1">
        <v>49268.639999999999</v>
      </c>
      <c r="B72" s="1">
        <v>33224</v>
      </c>
      <c r="C72" s="1">
        <v>4.0000000000000001E-3</v>
      </c>
      <c r="D72" s="1">
        <v>16</v>
      </c>
      <c r="E72" s="1" t="s">
        <v>32</v>
      </c>
      <c r="F72" s="1" t="s">
        <v>33</v>
      </c>
    </row>
    <row r="73" spans="1:6" x14ac:dyDescent="0.2">
      <c r="A73" s="1">
        <v>49637.627</v>
      </c>
      <c r="B73" s="1">
        <v>33800</v>
      </c>
      <c r="C73" s="1">
        <v>8.0000000000000002E-3</v>
      </c>
      <c r="D73" s="1">
        <v>15</v>
      </c>
      <c r="E73" s="1" t="s">
        <v>34</v>
      </c>
      <c r="F73" s="1" t="s">
        <v>35</v>
      </c>
    </row>
    <row r="74" spans="1:6" x14ac:dyDescent="0.2">
      <c r="A74" s="1">
        <v>49687.597999999998</v>
      </c>
      <c r="B74" s="1">
        <v>33878</v>
      </c>
      <c r="C74" s="1">
        <v>1.2E-2</v>
      </c>
      <c r="D74" s="1">
        <v>18</v>
      </c>
      <c r="E74" s="1" t="s">
        <v>32</v>
      </c>
      <c r="F74" s="1" t="s">
        <v>33</v>
      </c>
    </row>
    <row r="75" spans="1:6" x14ac:dyDescent="0.2">
      <c r="A75" s="1">
        <v>49712.572</v>
      </c>
      <c r="B75" s="1">
        <v>33917</v>
      </c>
      <c r="C75" s="1">
        <v>3.0000000000000001E-3</v>
      </c>
      <c r="D75" s="1">
        <v>12</v>
      </c>
      <c r="E75" s="1" t="s">
        <v>32</v>
      </c>
      <c r="F75" s="1" t="s">
        <v>33</v>
      </c>
    </row>
    <row r="76" spans="1:6" x14ac:dyDescent="0.2">
      <c r="A76" s="1">
        <v>49906.678</v>
      </c>
      <c r="B76" s="1">
        <v>34220</v>
      </c>
      <c r="C76" s="1">
        <v>8.0000000000000002E-3</v>
      </c>
      <c r="D76" s="1">
        <v>16</v>
      </c>
      <c r="E76" s="1" t="s">
        <v>34</v>
      </c>
      <c r="F76" s="1" t="s">
        <v>35</v>
      </c>
    </row>
    <row r="77" spans="1:6" x14ac:dyDescent="0.2">
      <c r="A77" s="1">
        <v>50006.607000000004</v>
      </c>
      <c r="B77" s="1">
        <v>34376</v>
      </c>
      <c r="C77" s="1">
        <v>4.0000000000000001E-3</v>
      </c>
      <c r="D77" s="1">
        <v>18</v>
      </c>
      <c r="E77" s="1" t="s">
        <v>34</v>
      </c>
      <c r="F77" s="1" t="s">
        <v>35</v>
      </c>
    </row>
    <row r="78" spans="1:6" x14ac:dyDescent="0.2">
      <c r="A78" s="1">
        <v>50391.608</v>
      </c>
      <c r="B78" s="1">
        <v>34977</v>
      </c>
      <c r="C78" s="1">
        <v>7.0000000000000001E-3</v>
      </c>
      <c r="D78" s="1">
        <v>19</v>
      </c>
      <c r="E78" s="1" t="s">
        <v>34</v>
      </c>
      <c r="F78" s="1" t="s">
        <v>35</v>
      </c>
    </row>
    <row r="79" spans="1:6" x14ac:dyDescent="0.2">
      <c r="A79" s="1">
        <v>50425.557999999997</v>
      </c>
      <c r="B79" s="1">
        <v>35030</v>
      </c>
      <c r="C79" s="1">
        <v>5.0000000000000001E-3</v>
      </c>
      <c r="D79" s="1">
        <v>15</v>
      </c>
      <c r="E79" s="1" t="s">
        <v>34</v>
      </c>
      <c r="F79" s="1" t="s">
        <v>35</v>
      </c>
    </row>
    <row r="80" spans="1:6" x14ac:dyDescent="0.2">
      <c r="A80" s="1">
        <v>50692.686999999998</v>
      </c>
      <c r="B80" s="1">
        <v>35447</v>
      </c>
      <c r="C80" s="1">
        <v>5.0000000000000001E-3</v>
      </c>
      <c r="D80" s="1">
        <v>17</v>
      </c>
      <c r="E80" s="1" t="s">
        <v>34</v>
      </c>
      <c r="F80" s="1" t="s">
        <v>35</v>
      </c>
    </row>
    <row r="81" spans="1:6" x14ac:dyDescent="0.2">
      <c r="A81" s="1">
        <v>50726.639000000003</v>
      </c>
      <c r="B81" s="1">
        <v>35500</v>
      </c>
      <c r="C81" s="1">
        <v>6.0000000000000001E-3</v>
      </c>
      <c r="D81" s="1">
        <v>17</v>
      </c>
      <c r="E81" s="1" t="s">
        <v>34</v>
      </c>
      <c r="F81" s="1" t="s">
        <v>35</v>
      </c>
    </row>
    <row r="82" spans="1:6" x14ac:dyDescent="0.2">
      <c r="A82" s="1">
        <v>51045.659</v>
      </c>
      <c r="B82" s="1">
        <v>35998</v>
      </c>
      <c r="C82" s="1">
        <v>8.9999999999999993E-3</v>
      </c>
      <c r="D82" s="1">
        <v>14</v>
      </c>
      <c r="E82" s="1" t="s">
        <v>44</v>
      </c>
      <c r="F82" s="1" t="s">
        <v>45</v>
      </c>
    </row>
    <row r="83" spans="1:6" x14ac:dyDescent="0.2">
      <c r="A83" s="1" t="s">
        <v>46</v>
      </c>
      <c r="B83" s="1">
        <v>36012</v>
      </c>
      <c r="C83" s="1">
        <v>8.0000000000000002E-3</v>
      </c>
      <c r="D83" s="1">
        <v>20</v>
      </c>
      <c r="E83" s="1" t="s">
        <v>47</v>
      </c>
      <c r="F83" s="1" t="s">
        <v>48</v>
      </c>
    </row>
    <row r="84" spans="1:6" x14ac:dyDescent="0.2">
      <c r="A84" s="1">
        <v>51095.623</v>
      </c>
      <c r="B84" s="1">
        <v>36076</v>
      </c>
      <c r="C84" s="1">
        <v>6.0000000000000001E-3</v>
      </c>
      <c r="D84" s="1">
        <v>18</v>
      </c>
      <c r="E84" s="1" t="s">
        <v>34</v>
      </c>
      <c r="F84" s="1" t="s">
        <v>35</v>
      </c>
    </row>
    <row r="85" spans="1:6" x14ac:dyDescent="0.2">
      <c r="A85" s="1">
        <v>51104.595000000001</v>
      </c>
      <c r="B85" s="1">
        <v>36090</v>
      </c>
      <c r="C85" s="1">
        <v>0.01</v>
      </c>
      <c r="D85" s="1">
        <v>8</v>
      </c>
      <c r="E85" s="1" t="s">
        <v>47</v>
      </c>
      <c r="F85" s="1" t="s">
        <v>48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Active</vt:lpstr>
      <vt:lpstr>BAV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dcterms:created xsi:type="dcterms:W3CDTF">2002-08-01T00:05:36Z</dcterms:created>
  <dcterms:modified xsi:type="dcterms:W3CDTF">2023-12-29T06:34:03Z</dcterms:modified>
</cp:coreProperties>
</file>